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2" activeTab="2"/>
  </bookViews>
  <sheets>
    <sheet name="Summary Outstanding" sheetId="1" state="hidden" r:id="rId1"/>
    <sheet name="Summary" sheetId="2" state="hidden" r:id="rId2"/>
    <sheet name="GT" sheetId="3" r:id="rId3"/>
  </sheets>
  <definedNames>
    <definedName name="_xlnm.Print_Area" localSheetId="2">'GT'!$A$1:$AE$22</definedName>
    <definedName name="_xlnm.Print_Titles" localSheetId="2">'GT'!$A:$B,'GT'!$1:$6</definedName>
  </definedNames>
  <calcPr fullCalcOnLoad="1"/>
</workbook>
</file>

<file path=xl/sharedStrings.xml><?xml version="1.0" encoding="utf-8"?>
<sst xmlns="http://schemas.openxmlformats.org/spreadsheetml/2006/main" count="364" uniqueCount="134">
  <si>
    <t>Tabling of Annual Budgets</t>
  </si>
  <si>
    <t>Municipality</t>
  </si>
  <si>
    <t>DM Code</t>
  </si>
  <si>
    <t>Tabled Budget 2009/10 by 31 March 2009</t>
  </si>
  <si>
    <t>If Yes, date 2009/10 budget tabled</t>
  </si>
  <si>
    <t>If No, planned date for tabling 2009/10 budget</t>
  </si>
  <si>
    <t>Proposed date for adoption of the 2009/10 budget</t>
  </si>
  <si>
    <t>If No, name of service provider</t>
  </si>
  <si>
    <t>Date latest adjustment budget adopted for 2008/09</t>
  </si>
  <si>
    <t>Has the muni submitted the latest adjustment budget to:</t>
  </si>
  <si>
    <t>Do all adjustment budget comply with section 28(7)</t>
  </si>
  <si>
    <t xml:space="preserve">Name of  contact person </t>
  </si>
  <si>
    <t>Email address and phone number</t>
  </si>
  <si>
    <t>Comments</t>
  </si>
  <si>
    <t>Yes</t>
  </si>
  <si>
    <t>No</t>
  </si>
  <si>
    <t>If Yes, what was the impact on your operating budget?</t>
  </si>
  <si>
    <t>NT</t>
  </si>
  <si>
    <t>PT</t>
  </si>
  <si>
    <t>Original Revenue
R thousand</t>
  </si>
  <si>
    <t>Adjusted Revenue 
R thousand</t>
  </si>
  <si>
    <t xml:space="preserve"> </t>
  </si>
  <si>
    <t>Makhudutamaga</t>
  </si>
  <si>
    <t>Fetakgomo</t>
  </si>
  <si>
    <t>Greater Giyani</t>
  </si>
  <si>
    <t>Thabazimbi</t>
  </si>
  <si>
    <t>Was the 2009/10 budget prepared by muni officials?</t>
  </si>
  <si>
    <t>Gauteng Municipalities</t>
  </si>
  <si>
    <t>Ekurhuleni Metro (NT Responsibility)</t>
  </si>
  <si>
    <t>GT000</t>
  </si>
  <si>
    <t>Annette van Schalkwyk</t>
  </si>
  <si>
    <t>annettev@ekurhuleni.com</t>
  </si>
  <si>
    <t>GT001</t>
  </si>
  <si>
    <t>Danny Serumula</t>
  </si>
  <si>
    <t>dannyse@joburg.org.za   and  011 358 3514</t>
  </si>
  <si>
    <t>City Of Tshwane (NT Responsibility)</t>
  </si>
  <si>
    <t>GT002</t>
  </si>
  <si>
    <t>Larry van Zyl</t>
  </si>
  <si>
    <t>larryvz@tshwane.gov.za</t>
  </si>
  <si>
    <t>GT02b1</t>
  </si>
  <si>
    <t>Mr Linda Africa</t>
  </si>
  <si>
    <t>Kungwini</t>
  </si>
  <si>
    <t>GT02b2</t>
  </si>
  <si>
    <t>Mr AM Tshesane</t>
  </si>
  <si>
    <t xml:space="preserve">tshesaneam@kungwinimun.co.za </t>
  </si>
  <si>
    <t>DC46</t>
  </si>
  <si>
    <t>Mr Eddie Sweeny</t>
  </si>
  <si>
    <t>ed.sweeney@metsweding.com</t>
  </si>
  <si>
    <t>Mogale City</t>
  </si>
  <si>
    <t>GT411</t>
  </si>
  <si>
    <t>Mr Japhter Makhafola</t>
  </si>
  <si>
    <t>japhterm@mogalecity.gov.za</t>
  </si>
  <si>
    <t>Randfontein</t>
  </si>
  <si>
    <t>GT412</t>
  </si>
  <si>
    <t>Mr Ivan Mashigo</t>
  </si>
  <si>
    <t xml:space="preserve">Ivan.mashigo@randfontein.org.za </t>
  </si>
  <si>
    <t>Westonaria</t>
  </si>
  <si>
    <t>GT483</t>
  </si>
  <si>
    <t>Mr Manie van Brakel</t>
  </si>
  <si>
    <t>hvanbrackel@westonaria.gov.za</t>
  </si>
  <si>
    <t>DC48</t>
  </si>
  <si>
    <t>Mr Hennie Jonker</t>
  </si>
  <si>
    <t>hjonker@wrdm.gov.za</t>
  </si>
  <si>
    <t>Emfuleni (Shared Responsibility)</t>
  </si>
  <si>
    <t>GT421</t>
  </si>
  <si>
    <t>Prince Motaung</t>
  </si>
  <si>
    <t>prince@emfuleni.gov.za</t>
  </si>
  <si>
    <t>Midvaal</t>
  </si>
  <si>
    <t>GT422</t>
  </si>
  <si>
    <t>Me Yvonne White</t>
  </si>
  <si>
    <t>yvonnew@midvaal.gov.za</t>
  </si>
  <si>
    <t>Lesedi</t>
  </si>
  <si>
    <t>GT423</t>
  </si>
  <si>
    <t>Me Joyce Malinga</t>
  </si>
  <si>
    <t>malingaj@lesedilm.co.za</t>
  </si>
  <si>
    <t>DC42</t>
  </si>
  <si>
    <t>Mr Bredon Scholtz</t>
  </si>
  <si>
    <t>bredons@sedibeng.gov.za</t>
  </si>
  <si>
    <t>14 Municipalities in total</t>
  </si>
  <si>
    <t>NC</t>
  </si>
  <si>
    <t>FS</t>
  </si>
  <si>
    <t>NW</t>
  </si>
  <si>
    <t>WC</t>
  </si>
  <si>
    <t>MP</t>
  </si>
  <si>
    <t>KZN</t>
  </si>
  <si>
    <t>GT</t>
  </si>
  <si>
    <t>EC</t>
  </si>
  <si>
    <t>LP</t>
  </si>
  <si>
    <t>Province</t>
  </si>
  <si>
    <t>Outstanding</t>
  </si>
  <si>
    <t>Number of Muni</t>
  </si>
  <si>
    <t>Muni Submitted</t>
  </si>
  <si>
    <t>Totals</t>
  </si>
  <si>
    <t>% Outstanding</t>
  </si>
  <si>
    <t>#</t>
  </si>
  <si>
    <t>Comments on Outstanding Munis</t>
  </si>
  <si>
    <t>All municipalities  submitted and answered all the questions</t>
  </si>
  <si>
    <t>List of Outstanding Municipalities</t>
  </si>
  <si>
    <t>Total</t>
  </si>
  <si>
    <t/>
  </si>
  <si>
    <t>Some municipalities did not answer all the questions (Columns F and J)</t>
  </si>
  <si>
    <t>Gateway Technologies</t>
  </si>
  <si>
    <t>Muni to table another adjust-ment budget for 2008/09</t>
  </si>
  <si>
    <t>Did the muni adjust the original budget to include electricity tariff increase as per Government Gazette no 31195 of 27 June 2008?</t>
  </si>
  <si>
    <t>lindaa@nokengmun.co.za</t>
  </si>
  <si>
    <t>Number of Municipalities in Province</t>
  </si>
  <si>
    <t>Number Tabled on Time</t>
  </si>
  <si>
    <t>%</t>
  </si>
  <si>
    <t>Last Year</t>
  </si>
  <si>
    <t>Increase/Decrease</t>
  </si>
  <si>
    <t>Budget Prepared by Municipal Officials</t>
  </si>
  <si>
    <t>Municipality adjusted budget to include electricity tariff increase as per Government Gazette no 31195 of 27 June 2008?</t>
  </si>
  <si>
    <t>Adjustments Comply with MFMA Section 22(b) submis-sions after tabling?</t>
  </si>
  <si>
    <t>Adjustments Comply with MFMA Section 24(3) submis-sions after adoption?</t>
  </si>
  <si>
    <t>National</t>
  </si>
  <si>
    <t>Late</t>
  </si>
  <si>
    <t>Number adopted on Time</t>
  </si>
  <si>
    <t xml:space="preserve">                                                                                                        </t>
  </si>
  <si>
    <t>No Data</t>
  </si>
  <si>
    <t>Data</t>
  </si>
  <si>
    <t>Nokeng Tsa Taemane</t>
  </si>
  <si>
    <t>% on time</t>
  </si>
  <si>
    <t>Original 
Expenditure
R thousand</t>
  </si>
  <si>
    <t>Adjusted
Expenditure
R thousand</t>
  </si>
  <si>
    <t>¹Municipalities without Powers and Functions - Electricity highlighted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</si>
  <si>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for collecting this information from non-delegated municipalities</t>
  </si>
  <si>
    <t xml:space="preserve">No. Adj budgets adopted for 2008/09 </t>
  </si>
  <si>
    <r>
      <t>Metsweding</t>
    </r>
    <r>
      <rPr>
        <vertAlign val="superscript"/>
        <sz val="6.8"/>
        <color indexed="8"/>
        <rFont val="Arial"/>
        <family val="2"/>
      </rPr>
      <t>1</t>
    </r>
  </si>
  <si>
    <r>
      <t>West Rand</t>
    </r>
    <r>
      <rPr>
        <vertAlign val="superscript"/>
        <sz val="6.8"/>
        <color indexed="8"/>
        <rFont val="Arial"/>
        <family val="2"/>
      </rPr>
      <t>1</t>
    </r>
  </si>
  <si>
    <r>
      <t>Sedibeng</t>
    </r>
    <r>
      <rPr>
        <vertAlign val="superscript"/>
        <sz val="6.8"/>
        <color indexed="8"/>
        <rFont val="Arial"/>
        <family val="2"/>
      </rPr>
      <t>1</t>
    </r>
  </si>
  <si>
    <t>City of Johanessburg (NT Responsibility)</t>
  </si>
  <si>
    <t>Muni to table another adjustment budget for 2008/09</t>
  </si>
  <si>
    <t>22(b) submissions after tabling</t>
  </si>
  <si>
    <t>24(3) submissions after adoption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</si>
</sst>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i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vertAlign val="superscript"/>
      <sz val="6.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20" borderId="10" xfId="0" applyFont="1" applyFill="1" applyBorder="1" applyAlignment="1">
      <alignment/>
    </xf>
    <xf numFmtId="9" fontId="26" fillId="0" borderId="10" xfId="59" applyFont="1" applyBorder="1" applyAlignment="1">
      <alignment/>
    </xf>
    <xf numFmtId="9" fontId="27" fillId="20" borderId="10" xfId="59" applyFont="1" applyFill="1" applyBorder="1" applyAlignment="1">
      <alignment/>
    </xf>
    <xf numFmtId="0" fontId="13" fillId="0" borderId="0" xfId="53" applyFont="1" applyFill="1" applyAlignment="1" applyProtection="1">
      <alignment/>
      <protection/>
    </xf>
    <xf numFmtId="1" fontId="26" fillId="0" borderId="10" xfId="0" applyNumberFormat="1" applyFont="1" applyBorder="1" applyAlignment="1">
      <alignment/>
    </xf>
    <xf numFmtId="0" fontId="27" fillId="2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20" borderId="10" xfId="0" applyFont="1" applyFill="1" applyBorder="1" applyAlignment="1">
      <alignment wrapText="1"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184" fontId="31" fillId="0" borderId="13" xfId="0" applyNumberFormat="1" applyFont="1" applyFill="1" applyBorder="1" applyAlignment="1" applyProtection="1">
      <alignment horizontal="center" vertical="center" wrapText="1"/>
      <protection/>
    </xf>
    <xf numFmtId="41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184" fontId="1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center" wrapText="1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0" borderId="19" xfId="0" applyFont="1" applyFill="1" applyBorder="1" applyAlignment="1" applyProtection="1">
      <alignment horizontal="center" vertical="top" wrapText="1"/>
      <protection/>
    </xf>
    <xf numFmtId="0" fontId="32" fillId="0" borderId="20" xfId="0" applyFont="1" applyFill="1" applyBorder="1" applyAlignment="1" applyProtection="1">
      <alignment horizontal="center" vertical="top" wrapText="1"/>
      <protection/>
    </xf>
    <xf numFmtId="0" fontId="32" fillId="0" borderId="21" xfId="0" applyFont="1" applyFill="1" applyBorder="1" applyAlignment="1" applyProtection="1">
      <alignment horizontal="center" vertical="top" wrapText="1"/>
      <protection/>
    </xf>
    <xf numFmtId="184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2" xfId="53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0" fillId="10" borderId="17" xfId="0" applyNumberFormat="1" applyFont="1" applyFill="1" applyBorder="1" applyAlignment="1" applyProtection="1">
      <alignment horizontal="left" vertical="center"/>
      <protection/>
    </xf>
    <xf numFmtId="49" fontId="13" fillId="10" borderId="12" xfId="53" applyNumberFormat="1" applyFont="1" applyFill="1" applyBorder="1" applyAlignment="1" applyProtection="1">
      <alignment horizontal="left" vertical="center"/>
      <protection/>
    </xf>
    <xf numFmtId="49" fontId="0" fillId="10" borderId="18" xfId="0" applyNumberFormat="1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27" fillId="20" borderId="10" xfId="0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10" xfId="0" applyNumberFormat="1" applyFont="1" applyBorder="1" applyAlignment="1">
      <alignment/>
    </xf>
    <xf numFmtId="10" fontId="26" fillId="0" borderId="10" xfId="0" applyNumberFormat="1" applyFont="1" applyBorder="1" applyAlignment="1">
      <alignment/>
    </xf>
    <xf numFmtId="1" fontId="26" fillId="20" borderId="10" xfId="0" applyNumberFormat="1" applyFont="1" applyFill="1" applyBorder="1" applyAlignment="1">
      <alignment/>
    </xf>
    <xf numFmtId="9" fontId="26" fillId="20" borderId="10" xfId="59" applyFont="1" applyFill="1" applyBorder="1" applyAlignment="1">
      <alignment/>
    </xf>
    <xf numFmtId="9" fontId="26" fillId="20" borderId="10" xfId="59" applyFont="1" applyFill="1" applyBorder="1" applyAlignment="1">
      <alignment/>
    </xf>
    <xf numFmtId="9" fontId="27" fillId="20" borderId="10" xfId="59" applyFont="1" applyFill="1" applyBorder="1" applyAlignment="1">
      <alignment/>
    </xf>
    <xf numFmtId="9" fontId="26" fillId="0" borderId="0" xfId="59" applyFont="1" applyAlignment="1">
      <alignment/>
    </xf>
    <xf numFmtId="9" fontId="26" fillId="0" borderId="0" xfId="0" applyNumberFormat="1" applyFont="1" applyAlignment="1">
      <alignment/>
    </xf>
    <xf numFmtId="0" fontId="34" fillId="0" borderId="0" xfId="0" applyFont="1" applyFill="1" applyBorder="1" applyAlignment="1" applyProtection="1">
      <alignment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24" xfId="0" applyFont="1" applyFill="1" applyBorder="1" applyAlignment="1" applyProtection="1">
      <alignment horizontal="left"/>
      <protection/>
    </xf>
    <xf numFmtId="0" fontId="30" fillId="0" borderId="25" xfId="0" applyFont="1" applyFill="1" applyBorder="1" applyAlignment="1" applyProtection="1">
      <alignment horizontal="left"/>
      <protection/>
    </xf>
    <xf numFmtId="0" fontId="30" fillId="0" borderId="26" xfId="0" applyFont="1" applyFill="1" applyBorder="1" applyAlignment="1" applyProtection="1">
      <alignment horizontal="left"/>
      <protection/>
    </xf>
    <xf numFmtId="0" fontId="30" fillId="0" borderId="27" xfId="0" applyFont="1" applyFill="1" applyBorder="1" applyAlignment="1" applyProtection="1">
      <alignment horizontal="left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1" fontId="1" fillId="0" borderId="17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184" fontId="1" fillId="20" borderId="12" xfId="0" applyNumberFormat="1" applyFont="1" applyFill="1" applyBorder="1" applyAlignment="1" applyProtection="1">
      <alignment horizontal="center" vertical="center"/>
      <protection/>
    </xf>
    <xf numFmtId="184" fontId="1" fillId="20" borderId="18" xfId="0" applyNumberFormat="1" applyFont="1" applyFill="1" applyBorder="1" applyAlignment="1" applyProtection="1">
      <alignment horizontal="center" vertical="center"/>
      <protection/>
    </xf>
    <xf numFmtId="0" fontId="30" fillId="20" borderId="25" xfId="0" applyFont="1" applyFill="1" applyBorder="1" applyAlignment="1" applyProtection="1">
      <alignment horizontal="left"/>
      <protection/>
    </xf>
    <xf numFmtId="0" fontId="30" fillId="20" borderId="27" xfId="0" applyFont="1" applyFill="1" applyBorder="1" applyAlignment="1" applyProtection="1">
      <alignment horizontal="left"/>
      <protection/>
    </xf>
    <xf numFmtId="49" fontId="1" fillId="20" borderId="17" xfId="0" applyNumberFormat="1" applyFont="1" applyFill="1" applyBorder="1" applyAlignment="1" applyProtection="1">
      <alignment horizontal="center" vertical="center"/>
      <protection/>
    </xf>
    <xf numFmtId="49" fontId="1" fillId="20" borderId="18" xfId="0" applyNumberFormat="1" applyFont="1" applyFill="1" applyBorder="1" applyAlignment="1" applyProtection="1">
      <alignment horizontal="left" vertical="center"/>
      <protection/>
    </xf>
    <xf numFmtId="41" fontId="1" fillId="20" borderId="17" xfId="0" applyNumberFormat="1" applyFont="1" applyFill="1" applyBorder="1" applyAlignment="1" applyProtection="1">
      <alignment horizontal="center" vertical="center"/>
      <protection/>
    </xf>
    <xf numFmtId="3" fontId="1" fillId="20" borderId="12" xfId="0" applyNumberFormat="1" applyFont="1" applyFill="1" applyBorder="1" applyAlignment="1" applyProtection="1">
      <alignment horizontal="center" vertical="center"/>
      <protection/>
    </xf>
    <xf numFmtId="184" fontId="1" fillId="20" borderId="17" xfId="0" applyNumberFormat="1" applyFont="1" applyFill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vertical="center"/>
      <protection/>
    </xf>
    <xf numFmtId="49" fontId="1" fillId="20" borderId="22" xfId="0" applyNumberFormat="1" applyFont="1" applyFill="1" applyBorder="1" applyAlignment="1" applyProtection="1">
      <alignment horizontal="center" vertical="center"/>
      <protection/>
    </xf>
    <xf numFmtId="49" fontId="1" fillId="20" borderId="18" xfId="0" applyNumberFormat="1" applyFont="1" applyFill="1" applyBorder="1" applyAlignment="1" applyProtection="1">
      <alignment horizontal="center" vertical="center"/>
      <protection/>
    </xf>
    <xf numFmtId="0" fontId="32" fillId="0" borderId="28" xfId="0" applyFont="1" applyFill="1" applyBorder="1" applyAlignment="1" applyProtection="1">
      <alignment horizontal="center" vertical="top" wrapText="1"/>
      <protection/>
    </xf>
    <xf numFmtId="49" fontId="1" fillId="20" borderId="23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horizontal="center"/>
      <protection/>
    </xf>
    <xf numFmtId="0" fontId="28" fillId="0" borderId="29" xfId="0" applyFont="1" applyFill="1" applyBorder="1" applyAlignment="1" applyProtection="1">
      <alignment vertical="top" wrapText="1"/>
      <protection/>
    </xf>
    <xf numFmtId="0" fontId="23" fillId="0" borderId="29" xfId="0" applyFont="1" applyFill="1" applyBorder="1" applyAlignment="1" applyProtection="1">
      <alignment vertical="top" wrapText="1"/>
      <protection/>
    </xf>
    <xf numFmtId="0" fontId="30" fillId="20" borderId="30" xfId="0" applyFont="1" applyFill="1" applyBorder="1" applyAlignment="1" applyProtection="1">
      <alignment horizontal="left"/>
      <protection/>
    </xf>
    <xf numFmtId="0" fontId="30" fillId="20" borderId="31" xfId="0" applyFont="1" applyFill="1" applyBorder="1" applyAlignment="1" applyProtection="1">
      <alignment horizontal="left"/>
      <protection/>
    </xf>
    <xf numFmtId="49" fontId="1" fillId="20" borderId="32" xfId="0" applyNumberFormat="1" applyFont="1" applyFill="1" applyBorder="1" applyAlignment="1" applyProtection="1">
      <alignment horizontal="center" vertical="center"/>
      <protection/>
    </xf>
    <xf numFmtId="49" fontId="1" fillId="20" borderId="33" xfId="0" applyNumberFormat="1" applyFont="1" applyFill="1" applyBorder="1" applyAlignment="1" applyProtection="1">
      <alignment horizontal="center" vertical="center"/>
      <protection/>
    </xf>
    <xf numFmtId="49" fontId="1" fillId="20" borderId="34" xfId="0" applyNumberFormat="1" applyFont="1" applyFill="1" applyBorder="1" applyAlignment="1" applyProtection="1">
      <alignment horizontal="left" vertical="center"/>
      <protection/>
    </xf>
    <xf numFmtId="184" fontId="1" fillId="20" borderId="34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0" fillId="10" borderId="0" xfId="0" applyFont="1" applyFill="1" applyAlignment="1" applyProtection="1">
      <alignment/>
      <protection/>
    </xf>
    <xf numFmtId="184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0" fontId="30" fillId="0" borderId="36" xfId="0" applyFont="1" applyFill="1" applyBorder="1" applyAlignment="1" applyProtection="1">
      <alignment horizontal="left"/>
      <protection/>
    </xf>
    <xf numFmtId="0" fontId="30" fillId="0" borderId="37" xfId="0" applyFont="1" applyFill="1" applyBorder="1" applyAlignment="1" applyProtection="1">
      <alignment horizontal="left"/>
      <protection/>
    </xf>
    <xf numFmtId="0" fontId="30" fillId="0" borderId="38" xfId="0" applyFont="1" applyFill="1" applyBorder="1" applyAlignment="1" applyProtection="1">
      <alignment horizontal="left"/>
      <protection/>
    </xf>
    <xf numFmtId="0" fontId="30" fillId="0" borderId="39" xfId="0" applyFont="1" applyFill="1" applyBorder="1" applyAlignment="1" applyProtection="1">
      <alignment horizontal="left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31" fillId="0" borderId="40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0" fillId="26" borderId="0" xfId="0" applyFont="1" applyFill="1" applyAlignment="1" applyProtection="1">
      <alignment/>
      <protection/>
    </xf>
    <xf numFmtId="0" fontId="29" fillId="26" borderId="0" xfId="0" applyFont="1" applyFill="1" applyBorder="1" applyAlignment="1" applyProtection="1">
      <alignment horizontal="center"/>
      <protection/>
    </xf>
    <xf numFmtId="0" fontId="29" fillId="26" borderId="0" xfId="0" applyFont="1" applyFill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/>
      <protection/>
    </xf>
    <xf numFmtId="0" fontId="26" fillId="0" borderId="42" xfId="0" applyFont="1" applyBorder="1" applyAlignment="1">
      <alignment horizontal="left"/>
    </xf>
    <xf numFmtId="0" fontId="26" fillId="0" borderId="43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26" fillId="24" borderId="42" xfId="0" applyFont="1" applyFill="1" applyBorder="1" applyAlignment="1">
      <alignment horizontal="center"/>
    </xf>
    <xf numFmtId="0" fontId="26" fillId="24" borderId="43" xfId="0" applyFont="1" applyFill="1" applyBorder="1" applyAlignment="1">
      <alignment horizontal="center"/>
    </xf>
    <xf numFmtId="0" fontId="26" fillId="24" borderId="4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7" fillId="27" borderId="44" xfId="0" applyFont="1" applyFill="1" applyBorder="1" applyAlignment="1">
      <alignment horizontal="center" wrapText="1"/>
    </xf>
    <xf numFmtId="0" fontId="27" fillId="27" borderId="45" xfId="0" applyFont="1" applyFill="1" applyBorder="1" applyAlignment="1">
      <alignment horizontal="center" wrapText="1"/>
    </xf>
    <xf numFmtId="0" fontId="27" fillId="27" borderId="46" xfId="0" applyFont="1" applyFill="1" applyBorder="1" applyAlignment="1">
      <alignment horizontal="center" wrapText="1"/>
    </xf>
    <xf numFmtId="0" fontId="24" fillId="0" borderId="10" xfId="0" applyFont="1" applyFill="1" applyBorder="1" applyAlignment="1" applyProtection="1">
      <alignment horizontal="left"/>
      <protection locked="0"/>
    </xf>
    <xf numFmtId="0" fontId="27" fillId="20" borderId="10" xfId="0" applyFont="1" applyFill="1" applyBorder="1" applyAlignment="1">
      <alignment horizontal="center" wrapText="1"/>
    </xf>
    <xf numFmtId="0" fontId="26" fillId="17" borderId="10" xfId="0" applyFont="1" applyFill="1" applyBorder="1" applyAlignment="1">
      <alignment horizontal="left"/>
    </xf>
    <xf numFmtId="0" fontId="27" fillId="20" borderId="11" xfId="0" applyFont="1" applyFill="1" applyBorder="1" applyAlignment="1">
      <alignment horizontal="center"/>
    </xf>
    <xf numFmtId="0" fontId="27" fillId="20" borderId="47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 horizontal="left"/>
      <protection locked="0"/>
    </xf>
    <xf numFmtId="0" fontId="26" fillId="20" borderId="10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49" fontId="32" fillId="0" borderId="30" xfId="0" applyNumberFormat="1" applyFont="1" applyFill="1" applyBorder="1" applyAlignment="1" applyProtection="1">
      <alignment horizontal="left" wrapText="1"/>
      <protection/>
    </xf>
    <xf numFmtId="49" fontId="32" fillId="0" borderId="36" xfId="0" applyNumberFormat="1" applyFont="1" applyFill="1" applyBorder="1" applyAlignment="1" applyProtection="1">
      <alignment horizontal="left" wrapText="1"/>
      <protection/>
    </xf>
    <xf numFmtId="0" fontId="33" fillId="0" borderId="48" xfId="0" applyFont="1" applyBorder="1" applyAlignment="1" applyProtection="1">
      <alignment wrapText="1"/>
      <protection/>
    </xf>
    <xf numFmtId="49" fontId="32" fillId="0" borderId="31" xfId="0" applyNumberFormat="1" applyFont="1" applyFill="1" applyBorder="1" applyAlignment="1" applyProtection="1">
      <alignment horizontal="center" vertical="top" wrapText="1"/>
      <protection/>
    </xf>
    <xf numFmtId="49" fontId="32" fillId="0" borderId="37" xfId="0" applyNumberFormat="1" applyFont="1" applyFill="1" applyBorder="1" applyAlignment="1" applyProtection="1">
      <alignment horizontal="center" vertical="top" wrapText="1"/>
      <protection/>
    </xf>
    <xf numFmtId="0" fontId="33" fillId="0" borderId="49" xfId="0" applyFont="1" applyBorder="1" applyAlignment="1" applyProtection="1">
      <alignment horizontal="center" vertical="top" wrapText="1"/>
      <protection/>
    </xf>
    <xf numFmtId="49" fontId="32" fillId="0" borderId="50" xfId="0" applyNumberFormat="1" applyFont="1" applyFill="1" applyBorder="1" applyAlignment="1" applyProtection="1">
      <alignment horizontal="center" vertical="top" wrapText="1"/>
      <protection/>
    </xf>
    <xf numFmtId="49" fontId="32" fillId="0" borderId="51" xfId="0" applyNumberFormat="1" applyFont="1" applyFill="1" applyBorder="1" applyAlignment="1" applyProtection="1">
      <alignment horizontal="center" vertical="top" wrapText="1"/>
      <protection/>
    </xf>
    <xf numFmtId="0" fontId="33" fillId="0" borderId="52" xfId="0" applyFont="1" applyBorder="1" applyAlignment="1" applyProtection="1">
      <alignment horizontal="center" vertical="top" wrapText="1"/>
      <protection/>
    </xf>
    <xf numFmtId="49" fontId="32" fillId="0" borderId="53" xfId="0" applyNumberFormat="1" applyFont="1" applyFill="1" applyBorder="1" applyAlignment="1" applyProtection="1">
      <alignment horizontal="center" vertical="top" wrapText="1"/>
      <protection/>
    </xf>
    <xf numFmtId="0" fontId="33" fillId="0" borderId="54" xfId="0" applyFont="1" applyBorder="1" applyAlignment="1" applyProtection="1">
      <alignment horizontal="center" vertical="top" wrapText="1"/>
      <protection/>
    </xf>
    <xf numFmtId="49" fontId="32" fillId="0" borderId="55" xfId="0" applyNumberFormat="1" applyFont="1" applyFill="1" applyBorder="1" applyAlignment="1" applyProtection="1">
      <alignment horizontal="center" vertical="top" wrapText="1"/>
      <protection/>
    </xf>
    <xf numFmtId="49" fontId="32" fillId="0" borderId="56" xfId="0" applyNumberFormat="1" applyFont="1" applyFill="1" applyBorder="1" applyAlignment="1" applyProtection="1">
      <alignment horizontal="center" vertical="top" wrapText="1"/>
      <protection/>
    </xf>
    <xf numFmtId="49" fontId="32" fillId="0" borderId="52" xfId="0" applyNumberFormat="1" applyFont="1" applyFill="1" applyBorder="1" applyAlignment="1" applyProtection="1">
      <alignment horizontal="center" vertical="top" wrapText="1"/>
      <protection/>
    </xf>
    <xf numFmtId="49" fontId="22" fillId="0" borderId="57" xfId="0" applyNumberFormat="1" applyFont="1" applyFill="1" applyBorder="1" applyAlignment="1" applyProtection="1">
      <alignment horizontal="center" vertical="top" wrapText="1"/>
      <protection/>
    </xf>
    <xf numFmtId="49" fontId="22" fillId="0" borderId="58" xfId="0" applyNumberFormat="1" applyFont="1" applyFill="1" applyBorder="1" applyAlignment="1" applyProtection="1">
      <alignment horizontal="center" vertical="top" wrapText="1"/>
      <protection/>
    </xf>
    <xf numFmtId="49" fontId="32" fillId="0" borderId="59" xfId="0" applyNumberFormat="1" applyFont="1" applyFill="1" applyBorder="1" applyAlignment="1" applyProtection="1">
      <alignment horizontal="center" vertical="top" wrapText="1"/>
      <protection/>
    </xf>
    <xf numFmtId="0" fontId="33" fillId="0" borderId="60" xfId="0" applyFont="1" applyBorder="1" applyAlignment="1" applyProtection="1">
      <alignment horizontal="center" vertical="top" wrapText="1"/>
      <protection/>
    </xf>
    <xf numFmtId="0" fontId="32" fillId="0" borderId="61" xfId="0" applyFont="1" applyFill="1" applyBorder="1" applyAlignment="1" applyProtection="1">
      <alignment horizontal="center" vertical="top" wrapText="1"/>
      <protection/>
    </xf>
    <xf numFmtId="0" fontId="33" fillId="0" borderId="26" xfId="0" applyFont="1" applyBorder="1" applyAlignment="1" applyProtection="1">
      <alignment vertical="top" wrapText="1"/>
      <protection/>
    </xf>
    <xf numFmtId="0" fontId="33" fillId="0" borderId="62" xfId="0" applyFont="1" applyBorder="1" applyAlignment="1" applyProtection="1">
      <alignment vertical="top" wrapText="1"/>
      <protection/>
    </xf>
    <xf numFmtId="49" fontId="32" fillId="0" borderId="63" xfId="0" applyNumberFormat="1" applyFont="1" applyFill="1" applyBorder="1" applyAlignment="1" applyProtection="1">
      <alignment horizontal="center" vertical="top" wrapText="1"/>
      <protection/>
    </xf>
    <xf numFmtId="0" fontId="33" fillId="0" borderId="56" xfId="0" applyFont="1" applyBorder="1" applyAlignment="1" applyProtection="1">
      <alignment horizontal="center" vertical="top" wrapText="1"/>
      <protection/>
    </xf>
    <xf numFmtId="49" fontId="32" fillId="0" borderId="57" xfId="0" applyNumberFormat="1" applyFont="1" applyFill="1" applyBorder="1" applyAlignment="1" applyProtection="1">
      <alignment horizontal="center" vertical="top" wrapText="1"/>
      <protection/>
    </xf>
    <xf numFmtId="49" fontId="32" fillId="0" borderId="58" xfId="0" applyNumberFormat="1" applyFont="1" applyFill="1" applyBorder="1" applyAlignment="1" applyProtection="1">
      <alignment horizontal="center" vertical="top" wrapText="1"/>
      <protection/>
    </xf>
    <xf numFmtId="0" fontId="33" fillId="0" borderId="64" xfId="0" applyFont="1" applyBorder="1" applyAlignment="1" applyProtection="1">
      <alignment horizontal="center" vertical="top" wrapText="1"/>
      <protection/>
    </xf>
    <xf numFmtId="0" fontId="32" fillId="0" borderId="65" xfId="0" applyFont="1" applyFill="1" applyBorder="1" applyAlignment="1" applyProtection="1">
      <alignment horizontal="center" vertical="top" wrapText="1"/>
      <protection/>
    </xf>
    <xf numFmtId="0" fontId="32" fillId="0" borderId="22" xfId="0" applyFont="1" applyFill="1" applyBorder="1" applyAlignment="1" applyProtection="1">
      <alignment horizontal="center" vertical="top" wrapText="1"/>
      <protection/>
    </xf>
    <xf numFmtId="0" fontId="32" fillId="0" borderId="35" xfId="0" applyFont="1" applyFill="1" applyBorder="1" applyAlignment="1" applyProtection="1">
      <alignment horizontal="center" vertical="top" wrapText="1"/>
      <protection/>
    </xf>
    <xf numFmtId="0" fontId="32" fillId="0" borderId="17" xfId="0" applyFont="1" applyFill="1" applyBorder="1" applyAlignment="1" applyProtection="1">
      <alignment horizontal="center" vertical="top" wrapText="1"/>
      <protection/>
    </xf>
    <xf numFmtId="49" fontId="32" fillId="0" borderId="60" xfId="0" applyNumberFormat="1" applyFont="1" applyFill="1" applyBorder="1" applyAlignment="1" applyProtection="1">
      <alignment horizontal="center" vertical="top" wrapText="1"/>
      <protection/>
    </xf>
    <xf numFmtId="49" fontId="32" fillId="0" borderId="66" xfId="0" applyNumberFormat="1" applyFont="1" applyFill="1" applyBorder="1" applyAlignment="1" applyProtection="1">
      <alignment horizontal="center" vertical="top" wrapText="1"/>
      <protection/>
    </xf>
    <xf numFmtId="0" fontId="23" fillId="0" borderId="29" xfId="0" applyFont="1" applyFill="1" applyBorder="1" applyAlignment="1" applyProtection="1">
      <alignment horizontal="left" vertical="center" wrapText="1"/>
      <protection/>
    </xf>
    <xf numFmtId="0" fontId="23" fillId="0" borderId="29" xfId="0" applyFont="1" applyFill="1" applyBorder="1" applyAlignment="1" applyProtection="1">
      <alignment horizontal="left" wrapText="1"/>
      <protection/>
    </xf>
    <xf numFmtId="0" fontId="23" fillId="0" borderId="29" xfId="0" applyFont="1" applyFill="1" applyBorder="1" applyAlignment="1" applyProtection="1">
      <alignment wrapText="1"/>
      <protection/>
    </xf>
    <xf numFmtId="0" fontId="33" fillId="0" borderId="67" xfId="0" applyFont="1" applyBorder="1" applyAlignment="1" applyProtection="1">
      <alignment horizontal="center" vertical="top" wrapText="1"/>
      <protection/>
    </xf>
    <xf numFmtId="49" fontId="32" fillId="0" borderId="41" xfId="0" applyNumberFormat="1" applyFont="1" applyFill="1" applyBorder="1" applyAlignment="1" applyProtection="1">
      <alignment horizontal="center" vertical="top" wrapText="1"/>
      <protection/>
    </xf>
    <xf numFmtId="0" fontId="33" fillId="0" borderId="52" xfId="0" applyFont="1" applyFill="1" applyBorder="1" applyAlignment="1" applyProtection="1">
      <alignment horizontal="center" vertical="top" wrapText="1"/>
      <protection/>
    </xf>
    <xf numFmtId="49" fontId="22" fillId="0" borderId="55" xfId="0" applyNumberFormat="1" applyFont="1" applyFill="1" applyBorder="1" applyAlignment="1" applyProtection="1">
      <alignment horizontal="center" vertical="top" wrapText="1"/>
      <protection/>
    </xf>
    <xf numFmtId="49" fontId="22" fillId="0" borderId="63" xfId="0" applyNumberFormat="1" applyFont="1" applyFill="1" applyBorder="1" applyAlignment="1" applyProtection="1">
      <alignment horizontal="center" vertical="top" wrapText="1"/>
      <protection/>
    </xf>
    <xf numFmtId="0" fontId="0" fillId="0" borderId="56" xfId="0" applyFont="1" applyFill="1" applyBorder="1" applyAlignment="1" applyProtection="1">
      <alignment horizontal="center" vertical="top" wrapText="1"/>
      <protection/>
    </xf>
    <xf numFmtId="49" fontId="22" fillId="0" borderId="50" xfId="0" applyNumberFormat="1" applyFont="1" applyFill="1" applyBorder="1" applyAlignment="1" applyProtection="1">
      <alignment horizontal="left" vertical="top" wrapText="1"/>
      <protection/>
    </xf>
    <xf numFmtId="49" fontId="22" fillId="0" borderId="51" xfId="0" applyNumberFormat="1" applyFont="1" applyFill="1" applyBorder="1" applyAlignment="1" applyProtection="1">
      <alignment horizontal="left" vertical="top" wrapText="1"/>
      <protection/>
    </xf>
    <xf numFmtId="0" fontId="0" fillId="0" borderId="52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0" fillId="0" borderId="64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vanbrackel@westonaria.gov.za" TargetMode="External" /><Relationship Id="rId2" Type="http://schemas.openxmlformats.org/officeDocument/2006/relationships/hyperlink" Target="mailto:japhterm@mogalecity.gov.za" TargetMode="External" /><Relationship Id="rId3" Type="http://schemas.openxmlformats.org/officeDocument/2006/relationships/hyperlink" Target="mailto:lindaa@nokengmun.co.za" TargetMode="External" /><Relationship Id="rId4" Type="http://schemas.openxmlformats.org/officeDocument/2006/relationships/hyperlink" Target="mailto:tshesaneam@kungwinimun.co.za" TargetMode="External" /><Relationship Id="rId5" Type="http://schemas.openxmlformats.org/officeDocument/2006/relationships/hyperlink" Target="mailto:ed.sweeney@metsweding.com" TargetMode="External" /><Relationship Id="rId6" Type="http://schemas.openxmlformats.org/officeDocument/2006/relationships/hyperlink" Target="mailto:yvonnew@midvaal.gov.za" TargetMode="External" /><Relationship Id="rId7" Type="http://schemas.openxmlformats.org/officeDocument/2006/relationships/hyperlink" Target="mailto:malingaj@lesedilm.co.za" TargetMode="External" /><Relationship Id="rId8" Type="http://schemas.openxmlformats.org/officeDocument/2006/relationships/hyperlink" Target="mailto:Ivan.mashigo@randfontein.org.za" TargetMode="External" /><Relationship Id="rId9" Type="http://schemas.openxmlformats.org/officeDocument/2006/relationships/hyperlink" Target="mailto:prince@emfuleni.gov.za" TargetMode="External" /><Relationship Id="rId10" Type="http://schemas.openxmlformats.org/officeDocument/2006/relationships/hyperlink" Target="mailto:carlvr@tshwane.gov.za" TargetMode="External" /><Relationship Id="rId11" Type="http://schemas.openxmlformats.org/officeDocument/2006/relationships/hyperlink" Target="mailto:dannyse@joburg.org.za%20%20%20and%20%20011%20358%203514" TargetMode="External" /><Relationship Id="rId12" Type="http://schemas.openxmlformats.org/officeDocument/2006/relationships/hyperlink" Target="mailto:annettev@ekurhuleni.com" TargetMode="External" /><Relationship Id="rId13" Type="http://schemas.openxmlformats.org/officeDocument/2006/relationships/hyperlink" Target="mailto:hjonker@wrdm.gov.za" TargetMode="External" /><Relationship Id="rId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22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140625" style="1" bestFit="1" customWidth="1"/>
    <col min="2" max="2" width="7.7109375" style="1" bestFit="1" customWidth="1"/>
    <col min="3" max="3" width="15.00390625" style="1" customWidth="1"/>
    <col min="4" max="4" width="14.8515625" style="1" customWidth="1"/>
    <col min="5" max="6" width="12.7109375" style="1" customWidth="1"/>
    <col min="7" max="14" width="9.140625" style="1" customWidth="1"/>
    <col min="15" max="16" width="13.140625" style="1" customWidth="1"/>
    <col min="17" max="16384" width="9.140625" style="1" customWidth="1"/>
  </cols>
  <sheetData>
    <row r="1" spans="1:16" ht="33.75" customHeight="1">
      <c r="A1" s="10" t="s">
        <v>94</v>
      </c>
      <c r="B1" s="10" t="s">
        <v>88</v>
      </c>
      <c r="C1" s="10" t="s">
        <v>90</v>
      </c>
      <c r="D1" s="10" t="s">
        <v>91</v>
      </c>
      <c r="E1" s="10" t="s">
        <v>89</v>
      </c>
      <c r="F1" s="10" t="s">
        <v>93</v>
      </c>
      <c r="G1" s="129" t="s">
        <v>95</v>
      </c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2.75">
      <c r="A2" s="2">
        <v>1</v>
      </c>
      <c r="B2" s="2" t="s">
        <v>79</v>
      </c>
      <c r="C2" s="2">
        <v>32</v>
      </c>
      <c r="D2" s="2" t="e">
        <f>#REF!+#REF!</f>
        <v>#REF!</v>
      </c>
      <c r="E2" s="2" t="e">
        <f>C2-D2</f>
        <v>#REF!</v>
      </c>
      <c r="F2" s="4" t="e">
        <f>E2/C2</f>
        <v>#REF!</v>
      </c>
      <c r="G2" s="118" t="s">
        <v>96</v>
      </c>
      <c r="H2" s="119"/>
      <c r="I2" s="119"/>
      <c r="J2" s="119"/>
      <c r="K2" s="119"/>
      <c r="L2" s="119"/>
      <c r="M2" s="119"/>
      <c r="N2" s="119"/>
      <c r="O2" s="119"/>
      <c r="P2" s="120"/>
    </row>
    <row r="3" spans="1:16" ht="12.75">
      <c r="A3" s="2">
        <v>2</v>
      </c>
      <c r="B3" s="2" t="s">
        <v>81</v>
      </c>
      <c r="C3" s="2">
        <v>25</v>
      </c>
      <c r="D3" s="2" t="e">
        <f>#REF!+#REF!</f>
        <v>#REF!</v>
      </c>
      <c r="E3" s="2" t="e">
        <f aca="true" t="shared" si="0" ref="E3:E8">C3-D3</f>
        <v>#REF!</v>
      </c>
      <c r="F3" s="4" t="e">
        <f aca="true" t="shared" si="1" ref="F3:F11">E3/C3</f>
        <v>#REF!</v>
      </c>
      <c r="G3" s="118" t="s">
        <v>96</v>
      </c>
      <c r="H3" s="119"/>
      <c r="I3" s="119"/>
      <c r="J3" s="119"/>
      <c r="K3" s="119"/>
      <c r="L3" s="119"/>
      <c r="M3" s="119"/>
      <c r="N3" s="119"/>
      <c r="O3" s="119"/>
      <c r="P3" s="120"/>
    </row>
    <row r="4" spans="1:16" ht="12.75">
      <c r="A4" s="2">
        <v>3</v>
      </c>
      <c r="B4" s="2" t="s">
        <v>82</v>
      </c>
      <c r="C4" s="2">
        <v>30</v>
      </c>
      <c r="D4" s="2" t="e">
        <f>#REF!+#REF!</f>
        <v>#REF!</v>
      </c>
      <c r="E4" s="2" t="e">
        <f t="shared" si="0"/>
        <v>#REF!</v>
      </c>
      <c r="F4" s="4" t="e">
        <f t="shared" si="1"/>
        <v>#REF!</v>
      </c>
      <c r="G4" s="118" t="s">
        <v>96</v>
      </c>
      <c r="H4" s="119"/>
      <c r="I4" s="119"/>
      <c r="J4" s="119"/>
      <c r="K4" s="119"/>
      <c r="L4" s="119"/>
      <c r="M4" s="119"/>
      <c r="N4" s="119"/>
      <c r="O4" s="119"/>
      <c r="P4" s="120"/>
    </row>
    <row r="5" spans="1:16" ht="12.75">
      <c r="A5" s="2">
        <v>4</v>
      </c>
      <c r="B5" s="2" t="s">
        <v>83</v>
      </c>
      <c r="C5" s="2">
        <v>21</v>
      </c>
      <c r="D5" s="7" t="e">
        <f>#REF!+#REF!</f>
        <v>#REF!</v>
      </c>
      <c r="E5" s="7" t="e">
        <f>C5-D5</f>
        <v>#REF!</v>
      </c>
      <c r="F5" s="4" t="e">
        <f t="shared" si="1"/>
        <v>#REF!</v>
      </c>
      <c r="G5" s="118" t="s">
        <v>96</v>
      </c>
      <c r="H5" s="119"/>
      <c r="I5" s="119"/>
      <c r="J5" s="119"/>
      <c r="K5" s="119"/>
      <c r="L5" s="119"/>
      <c r="M5" s="119"/>
      <c r="N5" s="119"/>
      <c r="O5" s="119"/>
      <c r="P5" s="120"/>
    </row>
    <row r="6" spans="1:16" ht="12.75">
      <c r="A6" s="2">
        <v>5</v>
      </c>
      <c r="B6" s="2" t="s">
        <v>84</v>
      </c>
      <c r="C6" s="2">
        <v>61</v>
      </c>
      <c r="D6" s="2" t="e">
        <f>#REF!+#REF!-49</f>
        <v>#REF!</v>
      </c>
      <c r="E6" s="2">
        <v>0</v>
      </c>
      <c r="F6" s="4">
        <f t="shared" si="1"/>
        <v>0</v>
      </c>
      <c r="G6" s="118" t="s">
        <v>96</v>
      </c>
      <c r="H6" s="119"/>
      <c r="I6" s="119"/>
      <c r="J6" s="119"/>
      <c r="K6" s="119"/>
      <c r="L6" s="119"/>
      <c r="M6" s="119"/>
      <c r="N6" s="119"/>
      <c r="O6" s="119"/>
      <c r="P6" s="120"/>
    </row>
    <row r="7" spans="1:16" ht="12.75">
      <c r="A7" s="2">
        <v>6</v>
      </c>
      <c r="B7" s="2" t="s">
        <v>85</v>
      </c>
      <c r="C7" s="2">
        <v>14</v>
      </c>
      <c r="D7" s="2">
        <f>'GT'!C21+'GT'!D21-1</f>
        <v>13</v>
      </c>
      <c r="E7" s="2">
        <f>C7-D7-1</f>
        <v>0</v>
      </c>
      <c r="F7" s="4">
        <f t="shared" si="1"/>
        <v>0</v>
      </c>
      <c r="G7" s="118" t="s">
        <v>96</v>
      </c>
      <c r="H7" s="119"/>
      <c r="I7" s="119"/>
      <c r="J7" s="119"/>
      <c r="K7" s="119"/>
      <c r="L7" s="119"/>
      <c r="M7" s="119"/>
      <c r="N7" s="119"/>
      <c r="O7" s="119"/>
      <c r="P7" s="120"/>
    </row>
    <row r="8" spans="1:16" ht="12.75">
      <c r="A8" s="2">
        <v>7</v>
      </c>
      <c r="B8" s="2" t="s">
        <v>86</v>
      </c>
      <c r="C8" s="2">
        <v>45</v>
      </c>
      <c r="D8" s="2" t="e">
        <f>#REF!+#REF!</f>
        <v>#REF!</v>
      </c>
      <c r="E8" s="2" t="e">
        <f t="shared" si="0"/>
        <v>#REF!</v>
      </c>
      <c r="F8" s="4" t="e">
        <f t="shared" si="1"/>
        <v>#REF!</v>
      </c>
      <c r="G8" s="118" t="s">
        <v>96</v>
      </c>
      <c r="H8" s="119"/>
      <c r="I8" s="119"/>
      <c r="J8" s="119"/>
      <c r="K8" s="119"/>
      <c r="L8" s="119"/>
      <c r="M8" s="119"/>
      <c r="N8" s="119"/>
      <c r="O8" s="119"/>
      <c r="P8" s="120"/>
    </row>
    <row r="9" spans="1:16" ht="12.75">
      <c r="A9" s="2">
        <v>8</v>
      </c>
      <c r="B9" s="2" t="s">
        <v>87</v>
      </c>
      <c r="C9" s="2">
        <v>30</v>
      </c>
      <c r="D9" s="2" t="e">
        <f>#REF!+#REF!-7</f>
        <v>#REF!</v>
      </c>
      <c r="E9" s="2" t="e">
        <f>C9-D9-1-1-1</f>
        <v>#REF!</v>
      </c>
      <c r="F9" s="4" t="e">
        <f t="shared" si="1"/>
        <v>#REF!</v>
      </c>
      <c r="G9" s="130" t="s">
        <v>100</v>
      </c>
      <c r="H9" s="130"/>
      <c r="I9" s="130"/>
      <c r="J9" s="130"/>
      <c r="K9" s="130"/>
      <c r="L9" s="130"/>
      <c r="M9" s="130"/>
      <c r="N9" s="130"/>
      <c r="O9" s="130"/>
      <c r="P9" s="130"/>
    </row>
    <row r="10" spans="1:16" ht="12.75">
      <c r="A10" s="2">
        <v>9</v>
      </c>
      <c r="B10" s="2" t="s">
        <v>80</v>
      </c>
      <c r="C10" s="2">
        <v>25</v>
      </c>
      <c r="D10" s="2" t="e">
        <f>#REF!+#REF!-4</f>
        <v>#REF!</v>
      </c>
      <c r="E10" s="2" t="e">
        <f>C10-D10-4</f>
        <v>#REF!</v>
      </c>
      <c r="F10" s="4" t="e">
        <f t="shared" si="1"/>
        <v>#REF!</v>
      </c>
      <c r="G10" s="118" t="s">
        <v>96</v>
      </c>
      <c r="H10" s="119"/>
      <c r="I10" s="119"/>
      <c r="J10" s="119"/>
      <c r="K10" s="119"/>
      <c r="L10" s="119"/>
      <c r="M10" s="119"/>
      <c r="N10" s="119"/>
      <c r="O10" s="119"/>
      <c r="P10" s="120"/>
    </row>
    <row r="11" spans="1:16" ht="12.75">
      <c r="A11" s="3"/>
      <c r="B11" s="3" t="s">
        <v>92</v>
      </c>
      <c r="C11" s="3">
        <f>SUM(C2:C10)</f>
        <v>283</v>
      </c>
      <c r="D11" s="3" t="e">
        <f>SUM(D2:D10)</f>
        <v>#REF!</v>
      </c>
      <c r="E11" s="3" t="e">
        <f>SUM(E2:E10)</f>
        <v>#REF!</v>
      </c>
      <c r="F11" s="5" t="e">
        <f t="shared" si="1"/>
        <v>#REF!</v>
      </c>
      <c r="G11" s="121"/>
      <c r="H11" s="122"/>
      <c r="I11" s="122"/>
      <c r="J11" s="122"/>
      <c r="K11" s="122"/>
      <c r="L11" s="122"/>
      <c r="M11" s="122"/>
      <c r="N11" s="122"/>
      <c r="O11" s="122"/>
      <c r="P11" s="123"/>
    </row>
    <row r="14" ht="13.5" thickBot="1"/>
    <row r="15" spans="2:7" ht="27.75" customHeight="1" thickBot="1">
      <c r="B15" s="125" t="s">
        <v>97</v>
      </c>
      <c r="C15" s="126"/>
      <c r="D15" s="127"/>
      <c r="E15" s="9"/>
      <c r="F15" s="9"/>
      <c r="G15" s="9"/>
    </row>
    <row r="16" spans="2:4" ht="12.75">
      <c r="B16" s="124" t="str">
        <f>B9</f>
        <v>LP</v>
      </c>
      <c r="C16" s="128" t="s">
        <v>22</v>
      </c>
      <c r="D16" s="128"/>
    </row>
    <row r="17" spans="2:4" ht="12.75">
      <c r="B17" s="124"/>
      <c r="C17" s="128" t="s">
        <v>23</v>
      </c>
      <c r="D17" s="128"/>
    </row>
    <row r="18" spans="2:4" ht="12.75">
      <c r="B18" s="124"/>
      <c r="C18" s="128" t="s">
        <v>24</v>
      </c>
      <c r="D18" s="128"/>
    </row>
    <row r="19" spans="2:4" ht="12.75">
      <c r="B19" s="124"/>
      <c r="C19" s="128" t="s">
        <v>25</v>
      </c>
      <c r="D19" s="128"/>
    </row>
    <row r="20" spans="2:4" ht="12.75">
      <c r="B20" s="124"/>
      <c r="C20" s="128"/>
      <c r="D20" s="128"/>
    </row>
    <row r="21" spans="2:4" ht="12.75">
      <c r="B21" s="124"/>
      <c r="C21" s="133"/>
      <c r="D21" s="133"/>
    </row>
    <row r="22" spans="1:4" ht="13.5" thickBot="1">
      <c r="A22" s="1">
        <f>+A21</f>
        <v>0</v>
      </c>
      <c r="B22" s="8" t="s">
        <v>98</v>
      </c>
      <c r="C22" s="131">
        <f>COUNTA(C16:C21)</f>
        <v>4</v>
      </c>
      <c r="D22" s="132"/>
    </row>
  </sheetData>
  <sheetProtection password="F954" sheet="1" objects="1" scenarios="1"/>
  <mergeCells count="20">
    <mergeCell ref="C22:D22"/>
    <mergeCell ref="C16:D16"/>
    <mergeCell ref="C19:D19"/>
    <mergeCell ref="C20:D20"/>
    <mergeCell ref="C21:D21"/>
    <mergeCell ref="G1:P1"/>
    <mergeCell ref="G9:P9"/>
    <mergeCell ref="G2:P2"/>
    <mergeCell ref="G3:P3"/>
    <mergeCell ref="G5:P5"/>
    <mergeCell ref="G4:P4"/>
    <mergeCell ref="G6:P6"/>
    <mergeCell ref="G7:P7"/>
    <mergeCell ref="G8:P8"/>
    <mergeCell ref="G10:P10"/>
    <mergeCell ref="G11:P11"/>
    <mergeCell ref="B16:B21"/>
    <mergeCell ref="B15:D15"/>
    <mergeCell ref="C17:D17"/>
    <mergeCell ref="C18:D18"/>
  </mergeCells>
  <conditionalFormatting sqref="C22">
    <cfRule type="cellIs" priority="1" dxfId="34" operator="notEqual" stopIfTrue="1">
      <formula>$E$11</formula>
    </cfRule>
  </conditionalFormatting>
  <conditionalFormatting sqref="E2:E1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E3" sqref="E3"/>
    </sheetView>
  </sheetViews>
  <sheetFormatPr defaultColWidth="9.140625" defaultRowHeight="12.75"/>
  <cols>
    <col min="1" max="1" width="2.7109375" style="1" bestFit="1" customWidth="1"/>
    <col min="2" max="2" width="7.7109375" style="1" bestFit="1" customWidth="1"/>
    <col min="3" max="3" width="20.7109375" style="1" customWidth="1"/>
    <col min="4" max="4" width="15.7109375" style="1" customWidth="1"/>
    <col min="5" max="5" width="5.8515625" style="1" bestFit="1" customWidth="1"/>
    <col min="6" max="6" width="8.28125" style="1" bestFit="1" customWidth="1"/>
    <col min="7" max="7" width="19.140625" style="1" customWidth="1"/>
    <col min="8" max="9" width="10.7109375" style="1" customWidth="1"/>
    <col min="10" max="10" width="2.7109375" style="1" bestFit="1" customWidth="1"/>
    <col min="11" max="11" width="7.7109375" style="1" bestFit="1" customWidth="1"/>
    <col min="12" max="12" width="20.7109375" style="1" customWidth="1"/>
    <col min="13" max="13" width="36.57421875" style="1" customWidth="1"/>
    <col min="14" max="14" width="35.28125" style="1" bestFit="1" customWidth="1"/>
    <col min="15" max="16" width="33.8515625" style="1" bestFit="1" customWidth="1"/>
    <col min="17" max="16384" width="9.140625" style="1" customWidth="1"/>
  </cols>
  <sheetData>
    <row r="1" spans="1:16" ht="38.25">
      <c r="A1" s="51" t="s">
        <v>94</v>
      </c>
      <c r="B1" s="51" t="s">
        <v>88</v>
      </c>
      <c r="C1" s="51" t="s">
        <v>105</v>
      </c>
      <c r="D1" s="51" t="s">
        <v>106</v>
      </c>
      <c r="E1" s="51" t="s">
        <v>107</v>
      </c>
      <c r="F1" s="51" t="s">
        <v>108</v>
      </c>
      <c r="G1" s="51" t="s">
        <v>109</v>
      </c>
      <c r="H1" s="52"/>
      <c r="I1" s="52"/>
      <c r="J1" s="51" t="s">
        <v>94</v>
      </c>
      <c r="K1" s="51" t="s">
        <v>88</v>
      </c>
      <c r="L1" s="51" t="s">
        <v>110</v>
      </c>
      <c r="M1" s="51" t="s">
        <v>111</v>
      </c>
      <c r="N1" s="51" t="s">
        <v>102</v>
      </c>
      <c r="O1" s="51" t="s">
        <v>112</v>
      </c>
      <c r="P1" s="51" t="s">
        <v>113</v>
      </c>
    </row>
    <row r="2" spans="1:16" ht="12.75">
      <c r="A2" s="2">
        <v>1</v>
      </c>
      <c r="B2" s="2" t="s">
        <v>86</v>
      </c>
      <c r="C2" s="53">
        <v>45</v>
      </c>
      <c r="D2" s="2" t="e">
        <f>#REF!</f>
        <v>#REF!</v>
      </c>
      <c r="E2" s="4" t="e">
        <f aca="true" t="shared" si="0" ref="E2:E11">D2/C2</f>
        <v>#REF!</v>
      </c>
      <c r="F2" s="4">
        <f>38/C2</f>
        <v>0.8444444444444444</v>
      </c>
      <c r="G2" s="54" t="e">
        <f aca="true" t="shared" si="1" ref="G2:G11">E2-F2</f>
        <v>#REF!</v>
      </c>
      <c r="J2" s="2">
        <v>1</v>
      </c>
      <c r="K2" s="2" t="s">
        <v>86</v>
      </c>
      <c r="L2" s="4" t="e">
        <f>#REF!/C2</f>
        <v>#REF!</v>
      </c>
      <c r="M2" s="4" t="e">
        <f>#REF!/C2</f>
        <v>#REF!</v>
      </c>
      <c r="N2" s="4" t="e">
        <f>#REF!/C2</f>
        <v>#REF!</v>
      </c>
      <c r="O2" s="4" t="e">
        <f>#REF!/C2</f>
        <v>#REF!</v>
      </c>
      <c r="P2" s="4" t="e">
        <f>#REF!/C2</f>
        <v>#REF!</v>
      </c>
    </row>
    <row r="3" spans="1:16" ht="12.75">
      <c r="A3" s="2">
        <v>2</v>
      </c>
      <c r="B3" s="2" t="s">
        <v>80</v>
      </c>
      <c r="C3" s="2">
        <v>25</v>
      </c>
      <c r="D3" s="2" t="e">
        <f>#REF!</f>
        <v>#REF!</v>
      </c>
      <c r="E3" s="4" t="e">
        <f t="shared" si="0"/>
        <v>#REF!</v>
      </c>
      <c r="F3" s="4">
        <f>14/C3</f>
        <v>0.56</v>
      </c>
      <c r="G3" s="54" t="e">
        <f t="shared" si="1"/>
        <v>#REF!</v>
      </c>
      <c r="J3" s="2">
        <v>2</v>
      </c>
      <c r="K3" s="2" t="s">
        <v>80</v>
      </c>
      <c r="L3" s="4" t="e">
        <f>#REF!/C3</f>
        <v>#REF!</v>
      </c>
      <c r="M3" s="4" t="e">
        <f>#REF!/Summary!C3</f>
        <v>#REF!</v>
      </c>
      <c r="N3" s="4" t="e">
        <f>#REF!/C3</f>
        <v>#REF!</v>
      </c>
      <c r="O3" s="4" t="e">
        <f>#REF!/C3</f>
        <v>#REF!</v>
      </c>
      <c r="P3" s="4" t="e">
        <f>#REF!/C3</f>
        <v>#REF!</v>
      </c>
    </row>
    <row r="4" spans="1:16" ht="12.75">
      <c r="A4" s="2">
        <v>3</v>
      </c>
      <c r="B4" s="2" t="s">
        <v>85</v>
      </c>
      <c r="C4" s="2">
        <v>14</v>
      </c>
      <c r="D4" s="2">
        <f>'GT'!C21</f>
        <v>14</v>
      </c>
      <c r="E4" s="4">
        <f t="shared" si="0"/>
        <v>1</v>
      </c>
      <c r="F4" s="4">
        <f>C4/14</f>
        <v>1</v>
      </c>
      <c r="G4" s="54">
        <f t="shared" si="1"/>
        <v>0</v>
      </c>
      <c r="J4" s="2">
        <v>3</v>
      </c>
      <c r="K4" s="2" t="s">
        <v>85</v>
      </c>
      <c r="L4" s="4">
        <f>'GT'!H21/C4</f>
        <v>0.9285714285714286</v>
      </c>
      <c r="M4" s="4">
        <f>'GT'!M21/Summary!C4</f>
        <v>1</v>
      </c>
      <c r="N4" s="4">
        <f>'GT'!W21/C4</f>
        <v>0.14285714285714285</v>
      </c>
      <c r="O4" s="4">
        <f>'GT'!Y21/C4</f>
        <v>0.7857142857142857</v>
      </c>
      <c r="P4" s="4">
        <f>'GT'!AA21/C4</f>
        <v>0.8571428571428571</v>
      </c>
    </row>
    <row r="5" spans="1:16" ht="12.75">
      <c r="A5" s="2">
        <v>4</v>
      </c>
      <c r="B5" s="2" t="s">
        <v>84</v>
      </c>
      <c r="C5" s="2">
        <v>61</v>
      </c>
      <c r="D5" s="2" t="e">
        <f>#REF!</f>
        <v>#REF!</v>
      </c>
      <c r="E5" s="4" t="e">
        <f t="shared" si="0"/>
        <v>#REF!</v>
      </c>
      <c r="F5" s="4">
        <f>50/C5</f>
        <v>0.819672131147541</v>
      </c>
      <c r="G5" s="54" t="e">
        <f t="shared" si="1"/>
        <v>#REF!</v>
      </c>
      <c r="J5" s="2">
        <v>4</v>
      </c>
      <c r="K5" s="2" t="s">
        <v>84</v>
      </c>
      <c r="L5" s="4" t="e">
        <f>#REF!/C5</f>
        <v>#REF!</v>
      </c>
      <c r="M5" s="4" t="e">
        <f>#REF!/Summary!C5</f>
        <v>#REF!</v>
      </c>
      <c r="N5" s="4" t="e">
        <f>#REF!/C5</f>
        <v>#REF!</v>
      </c>
      <c r="O5" s="4" t="e">
        <f>#REF!/C5</f>
        <v>#REF!</v>
      </c>
      <c r="P5" s="4" t="e">
        <f>#REF!/C5</f>
        <v>#REF!</v>
      </c>
    </row>
    <row r="6" spans="1:16" ht="12.75">
      <c r="A6" s="2">
        <v>5</v>
      </c>
      <c r="B6" s="2" t="s">
        <v>87</v>
      </c>
      <c r="C6" s="2">
        <v>30</v>
      </c>
      <c r="D6" s="2" t="e">
        <f>#REF!</f>
        <v>#REF!</v>
      </c>
      <c r="E6" s="4" t="e">
        <f t="shared" si="0"/>
        <v>#REF!</v>
      </c>
      <c r="F6" s="4">
        <f>25/C6</f>
        <v>0.8333333333333334</v>
      </c>
      <c r="G6" s="54" t="e">
        <f t="shared" si="1"/>
        <v>#REF!</v>
      </c>
      <c r="J6" s="2">
        <v>5</v>
      </c>
      <c r="K6" s="2" t="s">
        <v>87</v>
      </c>
      <c r="L6" s="4" t="e">
        <f>#REF!/C6</f>
        <v>#REF!</v>
      </c>
      <c r="M6" s="4" t="e">
        <f>#REF!/Summary!C6</f>
        <v>#REF!</v>
      </c>
      <c r="N6" s="4" t="e">
        <f>#REF!/C6</f>
        <v>#REF!</v>
      </c>
      <c r="O6" s="4" t="e">
        <f>#REF!/C6</f>
        <v>#REF!</v>
      </c>
      <c r="P6" s="4" t="e">
        <f>#REF!/C6</f>
        <v>#REF!</v>
      </c>
    </row>
    <row r="7" spans="1:16" ht="12.75">
      <c r="A7" s="2">
        <v>6</v>
      </c>
      <c r="B7" s="2" t="s">
        <v>83</v>
      </c>
      <c r="C7" s="2">
        <v>21</v>
      </c>
      <c r="D7" s="7" t="e">
        <f>#REF!</f>
        <v>#REF!</v>
      </c>
      <c r="E7" s="4" t="e">
        <f t="shared" si="0"/>
        <v>#REF!</v>
      </c>
      <c r="F7" s="4">
        <f>17/C7</f>
        <v>0.8095238095238095</v>
      </c>
      <c r="G7" s="54" t="e">
        <f t="shared" si="1"/>
        <v>#REF!</v>
      </c>
      <c r="J7" s="2">
        <v>6</v>
      </c>
      <c r="K7" s="2" t="s">
        <v>83</v>
      </c>
      <c r="L7" s="4" t="e">
        <f>#REF!/C7</f>
        <v>#REF!</v>
      </c>
      <c r="M7" s="4" t="e">
        <f>#REF!/Summary!C7</f>
        <v>#REF!</v>
      </c>
      <c r="N7" s="4" t="e">
        <f>#REF!/C7</f>
        <v>#REF!</v>
      </c>
      <c r="O7" s="4" t="e">
        <f>#REF!/C7</f>
        <v>#REF!</v>
      </c>
      <c r="P7" s="4" t="e">
        <f>#REF!/C7</f>
        <v>#REF!</v>
      </c>
    </row>
    <row r="8" spans="1:16" ht="12.75">
      <c r="A8" s="2">
        <v>7</v>
      </c>
      <c r="B8" s="2" t="s">
        <v>79</v>
      </c>
      <c r="C8" s="2">
        <v>32</v>
      </c>
      <c r="D8" s="2" t="e">
        <f>#REF!</f>
        <v>#REF!</v>
      </c>
      <c r="E8" s="4" t="e">
        <f t="shared" si="0"/>
        <v>#REF!</v>
      </c>
      <c r="F8" s="4">
        <f>28/C8</f>
        <v>0.875</v>
      </c>
      <c r="G8" s="54" t="e">
        <f t="shared" si="1"/>
        <v>#REF!</v>
      </c>
      <c r="J8" s="2">
        <v>7</v>
      </c>
      <c r="K8" s="2" t="s">
        <v>79</v>
      </c>
      <c r="L8" s="4" t="e">
        <f>#REF!/C8</f>
        <v>#REF!</v>
      </c>
      <c r="M8" s="4" t="e">
        <f>#REF!/Summary!C8</f>
        <v>#REF!</v>
      </c>
      <c r="N8" s="4" t="e">
        <f>#REF!/C8</f>
        <v>#REF!</v>
      </c>
      <c r="O8" s="4" t="e">
        <f>#REF!/C8</f>
        <v>#REF!</v>
      </c>
      <c r="P8" s="4" t="e">
        <f>#REF!/C8</f>
        <v>#REF!</v>
      </c>
    </row>
    <row r="9" spans="1:16" ht="12.75">
      <c r="A9" s="2">
        <v>8</v>
      </c>
      <c r="B9" s="2" t="s">
        <v>81</v>
      </c>
      <c r="C9" s="2">
        <v>25</v>
      </c>
      <c r="D9" s="2" t="e">
        <f>#REF!</f>
        <v>#REF!</v>
      </c>
      <c r="E9" s="4" t="e">
        <f t="shared" si="0"/>
        <v>#REF!</v>
      </c>
      <c r="F9" s="4">
        <f>19/C9</f>
        <v>0.76</v>
      </c>
      <c r="G9" s="54" t="e">
        <f t="shared" si="1"/>
        <v>#REF!</v>
      </c>
      <c r="J9" s="2">
        <v>8</v>
      </c>
      <c r="K9" s="2" t="s">
        <v>81</v>
      </c>
      <c r="L9" s="4" t="e">
        <f>#REF!/C9</f>
        <v>#REF!</v>
      </c>
      <c r="M9" s="4" t="e">
        <f>#REF!/Summary!C9</f>
        <v>#REF!</v>
      </c>
      <c r="N9" s="4" t="e">
        <f>#REF!/C9</f>
        <v>#REF!</v>
      </c>
      <c r="O9" s="4" t="e">
        <f>#REF!/C9</f>
        <v>#REF!</v>
      </c>
      <c r="P9" s="4" t="e">
        <f>#REF!/C9</f>
        <v>#REF!</v>
      </c>
    </row>
    <row r="10" spans="1:16" ht="12.75">
      <c r="A10" s="2">
        <v>9</v>
      </c>
      <c r="B10" s="2" t="s">
        <v>82</v>
      </c>
      <c r="C10" s="2">
        <v>30</v>
      </c>
      <c r="D10" s="2" t="e">
        <f>#REF!</f>
        <v>#REF!</v>
      </c>
      <c r="E10" s="4" t="e">
        <f t="shared" si="0"/>
        <v>#REF!</v>
      </c>
      <c r="F10" s="4">
        <f>24/C10</f>
        <v>0.8</v>
      </c>
      <c r="G10" s="54" t="e">
        <f t="shared" si="1"/>
        <v>#REF!</v>
      </c>
      <c r="J10" s="2">
        <v>9</v>
      </c>
      <c r="K10" s="2" t="s">
        <v>82</v>
      </c>
      <c r="L10" s="4" t="e">
        <f>#REF!/C10</f>
        <v>#REF!</v>
      </c>
      <c r="M10" s="4" t="e">
        <f>#REF!/Summary!C10</f>
        <v>#REF!</v>
      </c>
      <c r="N10" s="4" t="e">
        <f>#REF!/C10</f>
        <v>#REF!</v>
      </c>
      <c r="O10" s="4" t="e">
        <f>#REF!/C10</f>
        <v>#REF!</v>
      </c>
      <c r="P10" s="4" t="e">
        <f>#REF!/C10</f>
        <v>#REF!</v>
      </c>
    </row>
    <row r="11" spans="1:16" ht="12.75">
      <c r="A11" s="134" t="s">
        <v>114</v>
      </c>
      <c r="B11" s="134"/>
      <c r="C11" s="55">
        <f>SUM(C2:C10)</f>
        <v>283</v>
      </c>
      <c r="D11" s="55" t="e">
        <f>SUM(D2:D10)</f>
        <v>#REF!</v>
      </c>
      <c r="E11" s="56" t="e">
        <f t="shared" si="0"/>
        <v>#REF!</v>
      </c>
      <c r="F11" s="57">
        <f>229/C11</f>
        <v>0.8091872791519434</v>
      </c>
      <c r="G11" s="57" t="e">
        <f t="shared" si="1"/>
        <v>#REF!</v>
      </c>
      <c r="J11" s="135" t="s">
        <v>114</v>
      </c>
      <c r="K11" s="135"/>
      <c r="L11" s="58" t="e">
        <f>(#REF!+#REF!+'GT'!H21+#REF!+#REF!+#REF!+#REF!+#REF!+#REF!)/C11</f>
        <v>#REF!</v>
      </c>
      <c r="M11" s="58">
        <f>89/C11</f>
        <v>0.31448763250883394</v>
      </c>
      <c r="N11" s="58">
        <f>27/C11</f>
        <v>0.09540636042402827</v>
      </c>
      <c r="O11" s="58">
        <f>164/C11</f>
        <v>0.5795053003533569</v>
      </c>
      <c r="P11" s="58">
        <f>188/C11</f>
        <v>0.6643109540636042</v>
      </c>
    </row>
    <row r="12" spans="4:16" ht="12.75">
      <c r="D12" s="1" t="s">
        <v>89</v>
      </c>
      <c r="E12" s="59">
        <f>(4)/C11</f>
        <v>0.014134275618374558</v>
      </c>
      <c r="F12" s="59"/>
      <c r="G12" s="59"/>
      <c r="L12" s="1" t="e">
        <f>L11*283</f>
        <v>#REF!</v>
      </c>
      <c r="M12" s="1">
        <f>M11*283</f>
        <v>89</v>
      </c>
      <c r="N12" s="1">
        <f>N11*283</f>
        <v>27</v>
      </c>
      <c r="O12" s="1">
        <f>O11*283</f>
        <v>164</v>
      </c>
      <c r="P12" s="1">
        <f>P11*283</f>
        <v>187.99999999999997</v>
      </c>
    </row>
    <row r="13" spans="4:7" ht="12.75">
      <c r="D13" s="1" t="s">
        <v>115</v>
      </c>
      <c r="E13" s="59">
        <f>(32-4)/C11</f>
        <v>0.0989399293286219</v>
      </c>
      <c r="F13" s="59"/>
      <c r="G13" s="59"/>
    </row>
    <row r="14" spans="4:7" ht="12.75">
      <c r="D14" s="1" t="s">
        <v>98</v>
      </c>
      <c r="E14" s="60" t="e">
        <f>SUM(E11:E13)</f>
        <v>#REF!</v>
      </c>
      <c r="F14" s="60"/>
      <c r="G14" s="60"/>
    </row>
    <row r="16" spans="1:7" ht="38.25">
      <c r="A16" s="51" t="s">
        <v>94</v>
      </c>
      <c r="B16" s="51" t="s">
        <v>88</v>
      </c>
      <c r="C16" s="51" t="s">
        <v>105</v>
      </c>
      <c r="D16" s="51" t="s">
        <v>116</v>
      </c>
      <c r="E16" s="51" t="s">
        <v>115</v>
      </c>
      <c r="F16" s="51" t="s">
        <v>118</v>
      </c>
      <c r="G16" s="51" t="s">
        <v>121</v>
      </c>
    </row>
    <row r="17" spans="1:7" ht="12.75">
      <c r="A17" s="2">
        <v>1</v>
      </c>
      <c r="B17" s="2" t="s">
        <v>86</v>
      </c>
      <c r="C17" s="53">
        <v>45</v>
      </c>
      <c r="D17" s="2" t="e">
        <f>#REF!</f>
        <v>#REF!</v>
      </c>
      <c r="E17" s="2" t="e">
        <f>#REF!</f>
        <v>#REF!</v>
      </c>
      <c r="F17" s="2" t="e">
        <f>#REF!</f>
        <v>#REF!</v>
      </c>
      <c r="G17" s="4" t="e">
        <f>D17/C17</f>
        <v>#REF!</v>
      </c>
    </row>
    <row r="18" spans="1:12" ht="20.25">
      <c r="A18" s="2">
        <v>2</v>
      </c>
      <c r="B18" s="2" t="s">
        <v>80</v>
      </c>
      <c r="C18" s="2">
        <v>25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4" t="e">
        <f aca="true" t="shared" si="2" ref="G18:G25">D18/C18</f>
        <v>#REF!</v>
      </c>
      <c r="K18" s="48"/>
      <c r="L18" s="48"/>
    </row>
    <row r="19" spans="1:12" ht="20.25">
      <c r="A19" s="2">
        <v>3</v>
      </c>
      <c r="B19" s="2" t="s">
        <v>85</v>
      </c>
      <c r="C19" s="2">
        <v>14</v>
      </c>
      <c r="D19" s="2">
        <f>'GT'!G26</f>
        <v>10</v>
      </c>
      <c r="E19" s="2">
        <f>'GT'!G24</f>
        <v>2</v>
      </c>
      <c r="F19" s="2">
        <f>'GT'!G25</f>
        <v>2</v>
      </c>
      <c r="G19" s="4">
        <f t="shared" si="2"/>
        <v>0.7142857142857143</v>
      </c>
      <c r="K19" s="49"/>
      <c r="L19" s="49"/>
    </row>
    <row r="20" spans="1:12" ht="17.25" customHeight="1">
      <c r="A20" s="2">
        <v>4</v>
      </c>
      <c r="B20" s="2" t="s">
        <v>84</v>
      </c>
      <c r="C20" s="2">
        <v>61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4" t="e">
        <f t="shared" si="2"/>
        <v>#REF!</v>
      </c>
      <c r="K20" s="50"/>
      <c r="L20" s="50"/>
    </row>
    <row r="21" spans="1:7" ht="12.75">
      <c r="A21" s="2">
        <v>5</v>
      </c>
      <c r="B21" s="2" t="s">
        <v>87</v>
      </c>
      <c r="C21" s="2">
        <v>30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4" t="e">
        <f t="shared" si="2"/>
        <v>#REF!</v>
      </c>
    </row>
    <row r="22" spans="1:7" ht="12.75">
      <c r="A22" s="2">
        <v>6</v>
      </c>
      <c r="B22" s="2" t="s">
        <v>83</v>
      </c>
      <c r="C22" s="2">
        <v>21</v>
      </c>
      <c r="D22" s="7" t="e">
        <f>#REF!</f>
        <v>#REF!</v>
      </c>
      <c r="E22" s="7" t="e">
        <f>#REF!</f>
        <v>#REF!</v>
      </c>
      <c r="F22" s="7" t="e">
        <f>#REF!</f>
        <v>#REF!</v>
      </c>
      <c r="G22" s="4" t="e">
        <f t="shared" si="2"/>
        <v>#REF!</v>
      </c>
    </row>
    <row r="23" spans="1:7" ht="12.75">
      <c r="A23" s="2">
        <v>7</v>
      </c>
      <c r="B23" s="2" t="s">
        <v>79</v>
      </c>
      <c r="C23" s="2">
        <v>32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4" t="e">
        <f t="shared" si="2"/>
        <v>#REF!</v>
      </c>
    </row>
    <row r="24" spans="1:7" ht="12.75">
      <c r="A24" s="2">
        <v>8</v>
      </c>
      <c r="B24" s="2" t="s">
        <v>81</v>
      </c>
      <c r="C24" s="2">
        <v>25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4" t="e">
        <f t="shared" si="2"/>
        <v>#REF!</v>
      </c>
    </row>
    <row r="25" spans="1:7" ht="12.75">
      <c r="A25" s="2">
        <v>9</v>
      </c>
      <c r="B25" s="2" t="s">
        <v>82</v>
      </c>
      <c r="C25" s="2">
        <v>30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4" t="e">
        <f t="shared" si="2"/>
        <v>#REF!</v>
      </c>
    </row>
    <row r="26" spans="1:7" ht="12.75">
      <c r="A26" s="134" t="s">
        <v>114</v>
      </c>
      <c r="B26" s="134"/>
      <c r="C26" s="55">
        <f>SUM(C17:C25)</f>
        <v>283</v>
      </c>
      <c r="D26" s="55" t="e">
        <f>SUM(D17:D25)</f>
        <v>#REF!</v>
      </c>
      <c r="E26" s="55" t="e">
        <f>SUM(E17:E25)</f>
        <v>#REF!</v>
      </c>
      <c r="F26" s="55" t="e">
        <f>SUM(F17:F25)</f>
        <v>#REF!</v>
      </c>
      <c r="G26" s="56" t="e">
        <f>D26/C26</f>
        <v>#REF!</v>
      </c>
    </row>
    <row r="27" spans="5:6" ht="12.75">
      <c r="E27" s="59" t="e">
        <f>E26/C26</f>
        <v>#REF!</v>
      </c>
      <c r="F27" s="59" t="e">
        <f>F26/C26</f>
        <v>#REF!</v>
      </c>
    </row>
    <row r="29" ht="12.75">
      <c r="G29" s="1" t="s">
        <v>117</v>
      </c>
    </row>
  </sheetData>
  <sheetProtection password="F954" sheet="1" objects="1" scenarios="1"/>
  <mergeCells count="3">
    <mergeCell ref="A11:B11"/>
    <mergeCell ref="J11:K11"/>
    <mergeCell ref="A26:B26"/>
  </mergeCells>
  <printOptions/>
  <pageMargins left="0.7" right="0.7" top="0.75" bottom="0.75" header="0.3" footer="0.3"/>
  <pageSetup horizontalDpi="600" verticalDpi="600" orientation="landscape" scale="68" r:id="rId1"/>
  <colBreaks count="1" manualBreakCount="1">
    <brk id="8" max="28" man="1"/>
  </colBreaks>
  <ignoredErrors>
    <ignoredError sqref="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V572"/>
  <sheetViews>
    <sheetView showGridLines="0" tabSelected="1" zoomScale="85" zoomScaleNormal="85" zoomScaleSheetLayoutView="85" zoomScalePageLayoutView="0" workbookViewId="0" topLeftCell="J1">
      <selection activeCell="O26" sqref="O26"/>
    </sheetView>
  </sheetViews>
  <sheetFormatPr defaultColWidth="9.140625" defaultRowHeight="12.75"/>
  <cols>
    <col min="1" max="1" width="40.7109375" style="23" customWidth="1"/>
    <col min="2" max="2" width="16.7109375" style="23" customWidth="1"/>
    <col min="3" max="4" width="10.7109375" style="114" customWidth="1"/>
    <col min="5" max="7" width="20.7109375" style="114" customWidth="1"/>
    <col min="8" max="9" width="10.7109375" style="23" customWidth="1"/>
    <col min="10" max="10" width="40.7109375" style="23" customWidth="1"/>
    <col min="11" max="11" width="15.7109375" style="23" customWidth="1"/>
    <col min="12" max="12" width="30.7109375" style="23" customWidth="1"/>
    <col min="13" max="14" width="10.7109375" style="116" customWidth="1"/>
    <col min="15" max="18" width="15.7109375" style="116" customWidth="1"/>
    <col min="19" max="28" width="10.7109375" style="23" customWidth="1"/>
    <col min="29" max="31" width="9.140625" style="23" hidden="1" customWidth="1"/>
    <col min="32" max="32" width="0" style="23" hidden="1" customWidth="1"/>
    <col min="33" max="16384" width="9.140625" style="23" customWidth="1"/>
  </cols>
  <sheetData>
    <row r="1" spans="1:30" ht="15" customHeight="1">
      <c r="A1" s="19" t="s">
        <v>0</v>
      </c>
      <c r="B1" s="20"/>
      <c r="C1" s="21"/>
      <c r="D1" s="21"/>
      <c r="E1" s="22"/>
      <c r="F1" s="22"/>
      <c r="G1" s="22"/>
      <c r="H1" s="22"/>
      <c r="I1" s="22"/>
      <c r="J1" s="22"/>
      <c r="K1" s="29"/>
      <c r="L1" s="29"/>
      <c r="M1" s="88"/>
      <c r="N1" s="88"/>
      <c r="O1" s="88"/>
      <c r="P1" s="88"/>
      <c r="Q1" s="88"/>
      <c r="R1" s="88"/>
      <c r="S1" s="29"/>
      <c r="T1" s="29"/>
      <c r="U1" s="29"/>
      <c r="V1" s="29"/>
      <c r="W1" s="29"/>
      <c r="X1" s="30"/>
      <c r="Y1" s="30"/>
      <c r="Z1" s="180"/>
      <c r="AA1" s="180"/>
      <c r="AB1" s="180"/>
      <c r="AC1" s="29"/>
      <c r="AD1" s="29"/>
    </row>
    <row r="2" spans="1:31" ht="9.75" customHeight="1">
      <c r="A2" s="24"/>
      <c r="B2" s="25"/>
      <c r="C2" s="26"/>
      <c r="D2" s="26"/>
      <c r="E2" s="25"/>
      <c r="F2" s="25"/>
      <c r="G2" s="25"/>
      <c r="H2" s="25"/>
      <c r="I2" s="25"/>
      <c r="J2" s="25"/>
      <c r="K2" s="25"/>
      <c r="L2" s="25"/>
      <c r="M2" s="88"/>
      <c r="N2" s="88"/>
      <c r="O2" s="88"/>
      <c r="P2" s="88"/>
      <c r="Q2" s="88"/>
      <c r="R2" s="88"/>
      <c r="S2" s="25"/>
      <c r="T2" s="25"/>
      <c r="U2" s="25"/>
      <c r="V2" s="25"/>
      <c r="W2" s="25"/>
      <c r="X2" s="26"/>
      <c r="Y2" s="26"/>
      <c r="Z2" s="26"/>
      <c r="AA2" s="26"/>
      <c r="AB2" s="26"/>
      <c r="AC2" s="27"/>
      <c r="AD2" s="27"/>
      <c r="AE2" s="27"/>
    </row>
    <row r="3" spans="1:30" ht="54" customHeight="1">
      <c r="A3" s="28" t="s">
        <v>27</v>
      </c>
      <c r="B3" s="89"/>
      <c r="C3" s="90"/>
      <c r="D3" s="168" t="s">
        <v>125</v>
      </c>
      <c r="E3" s="169"/>
      <c r="F3" s="169"/>
      <c r="G3" s="169"/>
      <c r="H3" s="170"/>
      <c r="I3" s="170"/>
      <c r="J3" s="170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  <c r="Z3" s="30"/>
      <c r="AA3" s="30"/>
      <c r="AB3" s="30"/>
      <c r="AC3" s="29"/>
      <c r="AD3" s="29"/>
    </row>
    <row r="4" spans="1:31" ht="51.75" customHeight="1">
      <c r="A4" s="136" t="s">
        <v>1</v>
      </c>
      <c r="B4" s="139" t="s">
        <v>2</v>
      </c>
      <c r="C4" s="145" t="s">
        <v>3</v>
      </c>
      <c r="D4" s="146"/>
      <c r="E4" s="142" t="s">
        <v>4</v>
      </c>
      <c r="F4" s="142" t="s">
        <v>5</v>
      </c>
      <c r="G4" s="159" t="s">
        <v>6</v>
      </c>
      <c r="H4" s="145" t="s">
        <v>26</v>
      </c>
      <c r="I4" s="172"/>
      <c r="J4" s="142" t="s">
        <v>7</v>
      </c>
      <c r="K4" s="147" t="s">
        <v>126</v>
      </c>
      <c r="L4" s="159" t="s">
        <v>8</v>
      </c>
      <c r="M4" s="166" t="s">
        <v>103</v>
      </c>
      <c r="N4" s="166"/>
      <c r="O4" s="166"/>
      <c r="P4" s="166"/>
      <c r="Q4" s="166"/>
      <c r="R4" s="167"/>
      <c r="S4" s="152" t="s">
        <v>9</v>
      </c>
      <c r="T4" s="153"/>
      <c r="U4" s="153"/>
      <c r="V4" s="171"/>
      <c r="W4" s="152" t="s">
        <v>131</v>
      </c>
      <c r="X4" s="153"/>
      <c r="Y4" s="152" t="s">
        <v>10</v>
      </c>
      <c r="Z4" s="153"/>
      <c r="AA4" s="153"/>
      <c r="AB4" s="171"/>
      <c r="AC4" s="174" t="s">
        <v>11</v>
      </c>
      <c r="AD4" s="177" t="s">
        <v>12</v>
      </c>
      <c r="AE4" s="150" t="s">
        <v>13</v>
      </c>
    </row>
    <row r="5" spans="1:31" ht="39.75" customHeight="1">
      <c r="A5" s="137"/>
      <c r="B5" s="140"/>
      <c r="C5" s="147" t="s">
        <v>14</v>
      </c>
      <c r="D5" s="142" t="s">
        <v>15</v>
      </c>
      <c r="E5" s="143"/>
      <c r="F5" s="143"/>
      <c r="G5" s="160"/>
      <c r="H5" s="147" t="s">
        <v>14</v>
      </c>
      <c r="I5" s="142" t="s">
        <v>15</v>
      </c>
      <c r="J5" s="143"/>
      <c r="K5" s="157"/>
      <c r="L5" s="160"/>
      <c r="M5" s="162"/>
      <c r="N5" s="156"/>
      <c r="O5" s="163" t="s">
        <v>16</v>
      </c>
      <c r="P5" s="164"/>
      <c r="Q5" s="164"/>
      <c r="R5" s="165"/>
      <c r="S5" s="154" t="s">
        <v>17</v>
      </c>
      <c r="T5" s="156"/>
      <c r="U5" s="154" t="s">
        <v>18</v>
      </c>
      <c r="V5" s="155"/>
      <c r="W5" s="142" t="s">
        <v>14</v>
      </c>
      <c r="X5" s="142" t="s">
        <v>15</v>
      </c>
      <c r="Y5" s="154" t="s">
        <v>132</v>
      </c>
      <c r="Z5" s="156"/>
      <c r="AA5" s="154" t="s">
        <v>133</v>
      </c>
      <c r="AB5" s="155"/>
      <c r="AC5" s="175"/>
      <c r="AD5" s="178"/>
      <c r="AE5" s="151"/>
    </row>
    <row r="6" spans="1:31" ht="39.75" customHeight="1">
      <c r="A6" s="138"/>
      <c r="B6" s="141"/>
      <c r="C6" s="148"/>
      <c r="D6" s="149"/>
      <c r="E6" s="144"/>
      <c r="F6" s="144"/>
      <c r="G6" s="161"/>
      <c r="H6" s="148"/>
      <c r="I6" s="149"/>
      <c r="J6" s="173"/>
      <c r="K6" s="158"/>
      <c r="L6" s="161"/>
      <c r="M6" s="86" t="s">
        <v>14</v>
      </c>
      <c r="N6" s="32" t="s">
        <v>15</v>
      </c>
      <c r="O6" s="31" t="s">
        <v>19</v>
      </c>
      <c r="P6" s="31" t="s">
        <v>122</v>
      </c>
      <c r="Q6" s="31" t="s">
        <v>20</v>
      </c>
      <c r="R6" s="31" t="s">
        <v>123</v>
      </c>
      <c r="S6" s="86" t="s">
        <v>14</v>
      </c>
      <c r="T6" s="32" t="s">
        <v>15</v>
      </c>
      <c r="U6" s="31" t="s">
        <v>14</v>
      </c>
      <c r="V6" s="33" t="s">
        <v>15</v>
      </c>
      <c r="W6" s="149"/>
      <c r="X6" s="149"/>
      <c r="Y6" s="31" t="s">
        <v>14</v>
      </c>
      <c r="Z6" s="32" t="s">
        <v>15</v>
      </c>
      <c r="AA6" s="31" t="s">
        <v>14</v>
      </c>
      <c r="AB6" s="33" t="s">
        <v>15</v>
      </c>
      <c r="AC6" s="176"/>
      <c r="AD6" s="179"/>
      <c r="AE6" s="181"/>
    </row>
    <row r="7" spans="1:32" ht="12.75">
      <c r="A7" s="91" t="s">
        <v>28</v>
      </c>
      <c r="B7" s="92" t="s">
        <v>29</v>
      </c>
      <c r="C7" s="93" t="s">
        <v>14</v>
      </c>
      <c r="D7" s="94" t="s">
        <v>99</v>
      </c>
      <c r="E7" s="74">
        <v>39898</v>
      </c>
      <c r="F7" s="74" t="s">
        <v>21</v>
      </c>
      <c r="G7" s="75">
        <v>39961</v>
      </c>
      <c r="H7" s="93" t="s">
        <v>14</v>
      </c>
      <c r="I7" s="94" t="s">
        <v>99</v>
      </c>
      <c r="J7" s="95" t="s">
        <v>99</v>
      </c>
      <c r="K7" s="80">
        <v>4</v>
      </c>
      <c r="L7" s="75">
        <v>40024</v>
      </c>
      <c r="M7" s="82" t="s">
        <v>14</v>
      </c>
      <c r="N7" s="74"/>
      <c r="O7" s="81">
        <v>15952204297</v>
      </c>
      <c r="P7" s="81">
        <v>15952190937</v>
      </c>
      <c r="Q7" s="81">
        <v>15992709231</v>
      </c>
      <c r="R7" s="81">
        <v>15992695871</v>
      </c>
      <c r="S7" s="74" t="s">
        <v>14</v>
      </c>
      <c r="T7" s="74" t="s">
        <v>99</v>
      </c>
      <c r="U7" s="74" t="s">
        <v>14</v>
      </c>
      <c r="V7" s="96" t="s">
        <v>99</v>
      </c>
      <c r="W7" s="82" t="s">
        <v>14</v>
      </c>
      <c r="X7" s="83" t="s">
        <v>99</v>
      </c>
      <c r="Y7" s="74" t="s">
        <v>14</v>
      </c>
      <c r="Z7" s="84" t="s">
        <v>99</v>
      </c>
      <c r="AA7" s="74" t="s">
        <v>14</v>
      </c>
      <c r="AB7" s="85" t="s">
        <v>99</v>
      </c>
      <c r="AC7" s="38" t="s">
        <v>30</v>
      </c>
      <c r="AD7" s="39" t="s">
        <v>31</v>
      </c>
      <c r="AE7" s="40"/>
      <c r="AF7" s="97"/>
    </row>
    <row r="8" spans="1:256" s="98" customFormat="1" ht="12.75">
      <c r="A8" s="76" t="s">
        <v>130</v>
      </c>
      <c r="B8" s="77" t="s">
        <v>32</v>
      </c>
      <c r="C8" s="87" t="s">
        <v>14</v>
      </c>
      <c r="D8" s="78" t="s">
        <v>99</v>
      </c>
      <c r="E8" s="74">
        <v>39898</v>
      </c>
      <c r="F8" s="74" t="s">
        <v>21</v>
      </c>
      <c r="G8" s="75">
        <v>39954</v>
      </c>
      <c r="H8" s="87" t="s">
        <v>14</v>
      </c>
      <c r="I8" s="78" t="s">
        <v>99</v>
      </c>
      <c r="J8" s="79" t="s">
        <v>99</v>
      </c>
      <c r="K8" s="80">
        <v>2</v>
      </c>
      <c r="L8" s="75">
        <v>39863</v>
      </c>
      <c r="M8" s="82" t="s">
        <v>14</v>
      </c>
      <c r="N8" s="74"/>
      <c r="O8" s="81">
        <v>20931355000</v>
      </c>
      <c r="P8" s="81">
        <v>18789345000</v>
      </c>
      <c r="Q8" s="81">
        <v>21875737000</v>
      </c>
      <c r="R8" s="81">
        <v>19692053000</v>
      </c>
      <c r="S8" s="74" t="s">
        <v>14</v>
      </c>
      <c r="T8" s="74" t="s">
        <v>99</v>
      </c>
      <c r="U8" s="74" t="s">
        <v>14</v>
      </c>
      <c r="V8" s="75" t="s">
        <v>99</v>
      </c>
      <c r="W8" s="82" t="s">
        <v>14</v>
      </c>
      <c r="X8" s="83" t="s">
        <v>99</v>
      </c>
      <c r="Y8" s="83" t="s">
        <v>14</v>
      </c>
      <c r="Z8" s="84" t="s">
        <v>99</v>
      </c>
      <c r="AA8" s="84" t="s">
        <v>14</v>
      </c>
      <c r="AB8" s="85" t="s">
        <v>99</v>
      </c>
      <c r="AC8" s="38" t="s">
        <v>33</v>
      </c>
      <c r="AD8" s="39" t="s">
        <v>34</v>
      </c>
      <c r="AE8" s="40"/>
      <c r="AF8" s="97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99" customFormat="1" ht="12.75">
      <c r="A9" s="76" t="s">
        <v>35</v>
      </c>
      <c r="B9" s="77" t="s">
        <v>36</v>
      </c>
      <c r="C9" s="87" t="s">
        <v>14</v>
      </c>
      <c r="D9" s="78" t="s">
        <v>99</v>
      </c>
      <c r="E9" s="74">
        <v>39870</v>
      </c>
      <c r="F9" s="74" t="s">
        <v>21</v>
      </c>
      <c r="G9" s="75">
        <v>39961</v>
      </c>
      <c r="H9" s="87" t="s">
        <v>14</v>
      </c>
      <c r="I9" s="78" t="s">
        <v>99</v>
      </c>
      <c r="J9" s="79" t="s">
        <v>99</v>
      </c>
      <c r="K9" s="80">
        <v>1</v>
      </c>
      <c r="L9" s="75">
        <v>40144</v>
      </c>
      <c r="M9" s="82" t="s">
        <v>14</v>
      </c>
      <c r="N9" s="74"/>
      <c r="O9" s="81">
        <v>14909261000</v>
      </c>
      <c r="P9" s="81">
        <v>14661150000</v>
      </c>
      <c r="Q9" s="81">
        <v>15390999000</v>
      </c>
      <c r="R9" s="81">
        <v>15107845000</v>
      </c>
      <c r="S9" s="74" t="s">
        <v>14</v>
      </c>
      <c r="T9" s="74" t="s">
        <v>99</v>
      </c>
      <c r="U9" s="74" t="s">
        <v>14</v>
      </c>
      <c r="V9" s="75" t="s">
        <v>99</v>
      </c>
      <c r="W9" s="82"/>
      <c r="X9" s="83" t="s">
        <v>15</v>
      </c>
      <c r="Y9" s="83" t="s">
        <v>14</v>
      </c>
      <c r="Z9" s="84" t="s">
        <v>99</v>
      </c>
      <c r="AA9" s="84" t="s">
        <v>14</v>
      </c>
      <c r="AB9" s="85" t="s">
        <v>99</v>
      </c>
      <c r="AC9" s="42" t="s">
        <v>37</v>
      </c>
      <c r="AD9" s="43" t="s">
        <v>38</v>
      </c>
      <c r="AE9" s="44"/>
      <c r="AF9" s="97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31" ht="12.75">
      <c r="A10" s="65" t="s">
        <v>120</v>
      </c>
      <c r="B10" s="67" t="s">
        <v>39</v>
      </c>
      <c r="C10" s="41" t="s">
        <v>14</v>
      </c>
      <c r="D10" s="17"/>
      <c r="E10" s="11">
        <v>39933</v>
      </c>
      <c r="F10" s="11" t="s">
        <v>21</v>
      </c>
      <c r="G10" s="18">
        <v>39972</v>
      </c>
      <c r="H10" s="41" t="s">
        <v>14</v>
      </c>
      <c r="I10" s="17"/>
      <c r="J10" s="69"/>
      <c r="K10" s="70">
        <v>1</v>
      </c>
      <c r="L10" s="18">
        <v>40086</v>
      </c>
      <c r="M10" s="34" t="s">
        <v>14</v>
      </c>
      <c r="N10" s="11"/>
      <c r="O10" s="63">
        <v>114755410</v>
      </c>
      <c r="P10" s="63">
        <v>109301223</v>
      </c>
      <c r="Q10" s="63">
        <v>114755410</v>
      </c>
      <c r="R10" s="63">
        <v>109301223</v>
      </c>
      <c r="S10" s="11" t="s">
        <v>21</v>
      </c>
      <c r="T10" s="11" t="s">
        <v>15</v>
      </c>
      <c r="U10" s="11" t="s">
        <v>21</v>
      </c>
      <c r="V10" s="18" t="s">
        <v>15</v>
      </c>
      <c r="W10" s="34"/>
      <c r="X10" s="35" t="s">
        <v>15</v>
      </c>
      <c r="Y10" s="35" t="s">
        <v>21</v>
      </c>
      <c r="Z10" s="35" t="s">
        <v>15</v>
      </c>
      <c r="AA10" s="35" t="s">
        <v>21</v>
      </c>
      <c r="AB10" s="37" t="s">
        <v>15</v>
      </c>
      <c r="AC10" s="38" t="s">
        <v>40</v>
      </c>
      <c r="AD10" s="6" t="s">
        <v>104</v>
      </c>
      <c r="AE10" s="40"/>
    </row>
    <row r="11" spans="1:256" s="98" customFormat="1" ht="12.75">
      <c r="A11" s="65" t="s">
        <v>41</v>
      </c>
      <c r="B11" s="67" t="s">
        <v>42</v>
      </c>
      <c r="C11" s="41" t="s">
        <v>14</v>
      </c>
      <c r="D11" s="17"/>
      <c r="E11" s="11">
        <v>39903</v>
      </c>
      <c r="F11" s="11" t="s">
        <v>21</v>
      </c>
      <c r="G11" s="18"/>
      <c r="H11" s="41"/>
      <c r="I11" s="17" t="s">
        <v>15</v>
      </c>
      <c r="J11" s="69" t="s">
        <v>101</v>
      </c>
      <c r="K11" s="70">
        <v>2</v>
      </c>
      <c r="L11" s="18">
        <v>39836</v>
      </c>
      <c r="M11" s="34" t="s">
        <v>14</v>
      </c>
      <c r="N11" s="11" t="s">
        <v>21</v>
      </c>
      <c r="O11" s="63">
        <v>425336324</v>
      </c>
      <c r="P11" s="63">
        <v>308368418</v>
      </c>
      <c r="Q11" s="63">
        <v>449815056</v>
      </c>
      <c r="R11" s="63">
        <v>324128219</v>
      </c>
      <c r="S11" s="35"/>
      <c r="T11" s="100" t="s">
        <v>15</v>
      </c>
      <c r="U11" s="35" t="s">
        <v>14</v>
      </c>
      <c r="V11" s="18"/>
      <c r="W11" s="34"/>
      <c r="X11" s="101" t="s">
        <v>15</v>
      </c>
      <c r="Y11" s="35" t="s">
        <v>14</v>
      </c>
      <c r="Z11" s="36"/>
      <c r="AA11" s="35" t="s">
        <v>14</v>
      </c>
      <c r="AB11" s="37"/>
      <c r="AC11" s="38" t="s">
        <v>43</v>
      </c>
      <c r="AD11" s="6" t="s">
        <v>44</v>
      </c>
      <c r="AE11" s="40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98" customFormat="1" ht="12.75">
      <c r="A12" s="65" t="s">
        <v>127</v>
      </c>
      <c r="B12" s="67" t="s">
        <v>45</v>
      </c>
      <c r="C12" s="41" t="s">
        <v>14</v>
      </c>
      <c r="D12" s="17"/>
      <c r="E12" s="11">
        <v>39903</v>
      </c>
      <c r="F12" s="11" t="s">
        <v>21</v>
      </c>
      <c r="G12" s="18">
        <v>39993</v>
      </c>
      <c r="H12" s="41" t="s">
        <v>14</v>
      </c>
      <c r="I12" s="17" t="s">
        <v>99</v>
      </c>
      <c r="J12" s="69" t="s">
        <v>99</v>
      </c>
      <c r="K12" s="70"/>
      <c r="L12" s="18" t="s">
        <v>21</v>
      </c>
      <c r="M12" s="34" t="s">
        <v>14</v>
      </c>
      <c r="N12" s="11"/>
      <c r="O12" s="63">
        <v>41295222</v>
      </c>
      <c r="P12" s="63">
        <v>43466435</v>
      </c>
      <c r="Q12" s="63">
        <v>41295222</v>
      </c>
      <c r="R12" s="63">
        <v>43466435</v>
      </c>
      <c r="S12" s="11" t="s">
        <v>21</v>
      </c>
      <c r="T12" s="11" t="s">
        <v>15</v>
      </c>
      <c r="U12" s="11" t="s">
        <v>21</v>
      </c>
      <c r="V12" s="18" t="s">
        <v>15</v>
      </c>
      <c r="W12" s="34" t="s">
        <v>21</v>
      </c>
      <c r="X12" s="35" t="s">
        <v>15</v>
      </c>
      <c r="Y12" s="35" t="s">
        <v>21</v>
      </c>
      <c r="Z12" s="36" t="s">
        <v>15</v>
      </c>
      <c r="AA12" s="36" t="s">
        <v>21</v>
      </c>
      <c r="AB12" s="37" t="s">
        <v>15</v>
      </c>
      <c r="AC12" s="38" t="s">
        <v>46</v>
      </c>
      <c r="AD12" s="6" t="s">
        <v>47</v>
      </c>
      <c r="AE12" s="40"/>
      <c r="AF12" s="97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31" ht="12.75">
      <c r="A13" s="65" t="s">
        <v>48</v>
      </c>
      <c r="B13" s="67" t="s">
        <v>49</v>
      </c>
      <c r="C13" s="41" t="s">
        <v>14</v>
      </c>
      <c r="D13" s="17"/>
      <c r="E13" s="11">
        <v>39898</v>
      </c>
      <c r="F13" s="11" t="s">
        <v>21</v>
      </c>
      <c r="G13" s="18"/>
      <c r="H13" s="41" t="s">
        <v>14</v>
      </c>
      <c r="I13" s="17"/>
      <c r="J13" s="69"/>
      <c r="K13" s="70">
        <v>2</v>
      </c>
      <c r="L13" s="18">
        <v>39842</v>
      </c>
      <c r="M13" s="34" t="s">
        <v>14</v>
      </c>
      <c r="N13" s="11" t="s">
        <v>21</v>
      </c>
      <c r="O13" s="63">
        <v>177685483</v>
      </c>
      <c r="P13" s="63">
        <v>977467006</v>
      </c>
      <c r="Q13" s="63">
        <v>149211408</v>
      </c>
      <c r="R13" s="63">
        <v>949225739</v>
      </c>
      <c r="S13" s="11" t="s">
        <v>21</v>
      </c>
      <c r="T13" s="11" t="s">
        <v>15</v>
      </c>
      <c r="U13" s="11" t="s">
        <v>14</v>
      </c>
      <c r="V13" s="18"/>
      <c r="W13" s="34"/>
      <c r="X13" s="35" t="s">
        <v>15</v>
      </c>
      <c r="Y13" s="35" t="s">
        <v>21</v>
      </c>
      <c r="Z13" s="36" t="s">
        <v>15</v>
      </c>
      <c r="AA13" s="36" t="s">
        <v>14</v>
      </c>
      <c r="AB13" s="37"/>
      <c r="AC13" s="38" t="s">
        <v>50</v>
      </c>
      <c r="AD13" s="6" t="s">
        <v>51</v>
      </c>
      <c r="AE13" s="40"/>
    </row>
    <row r="14" spans="1:31" ht="12.75">
      <c r="A14" s="66" t="s">
        <v>52</v>
      </c>
      <c r="B14" s="68" t="s">
        <v>53</v>
      </c>
      <c r="C14" s="41" t="s">
        <v>14</v>
      </c>
      <c r="D14" s="17"/>
      <c r="E14" s="11">
        <v>39897</v>
      </c>
      <c r="F14" s="11" t="s">
        <v>21</v>
      </c>
      <c r="G14" s="18">
        <v>39961</v>
      </c>
      <c r="H14" s="41" t="s">
        <v>14</v>
      </c>
      <c r="I14" s="17"/>
      <c r="J14" s="69"/>
      <c r="K14" s="70">
        <v>2</v>
      </c>
      <c r="L14" s="18">
        <v>39843</v>
      </c>
      <c r="M14" s="34" t="s">
        <v>14</v>
      </c>
      <c r="N14" s="11"/>
      <c r="O14" s="63">
        <v>413635929</v>
      </c>
      <c r="P14" s="63">
        <v>386798259</v>
      </c>
      <c r="Q14" s="63">
        <v>413635929</v>
      </c>
      <c r="R14" s="63">
        <v>386798259</v>
      </c>
      <c r="S14" s="11" t="s">
        <v>21</v>
      </c>
      <c r="T14" s="11" t="s">
        <v>15</v>
      </c>
      <c r="U14" s="11" t="s">
        <v>14</v>
      </c>
      <c r="V14" s="18"/>
      <c r="W14" s="34"/>
      <c r="X14" s="35" t="s">
        <v>15</v>
      </c>
      <c r="Y14" s="35" t="s">
        <v>14</v>
      </c>
      <c r="Z14" s="36"/>
      <c r="AA14" s="36" t="s">
        <v>14</v>
      </c>
      <c r="AB14" s="37"/>
      <c r="AC14" s="38" t="s">
        <v>54</v>
      </c>
      <c r="AD14" s="6" t="s">
        <v>55</v>
      </c>
      <c r="AE14" s="40"/>
    </row>
    <row r="15" spans="1:31" ht="12.75">
      <c r="A15" s="102" t="s">
        <v>56</v>
      </c>
      <c r="B15" s="103" t="s">
        <v>57</v>
      </c>
      <c r="C15" s="41" t="s">
        <v>14</v>
      </c>
      <c r="D15" s="17"/>
      <c r="E15" s="11">
        <v>39903</v>
      </c>
      <c r="F15" s="11" t="s">
        <v>21</v>
      </c>
      <c r="G15" s="18">
        <v>39961</v>
      </c>
      <c r="H15" s="41" t="s">
        <v>14</v>
      </c>
      <c r="I15" s="17"/>
      <c r="J15" s="69"/>
      <c r="K15" s="70">
        <v>2</v>
      </c>
      <c r="L15" s="18">
        <v>39867</v>
      </c>
      <c r="M15" s="34" t="s">
        <v>14</v>
      </c>
      <c r="N15" s="11"/>
      <c r="O15" s="63">
        <v>211420273</v>
      </c>
      <c r="P15" s="63">
        <v>210508359</v>
      </c>
      <c r="Q15" s="63">
        <v>217688142</v>
      </c>
      <c r="R15" s="63">
        <v>217513573</v>
      </c>
      <c r="S15" s="11" t="s">
        <v>21</v>
      </c>
      <c r="T15" s="11" t="s">
        <v>15</v>
      </c>
      <c r="U15" s="11" t="s">
        <v>14</v>
      </c>
      <c r="V15" s="18"/>
      <c r="W15" s="34"/>
      <c r="X15" s="35" t="s">
        <v>15</v>
      </c>
      <c r="Y15" s="35" t="s">
        <v>14</v>
      </c>
      <c r="Z15" s="36"/>
      <c r="AA15" s="36" t="s">
        <v>14</v>
      </c>
      <c r="AB15" s="37"/>
      <c r="AC15" s="38" t="s">
        <v>58</v>
      </c>
      <c r="AD15" s="6" t="s">
        <v>59</v>
      </c>
      <c r="AE15" s="40"/>
    </row>
    <row r="16" spans="1:31" ht="12.75">
      <c r="A16" s="66" t="s">
        <v>128</v>
      </c>
      <c r="B16" s="68" t="s">
        <v>60</v>
      </c>
      <c r="C16" s="41" t="s">
        <v>14</v>
      </c>
      <c r="D16" s="17"/>
      <c r="E16" s="11">
        <v>39897</v>
      </c>
      <c r="F16" s="11" t="s">
        <v>21</v>
      </c>
      <c r="G16" s="18">
        <v>39960</v>
      </c>
      <c r="H16" s="41" t="s">
        <v>14</v>
      </c>
      <c r="I16" s="17"/>
      <c r="J16" s="69"/>
      <c r="K16" s="70">
        <v>1</v>
      </c>
      <c r="L16" s="18">
        <v>39870</v>
      </c>
      <c r="M16" s="34" t="s">
        <v>14</v>
      </c>
      <c r="N16" s="11"/>
      <c r="O16" s="63">
        <v>179146630</v>
      </c>
      <c r="P16" s="63">
        <v>193242600</v>
      </c>
      <c r="Q16" s="63">
        <v>209483260</v>
      </c>
      <c r="R16" s="63">
        <v>214872130</v>
      </c>
      <c r="S16" s="11" t="s">
        <v>14</v>
      </c>
      <c r="T16" s="11"/>
      <c r="U16" s="11" t="s">
        <v>14</v>
      </c>
      <c r="V16" s="18"/>
      <c r="W16" s="34"/>
      <c r="X16" s="35" t="s">
        <v>15</v>
      </c>
      <c r="Y16" s="35" t="s">
        <v>14</v>
      </c>
      <c r="Z16" s="36"/>
      <c r="AA16" s="36" t="s">
        <v>14</v>
      </c>
      <c r="AB16" s="37"/>
      <c r="AC16" s="38" t="s">
        <v>61</v>
      </c>
      <c r="AD16" s="6" t="s">
        <v>62</v>
      </c>
      <c r="AE16" s="40"/>
    </row>
    <row r="17" spans="1:256" s="98" customFormat="1" ht="12.75">
      <c r="A17" s="76" t="s">
        <v>63</v>
      </c>
      <c r="B17" s="77" t="s">
        <v>64</v>
      </c>
      <c r="C17" s="87" t="s">
        <v>14</v>
      </c>
      <c r="D17" s="78"/>
      <c r="E17" s="74">
        <v>39903</v>
      </c>
      <c r="F17" s="74" t="s">
        <v>21</v>
      </c>
      <c r="G17" s="75">
        <v>39959</v>
      </c>
      <c r="H17" s="87" t="s">
        <v>14</v>
      </c>
      <c r="I17" s="78"/>
      <c r="J17" s="79"/>
      <c r="K17" s="80">
        <v>1</v>
      </c>
      <c r="L17" s="75">
        <v>39884</v>
      </c>
      <c r="M17" s="82" t="s">
        <v>14</v>
      </c>
      <c r="N17" s="74" t="s">
        <v>21</v>
      </c>
      <c r="O17" s="81">
        <v>2156141361</v>
      </c>
      <c r="P17" s="81">
        <v>2350941591</v>
      </c>
      <c r="Q17" s="81">
        <v>2350941591</v>
      </c>
      <c r="R17" s="81">
        <v>2350941591</v>
      </c>
      <c r="S17" s="74" t="s">
        <v>14</v>
      </c>
      <c r="T17" s="74"/>
      <c r="U17" s="74" t="s">
        <v>14</v>
      </c>
      <c r="V17" s="75"/>
      <c r="W17" s="82"/>
      <c r="X17" s="83" t="s">
        <v>15</v>
      </c>
      <c r="Y17" s="83" t="s">
        <v>14</v>
      </c>
      <c r="Z17" s="84"/>
      <c r="AA17" s="84" t="s">
        <v>14</v>
      </c>
      <c r="AB17" s="85"/>
      <c r="AC17" s="38" t="s">
        <v>65</v>
      </c>
      <c r="AD17" s="39" t="s">
        <v>66</v>
      </c>
      <c r="AE17" s="40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98" customFormat="1" ht="12.75">
      <c r="A18" s="66" t="s">
        <v>67</v>
      </c>
      <c r="B18" s="68" t="s">
        <v>68</v>
      </c>
      <c r="C18" s="41" t="s">
        <v>14</v>
      </c>
      <c r="D18" s="17"/>
      <c r="E18" s="11">
        <v>39884</v>
      </c>
      <c r="F18" s="11" t="s">
        <v>21</v>
      </c>
      <c r="G18" s="18">
        <v>39961</v>
      </c>
      <c r="H18" s="41" t="s">
        <v>14</v>
      </c>
      <c r="I18" s="17"/>
      <c r="J18" s="69"/>
      <c r="K18" s="70">
        <v>2</v>
      </c>
      <c r="L18" s="18">
        <v>39848</v>
      </c>
      <c r="M18" s="34" t="s">
        <v>14</v>
      </c>
      <c r="N18" s="11" t="s">
        <v>21</v>
      </c>
      <c r="O18" s="63">
        <v>307239457</v>
      </c>
      <c r="P18" s="63">
        <v>307212081</v>
      </c>
      <c r="Q18" s="63">
        <v>344337591</v>
      </c>
      <c r="R18" s="63">
        <v>344276908</v>
      </c>
      <c r="S18" s="11" t="s">
        <v>14</v>
      </c>
      <c r="T18" s="11"/>
      <c r="U18" s="11" t="s">
        <v>14</v>
      </c>
      <c r="V18" s="18"/>
      <c r="W18" s="34"/>
      <c r="X18" s="35" t="s">
        <v>15</v>
      </c>
      <c r="Y18" s="35" t="s">
        <v>14</v>
      </c>
      <c r="Z18" s="36"/>
      <c r="AA18" s="36" t="s">
        <v>14</v>
      </c>
      <c r="AB18" s="37"/>
      <c r="AC18" s="38" t="s">
        <v>69</v>
      </c>
      <c r="AD18" s="6" t="s">
        <v>70</v>
      </c>
      <c r="AE18" s="40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98" customFormat="1" ht="12.75">
      <c r="A19" s="104" t="s">
        <v>71</v>
      </c>
      <c r="B19" s="105" t="s">
        <v>72</v>
      </c>
      <c r="C19" s="41" t="s">
        <v>14</v>
      </c>
      <c r="D19" s="17"/>
      <c r="E19" s="11">
        <v>39903</v>
      </c>
      <c r="F19" s="11" t="s">
        <v>21</v>
      </c>
      <c r="G19" s="18">
        <v>39959</v>
      </c>
      <c r="H19" s="41" t="s">
        <v>14</v>
      </c>
      <c r="I19" s="17"/>
      <c r="J19" s="69"/>
      <c r="K19" s="70">
        <v>2</v>
      </c>
      <c r="L19" s="18">
        <v>39850</v>
      </c>
      <c r="M19" s="34" t="s">
        <v>14</v>
      </c>
      <c r="N19" s="11"/>
      <c r="O19" s="63">
        <v>235342547</v>
      </c>
      <c r="P19" s="63">
        <v>235341096</v>
      </c>
      <c r="Q19" s="63">
        <v>251862146</v>
      </c>
      <c r="R19" s="63">
        <v>251860694</v>
      </c>
      <c r="S19" s="11" t="s">
        <v>14</v>
      </c>
      <c r="T19" s="11"/>
      <c r="U19" s="11" t="s">
        <v>14</v>
      </c>
      <c r="V19" s="18"/>
      <c r="W19" s="34"/>
      <c r="X19" s="35" t="s">
        <v>15</v>
      </c>
      <c r="Y19" s="35" t="s">
        <v>14</v>
      </c>
      <c r="Z19" s="36"/>
      <c r="AA19" s="36" t="s">
        <v>14</v>
      </c>
      <c r="AB19" s="37"/>
      <c r="AC19" s="38" t="s">
        <v>73</v>
      </c>
      <c r="AD19" s="6" t="s">
        <v>74</v>
      </c>
      <c r="AE19" s="40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31" ht="12.75">
      <c r="A20" s="102" t="s">
        <v>129</v>
      </c>
      <c r="B20" s="103" t="s">
        <v>75</v>
      </c>
      <c r="C20" s="41" t="s">
        <v>14</v>
      </c>
      <c r="D20" s="17"/>
      <c r="E20" s="11">
        <v>39897</v>
      </c>
      <c r="F20" s="11" t="s">
        <v>21</v>
      </c>
      <c r="G20" s="18">
        <v>39960</v>
      </c>
      <c r="H20" s="41" t="s">
        <v>14</v>
      </c>
      <c r="I20" s="17"/>
      <c r="J20" s="106"/>
      <c r="K20" s="70" t="s">
        <v>21</v>
      </c>
      <c r="L20" s="18">
        <v>39834</v>
      </c>
      <c r="M20" s="34" t="s">
        <v>14</v>
      </c>
      <c r="N20" s="11"/>
      <c r="O20" s="63">
        <v>274877760</v>
      </c>
      <c r="P20" s="63">
        <v>274874837</v>
      </c>
      <c r="Q20" s="63">
        <v>274877760</v>
      </c>
      <c r="R20" s="63">
        <v>274874837</v>
      </c>
      <c r="S20" s="11" t="s">
        <v>14</v>
      </c>
      <c r="T20" s="11"/>
      <c r="U20" s="11" t="s">
        <v>14</v>
      </c>
      <c r="V20" s="18"/>
      <c r="W20" s="34"/>
      <c r="X20" s="35" t="s">
        <v>15</v>
      </c>
      <c r="Y20" s="35" t="s">
        <v>14</v>
      </c>
      <c r="Z20" s="36"/>
      <c r="AA20" s="36" t="s">
        <v>14</v>
      </c>
      <c r="AB20" s="37"/>
      <c r="AC20" s="38" t="s">
        <v>76</v>
      </c>
      <c r="AD20" s="39" t="s">
        <v>77</v>
      </c>
      <c r="AE20" s="40"/>
    </row>
    <row r="21" spans="1:31" ht="25.5" customHeight="1">
      <c r="A21" s="64" t="s">
        <v>78</v>
      </c>
      <c r="B21" s="107"/>
      <c r="C21" s="62">
        <f>COUNTIF(C7:C20,"Yes")</f>
        <v>14</v>
      </c>
      <c r="D21" s="14">
        <f>COUNTIF(D7:D20,"no")</f>
        <v>0</v>
      </c>
      <c r="E21" s="14"/>
      <c r="F21" s="14"/>
      <c r="G21" s="16"/>
      <c r="H21" s="62">
        <f>COUNTIF(H7:H20,"Yes")</f>
        <v>13</v>
      </c>
      <c r="I21" s="14">
        <f>COUNTIF(I7:I20,"no")</f>
        <v>1</v>
      </c>
      <c r="J21" s="12"/>
      <c r="K21" s="13">
        <f>SUM(K7:K20)</f>
        <v>22</v>
      </c>
      <c r="L21" s="12"/>
      <c r="M21" s="62">
        <f>COUNTIF(M7:M20,"Yes")</f>
        <v>14</v>
      </c>
      <c r="N21" s="14">
        <f>COUNTIF(N7:N20,"no")</f>
        <v>0</v>
      </c>
      <c r="O21" s="14"/>
      <c r="P21" s="14"/>
      <c r="Q21" s="14"/>
      <c r="R21" s="14"/>
      <c r="S21" s="14">
        <f>COUNTIF(S7:S20,"Yes")</f>
        <v>8</v>
      </c>
      <c r="T21" s="14">
        <f>COUNTIF(T7:T20,"no")</f>
        <v>6</v>
      </c>
      <c r="U21" s="14">
        <f>COUNTIF(U7:U20,"Yes")</f>
        <v>12</v>
      </c>
      <c r="V21" s="16">
        <f>COUNTIF(V7:V20,"no")</f>
        <v>2</v>
      </c>
      <c r="W21" s="62">
        <f>COUNTIF(W7:W20,"Yes")</f>
        <v>2</v>
      </c>
      <c r="X21" s="14">
        <f>COUNTIF(X7:X20,"no")</f>
        <v>12</v>
      </c>
      <c r="Y21" s="14">
        <f>COUNTIF(Y7:Y20,"Yes")</f>
        <v>11</v>
      </c>
      <c r="Z21" s="15">
        <f>COUNTIF(Z7:Z20,"no")</f>
        <v>3</v>
      </c>
      <c r="AA21" s="15">
        <f>COUNTIF(AA7:AA20,"Yes")</f>
        <v>12</v>
      </c>
      <c r="AB21" s="16">
        <f>COUNTIF(AB7:AB20,"no")</f>
        <v>2</v>
      </c>
      <c r="AC21" s="45"/>
      <c r="AD21" s="108"/>
      <c r="AE21" s="46"/>
    </row>
    <row r="22" spans="1:28" ht="15" customHeight="1">
      <c r="A22" s="47" t="s">
        <v>124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7"/>
      <c r="M22" s="73"/>
      <c r="N22" s="73"/>
      <c r="O22" s="73"/>
      <c r="P22" s="73"/>
      <c r="Q22" s="73"/>
      <c r="R22" s="73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</row>
    <row r="23" spans="1:28" s="113" customFormat="1" ht="20.25">
      <c r="A23" s="111"/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72"/>
      <c r="N23" s="72"/>
      <c r="O23" s="72"/>
      <c r="P23" s="72"/>
      <c r="Q23" s="72"/>
      <c r="R23" s="7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</row>
    <row r="24" spans="1:28" s="113" customFormat="1" ht="20.25">
      <c r="A24" s="111"/>
      <c r="B24" s="111"/>
      <c r="C24" s="112"/>
      <c r="D24" s="112"/>
      <c r="E24" s="112"/>
      <c r="F24" s="71" t="s">
        <v>115</v>
      </c>
      <c r="G24" s="71">
        <f>COUNTIF(G7:G20,"&gt;=01 June 2009")</f>
        <v>2</v>
      </c>
      <c r="H24" s="112"/>
      <c r="I24" s="112"/>
      <c r="J24" s="112"/>
      <c r="K24" s="112"/>
      <c r="L24" s="112"/>
      <c r="M24" s="61"/>
      <c r="N24" s="61"/>
      <c r="O24" s="61"/>
      <c r="P24" s="61"/>
      <c r="Q24" s="61"/>
      <c r="R24" s="61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</row>
    <row r="25" spans="1:28" s="113" customFormat="1" ht="20.25">
      <c r="A25" s="111"/>
      <c r="B25" s="111"/>
      <c r="C25" s="112"/>
      <c r="D25" s="112"/>
      <c r="E25" s="112"/>
      <c r="F25" s="61" t="s">
        <v>118</v>
      </c>
      <c r="G25" s="61">
        <f>COUNTIF(G7:G20,"")</f>
        <v>2</v>
      </c>
      <c r="H25" s="112"/>
      <c r="I25" s="112"/>
      <c r="J25" s="112"/>
      <c r="K25" s="112"/>
      <c r="L25" s="112"/>
      <c r="M25" s="72"/>
      <c r="N25" s="72"/>
      <c r="O25" s="72"/>
      <c r="P25" s="72"/>
      <c r="Q25" s="72"/>
      <c r="R25" s="7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</row>
    <row r="26" spans="1:28" s="113" customFormat="1" ht="20.25">
      <c r="A26" s="111"/>
      <c r="B26" s="111"/>
      <c r="C26" s="112"/>
      <c r="D26" s="112"/>
      <c r="E26" s="112"/>
      <c r="F26" s="72" t="s">
        <v>119</v>
      </c>
      <c r="G26" s="72">
        <f>COUNTIF(G7:G20,"&lt;01 June 2009")</f>
        <v>10</v>
      </c>
      <c r="H26" s="112"/>
      <c r="I26" s="112"/>
      <c r="J26" s="112"/>
      <c r="K26" s="112"/>
      <c r="L26" s="112"/>
      <c r="M26" s="72"/>
      <c r="N26" s="72"/>
      <c r="O26" s="72"/>
      <c r="P26" s="72"/>
      <c r="Q26" s="72"/>
      <c r="R26" s="7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</row>
    <row r="27" spans="1:28" s="113" customFormat="1" ht="20.25">
      <c r="A27" s="111"/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72"/>
      <c r="N27" s="72"/>
      <c r="O27" s="72"/>
      <c r="P27" s="72"/>
      <c r="Q27" s="72"/>
      <c r="R27" s="7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</row>
    <row r="28" spans="1:28" s="113" customFormat="1" ht="20.25">
      <c r="A28" s="111"/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72"/>
      <c r="N28" s="72"/>
      <c r="O28" s="72"/>
      <c r="P28" s="72"/>
      <c r="Q28" s="72"/>
      <c r="R28" s="7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</row>
    <row r="29" spans="1:28" s="113" customFormat="1" ht="20.25">
      <c r="A29" s="111"/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72"/>
      <c r="N29" s="72"/>
      <c r="O29" s="72"/>
      <c r="P29" s="72"/>
      <c r="Q29" s="72"/>
      <c r="R29" s="7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</row>
    <row r="30" spans="1:28" ht="20.25">
      <c r="A30" s="109"/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73"/>
      <c r="N30" s="73"/>
      <c r="O30" s="73"/>
      <c r="P30" s="73"/>
      <c r="Q30" s="73"/>
      <c r="R30" s="73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</row>
    <row r="31" spans="1:28" ht="20.25">
      <c r="A31" s="109"/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73"/>
      <c r="N31" s="73"/>
      <c r="O31" s="73"/>
      <c r="P31" s="73"/>
      <c r="Q31" s="73"/>
      <c r="R31" s="73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</row>
    <row r="32" spans="1:28" ht="20.25">
      <c r="A32" s="109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73"/>
      <c r="N32" s="73"/>
      <c r="O32" s="73"/>
      <c r="P32" s="73"/>
      <c r="Q32" s="73"/>
      <c r="R32" s="73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</row>
    <row r="33" spans="1:28" ht="20.25">
      <c r="A33" s="109"/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73"/>
      <c r="N33" s="73"/>
      <c r="O33" s="73"/>
      <c r="P33" s="73"/>
      <c r="Q33" s="73"/>
      <c r="R33" s="73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</row>
    <row r="34" spans="1:28" ht="20.25">
      <c r="A34" s="109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73"/>
      <c r="N34" s="73"/>
      <c r="O34" s="73"/>
      <c r="P34" s="73"/>
      <c r="Q34" s="73"/>
      <c r="R34" s="73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</row>
    <row r="35" spans="1:28" ht="20.25">
      <c r="A35" s="109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73"/>
      <c r="N35" s="73"/>
      <c r="O35" s="73"/>
      <c r="P35" s="73"/>
      <c r="Q35" s="73"/>
      <c r="R35" s="73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</row>
    <row r="36" spans="1:28" ht="20.25">
      <c r="A36" s="109"/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73"/>
      <c r="N36" s="73"/>
      <c r="O36" s="73"/>
      <c r="P36" s="73"/>
      <c r="Q36" s="73"/>
      <c r="R36" s="73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</row>
    <row r="37" spans="1:28" ht="20.25">
      <c r="A37" s="109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73"/>
      <c r="N37" s="73"/>
      <c r="O37" s="73"/>
      <c r="P37" s="73"/>
      <c r="Q37" s="73"/>
      <c r="R37" s="73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</row>
    <row r="38" spans="1:28" ht="20.25">
      <c r="A38" s="109"/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73"/>
      <c r="N38" s="73"/>
      <c r="O38" s="73"/>
      <c r="P38" s="73"/>
      <c r="Q38" s="73"/>
      <c r="R38" s="73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</row>
    <row r="39" spans="1:28" ht="20.25">
      <c r="A39" s="109"/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73"/>
      <c r="N39" s="73"/>
      <c r="O39" s="73"/>
      <c r="P39" s="73"/>
      <c r="Q39" s="73"/>
      <c r="R39" s="73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</row>
    <row r="40" spans="1:28" ht="20.25">
      <c r="A40" s="109"/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73"/>
      <c r="N40" s="73"/>
      <c r="O40" s="73"/>
      <c r="P40" s="73"/>
      <c r="Q40" s="73"/>
      <c r="R40" s="73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</row>
    <row r="41" spans="1:28" ht="20.25">
      <c r="A41" s="109"/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73"/>
      <c r="N41" s="73"/>
      <c r="O41" s="73"/>
      <c r="P41" s="73"/>
      <c r="Q41" s="73"/>
      <c r="R41" s="73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</row>
    <row r="42" spans="1:28" ht="20.25">
      <c r="A42" s="109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73"/>
      <c r="N42" s="73"/>
      <c r="O42" s="73"/>
      <c r="P42" s="73"/>
      <c r="Q42" s="73"/>
      <c r="R42" s="73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</row>
    <row r="43" spans="1:28" ht="20.25">
      <c r="A43" s="109"/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73"/>
      <c r="N43" s="73"/>
      <c r="O43" s="73"/>
      <c r="P43" s="73"/>
      <c r="Q43" s="73"/>
      <c r="R43" s="73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</row>
    <row r="44" spans="1:28" ht="20.25">
      <c r="A44" s="109"/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73"/>
      <c r="N44" s="73"/>
      <c r="O44" s="73"/>
      <c r="P44" s="73"/>
      <c r="Q44" s="73"/>
      <c r="R44" s="73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</row>
    <row r="45" spans="1:28" ht="20.25">
      <c r="A45" s="109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73"/>
      <c r="N45" s="73"/>
      <c r="O45" s="73"/>
      <c r="P45" s="73"/>
      <c r="Q45" s="73"/>
      <c r="R45" s="73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</row>
    <row r="46" spans="1:28" ht="20.25">
      <c r="A46" s="109"/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73"/>
      <c r="N46" s="73"/>
      <c r="O46" s="73"/>
      <c r="P46" s="73"/>
      <c r="Q46" s="73"/>
      <c r="R46" s="73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</row>
    <row r="47" spans="1:28" ht="20.25">
      <c r="A47" s="109"/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73"/>
      <c r="N47" s="73"/>
      <c r="O47" s="73"/>
      <c r="P47" s="73"/>
      <c r="Q47" s="73"/>
      <c r="R47" s="73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</row>
    <row r="48" spans="1:28" ht="20.25">
      <c r="A48" s="109"/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73"/>
      <c r="N48" s="73"/>
      <c r="O48" s="73"/>
      <c r="P48" s="73"/>
      <c r="Q48" s="73"/>
      <c r="R48" s="73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</row>
    <row r="49" spans="1:28" ht="20.25">
      <c r="A49" s="109"/>
      <c r="B49" s="109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73"/>
      <c r="N49" s="73"/>
      <c r="O49" s="73"/>
      <c r="P49" s="73"/>
      <c r="Q49" s="73"/>
      <c r="R49" s="73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</row>
    <row r="50" spans="1:28" ht="20.25">
      <c r="A50" s="109"/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73"/>
      <c r="N50" s="73"/>
      <c r="O50" s="73"/>
      <c r="P50" s="73"/>
      <c r="Q50" s="73"/>
      <c r="R50" s="73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</row>
    <row r="51" spans="1:28" ht="20.25">
      <c r="A51" s="109"/>
      <c r="B51" s="109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73"/>
      <c r="N51" s="73"/>
      <c r="O51" s="73"/>
      <c r="P51" s="73"/>
      <c r="Q51" s="73"/>
      <c r="R51" s="73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</row>
    <row r="52" spans="1:18" ht="20.25">
      <c r="A52" s="109"/>
      <c r="B52" s="109"/>
      <c r="C52" s="23"/>
      <c r="D52" s="23"/>
      <c r="E52" s="23"/>
      <c r="F52" s="23"/>
      <c r="G52" s="23"/>
      <c r="M52" s="50"/>
      <c r="N52" s="50"/>
      <c r="O52" s="50"/>
      <c r="P52" s="50"/>
      <c r="Q52" s="50"/>
      <c r="R52" s="50"/>
    </row>
    <row r="53" spans="3:18" ht="20.25">
      <c r="C53" s="23"/>
      <c r="D53" s="23"/>
      <c r="E53" s="23"/>
      <c r="F53" s="23"/>
      <c r="G53" s="23"/>
      <c r="M53" s="50"/>
      <c r="N53" s="50"/>
      <c r="O53" s="50"/>
      <c r="P53" s="50"/>
      <c r="Q53" s="50"/>
      <c r="R53" s="50"/>
    </row>
    <row r="54" spans="3:18" ht="20.25">
      <c r="C54" s="23"/>
      <c r="D54" s="23"/>
      <c r="E54" s="23"/>
      <c r="F54" s="23"/>
      <c r="G54" s="23"/>
      <c r="M54" s="50"/>
      <c r="N54" s="50"/>
      <c r="O54" s="50"/>
      <c r="P54" s="50"/>
      <c r="Q54" s="50"/>
      <c r="R54" s="50"/>
    </row>
    <row r="55" spans="3:18" ht="20.25">
      <c r="C55" s="23"/>
      <c r="D55" s="23"/>
      <c r="E55" s="23"/>
      <c r="F55" s="23"/>
      <c r="G55" s="23"/>
      <c r="M55" s="50"/>
      <c r="N55" s="50"/>
      <c r="O55" s="50"/>
      <c r="P55" s="50"/>
      <c r="Q55" s="50"/>
      <c r="R55" s="50"/>
    </row>
    <row r="56" spans="3:18" ht="20.25">
      <c r="C56" s="23"/>
      <c r="D56" s="23"/>
      <c r="E56" s="23"/>
      <c r="F56" s="23"/>
      <c r="G56" s="23"/>
      <c r="M56" s="50"/>
      <c r="N56" s="50"/>
      <c r="O56" s="50"/>
      <c r="P56" s="50"/>
      <c r="Q56" s="50"/>
      <c r="R56" s="50"/>
    </row>
    <row r="57" spans="3:18" ht="20.25">
      <c r="C57" s="23"/>
      <c r="D57" s="23"/>
      <c r="E57" s="23"/>
      <c r="F57" s="23"/>
      <c r="G57" s="23"/>
      <c r="M57" s="50"/>
      <c r="N57" s="50"/>
      <c r="O57" s="50"/>
      <c r="P57" s="50"/>
      <c r="Q57" s="50"/>
      <c r="R57" s="50"/>
    </row>
    <row r="58" spans="3:18" ht="20.25">
      <c r="C58" s="23"/>
      <c r="D58" s="23"/>
      <c r="E58" s="23"/>
      <c r="F58" s="23"/>
      <c r="G58" s="23"/>
      <c r="M58" s="50"/>
      <c r="N58" s="50"/>
      <c r="O58" s="50"/>
      <c r="P58" s="50"/>
      <c r="Q58" s="50"/>
      <c r="R58" s="50"/>
    </row>
    <row r="59" spans="3:18" ht="20.25">
      <c r="C59" s="23"/>
      <c r="D59" s="23"/>
      <c r="E59" s="23"/>
      <c r="F59" s="23"/>
      <c r="G59" s="23"/>
      <c r="M59" s="50"/>
      <c r="N59" s="50"/>
      <c r="O59" s="50"/>
      <c r="P59" s="50"/>
      <c r="Q59" s="50"/>
      <c r="R59" s="50"/>
    </row>
    <row r="60" spans="3:18" ht="20.25">
      <c r="C60" s="23"/>
      <c r="D60" s="23"/>
      <c r="E60" s="23"/>
      <c r="F60" s="23"/>
      <c r="G60" s="23"/>
      <c r="M60" s="50"/>
      <c r="N60" s="50"/>
      <c r="O60" s="50"/>
      <c r="P60" s="50"/>
      <c r="Q60" s="50"/>
      <c r="R60" s="50"/>
    </row>
    <row r="61" spans="3:18" ht="20.25">
      <c r="C61" s="23"/>
      <c r="D61" s="23"/>
      <c r="E61" s="23"/>
      <c r="F61" s="23"/>
      <c r="G61" s="23"/>
      <c r="M61" s="50"/>
      <c r="N61" s="50"/>
      <c r="O61" s="50"/>
      <c r="P61" s="50"/>
      <c r="Q61" s="50"/>
      <c r="R61" s="50"/>
    </row>
    <row r="62" spans="3:18" ht="20.25">
      <c r="C62" s="23"/>
      <c r="D62" s="23"/>
      <c r="E62" s="23"/>
      <c r="F62" s="23"/>
      <c r="G62" s="23"/>
      <c r="M62" s="50"/>
      <c r="N62" s="50"/>
      <c r="O62" s="50"/>
      <c r="P62" s="50"/>
      <c r="Q62" s="50"/>
      <c r="R62" s="50"/>
    </row>
    <row r="63" spans="3:18" ht="20.25">
      <c r="C63" s="23"/>
      <c r="D63" s="23"/>
      <c r="E63" s="23"/>
      <c r="F63" s="23"/>
      <c r="G63" s="23"/>
      <c r="M63" s="50"/>
      <c r="N63" s="50"/>
      <c r="O63" s="50"/>
      <c r="P63" s="50"/>
      <c r="Q63" s="50"/>
      <c r="R63" s="50"/>
    </row>
    <row r="64" spans="3:18" ht="20.25">
      <c r="C64" s="23"/>
      <c r="D64" s="23"/>
      <c r="E64" s="23"/>
      <c r="F64" s="23"/>
      <c r="G64" s="23"/>
      <c r="M64" s="50"/>
      <c r="N64" s="50"/>
      <c r="O64" s="50"/>
      <c r="P64" s="50"/>
      <c r="Q64" s="50"/>
      <c r="R64" s="50"/>
    </row>
    <row r="65" spans="3:18" ht="20.25">
      <c r="C65" s="23"/>
      <c r="D65" s="23"/>
      <c r="E65" s="23"/>
      <c r="F65" s="23"/>
      <c r="G65" s="23"/>
      <c r="M65" s="50"/>
      <c r="N65" s="50"/>
      <c r="O65" s="50"/>
      <c r="P65" s="50"/>
      <c r="Q65" s="50"/>
      <c r="R65" s="50"/>
    </row>
    <row r="66" spans="3:18" ht="20.25">
      <c r="C66" s="23"/>
      <c r="D66" s="23"/>
      <c r="E66" s="23"/>
      <c r="F66" s="23"/>
      <c r="G66" s="23"/>
      <c r="M66" s="50"/>
      <c r="N66" s="50"/>
      <c r="O66" s="50"/>
      <c r="P66" s="50"/>
      <c r="Q66" s="50"/>
      <c r="R66" s="50"/>
    </row>
    <row r="67" spans="3:18" ht="20.25">
      <c r="C67" s="23"/>
      <c r="D67" s="23"/>
      <c r="E67" s="23"/>
      <c r="F67" s="23"/>
      <c r="G67" s="23"/>
      <c r="M67" s="50"/>
      <c r="N67" s="50"/>
      <c r="O67" s="50"/>
      <c r="P67" s="50"/>
      <c r="Q67" s="50"/>
      <c r="R67" s="50"/>
    </row>
    <row r="68" spans="3:18" ht="20.25">
      <c r="C68" s="23"/>
      <c r="D68" s="23"/>
      <c r="E68" s="23"/>
      <c r="F68" s="23"/>
      <c r="G68" s="23"/>
      <c r="M68" s="50"/>
      <c r="N68" s="50"/>
      <c r="O68" s="50"/>
      <c r="P68" s="50"/>
      <c r="Q68" s="50"/>
      <c r="R68" s="50"/>
    </row>
    <row r="69" spans="3:18" ht="20.25">
      <c r="C69" s="23"/>
      <c r="D69" s="23"/>
      <c r="E69" s="23"/>
      <c r="F69" s="23"/>
      <c r="G69" s="23"/>
      <c r="M69" s="50"/>
      <c r="N69" s="50"/>
      <c r="O69" s="50"/>
      <c r="P69" s="50"/>
      <c r="Q69" s="50"/>
      <c r="R69" s="50"/>
    </row>
    <row r="70" spans="3:18" ht="20.25">
      <c r="C70" s="23"/>
      <c r="D70" s="23"/>
      <c r="E70" s="23"/>
      <c r="F70" s="23"/>
      <c r="G70" s="23"/>
      <c r="M70" s="50"/>
      <c r="N70" s="50"/>
      <c r="O70" s="50"/>
      <c r="P70" s="50"/>
      <c r="Q70" s="50"/>
      <c r="R70" s="50"/>
    </row>
    <row r="71" spans="3:18" ht="20.25">
      <c r="C71" s="23"/>
      <c r="D71" s="23"/>
      <c r="E71" s="23"/>
      <c r="F71" s="23"/>
      <c r="G71" s="23"/>
      <c r="M71" s="50"/>
      <c r="N71" s="50"/>
      <c r="O71" s="50"/>
      <c r="P71" s="50"/>
      <c r="Q71" s="50"/>
      <c r="R71" s="50"/>
    </row>
    <row r="72" spans="3:18" ht="20.25">
      <c r="C72" s="23"/>
      <c r="D72" s="23"/>
      <c r="E72" s="23"/>
      <c r="F72" s="23"/>
      <c r="G72" s="23"/>
      <c r="M72" s="50"/>
      <c r="N72" s="50"/>
      <c r="O72" s="50"/>
      <c r="P72" s="50"/>
      <c r="Q72" s="50"/>
      <c r="R72" s="50"/>
    </row>
    <row r="73" spans="3:18" ht="20.25">
      <c r="C73" s="23"/>
      <c r="D73" s="23"/>
      <c r="E73" s="23"/>
      <c r="F73" s="23"/>
      <c r="G73" s="23"/>
      <c r="M73" s="50"/>
      <c r="N73" s="50"/>
      <c r="O73" s="50"/>
      <c r="P73" s="50"/>
      <c r="Q73" s="50"/>
      <c r="R73" s="50"/>
    </row>
    <row r="74" spans="3:18" ht="20.25">
      <c r="C74" s="23"/>
      <c r="D74" s="23"/>
      <c r="E74" s="23"/>
      <c r="F74" s="23"/>
      <c r="G74" s="23"/>
      <c r="M74" s="50"/>
      <c r="N74" s="50"/>
      <c r="O74" s="50"/>
      <c r="P74" s="50"/>
      <c r="Q74" s="50"/>
      <c r="R74" s="50"/>
    </row>
    <row r="75" spans="3:18" ht="20.25">
      <c r="C75" s="23"/>
      <c r="D75" s="23"/>
      <c r="E75" s="23"/>
      <c r="F75" s="23"/>
      <c r="G75" s="23"/>
      <c r="M75" s="50"/>
      <c r="N75" s="50"/>
      <c r="O75" s="50"/>
      <c r="P75" s="50"/>
      <c r="Q75" s="50"/>
      <c r="R75" s="50"/>
    </row>
    <row r="76" spans="3:18" ht="20.25">
      <c r="C76" s="23"/>
      <c r="D76" s="23"/>
      <c r="E76" s="23"/>
      <c r="F76" s="23"/>
      <c r="G76" s="23"/>
      <c r="M76" s="50"/>
      <c r="N76" s="50"/>
      <c r="O76" s="50"/>
      <c r="P76" s="50"/>
      <c r="Q76" s="50"/>
      <c r="R76" s="50"/>
    </row>
    <row r="77" spans="3:18" ht="20.25">
      <c r="C77" s="23"/>
      <c r="D77" s="23"/>
      <c r="E77" s="23"/>
      <c r="F77" s="23"/>
      <c r="G77" s="23"/>
      <c r="M77" s="50"/>
      <c r="N77" s="50"/>
      <c r="O77" s="50"/>
      <c r="P77" s="50"/>
      <c r="Q77" s="50"/>
      <c r="R77" s="50"/>
    </row>
    <row r="78" spans="3:18" ht="20.25">
      <c r="C78" s="23"/>
      <c r="D78" s="23"/>
      <c r="E78" s="23"/>
      <c r="F78" s="23"/>
      <c r="G78" s="23"/>
      <c r="M78" s="50"/>
      <c r="N78" s="50"/>
      <c r="O78" s="50"/>
      <c r="P78" s="50"/>
      <c r="Q78" s="50"/>
      <c r="R78" s="50"/>
    </row>
    <row r="79" spans="3:18" ht="20.25">
      <c r="C79" s="23"/>
      <c r="D79" s="23"/>
      <c r="E79" s="23"/>
      <c r="F79" s="23"/>
      <c r="G79" s="23"/>
      <c r="M79" s="50"/>
      <c r="N79" s="50"/>
      <c r="O79" s="50"/>
      <c r="P79" s="50"/>
      <c r="Q79" s="50"/>
      <c r="R79" s="50"/>
    </row>
    <row r="80" spans="3:18" ht="20.25">
      <c r="C80" s="23"/>
      <c r="D80" s="23"/>
      <c r="E80" s="23"/>
      <c r="F80" s="23"/>
      <c r="G80" s="23"/>
      <c r="M80" s="50"/>
      <c r="N80" s="50"/>
      <c r="O80" s="50"/>
      <c r="P80" s="50"/>
      <c r="Q80" s="50"/>
      <c r="R80" s="50"/>
    </row>
    <row r="81" spans="3:18" ht="20.25">
      <c r="C81" s="23"/>
      <c r="D81" s="23"/>
      <c r="E81" s="23"/>
      <c r="F81" s="23"/>
      <c r="G81" s="23"/>
      <c r="M81" s="50"/>
      <c r="N81" s="50"/>
      <c r="O81" s="50"/>
      <c r="P81" s="50"/>
      <c r="Q81" s="50"/>
      <c r="R81" s="50"/>
    </row>
    <row r="82" spans="3:18" ht="20.25">
      <c r="C82" s="23"/>
      <c r="D82" s="23"/>
      <c r="E82" s="23"/>
      <c r="F82" s="23"/>
      <c r="G82" s="23"/>
      <c r="M82" s="50"/>
      <c r="N82" s="50"/>
      <c r="O82" s="50"/>
      <c r="P82" s="50"/>
      <c r="Q82" s="50"/>
      <c r="R82" s="50"/>
    </row>
    <row r="83" spans="3:18" ht="20.25">
      <c r="C83" s="23"/>
      <c r="D83" s="23"/>
      <c r="E83" s="23"/>
      <c r="F83" s="23"/>
      <c r="G83" s="23"/>
      <c r="M83" s="50"/>
      <c r="N83" s="50"/>
      <c r="O83" s="50"/>
      <c r="P83" s="50"/>
      <c r="Q83" s="50"/>
      <c r="R83" s="50"/>
    </row>
    <row r="84" spans="3:18" ht="20.25">
      <c r="C84" s="23"/>
      <c r="D84" s="23"/>
      <c r="E84" s="23"/>
      <c r="F84" s="23"/>
      <c r="G84" s="23"/>
      <c r="M84" s="50"/>
      <c r="N84" s="50"/>
      <c r="O84" s="50"/>
      <c r="P84" s="50"/>
      <c r="Q84" s="50"/>
      <c r="R84" s="50"/>
    </row>
    <row r="85" spans="3:18" ht="20.25">
      <c r="C85" s="23"/>
      <c r="D85" s="23"/>
      <c r="E85" s="23"/>
      <c r="F85" s="23"/>
      <c r="G85" s="23"/>
      <c r="M85" s="50"/>
      <c r="N85" s="50"/>
      <c r="O85" s="50"/>
      <c r="P85" s="50"/>
      <c r="Q85" s="50"/>
      <c r="R85" s="50"/>
    </row>
    <row r="86" spans="3:18" ht="20.25">
      <c r="C86" s="23"/>
      <c r="D86" s="23"/>
      <c r="E86" s="23"/>
      <c r="F86" s="23"/>
      <c r="G86" s="23"/>
      <c r="M86" s="50"/>
      <c r="N86" s="50"/>
      <c r="O86" s="50"/>
      <c r="P86" s="50"/>
      <c r="Q86" s="50"/>
      <c r="R86" s="50"/>
    </row>
    <row r="87" spans="3:18" ht="20.25">
      <c r="C87" s="23"/>
      <c r="D87" s="23"/>
      <c r="E87" s="23"/>
      <c r="F87" s="23"/>
      <c r="G87" s="23"/>
      <c r="M87" s="50"/>
      <c r="N87" s="50"/>
      <c r="O87" s="50"/>
      <c r="P87" s="50"/>
      <c r="Q87" s="50"/>
      <c r="R87" s="50"/>
    </row>
    <row r="88" spans="3:18" ht="20.25">
      <c r="C88" s="23"/>
      <c r="D88" s="23"/>
      <c r="E88" s="23"/>
      <c r="F88" s="23"/>
      <c r="G88" s="23"/>
      <c r="M88" s="50"/>
      <c r="N88" s="50"/>
      <c r="O88" s="50"/>
      <c r="P88" s="50"/>
      <c r="Q88" s="50"/>
      <c r="R88" s="50"/>
    </row>
    <row r="89" spans="3:18" ht="20.25">
      <c r="C89" s="23"/>
      <c r="D89" s="23"/>
      <c r="E89" s="23"/>
      <c r="F89" s="23"/>
      <c r="G89" s="23"/>
      <c r="M89" s="50"/>
      <c r="N89" s="50"/>
      <c r="O89" s="50"/>
      <c r="P89" s="50"/>
      <c r="Q89" s="50"/>
      <c r="R89" s="50"/>
    </row>
    <row r="90" spans="3:18" ht="20.25">
      <c r="C90" s="23"/>
      <c r="D90" s="23"/>
      <c r="E90" s="23"/>
      <c r="F90" s="23"/>
      <c r="G90" s="23"/>
      <c r="M90" s="50"/>
      <c r="N90" s="50"/>
      <c r="O90" s="50"/>
      <c r="P90" s="50"/>
      <c r="Q90" s="50"/>
      <c r="R90" s="50"/>
    </row>
    <row r="91" spans="3:18" ht="20.25">
      <c r="C91" s="23"/>
      <c r="D91" s="23"/>
      <c r="E91" s="23"/>
      <c r="F91" s="23"/>
      <c r="G91" s="23"/>
      <c r="M91" s="50"/>
      <c r="N91" s="50"/>
      <c r="O91" s="50"/>
      <c r="P91" s="50"/>
      <c r="Q91" s="50"/>
      <c r="R91" s="50"/>
    </row>
    <row r="92" spans="3:18" ht="20.25">
      <c r="C92" s="23"/>
      <c r="D92" s="23"/>
      <c r="E92" s="23"/>
      <c r="F92" s="23"/>
      <c r="G92" s="23"/>
      <c r="M92" s="50"/>
      <c r="N92" s="50"/>
      <c r="O92" s="50"/>
      <c r="P92" s="50"/>
      <c r="Q92" s="50"/>
      <c r="R92" s="50"/>
    </row>
    <row r="93" spans="3:18" ht="20.25">
      <c r="C93" s="23"/>
      <c r="D93" s="23"/>
      <c r="E93" s="23"/>
      <c r="F93" s="23"/>
      <c r="G93" s="23"/>
      <c r="M93" s="50"/>
      <c r="N93" s="50"/>
      <c r="O93" s="50"/>
      <c r="P93" s="50"/>
      <c r="Q93" s="50"/>
      <c r="R93" s="50"/>
    </row>
    <row r="94" spans="3:18" ht="20.25">
      <c r="C94" s="23"/>
      <c r="D94" s="23"/>
      <c r="E94" s="23"/>
      <c r="F94" s="23"/>
      <c r="G94" s="23"/>
      <c r="M94" s="50"/>
      <c r="N94" s="50"/>
      <c r="O94" s="50"/>
      <c r="P94" s="50"/>
      <c r="Q94" s="50"/>
      <c r="R94" s="50"/>
    </row>
    <row r="95" spans="3:18" ht="20.25">
      <c r="C95" s="23"/>
      <c r="D95" s="23"/>
      <c r="E95" s="23"/>
      <c r="F95" s="23"/>
      <c r="G95" s="23"/>
      <c r="M95" s="50"/>
      <c r="N95" s="50"/>
      <c r="O95" s="50"/>
      <c r="P95" s="50"/>
      <c r="Q95" s="50"/>
      <c r="R95" s="50"/>
    </row>
    <row r="96" spans="3:18" ht="20.25">
      <c r="C96" s="23"/>
      <c r="D96" s="23"/>
      <c r="E96" s="23"/>
      <c r="F96" s="23"/>
      <c r="G96" s="23"/>
      <c r="M96" s="50"/>
      <c r="N96" s="50"/>
      <c r="O96" s="50"/>
      <c r="P96" s="50"/>
      <c r="Q96" s="50"/>
      <c r="R96" s="50"/>
    </row>
    <row r="97" spans="3:18" ht="20.25">
      <c r="C97" s="23"/>
      <c r="D97" s="23"/>
      <c r="E97" s="23"/>
      <c r="F97" s="23"/>
      <c r="G97" s="23"/>
      <c r="M97" s="50"/>
      <c r="N97" s="50"/>
      <c r="O97" s="50"/>
      <c r="P97" s="50"/>
      <c r="Q97" s="50"/>
      <c r="R97" s="50"/>
    </row>
    <row r="98" spans="3:18" ht="20.25">
      <c r="C98" s="23"/>
      <c r="D98" s="23"/>
      <c r="E98" s="23"/>
      <c r="F98" s="23"/>
      <c r="G98" s="23"/>
      <c r="M98" s="50"/>
      <c r="N98" s="50"/>
      <c r="O98" s="50"/>
      <c r="P98" s="50"/>
      <c r="Q98" s="50"/>
      <c r="R98" s="50"/>
    </row>
    <row r="99" spans="3:18" ht="20.25">
      <c r="C99" s="23"/>
      <c r="D99" s="23"/>
      <c r="E99" s="23"/>
      <c r="F99" s="23"/>
      <c r="G99" s="23"/>
      <c r="M99" s="50"/>
      <c r="N99" s="50"/>
      <c r="O99" s="50"/>
      <c r="P99" s="50"/>
      <c r="Q99" s="50"/>
      <c r="R99" s="50"/>
    </row>
    <row r="100" spans="3:18" ht="20.25">
      <c r="C100" s="23"/>
      <c r="D100" s="23"/>
      <c r="E100" s="23"/>
      <c r="F100" s="23"/>
      <c r="G100" s="23"/>
      <c r="M100" s="50"/>
      <c r="N100" s="50"/>
      <c r="O100" s="50"/>
      <c r="P100" s="50"/>
      <c r="Q100" s="50"/>
      <c r="R100" s="50"/>
    </row>
    <row r="101" spans="3:18" ht="20.25">
      <c r="C101" s="23"/>
      <c r="D101" s="23"/>
      <c r="E101" s="23"/>
      <c r="F101" s="23"/>
      <c r="G101" s="23"/>
      <c r="M101" s="50"/>
      <c r="N101" s="50"/>
      <c r="O101" s="50"/>
      <c r="P101" s="50"/>
      <c r="Q101" s="50"/>
      <c r="R101" s="50"/>
    </row>
    <row r="102" spans="3:18" ht="20.25">
      <c r="C102" s="23"/>
      <c r="D102" s="23"/>
      <c r="E102" s="23"/>
      <c r="F102" s="23"/>
      <c r="G102" s="23"/>
      <c r="M102" s="50"/>
      <c r="N102" s="50"/>
      <c r="O102" s="50"/>
      <c r="P102" s="50"/>
      <c r="Q102" s="50"/>
      <c r="R102" s="50"/>
    </row>
    <row r="103" spans="3:18" ht="20.25">
      <c r="C103" s="23"/>
      <c r="D103" s="23"/>
      <c r="E103" s="23"/>
      <c r="F103" s="23"/>
      <c r="G103" s="23"/>
      <c r="M103" s="50"/>
      <c r="N103" s="50"/>
      <c r="O103" s="50"/>
      <c r="P103" s="50"/>
      <c r="Q103" s="50"/>
      <c r="R103" s="50"/>
    </row>
    <row r="104" spans="3:18" ht="20.25">
      <c r="C104" s="23"/>
      <c r="D104" s="23"/>
      <c r="E104" s="23"/>
      <c r="F104" s="23"/>
      <c r="G104" s="23"/>
      <c r="M104" s="50"/>
      <c r="N104" s="50"/>
      <c r="O104" s="50"/>
      <c r="P104" s="50"/>
      <c r="Q104" s="50"/>
      <c r="R104" s="50"/>
    </row>
    <row r="105" spans="3:18" ht="20.25">
      <c r="C105" s="23"/>
      <c r="D105" s="23"/>
      <c r="E105" s="23"/>
      <c r="F105" s="23"/>
      <c r="G105" s="23"/>
      <c r="M105" s="50"/>
      <c r="N105" s="50"/>
      <c r="O105" s="50"/>
      <c r="P105" s="50"/>
      <c r="Q105" s="50"/>
      <c r="R105" s="50"/>
    </row>
    <row r="106" spans="3:18" ht="20.25">
      <c r="C106" s="23"/>
      <c r="D106" s="23"/>
      <c r="E106" s="23"/>
      <c r="F106" s="23"/>
      <c r="G106" s="23"/>
      <c r="M106" s="50"/>
      <c r="N106" s="50"/>
      <c r="O106" s="50"/>
      <c r="P106" s="50"/>
      <c r="Q106" s="50"/>
      <c r="R106" s="50"/>
    </row>
    <row r="107" spans="3:18" ht="20.25">
      <c r="C107" s="23"/>
      <c r="D107" s="23"/>
      <c r="E107" s="23"/>
      <c r="F107" s="23"/>
      <c r="G107" s="23"/>
      <c r="M107" s="50"/>
      <c r="N107" s="50"/>
      <c r="O107" s="50"/>
      <c r="P107" s="50"/>
      <c r="Q107" s="50"/>
      <c r="R107" s="50"/>
    </row>
    <row r="108" spans="3:18" ht="20.25">
      <c r="C108" s="23"/>
      <c r="D108" s="23"/>
      <c r="E108" s="23"/>
      <c r="F108" s="23"/>
      <c r="G108" s="23"/>
      <c r="M108" s="50"/>
      <c r="N108" s="50"/>
      <c r="O108" s="50"/>
      <c r="P108" s="50"/>
      <c r="Q108" s="50"/>
      <c r="R108" s="50"/>
    </row>
    <row r="109" spans="3:18" ht="20.25">
      <c r="C109" s="23"/>
      <c r="D109" s="23"/>
      <c r="E109" s="23"/>
      <c r="F109" s="23"/>
      <c r="G109" s="23"/>
      <c r="M109" s="50"/>
      <c r="N109" s="50"/>
      <c r="O109" s="50"/>
      <c r="P109" s="50"/>
      <c r="Q109" s="50"/>
      <c r="R109" s="50"/>
    </row>
    <row r="110" spans="3:18" ht="20.25">
      <c r="C110" s="23"/>
      <c r="D110" s="23"/>
      <c r="E110" s="23"/>
      <c r="F110" s="23"/>
      <c r="G110" s="23"/>
      <c r="M110" s="50"/>
      <c r="N110" s="50"/>
      <c r="O110" s="50"/>
      <c r="P110" s="50"/>
      <c r="Q110" s="50"/>
      <c r="R110" s="50"/>
    </row>
    <row r="111" spans="3:18" ht="20.25">
      <c r="C111" s="23"/>
      <c r="D111" s="23"/>
      <c r="E111" s="23"/>
      <c r="F111" s="23"/>
      <c r="G111" s="23"/>
      <c r="M111" s="50"/>
      <c r="N111" s="50"/>
      <c r="O111" s="50"/>
      <c r="P111" s="50"/>
      <c r="Q111" s="50"/>
      <c r="R111" s="50"/>
    </row>
    <row r="112" spans="3:18" ht="20.25">
      <c r="C112" s="23"/>
      <c r="D112" s="23"/>
      <c r="E112" s="23"/>
      <c r="F112" s="23"/>
      <c r="G112" s="23"/>
      <c r="M112" s="50"/>
      <c r="N112" s="50"/>
      <c r="O112" s="50"/>
      <c r="P112" s="50"/>
      <c r="Q112" s="50"/>
      <c r="R112" s="50"/>
    </row>
    <row r="113" spans="3:18" ht="20.25">
      <c r="C113" s="23"/>
      <c r="D113" s="23"/>
      <c r="E113" s="23"/>
      <c r="F113" s="23"/>
      <c r="G113" s="23"/>
      <c r="M113" s="50"/>
      <c r="N113" s="50"/>
      <c r="O113" s="50"/>
      <c r="P113" s="50"/>
      <c r="Q113" s="50"/>
      <c r="R113" s="50"/>
    </row>
    <row r="114" spans="3:18" ht="20.25">
      <c r="C114" s="23"/>
      <c r="D114" s="23"/>
      <c r="E114" s="23"/>
      <c r="F114" s="23"/>
      <c r="G114" s="23"/>
      <c r="M114" s="50"/>
      <c r="N114" s="50"/>
      <c r="O114" s="50"/>
      <c r="P114" s="50"/>
      <c r="Q114" s="50"/>
      <c r="R114" s="50"/>
    </row>
    <row r="115" spans="3:18" ht="20.25">
      <c r="C115" s="23"/>
      <c r="D115" s="23"/>
      <c r="E115" s="23"/>
      <c r="F115" s="23"/>
      <c r="G115" s="23"/>
      <c r="M115" s="50"/>
      <c r="N115" s="50"/>
      <c r="O115" s="50"/>
      <c r="P115" s="50"/>
      <c r="Q115" s="50"/>
      <c r="R115" s="50"/>
    </row>
    <row r="116" spans="3:18" ht="20.25">
      <c r="C116" s="23"/>
      <c r="D116" s="23"/>
      <c r="E116" s="23"/>
      <c r="F116" s="23"/>
      <c r="G116" s="23"/>
      <c r="M116" s="50"/>
      <c r="N116" s="50"/>
      <c r="O116" s="50"/>
      <c r="P116" s="50"/>
      <c r="Q116" s="50"/>
      <c r="R116" s="50"/>
    </row>
    <row r="117" spans="3:18" ht="20.25">
      <c r="C117" s="23"/>
      <c r="D117" s="23"/>
      <c r="E117" s="23"/>
      <c r="F117" s="23"/>
      <c r="G117" s="23"/>
      <c r="M117" s="50"/>
      <c r="N117" s="50"/>
      <c r="O117" s="50"/>
      <c r="P117" s="50"/>
      <c r="Q117" s="50"/>
      <c r="R117" s="50"/>
    </row>
    <row r="118" spans="3:18" ht="20.25">
      <c r="C118" s="23"/>
      <c r="D118" s="23"/>
      <c r="E118" s="23"/>
      <c r="F118" s="23"/>
      <c r="G118" s="23"/>
      <c r="M118" s="50"/>
      <c r="N118" s="50"/>
      <c r="O118" s="50"/>
      <c r="P118" s="50"/>
      <c r="Q118" s="50"/>
      <c r="R118" s="50"/>
    </row>
    <row r="119" spans="3:18" ht="20.25">
      <c r="C119" s="23"/>
      <c r="D119" s="23"/>
      <c r="E119" s="23"/>
      <c r="F119" s="23"/>
      <c r="G119" s="23"/>
      <c r="M119" s="50"/>
      <c r="N119" s="50"/>
      <c r="O119" s="50"/>
      <c r="P119" s="50"/>
      <c r="Q119" s="50"/>
      <c r="R119" s="50"/>
    </row>
    <row r="120" spans="3:18" ht="20.25">
      <c r="C120" s="23"/>
      <c r="D120" s="23"/>
      <c r="E120" s="23"/>
      <c r="F120" s="23"/>
      <c r="G120" s="23"/>
      <c r="M120" s="50"/>
      <c r="N120" s="50"/>
      <c r="O120" s="50"/>
      <c r="P120" s="50"/>
      <c r="Q120" s="50"/>
      <c r="R120" s="50"/>
    </row>
    <row r="121" spans="3:18" ht="20.25">
      <c r="C121" s="23"/>
      <c r="D121" s="23"/>
      <c r="E121" s="23"/>
      <c r="F121" s="23"/>
      <c r="G121" s="23"/>
      <c r="M121" s="50"/>
      <c r="N121" s="50"/>
      <c r="O121" s="50"/>
      <c r="P121" s="50"/>
      <c r="Q121" s="50"/>
      <c r="R121" s="50"/>
    </row>
    <row r="122" spans="3:18" ht="20.25">
      <c r="C122" s="23"/>
      <c r="D122" s="23"/>
      <c r="E122" s="23"/>
      <c r="F122" s="23"/>
      <c r="G122" s="23"/>
      <c r="M122" s="50"/>
      <c r="N122" s="50"/>
      <c r="O122" s="50"/>
      <c r="P122" s="50"/>
      <c r="Q122" s="50"/>
      <c r="R122" s="50"/>
    </row>
    <row r="123" spans="3:18" ht="20.25">
      <c r="C123" s="23"/>
      <c r="D123" s="23"/>
      <c r="E123" s="23"/>
      <c r="F123" s="23"/>
      <c r="G123" s="23"/>
      <c r="M123" s="50"/>
      <c r="N123" s="50"/>
      <c r="O123" s="50"/>
      <c r="P123" s="50"/>
      <c r="Q123" s="50"/>
      <c r="R123" s="50"/>
    </row>
    <row r="124" spans="3:18" ht="20.25">
      <c r="C124" s="23"/>
      <c r="D124" s="23"/>
      <c r="E124" s="23"/>
      <c r="F124" s="23"/>
      <c r="G124" s="23"/>
      <c r="M124" s="50"/>
      <c r="N124" s="50"/>
      <c r="O124" s="50"/>
      <c r="P124" s="50"/>
      <c r="Q124" s="50"/>
      <c r="R124" s="50"/>
    </row>
    <row r="125" spans="3:18" ht="20.25">
      <c r="C125" s="23"/>
      <c r="D125" s="23"/>
      <c r="E125" s="23"/>
      <c r="F125" s="23"/>
      <c r="G125" s="23"/>
      <c r="M125" s="50"/>
      <c r="N125" s="50"/>
      <c r="O125" s="50"/>
      <c r="P125" s="50"/>
      <c r="Q125" s="50"/>
      <c r="R125" s="50"/>
    </row>
    <row r="126" spans="3:18" ht="20.25">
      <c r="C126" s="23"/>
      <c r="D126" s="23"/>
      <c r="E126" s="23"/>
      <c r="F126" s="23"/>
      <c r="G126" s="23"/>
      <c r="M126" s="50"/>
      <c r="N126" s="50"/>
      <c r="O126" s="50"/>
      <c r="P126" s="50"/>
      <c r="Q126" s="50"/>
      <c r="R126" s="50"/>
    </row>
    <row r="127" spans="3:18" ht="20.25">
      <c r="C127" s="23"/>
      <c r="D127" s="23"/>
      <c r="E127" s="23"/>
      <c r="F127" s="23"/>
      <c r="G127" s="23"/>
      <c r="M127" s="50"/>
      <c r="N127" s="50"/>
      <c r="O127" s="50"/>
      <c r="P127" s="50"/>
      <c r="Q127" s="50"/>
      <c r="R127" s="50"/>
    </row>
    <row r="128" spans="3:18" ht="20.25">
      <c r="C128" s="23"/>
      <c r="D128" s="23"/>
      <c r="E128" s="23"/>
      <c r="F128" s="23"/>
      <c r="G128" s="23"/>
      <c r="M128" s="50"/>
      <c r="N128" s="50"/>
      <c r="O128" s="50"/>
      <c r="P128" s="50"/>
      <c r="Q128" s="50"/>
      <c r="R128" s="50"/>
    </row>
    <row r="129" spans="3:18" ht="20.25">
      <c r="C129" s="23"/>
      <c r="D129" s="23"/>
      <c r="E129" s="23"/>
      <c r="F129" s="23"/>
      <c r="G129" s="23"/>
      <c r="M129" s="50"/>
      <c r="N129" s="50"/>
      <c r="O129" s="50"/>
      <c r="P129" s="50"/>
      <c r="Q129" s="50"/>
      <c r="R129" s="50"/>
    </row>
    <row r="130" spans="3:18" ht="20.25">
      <c r="C130" s="23"/>
      <c r="D130" s="23"/>
      <c r="E130" s="23"/>
      <c r="F130" s="23"/>
      <c r="G130" s="23"/>
      <c r="M130" s="50"/>
      <c r="N130" s="50"/>
      <c r="O130" s="50"/>
      <c r="P130" s="50"/>
      <c r="Q130" s="50"/>
      <c r="R130" s="50"/>
    </row>
    <row r="131" spans="3:18" ht="20.25">
      <c r="C131" s="23"/>
      <c r="D131" s="23"/>
      <c r="E131" s="23"/>
      <c r="F131" s="23"/>
      <c r="G131" s="23"/>
      <c r="M131" s="50"/>
      <c r="N131" s="50"/>
      <c r="O131" s="50"/>
      <c r="P131" s="50"/>
      <c r="Q131" s="50"/>
      <c r="R131" s="50"/>
    </row>
    <row r="132" spans="3:18" ht="20.25">
      <c r="C132" s="23"/>
      <c r="D132" s="23"/>
      <c r="E132" s="23"/>
      <c r="F132" s="23"/>
      <c r="G132" s="23"/>
      <c r="M132" s="50"/>
      <c r="N132" s="50"/>
      <c r="O132" s="50"/>
      <c r="P132" s="50"/>
      <c r="Q132" s="50"/>
      <c r="R132" s="50"/>
    </row>
    <row r="133" spans="3:18" ht="20.25">
      <c r="C133" s="23"/>
      <c r="D133" s="23"/>
      <c r="E133" s="23"/>
      <c r="F133" s="23"/>
      <c r="G133" s="23"/>
      <c r="M133" s="50"/>
      <c r="N133" s="50"/>
      <c r="O133" s="50"/>
      <c r="P133" s="50"/>
      <c r="Q133" s="50"/>
      <c r="R133" s="50"/>
    </row>
    <row r="134" spans="3:18" ht="20.25">
      <c r="C134" s="23"/>
      <c r="D134" s="23"/>
      <c r="E134" s="23"/>
      <c r="F134" s="23"/>
      <c r="G134" s="23"/>
      <c r="M134" s="50"/>
      <c r="N134" s="50"/>
      <c r="O134" s="50"/>
      <c r="P134" s="50"/>
      <c r="Q134" s="50"/>
      <c r="R134" s="50"/>
    </row>
    <row r="135" spans="3:18" ht="20.25">
      <c r="C135" s="23"/>
      <c r="D135" s="23"/>
      <c r="E135" s="23"/>
      <c r="F135" s="23"/>
      <c r="G135" s="23"/>
      <c r="M135" s="50"/>
      <c r="N135" s="50"/>
      <c r="O135" s="50"/>
      <c r="P135" s="50"/>
      <c r="Q135" s="50"/>
      <c r="R135" s="50"/>
    </row>
    <row r="136" spans="3:18" ht="20.25">
      <c r="C136" s="23"/>
      <c r="D136" s="23"/>
      <c r="E136" s="23"/>
      <c r="F136" s="23"/>
      <c r="G136" s="23"/>
      <c r="M136" s="50"/>
      <c r="N136" s="50"/>
      <c r="O136" s="50"/>
      <c r="P136" s="50"/>
      <c r="Q136" s="50"/>
      <c r="R136" s="50"/>
    </row>
    <row r="137" spans="3:18" ht="20.25">
      <c r="C137" s="23"/>
      <c r="D137" s="23"/>
      <c r="E137" s="23"/>
      <c r="F137" s="23"/>
      <c r="G137" s="23"/>
      <c r="M137" s="50"/>
      <c r="N137" s="50"/>
      <c r="O137" s="50"/>
      <c r="P137" s="50"/>
      <c r="Q137" s="50"/>
      <c r="R137" s="50"/>
    </row>
    <row r="138" spans="3:18" ht="20.25">
      <c r="C138" s="23"/>
      <c r="D138" s="23"/>
      <c r="E138" s="23"/>
      <c r="F138" s="23"/>
      <c r="G138" s="23"/>
      <c r="M138" s="50"/>
      <c r="N138" s="50"/>
      <c r="O138" s="50"/>
      <c r="P138" s="50"/>
      <c r="Q138" s="50"/>
      <c r="R138" s="50"/>
    </row>
    <row r="139" spans="3:18" ht="20.25">
      <c r="C139" s="23"/>
      <c r="D139" s="23"/>
      <c r="E139" s="23"/>
      <c r="F139" s="23"/>
      <c r="G139" s="23"/>
      <c r="M139" s="50"/>
      <c r="N139" s="50"/>
      <c r="O139" s="50"/>
      <c r="P139" s="50"/>
      <c r="Q139" s="50"/>
      <c r="R139" s="50"/>
    </row>
    <row r="140" spans="3:18" ht="20.25">
      <c r="C140" s="23"/>
      <c r="D140" s="23"/>
      <c r="E140" s="23"/>
      <c r="F140" s="23"/>
      <c r="G140" s="23"/>
      <c r="M140" s="50"/>
      <c r="N140" s="50"/>
      <c r="O140" s="50"/>
      <c r="P140" s="50"/>
      <c r="Q140" s="50"/>
      <c r="R140" s="50"/>
    </row>
    <row r="141" spans="3:18" ht="20.25">
      <c r="C141" s="23"/>
      <c r="D141" s="23"/>
      <c r="E141" s="23"/>
      <c r="F141" s="23"/>
      <c r="G141" s="23"/>
      <c r="M141" s="50"/>
      <c r="N141" s="50"/>
      <c r="O141" s="50"/>
      <c r="P141" s="50"/>
      <c r="Q141" s="50"/>
      <c r="R141" s="50"/>
    </row>
    <row r="142" spans="3:18" ht="20.25">
      <c r="C142" s="23"/>
      <c r="D142" s="23"/>
      <c r="E142" s="23"/>
      <c r="F142" s="23"/>
      <c r="G142" s="23"/>
      <c r="M142" s="50"/>
      <c r="N142" s="50"/>
      <c r="O142" s="50"/>
      <c r="P142" s="50"/>
      <c r="Q142" s="50"/>
      <c r="R142" s="50"/>
    </row>
    <row r="143" spans="3:18" ht="20.25">
      <c r="C143" s="23"/>
      <c r="D143" s="23"/>
      <c r="E143" s="23"/>
      <c r="F143" s="23"/>
      <c r="G143" s="23"/>
      <c r="M143" s="50"/>
      <c r="N143" s="50"/>
      <c r="O143" s="50"/>
      <c r="P143" s="50"/>
      <c r="Q143" s="50"/>
      <c r="R143" s="50"/>
    </row>
    <row r="144" spans="3:18" ht="20.25">
      <c r="C144" s="23"/>
      <c r="D144" s="23"/>
      <c r="E144" s="23"/>
      <c r="F144" s="23"/>
      <c r="G144" s="23"/>
      <c r="M144" s="50"/>
      <c r="N144" s="50"/>
      <c r="O144" s="50"/>
      <c r="P144" s="50"/>
      <c r="Q144" s="50"/>
      <c r="R144" s="50"/>
    </row>
    <row r="145" spans="3:18" ht="20.25">
      <c r="C145" s="23"/>
      <c r="D145" s="23"/>
      <c r="E145" s="23"/>
      <c r="F145" s="23"/>
      <c r="G145" s="23"/>
      <c r="M145" s="50"/>
      <c r="N145" s="50"/>
      <c r="O145" s="50"/>
      <c r="P145" s="50"/>
      <c r="Q145" s="50"/>
      <c r="R145" s="50"/>
    </row>
    <row r="146" spans="3:18" ht="20.25">
      <c r="C146" s="23"/>
      <c r="D146" s="23"/>
      <c r="E146" s="23"/>
      <c r="F146" s="23"/>
      <c r="G146" s="23"/>
      <c r="M146" s="50"/>
      <c r="N146" s="50"/>
      <c r="O146" s="50"/>
      <c r="P146" s="50"/>
      <c r="Q146" s="50"/>
      <c r="R146" s="50"/>
    </row>
    <row r="147" spans="3:18" ht="20.25">
      <c r="C147" s="23"/>
      <c r="D147" s="23"/>
      <c r="E147" s="23"/>
      <c r="F147" s="23"/>
      <c r="G147" s="23"/>
      <c r="M147" s="50"/>
      <c r="N147" s="50"/>
      <c r="O147" s="50"/>
      <c r="P147" s="50"/>
      <c r="Q147" s="50"/>
      <c r="R147" s="50"/>
    </row>
    <row r="148" spans="3:18" ht="20.25">
      <c r="C148" s="23"/>
      <c r="D148" s="23"/>
      <c r="E148" s="23"/>
      <c r="F148" s="23"/>
      <c r="G148" s="23"/>
      <c r="M148" s="50"/>
      <c r="N148" s="50"/>
      <c r="O148" s="50"/>
      <c r="P148" s="50"/>
      <c r="Q148" s="50"/>
      <c r="R148" s="50"/>
    </row>
    <row r="149" spans="3:18" ht="20.25">
      <c r="C149" s="23"/>
      <c r="D149" s="23"/>
      <c r="E149" s="23"/>
      <c r="F149" s="23"/>
      <c r="G149" s="23"/>
      <c r="M149" s="50"/>
      <c r="N149" s="50"/>
      <c r="O149" s="50"/>
      <c r="P149" s="50"/>
      <c r="Q149" s="50"/>
      <c r="R149" s="50"/>
    </row>
    <row r="150" spans="3:18" ht="20.25">
      <c r="C150" s="23"/>
      <c r="D150" s="23"/>
      <c r="E150" s="23"/>
      <c r="F150" s="23"/>
      <c r="G150" s="23"/>
      <c r="M150" s="50"/>
      <c r="N150" s="50"/>
      <c r="O150" s="50"/>
      <c r="P150" s="50"/>
      <c r="Q150" s="50"/>
      <c r="R150" s="50"/>
    </row>
    <row r="151" spans="3:18" ht="20.25">
      <c r="C151" s="23"/>
      <c r="D151" s="23"/>
      <c r="E151" s="23"/>
      <c r="F151" s="23"/>
      <c r="G151" s="23"/>
      <c r="M151" s="50"/>
      <c r="N151" s="50"/>
      <c r="O151" s="50"/>
      <c r="P151" s="50"/>
      <c r="Q151" s="50"/>
      <c r="R151" s="50"/>
    </row>
    <row r="152" spans="3:18" ht="20.25">
      <c r="C152" s="23"/>
      <c r="D152" s="23"/>
      <c r="E152" s="23"/>
      <c r="F152" s="23"/>
      <c r="G152" s="23"/>
      <c r="M152" s="50"/>
      <c r="N152" s="50"/>
      <c r="O152" s="50"/>
      <c r="P152" s="50"/>
      <c r="Q152" s="50"/>
      <c r="R152" s="50"/>
    </row>
    <row r="153" spans="3:18" ht="20.25">
      <c r="C153" s="23"/>
      <c r="D153" s="23"/>
      <c r="E153" s="23"/>
      <c r="F153" s="23"/>
      <c r="G153" s="23"/>
      <c r="M153" s="50"/>
      <c r="N153" s="50"/>
      <c r="O153" s="50"/>
      <c r="P153" s="50"/>
      <c r="Q153" s="50"/>
      <c r="R153" s="50"/>
    </row>
    <row r="154" spans="3:18" ht="20.25">
      <c r="C154" s="23"/>
      <c r="D154" s="23"/>
      <c r="E154" s="23"/>
      <c r="F154" s="23"/>
      <c r="G154" s="23"/>
      <c r="M154" s="50"/>
      <c r="N154" s="50"/>
      <c r="O154" s="50"/>
      <c r="P154" s="50"/>
      <c r="Q154" s="50"/>
      <c r="R154" s="50"/>
    </row>
    <row r="155" spans="3:18" ht="20.25">
      <c r="C155" s="23"/>
      <c r="D155" s="23"/>
      <c r="E155" s="23"/>
      <c r="F155" s="23"/>
      <c r="G155" s="23"/>
      <c r="M155" s="50"/>
      <c r="N155" s="50"/>
      <c r="O155" s="50"/>
      <c r="P155" s="50"/>
      <c r="Q155" s="50"/>
      <c r="R155" s="50"/>
    </row>
    <row r="156" spans="3:18" ht="20.25">
      <c r="C156" s="23"/>
      <c r="D156" s="23"/>
      <c r="E156" s="23"/>
      <c r="F156" s="23"/>
      <c r="G156" s="23"/>
      <c r="M156" s="50"/>
      <c r="N156" s="50"/>
      <c r="O156" s="50"/>
      <c r="P156" s="50"/>
      <c r="Q156" s="50"/>
      <c r="R156" s="50"/>
    </row>
    <row r="157" spans="3:18" ht="20.25">
      <c r="C157" s="23"/>
      <c r="D157" s="23"/>
      <c r="E157" s="23"/>
      <c r="F157" s="23"/>
      <c r="G157" s="23"/>
      <c r="M157" s="50"/>
      <c r="N157" s="50"/>
      <c r="O157" s="50"/>
      <c r="P157" s="50"/>
      <c r="Q157" s="50"/>
      <c r="R157" s="50"/>
    </row>
    <row r="158" spans="3:18" ht="20.25">
      <c r="C158" s="23"/>
      <c r="D158" s="23"/>
      <c r="E158" s="23"/>
      <c r="F158" s="23"/>
      <c r="G158" s="23"/>
      <c r="M158" s="50"/>
      <c r="N158" s="50"/>
      <c r="O158" s="50"/>
      <c r="P158" s="50"/>
      <c r="Q158" s="50"/>
      <c r="R158" s="50"/>
    </row>
    <row r="159" spans="3:18" ht="20.25">
      <c r="C159" s="23"/>
      <c r="D159" s="23"/>
      <c r="E159" s="23"/>
      <c r="F159" s="23"/>
      <c r="G159" s="23"/>
      <c r="M159" s="50"/>
      <c r="N159" s="50"/>
      <c r="O159" s="50"/>
      <c r="P159" s="50"/>
      <c r="Q159" s="50"/>
      <c r="R159" s="50"/>
    </row>
    <row r="160" spans="3:18" ht="20.25">
      <c r="C160" s="23"/>
      <c r="D160" s="23"/>
      <c r="E160" s="23"/>
      <c r="F160" s="23"/>
      <c r="G160" s="23"/>
      <c r="M160" s="50"/>
      <c r="N160" s="50"/>
      <c r="O160" s="50"/>
      <c r="P160" s="50"/>
      <c r="Q160" s="50"/>
      <c r="R160" s="50"/>
    </row>
    <row r="161" spans="3:18" ht="20.25">
      <c r="C161" s="23"/>
      <c r="D161" s="23"/>
      <c r="E161" s="23"/>
      <c r="F161" s="23"/>
      <c r="G161" s="23"/>
      <c r="M161" s="50"/>
      <c r="N161" s="50"/>
      <c r="O161" s="50"/>
      <c r="P161" s="50"/>
      <c r="Q161" s="50"/>
      <c r="R161" s="50"/>
    </row>
    <row r="162" spans="3:18" ht="20.25">
      <c r="C162" s="23"/>
      <c r="D162" s="23"/>
      <c r="E162" s="23"/>
      <c r="F162" s="23"/>
      <c r="G162" s="23"/>
      <c r="M162" s="50"/>
      <c r="N162" s="50"/>
      <c r="O162" s="50"/>
      <c r="P162" s="50"/>
      <c r="Q162" s="50"/>
      <c r="R162" s="50"/>
    </row>
    <row r="163" spans="3:18" ht="20.25">
      <c r="C163" s="23"/>
      <c r="D163" s="23"/>
      <c r="E163" s="23"/>
      <c r="F163" s="23"/>
      <c r="G163" s="23"/>
      <c r="M163" s="50"/>
      <c r="N163" s="50"/>
      <c r="O163" s="50"/>
      <c r="P163" s="50"/>
      <c r="Q163" s="50"/>
      <c r="R163" s="50"/>
    </row>
    <row r="164" spans="3:18" ht="20.25">
      <c r="C164" s="23"/>
      <c r="D164" s="23"/>
      <c r="E164" s="23"/>
      <c r="F164" s="23"/>
      <c r="G164" s="23"/>
      <c r="M164" s="50"/>
      <c r="N164" s="50"/>
      <c r="O164" s="50"/>
      <c r="P164" s="50"/>
      <c r="Q164" s="50"/>
      <c r="R164" s="50"/>
    </row>
    <row r="165" spans="3:18" ht="20.25">
      <c r="C165" s="23"/>
      <c r="D165" s="23"/>
      <c r="E165" s="23"/>
      <c r="F165" s="23"/>
      <c r="G165" s="23"/>
      <c r="M165" s="50"/>
      <c r="N165" s="50"/>
      <c r="O165" s="50"/>
      <c r="P165" s="50"/>
      <c r="Q165" s="50"/>
      <c r="R165" s="50"/>
    </row>
    <row r="166" spans="3:18" ht="20.25">
      <c r="C166" s="23"/>
      <c r="D166" s="23"/>
      <c r="E166" s="23"/>
      <c r="F166" s="23"/>
      <c r="G166" s="23"/>
      <c r="M166" s="50"/>
      <c r="N166" s="50"/>
      <c r="O166" s="50"/>
      <c r="P166" s="50"/>
      <c r="Q166" s="50"/>
      <c r="R166" s="50"/>
    </row>
    <row r="167" spans="3:18" ht="20.25">
      <c r="C167" s="23"/>
      <c r="D167" s="23"/>
      <c r="E167" s="23"/>
      <c r="F167" s="23"/>
      <c r="G167" s="23"/>
      <c r="M167" s="50"/>
      <c r="N167" s="50"/>
      <c r="O167" s="50"/>
      <c r="P167" s="50"/>
      <c r="Q167" s="50"/>
      <c r="R167" s="50"/>
    </row>
    <row r="168" spans="3:18" ht="20.25">
      <c r="C168" s="23"/>
      <c r="D168" s="23"/>
      <c r="E168" s="23"/>
      <c r="F168" s="23"/>
      <c r="G168" s="23"/>
      <c r="M168" s="50"/>
      <c r="N168" s="50"/>
      <c r="O168" s="50"/>
      <c r="P168" s="50"/>
      <c r="Q168" s="50"/>
      <c r="R168" s="50"/>
    </row>
    <row r="169" spans="3:18" ht="20.25">
      <c r="C169" s="23"/>
      <c r="D169" s="23"/>
      <c r="E169" s="23"/>
      <c r="F169" s="23"/>
      <c r="G169" s="23"/>
      <c r="M169" s="50"/>
      <c r="N169" s="50"/>
      <c r="O169" s="50"/>
      <c r="P169" s="50"/>
      <c r="Q169" s="50"/>
      <c r="R169" s="50"/>
    </row>
    <row r="170" spans="3:18" ht="20.25">
      <c r="C170" s="23"/>
      <c r="D170" s="23"/>
      <c r="E170" s="23"/>
      <c r="F170" s="23"/>
      <c r="G170" s="23"/>
      <c r="M170" s="50"/>
      <c r="N170" s="50"/>
      <c r="O170" s="50"/>
      <c r="P170" s="50"/>
      <c r="Q170" s="50"/>
      <c r="R170" s="50"/>
    </row>
    <row r="171" spans="3:18" ht="20.25">
      <c r="C171" s="23"/>
      <c r="D171" s="23"/>
      <c r="E171" s="23"/>
      <c r="F171" s="23"/>
      <c r="G171" s="23"/>
      <c r="M171" s="50"/>
      <c r="N171" s="50"/>
      <c r="O171" s="50"/>
      <c r="P171" s="50"/>
      <c r="Q171" s="50"/>
      <c r="R171" s="50"/>
    </row>
    <row r="172" spans="3:18" ht="20.25">
      <c r="C172" s="23"/>
      <c r="D172" s="23"/>
      <c r="E172" s="23"/>
      <c r="F172" s="23"/>
      <c r="G172" s="23"/>
      <c r="M172" s="50"/>
      <c r="N172" s="50"/>
      <c r="O172" s="50"/>
      <c r="P172" s="50"/>
      <c r="Q172" s="50"/>
      <c r="R172" s="50"/>
    </row>
    <row r="173" spans="3:18" ht="20.25">
      <c r="C173" s="23"/>
      <c r="D173" s="23"/>
      <c r="E173" s="23"/>
      <c r="F173" s="23"/>
      <c r="G173" s="23"/>
      <c r="M173" s="50"/>
      <c r="N173" s="50"/>
      <c r="O173" s="50"/>
      <c r="P173" s="50"/>
      <c r="Q173" s="50"/>
      <c r="R173" s="50"/>
    </row>
    <row r="174" spans="3:18" ht="20.25">
      <c r="C174" s="23"/>
      <c r="D174" s="23"/>
      <c r="E174" s="23"/>
      <c r="F174" s="23"/>
      <c r="G174" s="23"/>
      <c r="M174" s="50"/>
      <c r="N174" s="50"/>
      <c r="O174" s="50"/>
      <c r="P174" s="50"/>
      <c r="Q174" s="50"/>
      <c r="R174" s="50"/>
    </row>
    <row r="175" spans="3:18" ht="20.25">
      <c r="C175" s="23"/>
      <c r="D175" s="23"/>
      <c r="E175" s="23"/>
      <c r="F175" s="23"/>
      <c r="G175" s="23"/>
      <c r="M175" s="50"/>
      <c r="N175" s="50"/>
      <c r="O175" s="50"/>
      <c r="P175" s="50"/>
      <c r="Q175" s="50"/>
      <c r="R175" s="50"/>
    </row>
    <row r="176" spans="3:18" ht="20.25">
      <c r="C176" s="23"/>
      <c r="D176" s="23"/>
      <c r="E176" s="23"/>
      <c r="F176" s="23"/>
      <c r="G176" s="23"/>
      <c r="M176" s="50"/>
      <c r="N176" s="50"/>
      <c r="O176" s="50"/>
      <c r="P176" s="50"/>
      <c r="Q176" s="50"/>
      <c r="R176" s="50"/>
    </row>
    <row r="177" spans="3:18" ht="20.25">
      <c r="C177" s="23"/>
      <c r="D177" s="23"/>
      <c r="E177" s="23"/>
      <c r="F177" s="23"/>
      <c r="G177" s="23"/>
      <c r="M177" s="50"/>
      <c r="N177" s="50"/>
      <c r="O177" s="50"/>
      <c r="P177" s="50"/>
      <c r="Q177" s="50"/>
      <c r="R177" s="50"/>
    </row>
    <row r="178" spans="3:18" ht="20.25">
      <c r="C178" s="23"/>
      <c r="D178" s="23"/>
      <c r="E178" s="23"/>
      <c r="F178" s="23"/>
      <c r="G178" s="23"/>
      <c r="M178" s="50"/>
      <c r="N178" s="50"/>
      <c r="O178" s="50"/>
      <c r="P178" s="50"/>
      <c r="Q178" s="50"/>
      <c r="R178" s="50"/>
    </row>
    <row r="179" spans="3:18" ht="20.25">
      <c r="C179" s="23"/>
      <c r="D179" s="23"/>
      <c r="E179" s="23"/>
      <c r="F179" s="23"/>
      <c r="G179" s="23"/>
      <c r="M179" s="50"/>
      <c r="N179" s="50"/>
      <c r="O179" s="50"/>
      <c r="P179" s="50"/>
      <c r="Q179" s="50"/>
      <c r="R179" s="50"/>
    </row>
    <row r="180" spans="3:18" ht="20.25">
      <c r="C180" s="23"/>
      <c r="D180" s="23"/>
      <c r="E180" s="23"/>
      <c r="F180" s="23"/>
      <c r="G180" s="23"/>
      <c r="M180" s="50"/>
      <c r="N180" s="50"/>
      <c r="O180" s="50"/>
      <c r="P180" s="50"/>
      <c r="Q180" s="50"/>
      <c r="R180" s="50"/>
    </row>
    <row r="181" spans="3:18" ht="20.25">
      <c r="C181" s="23"/>
      <c r="D181" s="23"/>
      <c r="E181" s="23"/>
      <c r="F181" s="23"/>
      <c r="G181" s="23"/>
      <c r="M181" s="50"/>
      <c r="N181" s="50"/>
      <c r="O181" s="50"/>
      <c r="P181" s="50"/>
      <c r="Q181" s="50"/>
      <c r="R181" s="50"/>
    </row>
    <row r="182" spans="3:18" ht="20.25">
      <c r="C182" s="23"/>
      <c r="D182" s="23"/>
      <c r="E182" s="23"/>
      <c r="F182" s="23"/>
      <c r="G182" s="23"/>
      <c r="M182" s="50"/>
      <c r="N182" s="50"/>
      <c r="O182" s="50"/>
      <c r="P182" s="50"/>
      <c r="Q182" s="50"/>
      <c r="R182" s="50"/>
    </row>
    <row r="183" spans="3:18" ht="20.25">
      <c r="C183" s="23"/>
      <c r="D183" s="23"/>
      <c r="E183" s="23"/>
      <c r="F183" s="23"/>
      <c r="G183" s="23"/>
      <c r="M183" s="50"/>
      <c r="N183" s="50"/>
      <c r="O183" s="50"/>
      <c r="P183" s="50"/>
      <c r="Q183" s="50"/>
      <c r="R183" s="50"/>
    </row>
    <row r="184" spans="3:18" ht="20.25">
      <c r="C184" s="23"/>
      <c r="D184" s="23"/>
      <c r="E184" s="23"/>
      <c r="F184" s="23"/>
      <c r="G184" s="23"/>
      <c r="M184" s="50"/>
      <c r="N184" s="50"/>
      <c r="O184" s="50"/>
      <c r="P184" s="50"/>
      <c r="Q184" s="50"/>
      <c r="R184" s="50"/>
    </row>
    <row r="185" spans="3:18" ht="20.25">
      <c r="C185" s="23"/>
      <c r="D185" s="23"/>
      <c r="E185" s="23"/>
      <c r="F185" s="23"/>
      <c r="G185" s="23"/>
      <c r="M185" s="50"/>
      <c r="N185" s="50"/>
      <c r="O185" s="50"/>
      <c r="P185" s="50"/>
      <c r="Q185" s="50"/>
      <c r="R185" s="50"/>
    </row>
    <row r="186" spans="3:18" ht="20.25">
      <c r="C186" s="23"/>
      <c r="D186" s="23"/>
      <c r="E186" s="23"/>
      <c r="F186" s="23"/>
      <c r="G186" s="23"/>
      <c r="M186" s="50"/>
      <c r="N186" s="50"/>
      <c r="O186" s="50"/>
      <c r="P186" s="50"/>
      <c r="Q186" s="50"/>
      <c r="R186" s="50"/>
    </row>
    <row r="187" spans="3:18" ht="20.25">
      <c r="C187" s="23"/>
      <c r="D187" s="23"/>
      <c r="E187" s="23"/>
      <c r="F187" s="23"/>
      <c r="G187" s="23"/>
      <c r="M187" s="50"/>
      <c r="N187" s="50"/>
      <c r="O187" s="50"/>
      <c r="P187" s="50"/>
      <c r="Q187" s="50"/>
      <c r="R187" s="50"/>
    </row>
    <row r="188" spans="3:18" ht="20.25">
      <c r="C188" s="23"/>
      <c r="D188" s="23"/>
      <c r="E188" s="23"/>
      <c r="F188" s="23"/>
      <c r="G188" s="23"/>
      <c r="M188" s="50"/>
      <c r="N188" s="50"/>
      <c r="O188" s="50"/>
      <c r="P188" s="50"/>
      <c r="Q188" s="50"/>
      <c r="R188" s="50"/>
    </row>
    <row r="189" spans="3:18" ht="20.25">
      <c r="C189" s="23"/>
      <c r="D189" s="23"/>
      <c r="E189" s="23"/>
      <c r="F189" s="23"/>
      <c r="G189" s="23"/>
      <c r="M189" s="50"/>
      <c r="N189" s="50"/>
      <c r="O189" s="50"/>
      <c r="P189" s="50"/>
      <c r="Q189" s="50"/>
      <c r="R189" s="50"/>
    </row>
    <row r="190" spans="3:18" ht="20.25">
      <c r="C190" s="23"/>
      <c r="D190" s="23"/>
      <c r="E190" s="23"/>
      <c r="F190" s="23"/>
      <c r="G190" s="23"/>
      <c r="M190" s="50"/>
      <c r="N190" s="50"/>
      <c r="O190" s="50"/>
      <c r="P190" s="50"/>
      <c r="Q190" s="50"/>
      <c r="R190" s="50"/>
    </row>
    <row r="191" spans="3:18" ht="20.25">
      <c r="C191" s="23"/>
      <c r="D191" s="23"/>
      <c r="E191" s="23"/>
      <c r="F191" s="23"/>
      <c r="G191" s="23"/>
      <c r="M191" s="50"/>
      <c r="N191" s="50"/>
      <c r="O191" s="50"/>
      <c r="P191" s="50"/>
      <c r="Q191" s="50"/>
      <c r="R191" s="50"/>
    </row>
    <row r="192" spans="3:18" ht="20.25">
      <c r="C192" s="23"/>
      <c r="D192" s="23"/>
      <c r="E192" s="23"/>
      <c r="F192" s="23"/>
      <c r="G192" s="23"/>
      <c r="M192" s="50"/>
      <c r="N192" s="50"/>
      <c r="O192" s="50"/>
      <c r="P192" s="50"/>
      <c r="Q192" s="50"/>
      <c r="R192" s="50"/>
    </row>
    <row r="193" spans="3:18" ht="20.25">
      <c r="C193" s="23"/>
      <c r="D193" s="23"/>
      <c r="E193" s="23"/>
      <c r="F193" s="23"/>
      <c r="G193" s="23"/>
      <c r="M193" s="50"/>
      <c r="N193" s="50"/>
      <c r="O193" s="50"/>
      <c r="P193" s="50"/>
      <c r="Q193" s="50"/>
      <c r="R193" s="50"/>
    </row>
    <row r="194" spans="3:18" ht="20.25">
      <c r="C194" s="23"/>
      <c r="D194" s="23"/>
      <c r="E194" s="23"/>
      <c r="F194" s="23"/>
      <c r="G194" s="23"/>
      <c r="M194" s="50"/>
      <c r="N194" s="50"/>
      <c r="O194" s="50"/>
      <c r="P194" s="50"/>
      <c r="Q194" s="50"/>
      <c r="R194" s="50"/>
    </row>
    <row r="195" spans="3:18" ht="20.25">
      <c r="C195" s="23"/>
      <c r="D195" s="23"/>
      <c r="E195" s="23"/>
      <c r="F195" s="23"/>
      <c r="G195" s="23"/>
      <c r="M195" s="50"/>
      <c r="N195" s="50"/>
      <c r="O195" s="50"/>
      <c r="P195" s="50"/>
      <c r="Q195" s="50"/>
      <c r="R195" s="50"/>
    </row>
    <row r="196" spans="3:18" ht="20.25">
      <c r="C196" s="23"/>
      <c r="D196" s="23"/>
      <c r="E196" s="23"/>
      <c r="F196" s="23"/>
      <c r="G196" s="23"/>
      <c r="M196" s="50"/>
      <c r="N196" s="50"/>
      <c r="O196" s="50"/>
      <c r="P196" s="50"/>
      <c r="Q196" s="50"/>
      <c r="R196" s="50"/>
    </row>
    <row r="197" spans="3:18" ht="20.25">
      <c r="C197" s="23"/>
      <c r="D197" s="23"/>
      <c r="E197" s="23"/>
      <c r="F197" s="23"/>
      <c r="G197" s="23"/>
      <c r="M197" s="50"/>
      <c r="N197" s="50"/>
      <c r="O197" s="50"/>
      <c r="P197" s="50"/>
      <c r="Q197" s="50"/>
      <c r="R197" s="50"/>
    </row>
    <row r="198" spans="3:18" ht="20.25">
      <c r="C198" s="23"/>
      <c r="D198" s="23"/>
      <c r="E198" s="23"/>
      <c r="F198" s="23"/>
      <c r="G198" s="23"/>
      <c r="M198" s="50"/>
      <c r="N198" s="50"/>
      <c r="O198" s="50"/>
      <c r="P198" s="50"/>
      <c r="Q198" s="50"/>
      <c r="R198" s="50"/>
    </row>
    <row r="199" spans="3:18" ht="20.25">
      <c r="C199" s="23"/>
      <c r="D199" s="23"/>
      <c r="E199" s="23"/>
      <c r="F199" s="23"/>
      <c r="G199" s="23"/>
      <c r="M199" s="50"/>
      <c r="N199" s="50"/>
      <c r="O199" s="50"/>
      <c r="P199" s="50"/>
      <c r="Q199" s="50"/>
      <c r="R199" s="50"/>
    </row>
    <row r="200" spans="3:18" ht="20.25">
      <c r="C200" s="23"/>
      <c r="D200" s="23"/>
      <c r="E200" s="23"/>
      <c r="F200" s="23"/>
      <c r="G200" s="23"/>
      <c r="M200" s="50"/>
      <c r="N200" s="50"/>
      <c r="O200" s="50"/>
      <c r="P200" s="50"/>
      <c r="Q200" s="50"/>
      <c r="R200" s="50"/>
    </row>
    <row r="201" spans="3:18" ht="20.25">
      <c r="C201" s="23"/>
      <c r="D201" s="23"/>
      <c r="E201" s="23"/>
      <c r="F201" s="23"/>
      <c r="G201" s="23"/>
      <c r="M201" s="50"/>
      <c r="N201" s="50"/>
      <c r="O201" s="50"/>
      <c r="P201" s="50"/>
      <c r="Q201" s="50"/>
      <c r="R201" s="50"/>
    </row>
    <row r="202" spans="3:18" ht="20.25">
      <c r="C202" s="23"/>
      <c r="D202" s="23"/>
      <c r="E202" s="23"/>
      <c r="F202" s="23"/>
      <c r="G202" s="23"/>
      <c r="M202" s="50"/>
      <c r="N202" s="50"/>
      <c r="O202" s="50"/>
      <c r="P202" s="50"/>
      <c r="Q202" s="50"/>
      <c r="R202" s="50"/>
    </row>
    <row r="203" spans="3:18" ht="20.25">
      <c r="C203" s="23"/>
      <c r="D203" s="23"/>
      <c r="E203" s="23"/>
      <c r="F203" s="23"/>
      <c r="G203" s="23"/>
      <c r="M203" s="50"/>
      <c r="N203" s="50"/>
      <c r="O203" s="50"/>
      <c r="P203" s="50"/>
      <c r="Q203" s="50"/>
      <c r="R203" s="50"/>
    </row>
    <row r="204" spans="3:18" ht="20.25">
      <c r="C204" s="23"/>
      <c r="D204" s="23"/>
      <c r="E204" s="23"/>
      <c r="F204" s="23"/>
      <c r="G204" s="23"/>
      <c r="M204" s="50"/>
      <c r="N204" s="50"/>
      <c r="O204" s="50"/>
      <c r="P204" s="50"/>
      <c r="Q204" s="50"/>
      <c r="R204" s="50"/>
    </row>
    <row r="205" spans="3:18" ht="20.25">
      <c r="C205" s="23"/>
      <c r="D205" s="23"/>
      <c r="E205" s="23"/>
      <c r="F205" s="23"/>
      <c r="G205" s="23"/>
      <c r="M205" s="50"/>
      <c r="N205" s="50"/>
      <c r="O205" s="50"/>
      <c r="P205" s="50"/>
      <c r="Q205" s="50"/>
      <c r="R205" s="50"/>
    </row>
    <row r="206" spans="3:18" ht="20.25">
      <c r="C206" s="23"/>
      <c r="D206" s="23"/>
      <c r="E206" s="23"/>
      <c r="F206" s="23"/>
      <c r="G206" s="23"/>
      <c r="M206" s="50"/>
      <c r="N206" s="50"/>
      <c r="O206" s="50"/>
      <c r="P206" s="50"/>
      <c r="Q206" s="50"/>
      <c r="R206" s="50"/>
    </row>
    <row r="207" spans="3:18" ht="20.25">
      <c r="C207" s="23"/>
      <c r="D207" s="23"/>
      <c r="E207" s="23"/>
      <c r="F207" s="23"/>
      <c r="G207" s="23"/>
      <c r="M207" s="50"/>
      <c r="N207" s="50"/>
      <c r="O207" s="50"/>
      <c r="P207" s="50"/>
      <c r="Q207" s="50"/>
      <c r="R207" s="50"/>
    </row>
    <row r="208" spans="3:18" ht="20.25">
      <c r="C208" s="23"/>
      <c r="D208" s="23"/>
      <c r="E208" s="23"/>
      <c r="F208" s="23"/>
      <c r="G208" s="23"/>
      <c r="M208" s="50"/>
      <c r="N208" s="50"/>
      <c r="O208" s="50"/>
      <c r="P208" s="50"/>
      <c r="Q208" s="50"/>
      <c r="R208" s="50"/>
    </row>
    <row r="209" spans="3:18" ht="20.25">
      <c r="C209" s="23"/>
      <c r="D209" s="23"/>
      <c r="E209" s="23"/>
      <c r="F209" s="23"/>
      <c r="G209" s="23"/>
      <c r="M209" s="50"/>
      <c r="N209" s="50"/>
      <c r="O209" s="50"/>
      <c r="P209" s="50"/>
      <c r="Q209" s="50"/>
      <c r="R209" s="50"/>
    </row>
    <row r="210" spans="3:18" ht="20.25">
      <c r="C210" s="23"/>
      <c r="D210" s="23"/>
      <c r="E210" s="23"/>
      <c r="F210" s="23"/>
      <c r="G210" s="23"/>
      <c r="M210" s="50"/>
      <c r="N210" s="50"/>
      <c r="O210" s="50"/>
      <c r="P210" s="50"/>
      <c r="Q210" s="50"/>
      <c r="R210" s="50"/>
    </row>
    <row r="211" spans="3:18" ht="20.25">
      <c r="C211" s="23"/>
      <c r="D211" s="23"/>
      <c r="E211" s="23"/>
      <c r="F211" s="23"/>
      <c r="G211" s="23"/>
      <c r="M211" s="50"/>
      <c r="N211" s="50"/>
      <c r="O211" s="50"/>
      <c r="P211" s="50"/>
      <c r="Q211" s="50"/>
      <c r="R211" s="50"/>
    </row>
    <row r="212" spans="3:18" ht="20.25">
      <c r="C212" s="23"/>
      <c r="D212" s="23"/>
      <c r="E212" s="23"/>
      <c r="F212" s="23"/>
      <c r="G212" s="23"/>
      <c r="M212" s="50"/>
      <c r="N212" s="50"/>
      <c r="O212" s="50"/>
      <c r="P212" s="50"/>
      <c r="Q212" s="50"/>
      <c r="R212" s="50"/>
    </row>
    <row r="213" spans="3:18" ht="20.25">
      <c r="C213" s="23"/>
      <c r="D213" s="23"/>
      <c r="E213" s="23"/>
      <c r="F213" s="23"/>
      <c r="G213" s="23"/>
      <c r="M213" s="50"/>
      <c r="N213" s="50"/>
      <c r="O213" s="50"/>
      <c r="P213" s="50"/>
      <c r="Q213" s="50"/>
      <c r="R213" s="50"/>
    </row>
    <row r="214" spans="3:18" ht="20.25">
      <c r="C214" s="23"/>
      <c r="D214" s="23"/>
      <c r="E214" s="23"/>
      <c r="F214" s="23"/>
      <c r="G214" s="23"/>
      <c r="M214" s="50"/>
      <c r="N214" s="50"/>
      <c r="O214" s="50"/>
      <c r="P214" s="50"/>
      <c r="Q214" s="50"/>
      <c r="R214" s="50"/>
    </row>
    <row r="215" spans="3:18" ht="20.25">
      <c r="C215" s="23"/>
      <c r="D215" s="23"/>
      <c r="E215" s="23"/>
      <c r="F215" s="23"/>
      <c r="G215" s="23"/>
      <c r="M215" s="50"/>
      <c r="N215" s="50"/>
      <c r="O215" s="50"/>
      <c r="P215" s="50"/>
      <c r="Q215" s="50"/>
      <c r="R215" s="50"/>
    </row>
    <row r="216" spans="3:18" ht="20.25">
      <c r="C216" s="23"/>
      <c r="D216" s="23"/>
      <c r="E216" s="23"/>
      <c r="F216" s="23"/>
      <c r="G216" s="23"/>
      <c r="M216" s="50"/>
      <c r="N216" s="50"/>
      <c r="O216" s="50"/>
      <c r="P216" s="50"/>
      <c r="Q216" s="50"/>
      <c r="R216" s="50"/>
    </row>
    <row r="217" spans="3:18" ht="20.25">
      <c r="C217" s="23"/>
      <c r="D217" s="23"/>
      <c r="E217" s="23"/>
      <c r="F217" s="23"/>
      <c r="G217" s="23"/>
      <c r="M217" s="50"/>
      <c r="N217" s="50"/>
      <c r="O217" s="50"/>
      <c r="P217" s="50"/>
      <c r="Q217" s="50"/>
      <c r="R217" s="50"/>
    </row>
    <row r="218" spans="3:18" ht="20.25">
      <c r="C218" s="23"/>
      <c r="D218" s="23"/>
      <c r="E218" s="23"/>
      <c r="F218" s="23"/>
      <c r="G218" s="23"/>
      <c r="M218" s="50"/>
      <c r="N218" s="50"/>
      <c r="O218" s="50"/>
      <c r="P218" s="50"/>
      <c r="Q218" s="50"/>
      <c r="R218" s="50"/>
    </row>
    <row r="219" spans="3:18" ht="20.25">
      <c r="C219" s="23"/>
      <c r="D219" s="23"/>
      <c r="E219" s="23"/>
      <c r="F219" s="23"/>
      <c r="G219" s="23"/>
      <c r="M219" s="50"/>
      <c r="N219" s="50"/>
      <c r="O219" s="50"/>
      <c r="P219" s="50"/>
      <c r="Q219" s="50"/>
      <c r="R219" s="50"/>
    </row>
    <row r="220" spans="3:18" ht="20.25">
      <c r="C220" s="23"/>
      <c r="D220" s="23"/>
      <c r="E220" s="23"/>
      <c r="F220" s="23"/>
      <c r="G220" s="23"/>
      <c r="M220" s="50"/>
      <c r="N220" s="50"/>
      <c r="O220" s="50"/>
      <c r="P220" s="50"/>
      <c r="Q220" s="50"/>
      <c r="R220" s="50"/>
    </row>
    <row r="221" spans="3:18" ht="20.25">
      <c r="C221" s="23"/>
      <c r="D221" s="23"/>
      <c r="E221" s="23"/>
      <c r="F221" s="23"/>
      <c r="G221" s="23"/>
      <c r="M221" s="50"/>
      <c r="N221" s="50"/>
      <c r="O221" s="50"/>
      <c r="P221" s="50"/>
      <c r="Q221" s="50"/>
      <c r="R221" s="50"/>
    </row>
    <row r="222" spans="3:18" ht="20.25">
      <c r="C222" s="23"/>
      <c r="D222" s="23"/>
      <c r="E222" s="23"/>
      <c r="F222" s="23"/>
      <c r="G222" s="23"/>
      <c r="M222" s="50"/>
      <c r="N222" s="50"/>
      <c r="O222" s="50"/>
      <c r="P222" s="50"/>
      <c r="Q222" s="50"/>
      <c r="R222" s="50"/>
    </row>
    <row r="223" spans="3:18" ht="20.25">
      <c r="C223" s="23"/>
      <c r="D223" s="23"/>
      <c r="E223" s="23"/>
      <c r="F223" s="23"/>
      <c r="G223" s="23"/>
      <c r="M223" s="50"/>
      <c r="N223" s="50"/>
      <c r="O223" s="50"/>
      <c r="P223" s="50"/>
      <c r="Q223" s="50"/>
      <c r="R223" s="50"/>
    </row>
    <row r="224" spans="3:18" ht="20.25">
      <c r="C224" s="23"/>
      <c r="D224" s="23"/>
      <c r="E224" s="23"/>
      <c r="F224" s="23"/>
      <c r="G224" s="23"/>
      <c r="M224" s="50"/>
      <c r="N224" s="50"/>
      <c r="O224" s="50"/>
      <c r="P224" s="50"/>
      <c r="Q224" s="50"/>
      <c r="R224" s="50"/>
    </row>
    <row r="225" spans="3:18" ht="20.25">
      <c r="C225" s="23"/>
      <c r="D225" s="23"/>
      <c r="E225" s="23"/>
      <c r="F225" s="23"/>
      <c r="G225" s="23"/>
      <c r="M225" s="50"/>
      <c r="N225" s="50"/>
      <c r="O225" s="50"/>
      <c r="P225" s="50"/>
      <c r="Q225" s="50"/>
      <c r="R225" s="50"/>
    </row>
    <row r="226" spans="3:18" ht="20.25">
      <c r="C226" s="23"/>
      <c r="D226" s="23"/>
      <c r="E226" s="23"/>
      <c r="F226" s="23"/>
      <c r="G226" s="23"/>
      <c r="M226" s="50"/>
      <c r="N226" s="50"/>
      <c r="O226" s="50"/>
      <c r="P226" s="50"/>
      <c r="Q226" s="50"/>
      <c r="R226" s="50"/>
    </row>
    <row r="227" spans="3:18" ht="20.25">
      <c r="C227" s="23"/>
      <c r="D227" s="23"/>
      <c r="E227" s="23"/>
      <c r="F227" s="23"/>
      <c r="G227" s="23"/>
      <c r="M227" s="50"/>
      <c r="N227" s="50"/>
      <c r="O227" s="50"/>
      <c r="P227" s="50"/>
      <c r="Q227" s="50"/>
      <c r="R227" s="50"/>
    </row>
    <row r="228" spans="3:18" ht="20.25">
      <c r="C228" s="23"/>
      <c r="D228" s="23"/>
      <c r="E228" s="23"/>
      <c r="F228" s="23"/>
      <c r="G228" s="23"/>
      <c r="M228" s="50"/>
      <c r="N228" s="50"/>
      <c r="O228" s="50"/>
      <c r="P228" s="50"/>
      <c r="Q228" s="50"/>
      <c r="R228" s="50"/>
    </row>
    <row r="229" spans="3:18" ht="20.25">
      <c r="C229" s="23"/>
      <c r="D229" s="23"/>
      <c r="E229" s="23"/>
      <c r="F229" s="23"/>
      <c r="G229" s="23"/>
      <c r="M229" s="50"/>
      <c r="N229" s="50"/>
      <c r="O229" s="50"/>
      <c r="P229" s="50"/>
      <c r="Q229" s="50"/>
      <c r="R229" s="50"/>
    </row>
    <row r="230" spans="3:18" ht="20.25">
      <c r="C230" s="23"/>
      <c r="D230" s="23"/>
      <c r="E230" s="23"/>
      <c r="F230" s="23"/>
      <c r="G230" s="23"/>
      <c r="M230" s="50"/>
      <c r="N230" s="50"/>
      <c r="O230" s="50"/>
      <c r="P230" s="50"/>
      <c r="Q230" s="50"/>
      <c r="R230" s="50"/>
    </row>
    <row r="231" spans="3:18" ht="20.25">
      <c r="C231" s="23"/>
      <c r="D231" s="23"/>
      <c r="E231" s="23"/>
      <c r="F231" s="23"/>
      <c r="G231" s="23"/>
      <c r="M231" s="50"/>
      <c r="N231" s="50"/>
      <c r="O231" s="50"/>
      <c r="P231" s="50"/>
      <c r="Q231" s="50"/>
      <c r="R231" s="50"/>
    </row>
    <row r="232" spans="3:18" ht="20.25">
      <c r="C232" s="23"/>
      <c r="D232" s="23"/>
      <c r="E232" s="23"/>
      <c r="F232" s="23"/>
      <c r="G232" s="23"/>
      <c r="M232" s="50"/>
      <c r="N232" s="50"/>
      <c r="O232" s="50"/>
      <c r="P232" s="50"/>
      <c r="Q232" s="50"/>
      <c r="R232" s="50"/>
    </row>
    <row r="233" spans="3:18" ht="20.25">
      <c r="C233" s="23"/>
      <c r="D233" s="23"/>
      <c r="E233" s="23"/>
      <c r="F233" s="23"/>
      <c r="G233" s="23"/>
      <c r="M233" s="50"/>
      <c r="N233" s="50"/>
      <c r="O233" s="50"/>
      <c r="P233" s="50"/>
      <c r="Q233" s="50"/>
      <c r="R233" s="50"/>
    </row>
    <row r="234" spans="3:18" ht="20.25">
      <c r="C234" s="23"/>
      <c r="D234" s="23"/>
      <c r="E234" s="23"/>
      <c r="F234" s="23"/>
      <c r="G234" s="23"/>
      <c r="M234" s="50"/>
      <c r="N234" s="50"/>
      <c r="O234" s="50"/>
      <c r="P234" s="50"/>
      <c r="Q234" s="50"/>
      <c r="R234" s="50"/>
    </row>
    <row r="235" spans="3:18" ht="20.25">
      <c r="C235" s="23"/>
      <c r="D235" s="23"/>
      <c r="E235" s="23"/>
      <c r="F235" s="23"/>
      <c r="G235" s="23"/>
      <c r="M235" s="50"/>
      <c r="N235" s="50"/>
      <c r="O235" s="50"/>
      <c r="P235" s="50"/>
      <c r="Q235" s="50"/>
      <c r="R235" s="50"/>
    </row>
    <row r="236" spans="3:18" ht="20.25">
      <c r="C236" s="23"/>
      <c r="D236" s="23"/>
      <c r="E236" s="23"/>
      <c r="F236" s="23"/>
      <c r="G236" s="23"/>
      <c r="M236" s="50"/>
      <c r="N236" s="50"/>
      <c r="O236" s="50"/>
      <c r="P236" s="50"/>
      <c r="Q236" s="50"/>
      <c r="R236" s="50"/>
    </row>
    <row r="237" spans="3:18" ht="20.25">
      <c r="C237" s="23"/>
      <c r="D237" s="23"/>
      <c r="E237" s="23"/>
      <c r="F237" s="23"/>
      <c r="G237" s="23"/>
      <c r="M237" s="50"/>
      <c r="N237" s="50"/>
      <c r="O237" s="50"/>
      <c r="P237" s="50"/>
      <c r="Q237" s="50"/>
      <c r="R237" s="50"/>
    </row>
    <row r="238" spans="3:18" ht="20.25">
      <c r="C238" s="23"/>
      <c r="D238" s="23"/>
      <c r="E238" s="23"/>
      <c r="F238" s="23"/>
      <c r="G238" s="23"/>
      <c r="M238" s="50"/>
      <c r="N238" s="50"/>
      <c r="O238" s="50"/>
      <c r="P238" s="50"/>
      <c r="Q238" s="50"/>
      <c r="R238" s="50"/>
    </row>
    <row r="239" spans="3:18" ht="20.25">
      <c r="C239" s="23"/>
      <c r="D239" s="23"/>
      <c r="E239" s="23"/>
      <c r="F239" s="23"/>
      <c r="G239" s="23"/>
      <c r="M239" s="50"/>
      <c r="N239" s="50"/>
      <c r="O239" s="50"/>
      <c r="P239" s="50"/>
      <c r="Q239" s="50"/>
      <c r="R239" s="50"/>
    </row>
    <row r="240" spans="3:18" ht="20.25">
      <c r="C240" s="23"/>
      <c r="D240" s="23"/>
      <c r="E240" s="23"/>
      <c r="F240" s="23"/>
      <c r="G240" s="23"/>
      <c r="M240" s="50"/>
      <c r="N240" s="50"/>
      <c r="O240" s="50"/>
      <c r="P240" s="50"/>
      <c r="Q240" s="50"/>
      <c r="R240" s="50"/>
    </row>
    <row r="241" spans="3:18" ht="20.25">
      <c r="C241" s="23"/>
      <c r="D241" s="23"/>
      <c r="E241" s="23"/>
      <c r="F241" s="23"/>
      <c r="G241" s="23"/>
      <c r="M241" s="50"/>
      <c r="N241" s="50"/>
      <c r="O241" s="50"/>
      <c r="P241" s="50"/>
      <c r="Q241" s="50"/>
      <c r="R241" s="50"/>
    </row>
    <row r="242" spans="3:18" ht="20.25">
      <c r="C242" s="23"/>
      <c r="D242" s="23"/>
      <c r="E242" s="23"/>
      <c r="F242" s="23"/>
      <c r="G242" s="23"/>
      <c r="M242" s="50"/>
      <c r="N242" s="50"/>
      <c r="O242" s="50"/>
      <c r="P242" s="50"/>
      <c r="Q242" s="50"/>
      <c r="R242" s="50"/>
    </row>
    <row r="243" spans="3:18" ht="20.25">
      <c r="C243" s="23"/>
      <c r="D243" s="23"/>
      <c r="E243" s="23"/>
      <c r="F243" s="23"/>
      <c r="G243" s="23"/>
      <c r="M243" s="50"/>
      <c r="N243" s="50"/>
      <c r="O243" s="50"/>
      <c r="P243" s="50"/>
      <c r="Q243" s="50"/>
      <c r="R243" s="50"/>
    </row>
    <row r="244" spans="3:18" ht="20.25">
      <c r="C244" s="23"/>
      <c r="D244" s="23"/>
      <c r="E244" s="23"/>
      <c r="F244" s="23"/>
      <c r="G244" s="23"/>
      <c r="M244" s="50"/>
      <c r="N244" s="50"/>
      <c r="O244" s="50"/>
      <c r="P244" s="50"/>
      <c r="Q244" s="50"/>
      <c r="R244" s="50"/>
    </row>
    <row r="245" spans="3:18" ht="20.25">
      <c r="C245" s="23"/>
      <c r="D245" s="23"/>
      <c r="E245" s="23"/>
      <c r="F245" s="23"/>
      <c r="G245" s="23"/>
      <c r="M245" s="50"/>
      <c r="N245" s="50"/>
      <c r="O245" s="50"/>
      <c r="P245" s="50"/>
      <c r="Q245" s="50"/>
      <c r="R245" s="50"/>
    </row>
    <row r="246" spans="3:18" ht="20.25">
      <c r="C246" s="23"/>
      <c r="D246" s="23"/>
      <c r="E246" s="23"/>
      <c r="F246" s="23"/>
      <c r="G246" s="23"/>
      <c r="M246" s="50"/>
      <c r="N246" s="50"/>
      <c r="O246" s="50"/>
      <c r="P246" s="50"/>
      <c r="Q246" s="50"/>
      <c r="R246" s="50"/>
    </row>
    <row r="247" spans="3:18" ht="20.25">
      <c r="C247" s="23"/>
      <c r="D247" s="23"/>
      <c r="E247" s="23"/>
      <c r="F247" s="23"/>
      <c r="G247" s="23"/>
      <c r="M247" s="50"/>
      <c r="N247" s="50"/>
      <c r="O247" s="50"/>
      <c r="P247" s="50"/>
      <c r="Q247" s="50"/>
      <c r="R247" s="50"/>
    </row>
    <row r="248" spans="3:18" ht="20.25">
      <c r="C248" s="23"/>
      <c r="D248" s="23"/>
      <c r="E248" s="23"/>
      <c r="F248" s="23"/>
      <c r="G248" s="23"/>
      <c r="M248" s="50"/>
      <c r="N248" s="50"/>
      <c r="O248" s="50"/>
      <c r="P248" s="50"/>
      <c r="Q248" s="50"/>
      <c r="R248" s="50"/>
    </row>
    <row r="249" spans="3:18" ht="20.25">
      <c r="C249" s="23"/>
      <c r="D249" s="23"/>
      <c r="E249" s="23"/>
      <c r="F249" s="23"/>
      <c r="G249" s="23"/>
      <c r="M249" s="50"/>
      <c r="N249" s="50"/>
      <c r="O249" s="50"/>
      <c r="P249" s="50"/>
      <c r="Q249" s="50"/>
      <c r="R249" s="50"/>
    </row>
    <row r="250" spans="3:18" ht="20.25">
      <c r="C250" s="23"/>
      <c r="D250" s="23"/>
      <c r="E250" s="23"/>
      <c r="F250" s="23"/>
      <c r="G250" s="23"/>
      <c r="M250" s="50"/>
      <c r="N250" s="50"/>
      <c r="O250" s="50"/>
      <c r="P250" s="50"/>
      <c r="Q250" s="50"/>
      <c r="R250" s="50"/>
    </row>
    <row r="251" spans="3:18" ht="20.25">
      <c r="C251" s="23"/>
      <c r="D251" s="23"/>
      <c r="E251" s="23"/>
      <c r="F251" s="23"/>
      <c r="G251" s="23"/>
      <c r="M251" s="50"/>
      <c r="N251" s="50"/>
      <c r="O251" s="50"/>
      <c r="P251" s="50"/>
      <c r="Q251" s="50"/>
      <c r="R251" s="50"/>
    </row>
    <row r="252" spans="3:18" ht="20.25">
      <c r="C252" s="23"/>
      <c r="D252" s="23"/>
      <c r="E252" s="23"/>
      <c r="F252" s="23"/>
      <c r="G252" s="23"/>
      <c r="M252" s="50"/>
      <c r="N252" s="50"/>
      <c r="O252" s="50"/>
      <c r="P252" s="50"/>
      <c r="Q252" s="50"/>
      <c r="R252" s="50"/>
    </row>
    <row r="253" spans="3:18" ht="20.25">
      <c r="C253" s="23"/>
      <c r="D253" s="23"/>
      <c r="E253" s="23"/>
      <c r="F253" s="23"/>
      <c r="G253" s="23"/>
      <c r="M253" s="50"/>
      <c r="N253" s="50"/>
      <c r="O253" s="50"/>
      <c r="P253" s="50"/>
      <c r="Q253" s="50"/>
      <c r="R253" s="50"/>
    </row>
    <row r="254" spans="3:18" ht="20.25">
      <c r="C254" s="23"/>
      <c r="D254" s="23"/>
      <c r="E254" s="23"/>
      <c r="F254" s="23"/>
      <c r="G254" s="23"/>
      <c r="M254" s="50"/>
      <c r="N254" s="50"/>
      <c r="O254" s="50"/>
      <c r="P254" s="50"/>
      <c r="Q254" s="50"/>
      <c r="R254" s="50"/>
    </row>
    <row r="255" spans="3:18" ht="20.25">
      <c r="C255" s="23"/>
      <c r="D255" s="23"/>
      <c r="E255" s="23"/>
      <c r="F255" s="23"/>
      <c r="G255" s="23"/>
      <c r="M255" s="50"/>
      <c r="N255" s="50"/>
      <c r="O255" s="50"/>
      <c r="P255" s="50"/>
      <c r="Q255" s="50"/>
      <c r="R255" s="50"/>
    </row>
    <row r="256" spans="3:18" ht="20.25">
      <c r="C256" s="23"/>
      <c r="D256" s="23"/>
      <c r="E256" s="23"/>
      <c r="F256" s="23"/>
      <c r="G256" s="23"/>
      <c r="M256" s="50"/>
      <c r="N256" s="50"/>
      <c r="O256" s="50"/>
      <c r="P256" s="50"/>
      <c r="Q256" s="50"/>
      <c r="R256" s="50"/>
    </row>
    <row r="257" spans="3:18" ht="20.25">
      <c r="C257" s="23"/>
      <c r="D257" s="23"/>
      <c r="E257" s="23"/>
      <c r="F257" s="23"/>
      <c r="G257" s="23"/>
      <c r="M257" s="50"/>
      <c r="N257" s="50"/>
      <c r="O257" s="50"/>
      <c r="P257" s="50"/>
      <c r="Q257" s="50"/>
      <c r="R257" s="50"/>
    </row>
    <row r="258" spans="3:18" ht="20.25">
      <c r="C258" s="23"/>
      <c r="D258" s="23"/>
      <c r="E258" s="23"/>
      <c r="F258" s="23"/>
      <c r="G258" s="23"/>
      <c r="M258" s="50"/>
      <c r="N258" s="50"/>
      <c r="O258" s="50"/>
      <c r="P258" s="50"/>
      <c r="Q258" s="50"/>
      <c r="R258" s="50"/>
    </row>
    <row r="259" spans="3:18" ht="20.25">
      <c r="C259" s="23"/>
      <c r="D259" s="23"/>
      <c r="E259" s="23"/>
      <c r="F259" s="23"/>
      <c r="G259" s="23"/>
      <c r="M259" s="50"/>
      <c r="N259" s="50"/>
      <c r="O259" s="50"/>
      <c r="P259" s="50"/>
      <c r="Q259" s="50"/>
      <c r="R259" s="50"/>
    </row>
    <row r="260" spans="3:18" ht="20.25">
      <c r="C260" s="23"/>
      <c r="D260" s="23"/>
      <c r="E260" s="23"/>
      <c r="F260" s="23"/>
      <c r="G260" s="23"/>
      <c r="M260" s="50"/>
      <c r="N260" s="50"/>
      <c r="O260" s="50"/>
      <c r="P260" s="50"/>
      <c r="Q260" s="50"/>
      <c r="R260" s="50"/>
    </row>
    <row r="261" spans="3:18" ht="20.25">
      <c r="C261" s="23"/>
      <c r="D261" s="23"/>
      <c r="E261" s="23"/>
      <c r="F261" s="23"/>
      <c r="G261" s="23"/>
      <c r="M261" s="50"/>
      <c r="N261" s="50"/>
      <c r="O261" s="50"/>
      <c r="P261" s="50"/>
      <c r="Q261" s="50"/>
      <c r="R261" s="50"/>
    </row>
    <row r="262" spans="3:18" ht="20.25">
      <c r="C262" s="23"/>
      <c r="D262" s="23"/>
      <c r="E262" s="23"/>
      <c r="F262" s="23"/>
      <c r="G262" s="23"/>
      <c r="M262" s="50"/>
      <c r="N262" s="50"/>
      <c r="O262" s="50"/>
      <c r="P262" s="50"/>
      <c r="Q262" s="50"/>
      <c r="R262" s="50"/>
    </row>
    <row r="263" spans="3:18" ht="20.25">
      <c r="C263" s="23"/>
      <c r="D263" s="23"/>
      <c r="E263" s="23"/>
      <c r="F263" s="23"/>
      <c r="G263" s="23"/>
      <c r="M263" s="50"/>
      <c r="N263" s="50"/>
      <c r="O263" s="50"/>
      <c r="P263" s="50"/>
      <c r="Q263" s="50"/>
      <c r="R263" s="50"/>
    </row>
    <row r="264" spans="3:18" ht="20.25">
      <c r="C264" s="23"/>
      <c r="D264" s="23"/>
      <c r="E264" s="23"/>
      <c r="F264" s="23"/>
      <c r="G264" s="23"/>
      <c r="M264" s="50"/>
      <c r="N264" s="50"/>
      <c r="O264" s="50"/>
      <c r="P264" s="50"/>
      <c r="Q264" s="50"/>
      <c r="R264" s="50"/>
    </row>
    <row r="265" spans="3:18" ht="20.25">
      <c r="C265" s="23"/>
      <c r="D265" s="23"/>
      <c r="E265" s="23"/>
      <c r="F265" s="23"/>
      <c r="G265" s="23"/>
      <c r="M265" s="50"/>
      <c r="N265" s="50"/>
      <c r="O265" s="50"/>
      <c r="P265" s="50"/>
      <c r="Q265" s="50"/>
      <c r="R265" s="50"/>
    </row>
    <row r="266" spans="3:18" ht="20.25">
      <c r="C266" s="23"/>
      <c r="D266" s="23"/>
      <c r="E266" s="23"/>
      <c r="F266" s="23"/>
      <c r="G266" s="23"/>
      <c r="M266" s="50"/>
      <c r="N266" s="50"/>
      <c r="O266" s="50"/>
      <c r="P266" s="50"/>
      <c r="Q266" s="50"/>
      <c r="R266" s="50"/>
    </row>
    <row r="267" spans="3:18" ht="20.25">
      <c r="C267" s="23"/>
      <c r="D267" s="23"/>
      <c r="E267" s="23"/>
      <c r="F267" s="23"/>
      <c r="G267" s="23"/>
      <c r="M267" s="50"/>
      <c r="N267" s="50"/>
      <c r="O267" s="50"/>
      <c r="P267" s="50"/>
      <c r="Q267" s="50"/>
      <c r="R267" s="50"/>
    </row>
    <row r="268" spans="3:18" ht="20.25">
      <c r="C268" s="23"/>
      <c r="D268" s="23"/>
      <c r="E268" s="23"/>
      <c r="F268" s="23"/>
      <c r="G268" s="23"/>
      <c r="M268" s="50"/>
      <c r="N268" s="50"/>
      <c r="O268" s="50"/>
      <c r="P268" s="50"/>
      <c r="Q268" s="50"/>
      <c r="R268" s="50"/>
    </row>
    <row r="269" spans="3:18" ht="20.25">
      <c r="C269" s="23"/>
      <c r="D269" s="23"/>
      <c r="E269" s="23"/>
      <c r="F269" s="23"/>
      <c r="G269" s="23"/>
      <c r="M269" s="50"/>
      <c r="N269" s="50"/>
      <c r="O269" s="50"/>
      <c r="P269" s="50"/>
      <c r="Q269" s="50"/>
      <c r="R269" s="50"/>
    </row>
    <row r="270" spans="3:18" ht="20.25">
      <c r="C270" s="23"/>
      <c r="D270" s="23"/>
      <c r="E270" s="23"/>
      <c r="F270" s="23"/>
      <c r="G270" s="23"/>
      <c r="M270" s="50"/>
      <c r="N270" s="50"/>
      <c r="O270" s="50"/>
      <c r="P270" s="50"/>
      <c r="Q270" s="50"/>
      <c r="R270" s="50"/>
    </row>
    <row r="271" spans="3:18" ht="20.25">
      <c r="C271" s="23"/>
      <c r="D271" s="23"/>
      <c r="E271" s="23"/>
      <c r="F271" s="23"/>
      <c r="G271" s="23"/>
      <c r="M271" s="50"/>
      <c r="N271" s="50"/>
      <c r="O271" s="50"/>
      <c r="P271" s="50"/>
      <c r="Q271" s="50"/>
      <c r="R271" s="50"/>
    </row>
    <row r="272" spans="3:18" ht="20.25">
      <c r="C272" s="23"/>
      <c r="D272" s="23"/>
      <c r="E272" s="23"/>
      <c r="F272" s="23"/>
      <c r="G272" s="23"/>
      <c r="M272" s="50"/>
      <c r="N272" s="50"/>
      <c r="O272" s="50"/>
      <c r="P272" s="50"/>
      <c r="Q272" s="50"/>
      <c r="R272" s="50"/>
    </row>
    <row r="273" spans="3:18" ht="20.25">
      <c r="C273" s="23"/>
      <c r="D273" s="23"/>
      <c r="E273" s="23"/>
      <c r="F273" s="23"/>
      <c r="G273" s="23"/>
      <c r="M273" s="50"/>
      <c r="N273" s="50"/>
      <c r="O273" s="50"/>
      <c r="P273" s="50"/>
      <c r="Q273" s="50"/>
      <c r="R273" s="50"/>
    </row>
    <row r="274" spans="3:18" ht="20.25">
      <c r="C274" s="23"/>
      <c r="D274" s="23"/>
      <c r="E274" s="23"/>
      <c r="F274" s="23"/>
      <c r="G274" s="23"/>
      <c r="M274" s="50"/>
      <c r="N274" s="50"/>
      <c r="O274" s="50"/>
      <c r="P274" s="50"/>
      <c r="Q274" s="50"/>
      <c r="R274" s="50"/>
    </row>
    <row r="275" spans="3:18" ht="20.25">
      <c r="C275" s="23"/>
      <c r="D275" s="23"/>
      <c r="E275" s="23"/>
      <c r="F275" s="23"/>
      <c r="G275" s="23"/>
      <c r="M275" s="50"/>
      <c r="N275" s="50"/>
      <c r="O275" s="50"/>
      <c r="P275" s="50"/>
      <c r="Q275" s="50"/>
      <c r="R275" s="50"/>
    </row>
    <row r="276" spans="3:18" ht="20.25">
      <c r="C276" s="23"/>
      <c r="D276" s="23"/>
      <c r="E276" s="23"/>
      <c r="F276" s="23"/>
      <c r="G276" s="23"/>
      <c r="M276" s="50"/>
      <c r="N276" s="50"/>
      <c r="O276" s="50"/>
      <c r="P276" s="50"/>
      <c r="Q276" s="50"/>
      <c r="R276" s="50"/>
    </row>
    <row r="277" spans="3:18" ht="20.25">
      <c r="C277" s="23"/>
      <c r="D277" s="23"/>
      <c r="E277" s="23"/>
      <c r="F277" s="23"/>
      <c r="G277" s="23"/>
      <c r="M277" s="50"/>
      <c r="N277" s="50"/>
      <c r="O277" s="50"/>
      <c r="P277" s="50"/>
      <c r="Q277" s="50"/>
      <c r="R277" s="50"/>
    </row>
    <row r="278" spans="3:18" ht="20.25">
      <c r="C278" s="23"/>
      <c r="D278" s="23"/>
      <c r="E278" s="23"/>
      <c r="F278" s="23"/>
      <c r="G278" s="23"/>
      <c r="M278" s="50"/>
      <c r="N278" s="50"/>
      <c r="O278" s="50"/>
      <c r="P278" s="50"/>
      <c r="Q278" s="50"/>
      <c r="R278" s="50"/>
    </row>
    <row r="279" spans="3:18" ht="20.25">
      <c r="C279" s="23"/>
      <c r="D279" s="23"/>
      <c r="E279" s="23"/>
      <c r="F279" s="23"/>
      <c r="G279" s="23"/>
      <c r="M279" s="50"/>
      <c r="N279" s="50"/>
      <c r="O279" s="50"/>
      <c r="P279" s="50"/>
      <c r="Q279" s="50"/>
      <c r="R279" s="50"/>
    </row>
    <row r="280" spans="3:18" ht="20.25">
      <c r="C280" s="23"/>
      <c r="D280" s="23"/>
      <c r="E280" s="23"/>
      <c r="F280" s="23"/>
      <c r="G280" s="23"/>
      <c r="M280" s="50"/>
      <c r="N280" s="50"/>
      <c r="O280" s="50"/>
      <c r="P280" s="50"/>
      <c r="Q280" s="50"/>
      <c r="R280" s="50"/>
    </row>
    <row r="281" spans="3:18" ht="20.25">
      <c r="C281" s="23"/>
      <c r="D281" s="23"/>
      <c r="E281" s="23"/>
      <c r="F281" s="23"/>
      <c r="G281" s="23"/>
      <c r="M281" s="50"/>
      <c r="N281" s="50"/>
      <c r="O281" s="50"/>
      <c r="P281" s="50"/>
      <c r="Q281" s="50"/>
      <c r="R281" s="50"/>
    </row>
    <row r="282" spans="3:18" ht="20.25">
      <c r="C282" s="23"/>
      <c r="D282" s="23"/>
      <c r="E282" s="23"/>
      <c r="F282" s="23"/>
      <c r="G282" s="23"/>
      <c r="M282" s="50"/>
      <c r="N282" s="50"/>
      <c r="O282" s="50"/>
      <c r="P282" s="50"/>
      <c r="Q282" s="50"/>
      <c r="R282" s="50"/>
    </row>
    <row r="283" spans="3:18" ht="20.25">
      <c r="C283" s="23"/>
      <c r="D283" s="23"/>
      <c r="E283" s="23"/>
      <c r="F283" s="23"/>
      <c r="G283" s="23"/>
      <c r="M283" s="50"/>
      <c r="N283" s="50"/>
      <c r="O283" s="50"/>
      <c r="P283" s="50"/>
      <c r="Q283" s="50"/>
      <c r="R283" s="50"/>
    </row>
    <row r="284" spans="3:18" ht="20.25">
      <c r="C284" s="23"/>
      <c r="D284" s="23"/>
      <c r="E284" s="23"/>
      <c r="F284" s="23"/>
      <c r="G284" s="23"/>
      <c r="M284" s="50"/>
      <c r="N284" s="50"/>
      <c r="O284" s="50"/>
      <c r="P284" s="50"/>
      <c r="Q284" s="50"/>
      <c r="R284" s="50"/>
    </row>
    <row r="285" spans="3:18" ht="20.25">
      <c r="C285" s="23"/>
      <c r="D285" s="23"/>
      <c r="E285" s="23"/>
      <c r="F285" s="23"/>
      <c r="G285" s="23"/>
      <c r="M285" s="50"/>
      <c r="N285" s="50"/>
      <c r="O285" s="50"/>
      <c r="P285" s="50"/>
      <c r="Q285" s="50"/>
      <c r="R285" s="50"/>
    </row>
    <row r="286" spans="3:18" ht="20.25">
      <c r="C286" s="23"/>
      <c r="D286" s="23"/>
      <c r="E286" s="23"/>
      <c r="F286" s="23"/>
      <c r="G286" s="23"/>
      <c r="M286" s="50"/>
      <c r="N286" s="50"/>
      <c r="O286" s="50"/>
      <c r="P286" s="50"/>
      <c r="Q286" s="50"/>
      <c r="R286" s="50"/>
    </row>
    <row r="287" spans="3:18" ht="20.25">
      <c r="C287" s="23"/>
      <c r="D287" s="23"/>
      <c r="E287" s="23"/>
      <c r="F287" s="23"/>
      <c r="G287" s="23"/>
      <c r="M287" s="50"/>
      <c r="N287" s="50"/>
      <c r="O287" s="50"/>
      <c r="P287" s="50"/>
      <c r="Q287" s="50"/>
      <c r="R287" s="50"/>
    </row>
    <row r="288" spans="3:18" ht="20.25">
      <c r="C288" s="23"/>
      <c r="D288" s="23"/>
      <c r="E288" s="23"/>
      <c r="F288" s="23"/>
      <c r="G288" s="23"/>
      <c r="M288" s="50"/>
      <c r="N288" s="50"/>
      <c r="O288" s="50"/>
      <c r="P288" s="50"/>
      <c r="Q288" s="50"/>
      <c r="R288" s="50"/>
    </row>
    <row r="289" spans="3:18" ht="20.25">
      <c r="C289" s="23"/>
      <c r="D289" s="23"/>
      <c r="E289" s="23"/>
      <c r="F289" s="23"/>
      <c r="G289" s="23"/>
      <c r="M289" s="50"/>
      <c r="N289" s="50"/>
      <c r="O289" s="50"/>
      <c r="P289" s="50"/>
      <c r="Q289" s="50"/>
      <c r="R289" s="50"/>
    </row>
    <row r="290" spans="3:18" ht="20.25">
      <c r="C290" s="23"/>
      <c r="D290" s="23"/>
      <c r="E290" s="23"/>
      <c r="F290" s="23"/>
      <c r="G290" s="23"/>
      <c r="M290" s="50"/>
      <c r="N290" s="50"/>
      <c r="O290" s="50"/>
      <c r="P290" s="50"/>
      <c r="Q290" s="50"/>
      <c r="R290" s="50"/>
    </row>
    <row r="291" spans="3:18" ht="20.25">
      <c r="C291" s="23"/>
      <c r="D291" s="23"/>
      <c r="E291" s="23"/>
      <c r="F291" s="23"/>
      <c r="G291" s="23"/>
      <c r="M291" s="50"/>
      <c r="N291" s="50"/>
      <c r="O291" s="50"/>
      <c r="P291" s="50"/>
      <c r="Q291" s="50"/>
      <c r="R291" s="50"/>
    </row>
    <row r="292" spans="3:18" ht="20.25">
      <c r="C292" s="23"/>
      <c r="D292" s="23"/>
      <c r="E292" s="23"/>
      <c r="F292" s="23"/>
      <c r="G292" s="23"/>
      <c r="M292" s="50"/>
      <c r="N292" s="50"/>
      <c r="O292" s="50"/>
      <c r="P292" s="50"/>
      <c r="Q292" s="50"/>
      <c r="R292" s="50"/>
    </row>
    <row r="293" spans="3:18" ht="20.25">
      <c r="C293" s="23"/>
      <c r="D293" s="23"/>
      <c r="E293" s="23"/>
      <c r="F293" s="23"/>
      <c r="G293" s="23"/>
      <c r="M293" s="50"/>
      <c r="N293" s="50"/>
      <c r="O293" s="50"/>
      <c r="P293" s="50"/>
      <c r="Q293" s="50"/>
      <c r="R293" s="50"/>
    </row>
    <row r="294" spans="3:18" ht="20.25">
      <c r="C294" s="23"/>
      <c r="D294" s="23"/>
      <c r="E294" s="23"/>
      <c r="F294" s="23"/>
      <c r="G294" s="23"/>
      <c r="M294" s="50"/>
      <c r="N294" s="50"/>
      <c r="O294" s="50"/>
      <c r="P294" s="50"/>
      <c r="Q294" s="50"/>
      <c r="R294" s="50"/>
    </row>
    <row r="295" spans="3:18" ht="20.25">
      <c r="C295" s="23"/>
      <c r="D295" s="23"/>
      <c r="E295" s="23"/>
      <c r="F295" s="23"/>
      <c r="G295" s="23"/>
      <c r="M295" s="50"/>
      <c r="N295" s="50"/>
      <c r="O295" s="50"/>
      <c r="P295" s="50"/>
      <c r="Q295" s="50"/>
      <c r="R295" s="50"/>
    </row>
    <row r="296" spans="3:18" ht="20.25">
      <c r="C296" s="23"/>
      <c r="D296" s="23"/>
      <c r="E296" s="23"/>
      <c r="F296" s="23"/>
      <c r="G296" s="23"/>
      <c r="M296" s="50"/>
      <c r="N296" s="50"/>
      <c r="O296" s="50"/>
      <c r="P296" s="50"/>
      <c r="Q296" s="50"/>
      <c r="R296" s="50"/>
    </row>
    <row r="297" spans="3:18" ht="20.25">
      <c r="C297" s="23"/>
      <c r="D297" s="23"/>
      <c r="E297" s="23"/>
      <c r="F297" s="23"/>
      <c r="G297" s="23"/>
      <c r="M297" s="50"/>
      <c r="N297" s="50"/>
      <c r="O297" s="50"/>
      <c r="P297" s="50"/>
      <c r="Q297" s="50"/>
      <c r="R297" s="50"/>
    </row>
    <row r="298" spans="3:18" ht="20.25">
      <c r="C298" s="23"/>
      <c r="D298" s="23"/>
      <c r="E298" s="23"/>
      <c r="F298" s="23"/>
      <c r="G298" s="23"/>
      <c r="M298" s="50"/>
      <c r="N298" s="50"/>
      <c r="O298" s="50"/>
      <c r="P298" s="50"/>
      <c r="Q298" s="50"/>
      <c r="R298" s="50"/>
    </row>
    <row r="299" spans="3:18" ht="20.25">
      <c r="C299" s="23"/>
      <c r="D299" s="23"/>
      <c r="E299" s="23"/>
      <c r="F299" s="23"/>
      <c r="G299" s="23"/>
      <c r="M299" s="50"/>
      <c r="N299" s="50"/>
      <c r="O299" s="50"/>
      <c r="P299" s="50"/>
      <c r="Q299" s="50"/>
      <c r="R299" s="50"/>
    </row>
    <row r="300" spans="3:18" ht="20.25">
      <c r="C300" s="23"/>
      <c r="D300" s="23"/>
      <c r="E300" s="23"/>
      <c r="F300" s="23"/>
      <c r="G300" s="23"/>
      <c r="M300" s="50"/>
      <c r="N300" s="50"/>
      <c r="O300" s="50"/>
      <c r="P300" s="50"/>
      <c r="Q300" s="50"/>
      <c r="R300" s="50"/>
    </row>
    <row r="301" spans="3:18" ht="20.25">
      <c r="C301" s="23"/>
      <c r="D301" s="23"/>
      <c r="E301" s="23"/>
      <c r="F301" s="23"/>
      <c r="G301" s="23"/>
      <c r="M301" s="50"/>
      <c r="N301" s="50"/>
      <c r="O301" s="50"/>
      <c r="P301" s="50"/>
      <c r="Q301" s="50"/>
      <c r="R301" s="50"/>
    </row>
    <row r="302" spans="3:18" ht="20.25">
      <c r="C302" s="23"/>
      <c r="D302" s="23"/>
      <c r="E302" s="23"/>
      <c r="F302" s="23"/>
      <c r="G302" s="23"/>
      <c r="M302" s="50"/>
      <c r="N302" s="50"/>
      <c r="O302" s="50"/>
      <c r="P302" s="50"/>
      <c r="Q302" s="50"/>
      <c r="R302" s="50"/>
    </row>
    <row r="303" spans="3:18" ht="20.25">
      <c r="C303" s="23"/>
      <c r="D303" s="23"/>
      <c r="E303" s="23"/>
      <c r="F303" s="23"/>
      <c r="G303" s="23"/>
      <c r="M303" s="50"/>
      <c r="N303" s="50"/>
      <c r="O303" s="50"/>
      <c r="P303" s="50"/>
      <c r="Q303" s="50"/>
      <c r="R303" s="50"/>
    </row>
    <row r="304" spans="3:18" ht="20.25">
      <c r="C304" s="23"/>
      <c r="D304" s="23"/>
      <c r="E304" s="23"/>
      <c r="F304" s="23"/>
      <c r="G304" s="23"/>
      <c r="M304" s="50"/>
      <c r="N304" s="50"/>
      <c r="O304" s="50"/>
      <c r="P304" s="50"/>
      <c r="Q304" s="50"/>
      <c r="R304" s="50"/>
    </row>
    <row r="305" spans="3:18" ht="20.25">
      <c r="C305" s="23"/>
      <c r="D305" s="23"/>
      <c r="E305" s="23"/>
      <c r="F305" s="23"/>
      <c r="G305" s="23"/>
      <c r="M305" s="50"/>
      <c r="N305" s="50"/>
      <c r="O305" s="50"/>
      <c r="P305" s="50"/>
      <c r="Q305" s="50"/>
      <c r="R305" s="50"/>
    </row>
    <row r="306" spans="3:18" ht="20.25">
      <c r="C306" s="23"/>
      <c r="D306" s="23"/>
      <c r="E306" s="23"/>
      <c r="F306" s="23"/>
      <c r="G306" s="23"/>
      <c r="M306" s="50"/>
      <c r="N306" s="50"/>
      <c r="O306" s="50"/>
      <c r="P306" s="50"/>
      <c r="Q306" s="50"/>
      <c r="R306" s="50"/>
    </row>
    <row r="307" spans="3:18" ht="20.25">
      <c r="C307" s="23"/>
      <c r="D307" s="23"/>
      <c r="E307" s="23"/>
      <c r="F307" s="23"/>
      <c r="G307" s="23"/>
      <c r="M307" s="50"/>
      <c r="N307" s="50"/>
      <c r="O307" s="50"/>
      <c r="P307" s="50"/>
      <c r="Q307" s="50"/>
      <c r="R307" s="50"/>
    </row>
    <row r="308" spans="3:18" ht="20.25">
      <c r="C308" s="23"/>
      <c r="D308" s="23"/>
      <c r="E308" s="23"/>
      <c r="F308" s="23"/>
      <c r="G308" s="23"/>
      <c r="M308" s="50"/>
      <c r="N308" s="50"/>
      <c r="O308" s="50"/>
      <c r="P308" s="50"/>
      <c r="Q308" s="50"/>
      <c r="R308" s="50"/>
    </row>
    <row r="309" spans="3:18" ht="20.25">
      <c r="C309" s="23"/>
      <c r="D309" s="23"/>
      <c r="E309" s="23"/>
      <c r="F309" s="23"/>
      <c r="G309" s="23"/>
      <c r="M309" s="50"/>
      <c r="N309" s="50"/>
      <c r="O309" s="50"/>
      <c r="P309" s="50"/>
      <c r="Q309" s="50"/>
      <c r="R309" s="50"/>
    </row>
    <row r="310" spans="3:18" ht="20.25">
      <c r="C310" s="23"/>
      <c r="D310" s="23"/>
      <c r="E310" s="23"/>
      <c r="F310" s="23"/>
      <c r="G310" s="23"/>
      <c r="M310" s="50"/>
      <c r="N310" s="50"/>
      <c r="O310" s="50"/>
      <c r="P310" s="50"/>
      <c r="Q310" s="50"/>
      <c r="R310" s="50"/>
    </row>
    <row r="311" spans="3:18" ht="20.25">
      <c r="C311" s="23"/>
      <c r="D311" s="23"/>
      <c r="E311" s="23"/>
      <c r="F311" s="23"/>
      <c r="G311" s="23"/>
      <c r="M311" s="50"/>
      <c r="N311" s="50"/>
      <c r="O311" s="50"/>
      <c r="P311" s="50"/>
      <c r="Q311" s="50"/>
      <c r="R311" s="50"/>
    </row>
    <row r="312" spans="3:18" ht="20.25">
      <c r="C312" s="23"/>
      <c r="D312" s="23"/>
      <c r="E312" s="23"/>
      <c r="F312" s="23"/>
      <c r="G312" s="23"/>
      <c r="M312" s="50"/>
      <c r="N312" s="50"/>
      <c r="O312" s="50"/>
      <c r="P312" s="50"/>
      <c r="Q312" s="50"/>
      <c r="R312" s="50"/>
    </row>
    <row r="313" spans="3:18" ht="20.25">
      <c r="C313" s="23"/>
      <c r="D313" s="23"/>
      <c r="E313" s="23"/>
      <c r="F313" s="23"/>
      <c r="G313" s="23"/>
      <c r="M313" s="50"/>
      <c r="N313" s="50"/>
      <c r="O313" s="50"/>
      <c r="P313" s="50"/>
      <c r="Q313" s="50"/>
      <c r="R313" s="50"/>
    </row>
    <row r="314" spans="3:18" ht="20.25">
      <c r="C314" s="23"/>
      <c r="D314" s="23"/>
      <c r="E314" s="23"/>
      <c r="F314" s="23"/>
      <c r="G314" s="23"/>
      <c r="M314" s="50"/>
      <c r="N314" s="50"/>
      <c r="O314" s="50"/>
      <c r="P314" s="50"/>
      <c r="Q314" s="50"/>
      <c r="R314" s="50"/>
    </row>
    <row r="315" spans="3:18" ht="20.25">
      <c r="C315" s="23"/>
      <c r="D315" s="23"/>
      <c r="E315" s="23"/>
      <c r="F315" s="23"/>
      <c r="G315" s="23"/>
      <c r="M315" s="50"/>
      <c r="N315" s="50"/>
      <c r="O315" s="50"/>
      <c r="P315" s="50"/>
      <c r="Q315" s="50"/>
      <c r="R315" s="50"/>
    </row>
    <row r="316" spans="3:18" ht="20.25">
      <c r="C316" s="23"/>
      <c r="D316" s="23"/>
      <c r="E316" s="23"/>
      <c r="F316" s="23"/>
      <c r="G316" s="23"/>
      <c r="M316" s="50"/>
      <c r="N316" s="50"/>
      <c r="O316" s="50"/>
      <c r="P316" s="50"/>
      <c r="Q316" s="50"/>
      <c r="R316" s="50"/>
    </row>
    <row r="317" spans="3:18" ht="20.25">
      <c r="C317" s="23"/>
      <c r="D317" s="23"/>
      <c r="E317" s="23"/>
      <c r="F317" s="23"/>
      <c r="G317" s="23"/>
      <c r="M317" s="50"/>
      <c r="N317" s="50"/>
      <c r="O317" s="50"/>
      <c r="P317" s="50"/>
      <c r="Q317" s="50"/>
      <c r="R317" s="50"/>
    </row>
    <row r="318" spans="3:18" ht="20.25">
      <c r="C318" s="23"/>
      <c r="D318" s="23"/>
      <c r="E318" s="23"/>
      <c r="F318" s="23"/>
      <c r="G318" s="23"/>
      <c r="M318" s="50"/>
      <c r="N318" s="50"/>
      <c r="O318" s="50"/>
      <c r="P318" s="50"/>
      <c r="Q318" s="50"/>
      <c r="R318" s="50"/>
    </row>
    <row r="319" spans="13:18" ht="20.25">
      <c r="M319" s="115"/>
      <c r="N319" s="115"/>
      <c r="O319" s="115"/>
      <c r="P319" s="115"/>
      <c r="Q319" s="115"/>
      <c r="R319" s="115"/>
    </row>
    <row r="320" spans="13:18" ht="20.25">
      <c r="M320" s="115"/>
      <c r="N320" s="115"/>
      <c r="O320" s="115"/>
      <c r="P320" s="115"/>
      <c r="Q320" s="115"/>
      <c r="R320" s="115"/>
    </row>
    <row r="321" spans="13:18" ht="20.25">
      <c r="M321" s="115"/>
      <c r="N321" s="115"/>
      <c r="O321" s="115"/>
      <c r="P321" s="115"/>
      <c r="Q321" s="115"/>
      <c r="R321" s="115"/>
    </row>
    <row r="322" spans="13:18" ht="20.25">
      <c r="M322" s="115"/>
      <c r="N322" s="115"/>
      <c r="O322" s="115"/>
      <c r="P322" s="115"/>
      <c r="Q322" s="115"/>
      <c r="R322" s="115"/>
    </row>
    <row r="323" spans="13:18" ht="20.25">
      <c r="M323" s="115"/>
      <c r="N323" s="115"/>
      <c r="O323" s="115"/>
      <c r="P323" s="115"/>
      <c r="Q323" s="115"/>
      <c r="R323" s="115"/>
    </row>
    <row r="324" spans="13:18" ht="20.25">
      <c r="M324" s="115"/>
      <c r="N324" s="115"/>
      <c r="O324" s="115"/>
      <c r="P324" s="115"/>
      <c r="Q324" s="115"/>
      <c r="R324" s="115"/>
    </row>
    <row r="325" spans="13:18" ht="20.25">
      <c r="M325" s="115"/>
      <c r="N325" s="115"/>
      <c r="O325" s="115"/>
      <c r="P325" s="115"/>
      <c r="Q325" s="115"/>
      <c r="R325" s="115"/>
    </row>
    <row r="326" spans="13:18" ht="20.25">
      <c r="M326" s="115"/>
      <c r="N326" s="115"/>
      <c r="O326" s="115"/>
      <c r="P326" s="115"/>
      <c r="Q326" s="115"/>
      <c r="R326" s="115"/>
    </row>
    <row r="327" spans="13:18" ht="20.25">
      <c r="M327" s="115"/>
      <c r="N327" s="115"/>
      <c r="O327" s="115"/>
      <c r="P327" s="115"/>
      <c r="Q327" s="115"/>
      <c r="R327" s="115"/>
    </row>
    <row r="328" spans="13:18" ht="20.25">
      <c r="M328" s="115"/>
      <c r="N328" s="115"/>
      <c r="O328" s="115"/>
      <c r="P328" s="115"/>
      <c r="Q328" s="115"/>
      <c r="R328" s="115"/>
    </row>
    <row r="329" spans="13:18" ht="20.25">
      <c r="M329" s="115"/>
      <c r="N329" s="115"/>
      <c r="O329" s="115"/>
      <c r="P329" s="115"/>
      <c r="Q329" s="115"/>
      <c r="R329" s="115"/>
    </row>
    <row r="330" spans="13:18" ht="20.25">
      <c r="M330" s="115"/>
      <c r="N330" s="115"/>
      <c r="O330" s="115"/>
      <c r="P330" s="115"/>
      <c r="Q330" s="115"/>
      <c r="R330" s="115"/>
    </row>
    <row r="331" spans="13:18" ht="20.25">
      <c r="M331" s="115"/>
      <c r="N331" s="115"/>
      <c r="O331" s="115"/>
      <c r="P331" s="115"/>
      <c r="Q331" s="115"/>
      <c r="R331" s="115"/>
    </row>
    <row r="332" spans="13:18" ht="20.25">
      <c r="M332" s="115"/>
      <c r="N332" s="115"/>
      <c r="O332" s="115"/>
      <c r="P332" s="115"/>
      <c r="Q332" s="115"/>
      <c r="R332" s="115"/>
    </row>
    <row r="333" spans="13:18" ht="20.25">
      <c r="M333" s="115"/>
      <c r="N333" s="115"/>
      <c r="O333" s="115"/>
      <c r="P333" s="115"/>
      <c r="Q333" s="115"/>
      <c r="R333" s="115"/>
    </row>
    <row r="334" spans="13:18" ht="20.25">
      <c r="M334" s="115"/>
      <c r="N334" s="115"/>
      <c r="O334" s="115"/>
      <c r="P334" s="115"/>
      <c r="Q334" s="115"/>
      <c r="R334" s="115"/>
    </row>
    <row r="335" spans="13:18" ht="20.25">
      <c r="M335" s="115"/>
      <c r="N335" s="115"/>
      <c r="O335" s="115"/>
      <c r="P335" s="115"/>
      <c r="Q335" s="115"/>
      <c r="R335" s="115"/>
    </row>
    <row r="336" spans="13:18" ht="20.25">
      <c r="M336" s="115"/>
      <c r="N336" s="115"/>
      <c r="O336" s="115"/>
      <c r="P336" s="115"/>
      <c r="Q336" s="115"/>
      <c r="R336" s="115"/>
    </row>
    <row r="337" spans="13:18" ht="20.25">
      <c r="M337" s="115"/>
      <c r="N337" s="115"/>
      <c r="O337" s="115"/>
      <c r="P337" s="115"/>
      <c r="Q337" s="115"/>
      <c r="R337" s="115"/>
    </row>
    <row r="338" spans="13:18" ht="20.25">
      <c r="M338" s="115"/>
      <c r="N338" s="115"/>
      <c r="O338" s="115"/>
      <c r="P338" s="115"/>
      <c r="Q338" s="115"/>
      <c r="R338" s="115"/>
    </row>
    <row r="339" spans="13:18" ht="20.25">
      <c r="M339" s="115"/>
      <c r="N339" s="115"/>
      <c r="O339" s="115"/>
      <c r="P339" s="115"/>
      <c r="Q339" s="115"/>
      <c r="R339" s="115"/>
    </row>
    <row r="340" spans="13:18" ht="20.25">
      <c r="M340" s="115"/>
      <c r="N340" s="115"/>
      <c r="O340" s="115"/>
      <c r="P340" s="115"/>
      <c r="Q340" s="115"/>
      <c r="R340" s="115"/>
    </row>
    <row r="341" spans="13:18" ht="20.25">
      <c r="M341" s="115"/>
      <c r="N341" s="115"/>
      <c r="O341" s="115"/>
      <c r="P341" s="115"/>
      <c r="Q341" s="115"/>
      <c r="R341" s="115"/>
    </row>
    <row r="342" spans="13:18" ht="20.25">
      <c r="M342" s="115"/>
      <c r="N342" s="115"/>
      <c r="O342" s="115"/>
      <c r="P342" s="115"/>
      <c r="Q342" s="115"/>
      <c r="R342" s="115"/>
    </row>
    <row r="343" spans="13:18" ht="20.25">
      <c r="M343" s="115"/>
      <c r="N343" s="115"/>
      <c r="O343" s="115"/>
      <c r="P343" s="115"/>
      <c r="Q343" s="115"/>
      <c r="R343" s="115"/>
    </row>
    <row r="344" spans="13:18" ht="20.25">
      <c r="M344" s="115"/>
      <c r="N344" s="115"/>
      <c r="O344" s="115"/>
      <c r="P344" s="115"/>
      <c r="Q344" s="115"/>
      <c r="R344" s="115"/>
    </row>
    <row r="345" spans="13:18" ht="20.25">
      <c r="M345" s="115"/>
      <c r="N345" s="115"/>
      <c r="O345" s="115"/>
      <c r="P345" s="115"/>
      <c r="Q345" s="115"/>
      <c r="R345" s="115"/>
    </row>
    <row r="346" spans="13:18" ht="20.25">
      <c r="M346" s="115"/>
      <c r="N346" s="115"/>
      <c r="O346" s="115"/>
      <c r="P346" s="115"/>
      <c r="Q346" s="115"/>
      <c r="R346" s="115"/>
    </row>
    <row r="347" spans="13:18" ht="20.25">
      <c r="M347" s="115"/>
      <c r="N347" s="115"/>
      <c r="O347" s="115"/>
      <c r="P347" s="115"/>
      <c r="Q347" s="115"/>
      <c r="R347" s="115"/>
    </row>
    <row r="348" spans="13:18" ht="20.25">
      <c r="M348" s="115"/>
      <c r="N348" s="115"/>
      <c r="O348" s="115"/>
      <c r="P348" s="115"/>
      <c r="Q348" s="115"/>
      <c r="R348" s="115"/>
    </row>
    <row r="349" spans="13:18" ht="20.25">
      <c r="M349" s="115"/>
      <c r="N349" s="115"/>
      <c r="O349" s="115"/>
      <c r="P349" s="115"/>
      <c r="Q349" s="115"/>
      <c r="R349" s="115"/>
    </row>
    <row r="350" spans="13:18" ht="20.25">
      <c r="M350" s="115"/>
      <c r="N350" s="115"/>
      <c r="O350" s="115"/>
      <c r="P350" s="115"/>
      <c r="Q350" s="115"/>
      <c r="R350" s="115"/>
    </row>
    <row r="351" spans="13:18" ht="20.25">
      <c r="M351" s="115"/>
      <c r="N351" s="115"/>
      <c r="O351" s="115"/>
      <c r="P351" s="115"/>
      <c r="Q351" s="115"/>
      <c r="R351" s="115"/>
    </row>
    <row r="352" spans="13:18" ht="20.25">
      <c r="M352" s="115"/>
      <c r="N352" s="115"/>
      <c r="O352" s="115"/>
      <c r="P352" s="115"/>
      <c r="Q352" s="115"/>
      <c r="R352" s="115"/>
    </row>
    <row r="353" spans="13:18" ht="20.25">
      <c r="M353" s="115"/>
      <c r="N353" s="115"/>
      <c r="O353" s="115"/>
      <c r="P353" s="115"/>
      <c r="Q353" s="115"/>
      <c r="R353" s="115"/>
    </row>
    <row r="354" spans="13:18" ht="20.25">
      <c r="M354" s="115"/>
      <c r="N354" s="115"/>
      <c r="O354" s="115"/>
      <c r="P354" s="115"/>
      <c r="Q354" s="115"/>
      <c r="R354" s="115"/>
    </row>
    <row r="355" spans="13:18" ht="20.25">
      <c r="M355" s="115"/>
      <c r="N355" s="115"/>
      <c r="O355" s="115"/>
      <c r="P355" s="115"/>
      <c r="Q355" s="115"/>
      <c r="R355" s="115"/>
    </row>
    <row r="356" spans="13:18" ht="20.25">
      <c r="M356" s="115"/>
      <c r="N356" s="115"/>
      <c r="O356" s="115"/>
      <c r="P356" s="115"/>
      <c r="Q356" s="115"/>
      <c r="R356" s="115"/>
    </row>
    <row r="357" spans="13:18" ht="20.25">
      <c r="M357" s="115"/>
      <c r="N357" s="115"/>
      <c r="O357" s="115"/>
      <c r="P357" s="115"/>
      <c r="Q357" s="115"/>
      <c r="R357" s="115"/>
    </row>
    <row r="358" spans="13:18" ht="20.25">
      <c r="M358" s="115"/>
      <c r="N358" s="115"/>
      <c r="O358" s="115"/>
      <c r="P358" s="115"/>
      <c r="Q358" s="115"/>
      <c r="R358" s="115"/>
    </row>
    <row r="359" spans="13:18" ht="20.25">
      <c r="M359" s="115"/>
      <c r="N359" s="115"/>
      <c r="O359" s="115"/>
      <c r="P359" s="115"/>
      <c r="Q359" s="115"/>
      <c r="R359" s="115"/>
    </row>
    <row r="360" spans="13:18" ht="20.25">
      <c r="M360" s="115"/>
      <c r="N360" s="115"/>
      <c r="O360" s="115"/>
      <c r="P360" s="115"/>
      <c r="Q360" s="115"/>
      <c r="R360" s="115"/>
    </row>
    <row r="361" spans="13:18" ht="20.25">
      <c r="M361" s="115"/>
      <c r="N361" s="115"/>
      <c r="O361" s="115"/>
      <c r="P361" s="115"/>
      <c r="Q361" s="115"/>
      <c r="R361" s="115"/>
    </row>
    <row r="362" spans="13:18" ht="20.25">
      <c r="M362" s="115"/>
      <c r="N362" s="115"/>
      <c r="O362" s="115"/>
      <c r="P362" s="115"/>
      <c r="Q362" s="115"/>
      <c r="R362" s="115"/>
    </row>
    <row r="363" spans="13:18" ht="20.25">
      <c r="M363" s="115"/>
      <c r="N363" s="115"/>
      <c r="O363" s="115"/>
      <c r="P363" s="115"/>
      <c r="Q363" s="115"/>
      <c r="R363" s="115"/>
    </row>
    <row r="364" spans="13:18" ht="20.25">
      <c r="M364" s="115"/>
      <c r="N364" s="115"/>
      <c r="O364" s="115"/>
      <c r="P364" s="115"/>
      <c r="Q364" s="115"/>
      <c r="R364" s="115"/>
    </row>
    <row r="365" spans="13:18" ht="20.25">
      <c r="M365" s="115"/>
      <c r="N365" s="115"/>
      <c r="O365" s="115"/>
      <c r="P365" s="115"/>
      <c r="Q365" s="115"/>
      <c r="R365" s="115"/>
    </row>
    <row r="366" spans="13:18" ht="20.25">
      <c r="M366" s="115"/>
      <c r="N366" s="115"/>
      <c r="O366" s="115"/>
      <c r="P366" s="115"/>
      <c r="Q366" s="115"/>
      <c r="R366" s="115"/>
    </row>
    <row r="367" spans="13:18" ht="20.25">
      <c r="M367" s="115"/>
      <c r="N367" s="115"/>
      <c r="O367" s="115"/>
      <c r="P367" s="115"/>
      <c r="Q367" s="115"/>
      <c r="R367" s="115"/>
    </row>
    <row r="368" spans="13:18" ht="20.25">
      <c r="M368" s="115"/>
      <c r="N368" s="115"/>
      <c r="O368" s="115"/>
      <c r="P368" s="115"/>
      <c r="Q368" s="115"/>
      <c r="R368" s="115"/>
    </row>
    <row r="369" spans="13:18" ht="20.25">
      <c r="M369" s="115"/>
      <c r="N369" s="115"/>
      <c r="O369" s="115"/>
      <c r="P369" s="115"/>
      <c r="Q369" s="115"/>
      <c r="R369" s="115"/>
    </row>
    <row r="370" spans="13:18" ht="20.25">
      <c r="M370" s="115"/>
      <c r="N370" s="115"/>
      <c r="O370" s="115"/>
      <c r="P370" s="115"/>
      <c r="Q370" s="115"/>
      <c r="R370" s="115"/>
    </row>
    <row r="371" spans="13:18" ht="20.25">
      <c r="M371" s="115"/>
      <c r="N371" s="115"/>
      <c r="O371" s="115"/>
      <c r="P371" s="115"/>
      <c r="Q371" s="115"/>
      <c r="R371" s="115"/>
    </row>
    <row r="372" spans="13:18" ht="20.25">
      <c r="M372" s="115"/>
      <c r="N372" s="115"/>
      <c r="O372" s="115"/>
      <c r="P372" s="115"/>
      <c r="Q372" s="115"/>
      <c r="R372" s="115"/>
    </row>
    <row r="373" spans="13:18" ht="20.25">
      <c r="M373" s="115"/>
      <c r="N373" s="115"/>
      <c r="O373" s="115"/>
      <c r="P373" s="115"/>
      <c r="Q373" s="115"/>
      <c r="R373" s="115"/>
    </row>
    <row r="374" spans="13:18" ht="20.25">
      <c r="M374" s="115"/>
      <c r="N374" s="115"/>
      <c r="O374" s="115"/>
      <c r="P374" s="115"/>
      <c r="Q374" s="115"/>
      <c r="R374" s="115"/>
    </row>
    <row r="375" spans="13:18" ht="20.25">
      <c r="M375" s="115"/>
      <c r="N375" s="115"/>
      <c r="O375" s="115"/>
      <c r="P375" s="115"/>
      <c r="Q375" s="115"/>
      <c r="R375" s="115"/>
    </row>
    <row r="376" spans="13:18" ht="20.25">
      <c r="M376" s="115"/>
      <c r="N376" s="115"/>
      <c r="O376" s="115"/>
      <c r="P376" s="115"/>
      <c r="Q376" s="115"/>
      <c r="R376" s="115"/>
    </row>
    <row r="377" spans="13:18" ht="20.25">
      <c r="M377" s="115"/>
      <c r="N377" s="115"/>
      <c r="O377" s="115"/>
      <c r="P377" s="115"/>
      <c r="Q377" s="115"/>
      <c r="R377" s="115"/>
    </row>
    <row r="378" spans="13:18" ht="20.25">
      <c r="M378" s="115"/>
      <c r="N378" s="115"/>
      <c r="O378" s="115"/>
      <c r="P378" s="115"/>
      <c r="Q378" s="115"/>
      <c r="R378" s="115"/>
    </row>
    <row r="379" spans="13:18" ht="20.25">
      <c r="M379" s="115"/>
      <c r="N379" s="115"/>
      <c r="O379" s="115"/>
      <c r="P379" s="115"/>
      <c r="Q379" s="115"/>
      <c r="R379" s="115"/>
    </row>
    <row r="380" spans="13:18" ht="20.25">
      <c r="M380" s="115"/>
      <c r="N380" s="115"/>
      <c r="O380" s="115"/>
      <c r="P380" s="115"/>
      <c r="Q380" s="115"/>
      <c r="R380" s="115"/>
    </row>
    <row r="381" spans="13:18" ht="20.25">
      <c r="M381" s="115"/>
      <c r="N381" s="115"/>
      <c r="O381" s="115"/>
      <c r="P381" s="115"/>
      <c r="Q381" s="115"/>
      <c r="R381" s="115"/>
    </row>
    <row r="382" spans="13:18" ht="20.25">
      <c r="M382" s="115"/>
      <c r="N382" s="115"/>
      <c r="O382" s="115"/>
      <c r="P382" s="115"/>
      <c r="Q382" s="115"/>
      <c r="R382" s="115"/>
    </row>
    <row r="383" spans="13:18" ht="20.25">
      <c r="M383" s="115"/>
      <c r="N383" s="115"/>
      <c r="O383" s="115"/>
      <c r="P383" s="115"/>
      <c r="Q383" s="115"/>
      <c r="R383" s="115"/>
    </row>
    <row r="384" spans="13:18" ht="20.25">
      <c r="M384" s="115"/>
      <c r="N384" s="115"/>
      <c r="O384" s="115"/>
      <c r="P384" s="115"/>
      <c r="Q384" s="115"/>
      <c r="R384" s="115"/>
    </row>
    <row r="385" spans="13:18" ht="20.25">
      <c r="M385" s="115"/>
      <c r="N385" s="115"/>
      <c r="O385" s="115"/>
      <c r="P385" s="115"/>
      <c r="Q385" s="115"/>
      <c r="R385" s="115"/>
    </row>
    <row r="386" spans="13:18" ht="20.25">
      <c r="M386" s="115"/>
      <c r="N386" s="115"/>
      <c r="O386" s="115"/>
      <c r="P386" s="115"/>
      <c r="Q386" s="115"/>
      <c r="R386" s="115"/>
    </row>
    <row r="387" spans="13:18" ht="20.25">
      <c r="M387" s="115"/>
      <c r="N387" s="115"/>
      <c r="O387" s="115"/>
      <c r="P387" s="115"/>
      <c r="Q387" s="115"/>
      <c r="R387" s="115"/>
    </row>
    <row r="388" spans="13:18" ht="20.25">
      <c r="M388" s="115"/>
      <c r="N388" s="115"/>
      <c r="O388" s="115"/>
      <c r="P388" s="115"/>
      <c r="Q388" s="115"/>
      <c r="R388" s="115"/>
    </row>
    <row r="389" spans="13:18" ht="20.25">
      <c r="M389" s="115"/>
      <c r="N389" s="115"/>
      <c r="O389" s="115"/>
      <c r="P389" s="115"/>
      <c r="Q389" s="115"/>
      <c r="R389" s="115"/>
    </row>
    <row r="390" spans="13:18" ht="20.25">
      <c r="M390" s="115"/>
      <c r="N390" s="115"/>
      <c r="O390" s="115"/>
      <c r="P390" s="115"/>
      <c r="Q390" s="115"/>
      <c r="R390" s="115"/>
    </row>
    <row r="391" spans="13:18" ht="20.25">
      <c r="M391" s="115"/>
      <c r="N391" s="115"/>
      <c r="O391" s="115"/>
      <c r="P391" s="115"/>
      <c r="Q391" s="115"/>
      <c r="R391" s="115"/>
    </row>
    <row r="392" spans="13:18" ht="20.25">
      <c r="M392" s="115"/>
      <c r="N392" s="115"/>
      <c r="O392" s="115"/>
      <c r="P392" s="115"/>
      <c r="Q392" s="115"/>
      <c r="R392" s="115"/>
    </row>
    <row r="393" spans="13:18" ht="20.25">
      <c r="M393" s="115"/>
      <c r="N393" s="115"/>
      <c r="O393" s="115"/>
      <c r="P393" s="115"/>
      <c r="Q393" s="115"/>
      <c r="R393" s="115"/>
    </row>
    <row r="394" spans="13:18" ht="20.25">
      <c r="M394" s="115"/>
      <c r="N394" s="115"/>
      <c r="O394" s="115"/>
      <c r="P394" s="115"/>
      <c r="Q394" s="115"/>
      <c r="R394" s="115"/>
    </row>
    <row r="395" spans="13:18" ht="20.25">
      <c r="M395" s="115"/>
      <c r="N395" s="115"/>
      <c r="O395" s="115"/>
      <c r="P395" s="115"/>
      <c r="Q395" s="115"/>
      <c r="R395" s="115"/>
    </row>
    <row r="396" spans="13:18" ht="20.25">
      <c r="M396" s="115"/>
      <c r="N396" s="115"/>
      <c r="O396" s="115"/>
      <c r="P396" s="115"/>
      <c r="Q396" s="115"/>
      <c r="R396" s="115"/>
    </row>
    <row r="397" spans="13:18" ht="20.25">
      <c r="M397" s="115"/>
      <c r="N397" s="115"/>
      <c r="O397" s="115"/>
      <c r="P397" s="115"/>
      <c r="Q397" s="115"/>
      <c r="R397" s="115"/>
    </row>
    <row r="398" spans="13:18" ht="20.25">
      <c r="M398" s="115"/>
      <c r="N398" s="115"/>
      <c r="O398" s="115"/>
      <c r="P398" s="115"/>
      <c r="Q398" s="115"/>
      <c r="R398" s="115"/>
    </row>
    <row r="399" spans="13:18" ht="20.25">
      <c r="M399" s="115"/>
      <c r="N399" s="115"/>
      <c r="O399" s="115"/>
      <c r="P399" s="115"/>
      <c r="Q399" s="115"/>
      <c r="R399" s="115"/>
    </row>
    <row r="400" spans="13:18" ht="20.25">
      <c r="M400" s="115"/>
      <c r="N400" s="115"/>
      <c r="O400" s="115"/>
      <c r="P400" s="115"/>
      <c r="Q400" s="115"/>
      <c r="R400" s="115"/>
    </row>
    <row r="401" spans="13:18" ht="20.25">
      <c r="M401" s="115"/>
      <c r="N401" s="115"/>
      <c r="O401" s="115"/>
      <c r="P401" s="115"/>
      <c r="Q401" s="115"/>
      <c r="R401" s="115"/>
    </row>
    <row r="402" spans="13:18" ht="20.25">
      <c r="M402" s="115"/>
      <c r="N402" s="115"/>
      <c r="O402" s="115"/>
      <c r="P402" s="115"/>
      <c r="Q402" s="115"/>
      <c r="R402" s="115"/>
    </row>
    <row r="403" spans="13:18" ht="20.25">
      <c r="M403" s="115"/>
      <c r="N403" s="115"/>
      <c r="O403" s="115"/>
      <c r="P403" s="115"/>
      <c r="Q403" s="115"/>
      <c r="R403" s="115"/>
    </row>
    <row r="404" spans="13:18" ht="20.25">
      <c r="M404" s="115"/>
      <c r="N404" s="115"/>
      <c r="O404" s="115"/>
      <c r="P404" s="115"/>
      <c r="Q404" s="115"/>
      <c r="R404" s="115"/>
    </row>
    <row r="405" spans="13:18" ht="20.25">
      <c r="M405" s="115"/>
      <c r="N405" s="115"/>
      <c r="O405" s="115"/>
      <c r="P405" s="115"/>
      <c r="Q405" s="115"/>
      <c r="R405" s="115"/>
    </row>
    <row r="406" spans="13:18" ht="20.25">
      <c r="M406" s="115"/>
      <c r="N406" s="115"/>
      <c r="O406" s="115"/>
      <c r="P406" s="115"/>
      <c r="Q406" s="115"/>
      <c r="R406" s="115"/>
    </row>
    <row r="407" spans="13:18" ht="20.25">
      <c r="M407" s="115"/>
      <c r="N407" s="115"/>
      <c r="O407" s="115"/>
      <c r="P407" s="115"/>
      <c r="Q407" s="115"/>
      <c r="R407" s="115"/>
    </row>
    <row r="408" spans="13:18" ht="20.25">
      <c r="M408" s="115"/>
      <c r="N408" s="115"/>
      <c r="O408" s="115"/>
      <c r="P408" s="115"/>
      <c r="Q408" s="115"/>
      <c r="R408" s="115"/>
    </row>
    <row r="409" spans="13:18" ht="20.25">
      <c r="M409" s="115"/>
      <c r="N409" s="115"/>
      <c r="O409" s="115"/>
      <c r="P409" s="115"/>
      <c r="Q409" s="115"/>
      <c r="R409" s="115"/>
    </row>
    <row r="410" spans="13:18" ht="20.25">
      <c r="M410" s="115"/>
      <c r="N410" s="115"/>
      <c r="O410" s="115"/>
      <c r="P410" s="115"/>
      <c r="Q410" s="115"/>
      <c r="R410" s="115"/>
    </row>
    <row r="411" spans="13:18" ht="20.25">
      <c r="M411" s="115"/>
      <c r="N411" s="115"/>
      <c r="O411" s="115"/>
      <c r="P411" s="115"/>
      <c r="Q411" s="115"/>
      <c r="R411" s="115"/>
    </row>
    <row r="412" spans="13:18" ht="20.25">
      <c r="M412" s="115"/>
      <c r="N412" s="115"/>
      <c r="O412" s="115"/>
      <c r="P412" s="115"/>
      <c r="Q412" s="115"/>
      <c r="R412" s="115"/>
    </row>
    <row r="413" spans="13:18" ht="20.25">
      <c r="M413" s="115"/>
      <c r="N413" s="115"/>
      <c r="O413" s="115"/>
      <c r="P413" s="115"/>
      <c r="Q413" s="115"/>
      <c r="R413" s="115"/>
    </row>
    <row r="414" spans="13:18" ht="20.25">
      <c r="M414" s="115"/>
      <c r="N414" s="115"/>
      <c r="O414" s="115"/>
      <c r="P414" s="115"/>
      <c r="Q414" s="115"/>
      <c r="R414" s="115"/>
    </row>
    <row r="415" spans="13:18" ht="20.25">
      <c r="M415" s="115"/>
      <c r="N415" s="115"/>
      <c r="O415" s="115"/>
      <c r="P415" s="115"/>
      <c r="Q415" s="115"/>
      <c r="R415" s="115"/>
    </row>
    <row r="416" spans="13:18" ht="20.25">
      <c r="M416" s="115"/>
      <c r="N416" s="115"/>
      <c r="O416" s="115"/>
      <c r="P416" s="115"/>
      <c r="Q416" s="115"/>
      <c r="R416" s="115"/>
    </row>
    <row r="417" spans="13:18" ht="20.25">
      <c r="M417" s="115"/>
      <c r="N417" s="115"/>
      <c r="O417" s="115"/>
      <c r="P417" s="115"/>
      <c r="Q417" s="115"/>
      <c r="R417" s="115"/>
    </row>
    <row r="418" spans="13:18" ht="20.25">
      <c r="M418" s="115"/>
      <c r="N418" s="115"/>
      <c r="O418" s="115"/>
      <c r="P418" s="115"/>
      <c r="Q418" s="115"/>
      <c r="R418" s="115"/>
    </row>
    <row r="419" spans="13:18" ht="20.25">
      <c r="M419" s="115"/>
      <c r="N419" s="115"/>
      <c r="O419" s="115"/>
      <c r="P419" s="115"/>
      <c r="Q419" s="115"/>
      <c r="R419" s="115"/>
    </row>
    <row r="420" spans="13:18" ht="20.25">
      <c r="M420" s="115"/>
      <c r="N420" s="115"/>
      <c r="O420" s="115"/>
      <c r="P420" s="115"/>
      <c r="Q420" s="115"/>
      <c r="R420" s="115"/>
    </row>
    <row r="421" spans="13:18" ht="20.25">
      <c r="M421" s="115"/>
      <c r="N421" s="115"/>
      <c r="O421" s="115"/>
      <c r="P421" s="115"/>
      <c r="Q421" s="115"/>
      <c r="R421" s="115"/>
    </row>
    <row r="422" spans="13:18" ht="20.25">
      <c r="M422" s="115"/>
      <c r="N422" s="115"/>
      <c r="O422" s="115"/>
      <c r="P422" s="115"/>
      <c r="Q422" s="115"/>
      <c r="R422" s="115"/>
    </row>
    <row r="423" spans="13:18" ht="20.25">
      <c r="M423" s="115"/>
      <c r="N423" s="115"/>
      <c r="O423" s="115"/>
      <c r="P423" s="115"/>
      <c r="Q423" s="115"/>
      <c r="R423" s="115"/>
    </row>
    <row r="424" spans="13:18" ht="20.25">
      <c r="M424" s="115"/>
      <c r="N424" s="115"/>
      <c r="O424" s="115"/>
      <c r="P424" s="115"/>
      <c r="Q424" s="115"/>
      <c r="R424" s="115"/>
    </row>
    <row r="425" spans="13:18" ht="20.25">
      <c r="M425" s="115"/>
      <c r="N425" s="115"/>
      <c r="O425" s="115"/>
      <c r="P425" s="115"/>
      <c r="Q425" s="115"/>
      <c r="R425" s="115"/>
    </row>
    <row r="426" spans="13:18" ht="20.25">
      <c r="M426" s="115"/>
      <c r="N426" s="115"/>
      <c r="O426" s="115"/>
      <c r="P426" s="115"/>
      <c r="Q426" s="115"/>
      <c r="R426" s="115"/>
    </row>
    <row r="427" spans="13:18" ht="20.25">
      <c r="M427" s="115"/>
      <c r="N427" s="115"/>
      <c r="O427" s="115"/>
      <c r="P427" s="115"/>
      <c r="Q427" s="115"/>
      <c r="R427" s="115"/>
    </row>
    <row r="428" spans="13:18" ht="20.25">
      <c r="M428" s="115"/>
      <c r="N428" s="115"/>
      <c r="O428" s="115"/>
      <c r="P428" s="115"/>
      <c r="Q428" s="115"/>
      <c r="R428" s="115"/>
    </row>
    <row r="429" spans="13:18" ht="20.25">
      <c r="M429" s="115"/>
      <c r="N429" s="115"/>
      <c r="O429" s="115"/>
      <c r="P429" s="115"/>
      <c r="Q429" s="115"/>
      <c r="R429" s="115"/>
    </row>
    <row r="430" spans="13:18" ht="20.25">
      <c r="M430" s="115"/>
      <c r="N430" s="115"/>
      <c r="O430" s="115"/>
      <c r="P430" s="115"/>
      <c r="Q430" s="115"/>
      <c r="R430" s="115"/>
    </row>
    <row r="431" spans="13:18" ht="20.25">
      <c r="M431" s="115"/>
      <c r="N431" s="115"/>
      <c r="O431" s="115"/>
      <c r="P431" s="115"/>
      <c r="Q431" s="115"/>
      <c r="R431" s="115"/>
    </row>
    <row r="432" spans="13:18" ht="20.25">
      <c r="M432" s="115"/>
      <c r="N432" s="115"/>
      <c r="O432" s="115"/>
      <c r="P432" s="115"/>
      <c r="Q432" s="115"/>
      <c r="R432" s="115"/>
    </row>
    <row r="433" spans="13:18" ht="20.25">
      <c r="M433" s="115"/>
      <c r="N433" s="115"/>
      <c r="O433" s="115"/>
      <c r="P433" s="115"/>
      <c r="Q433" s="115"/>
      <c r="R433" s="115"/>
    </row>
    <row r="434" spans="13:18" ht="20.25">
      <c r="M434" s="115"/>
      <c r="N434" s="115"/>
      <c r="O434" s="115"/>
      <c r="P434" s="115"/>
      <c r="Q434" s="115"/>
      <c r="R434" s="115"/>
    </row>
    <row r="435" spans="13:18" ht="20.25">
      <c r="M435" s="115"/>
      <c r="N435" s="115"/>
      <c r="O435" s="115"/>
      <c r="P435" s="115"/>
      <c r="Q435" s="115"/>
      <c r="R435" s="115"/>
    </row>
    <row r="436" spans="13:18" ht="20.25">
      <c r="M436" s="115"/>
      <c r="N436" s="115"/>
      <c r="O436" s="115"/>
      <c r="P436" s="115"/>
      <c r="Q436" s="115"/>
      <c r="R436" s="115"/>
    </row>
    <row r="437" spans="13:18" ht="20.25">
      <c r="M437" s="115"/>
      <c r="N437" s="115"/>
      <c r="O437" s="115"/>
      <c r="P437" s="115"/>
      <c r="Q437" s="115"/>
      <c r="R437" s="115"/>
    </row>
    <row r="438" spans="13:18" ht="20.25">
      <c r="M438" s="115"/>
      <c r="N438" s="115"/>
      <c r="O438" s="115"/>
      <c r="P438" s="115"/>
      <c r="Q438" s="115"/>
      <c r="R438" s="115"/>
    </row>
    <row r="439" spans="13:18" ht="20.25">
      <c r="M439" s="115"/>
      <c r="N439" s="115"/>
      <c r="O439" s="115"/>
      <c r="P439" s="115"/>
      <c r="Q439" s="115"/>
      <c r="R439" s="115"/>
    </row>
    <row r="440" spans="13:18" ht="20.25">
      <c r="M440" s="115"/>
      <c r="N440" s="115"/>
      <c r="O440" s="115"/>
      <c r="P440" s="115"/>
      <c r="Q440" s="115"/>
      <c r="R440" s="115"/>
    </row>
    <row r="441" spans="13:18" ht="20.25">
      <c r="M441" s="115"/>
      <c r="N441" s="115"/>
      <c r="O441" s="115"/>
      <c r="P441" s="115"/>
      <c r="Q441" s="115"/>
      <c r="R441" s="115"/>
    </row>
    <row r="442" spans="13:18" ht="20.25">
      <c r="M442" s="115"/>
      <c r="N442" s="115"/>
      <c r="O442" s="115"/>
      <c r="P442" s="115"/>
      <c r="Q442" s="115"/>
      <c r="R442" s="115"/>
    </row>
    <row r="443" spans="13:18" ht="20.25">
      <c r="M443" s="115"/>
      <c r="N443" s="115"/>
      <c r="O443" s="115"/>
      <c r="P443" s="115"/>
      <c r="Q443" s="115"/>
      <c r="R443" s="115"/>
    </row>
    <row r="444" spans="13:18" ht="20.25">
      <c r="M444" s="115"/>
      <c r="N444" s="115"/>
      <c r="O444" s="115"/>
      <c r="P444" s="115"/>
      <c r="Q444" s="115"/>
      <c r="R444" s="115"/>
    </row>
    <row r="445" spans="13:18" ht="20.25">
      <c r="M445" s="115"/>
      <c r="N445" s="115"/>
      <c r="O445" s="115"/>
      <c r="P445" s="115"/>
      <c r="Q445" s="115"/>
      <c r="R445" s="115"/>
    </row>
    <row r="446" spans="13:18" ht="20.25">
      <c r="M446" s="115"/>
      <c r="N446" s="115"/>
      <c r="O446" s="115"/>
      <c r="P446" s="115"/>
      <c r="Q446" s="115"/>
      <c r="R446" s="115"/>
    </row>
    <row r="447" spans="13:18" ht="20.25">
      <c r="M447" s="115"/>
      <c r="N447" s="115"/>
      <c r="O447" s="115"/>
      <c r="P447" s="115"/>
      <c r="Q447" s="115"/>
      <c r="R447" s="115"/>
    </row>
    <row r="448" spans="13:18" ht="20.25">
      <c r="M448" s="115"/>
      <c r="N448" s="115"/>
      <c r="O448" s="115"/>
      <c r="P448" s="115"/>
      <c r="Q448" s="115"/>
      <c r="R448" s="115"/>
    </row>
    <row r="449" spans="13:18" ht="20.25">
      <c r="M449" s="115"/>
      <c r="N449" s="115"/>
      <c r="O449" s="115"/>
      <c r="P449" s="115"/>
      <c r="Q449" s="115"/>
      <c r="R449" s="115"/>
    </row>
    <row r="450" spans="13:18" ht="20.25">
      <c r="M450" s="115"/>
      <c r="N450" s="115"/>
      <c r="O450" s="115"/>
      <c r="P450" s="115"/>
      <c r="Q450" s="115"/>
      <c r="R450" s="115"/>
    </row>
    <row r="451" spans="13:18" ht="20.25">
      <c r="M451" s="115"/>
      <c r="N451" s="115"/>
      <c r="O451" s="115"/>
      <c r="P451" s="115"/>
      <c r="Q451" s="115"/>
      <c r="R451" s="115"/>
    </row>
    <row r="452" spans="13:18" ht="20.25">
      <c r="M452" s="115"/>
      <c r="N452" s="115"/>
      <c r="O452" s="115"/>
      <c r="P452" s="115"/>
      <c r="Q452" s="115"/>
      <c r="R452" s="115"/>
    </row>
    <row r="453" spans="13:18" ht="20.25">
      <c r="M453" s="115"/>
      <c r="N453" s="115"/>
      <c r="O453" s="115"/>
      <c r="P453" s="115"/>
      <c r="Q453" s="115"/>
      <c r="R453" s="115"/>
    </row>
    <row r="454" spans="13:18" ht="20.25">
      <c r="M454" s="115"/>
      <c r="N454" s="115"/>
      <c r="O454" s="115"/>
      <c r="P454" s="115"/>
      <c r="Q454" s="115"/>
      <c r="R454" s="115"/>
    </row>
    <row r="455" spans="13:18" ht="20.25">
      <c r="M455" s="115"/>
      <c r="N455" s="115"/>
      <c r="O455" s="115"/>
      <c r="P455" s="115"/>
      <c r="Q455" s="115"/>
      <c r="R455" s="115"/>
    </row>
    <row r="456" spans="13:18" ht="20.25">
      <c r="M456" s="115"/>
      <c r="N456" s="115"/>
      <c r="O456" s="115"/>
      <c r="P456" s="115"/>
      <c r="Q456" s="115"/>
      <c r="R456" s="115"/>
    </row>
    <row r="457" spans="13:18" ht="20.25">
      <c r="M457" s="115"/>
      <c r="N457" s="115"/>
      <c r="O457" s="115"/>
      <c r="P457" s="115"/>
      <c r="Q457" s="115"/>
      <c r="R457" s="115"/>
    </row>
    <row r="458" spans="13:18" ht="20.25">
      <c r="M458" s="115"/>
      <c r="N458" s="115"/>
      <c r="O458" s="115"/>
      <c r="P458" s="115"/>
      <c r="Q458" s="115"/>
      <c r="R458" s="115"/>
    </row>
    <row r="459" spans="13:18" ht="20.25">
      <c r="M459" s="115"/>
      <c r="N459" s="115"/>
      <c r="O459" s="115"/>
      <c r="P459" s="115"/>
      <c r="Q459" s="115"/>
      <c r="R459" s="115"/>
    </row>
    <row r="460" spans="13:18" ht="20.25">
      <c r="M460" s="115"/>
      <c r="N460" s="115"/>
      <c r="O460" s="115"/>
      <c r="P460" s="115"/>
      <c r="Q460" s="115"/>
      <c r="R460" s="115"/>
    </row>
    <row r="461" spans="13:18" ht="20.25">
      <c r="M461" s="115"/>
      <c r="N461" s="115"/>
      <c r="O461" s="115"/>
      <c r="P461" s="115"/>
      <c r="Q461" s="115"/>
      <c r="R461" s="115"/>
    </row>
    <row r="462" spans="13:18" ht="20.25">
      <c r="M462" s="115"/>
      <c r="N462" s="115"/>
      <c r="O462" s="115"/>
      <c r="P462" s="115"/>
      <c r="Q462" s="115"/>
      <c r="R462" s="115"/>
    </row>
    <row r="463" spans="13:18" ht="20.25">
      <c r="M463" s="115"/>
      <c r="N463" s="115"/>
      <c r="O463" s="115"/>
      <c r="P463" s="115"/>
      <c r="Q463" s="115"/>
      <c r="R463" s="115"/>
    </row>
    <row r="464" spans="13:18" ht="20.25">
      <c r="M464" s="115"/>
      <c r="N464" s="115"/>
      <c r="O464" s="115"/>
      <c r="P464" s="115"/>
      <c r="Q464" s="115"/>
      <c r="R464" s="115"/>
    </row>
    <row r="465" spans="13:18" ht="20.25">
      <c r="M465" s="115"/>
      <c r="N465" s="115"/>
      <c r="O465" s="115"/>
      <c r="P465" s="115"/>
      <c r="Q465" s="115"/>
      <c r="R465" s="115"/>
    </row>
    <row r="466" spans="13:18" ht="20.25">
      <c r="M466" s="115"/>
      <c r="N466" s="115"/>
      <c r="O466" s="115"/>
      <c r="P466" s="115"/>
      <c r="Q466" s="115"/>
      <c r="R466" s="115"/>
    </row>
    <row r="467" spans="13:18" ht="20.25">
      <c r="M467" s="115"/>
      <c r="N467" s="115"/>
      <c r="O467" s="115"/>
      <c r="P467" s="115"/>
      <c r="Q467" s="115"/>
      <c r="R467" s="115"/>
    </row>
    <row r="468" spans="13:18" ht="20.25">
      <c r="M468" s="115"/>
      <c r="N468" s="115"/>
      <c r="O468" s="115"/>
      <c r="P468" s="115"/>
      <c r="Q468" s="115"/>
      <c r="R468" s="115"/>
    </row>
    <row r="469" spans="13:18" ht="20.25">
      <c r="M469" s="115"/>
      <c r="N469" s="115"/>
      <c r="O469" s="115"/>
      <c r="P469" s="115"/>
      <c r="Q469" s="115"/>
      <c r="R469" s="115"/>
    </row>
    <row r="470" spans="13:18" ht="20.25">
      <c r="M470" s="115"/>
      <c r="N470" s="115"/>
      <c r="O470" s="115"/>
      <c r="P470" s="115"/>
      <c r="Q470" s="115"/>
      <c r="R470" s="115"/>
    </row>
    <row r="471" spans="13:18" ht="20.25">
      <c r="M471" s="115"/>
      <c r="N471" s="115"/>
      <c r="O471" s="115"/>
      <c r="P471" s="115"/>
      <c r="Q471" s="115"/>
      <c r="R471" s="115"/>
    </row>
    <row r="472" spans="13:18" ht="20.25">
      <c r="M472" s="115"/>
      <c r="N472" s="115"/>
      <c r="O472" s="115"/>
      <c r="P472" s="115"/>
      <c r="Q472" s="115"/>
      <c r="R472" s="115"/>
    </row>
    <row r="473" spans="13:18" ht="20.25">
      <c r="M473" s="115"/>
      <c r="N473" s="115"/>
      <c r="O473" s="115"/>
      <c r="P473" s="115"/>
      <c r="Q473" s="115"/>
      <c r="R473" s="115"/>
    </row>
    <row r="474" spans="13:18" ht="20.25">
      <c r="M474" s="115"/>
      <c r="N474" s="115"/>
      <c r="O474" s="115"/>
      <c r="P474" s="115"/>
      <c r="Q474" s="115"/>
      <c r="R474" s="115"/>
    </row>
    <row r="475" spans="13:18" ht="20.25">
      <c r="M475" s="115"/>
      <c r="N475" s="115"/>
      <c r="O475" s="115"/>
      <c r="P475" s="115"/>
      <c r="Q475" s="115"/>
      <c r="R475" s="115"/>
    </row>
    <row r="476" spans="13:18" ht="20.25">
      <c r="M476" s="115"/>
      <c r="N476" s="115"/>
      <c r="O476" s="115"/>
      <c r="P476" s="115"/>
      <c r="Q476" s="115"/>
      <c r="R476" s="115"/>
    </row>
    <row r="477" spans="13:18" ht="20.25">
      <c r="M477" s="115"/>
      <c r="N477" s="115"/>
      <c r="O477" s="115"/>
      <c r="P477" s="115"/>
      <c r="Q477" s="115"/>
      <c r="R477" s="115"/>
    </row>
    <row r="478" spans="13:18" ht="20.25">
      <c r="M478" s="115"/>
      <c r="N478" s="115"/>
      <c r="O478" s="115"/>
      <c r="P478" s="115"/>
      <c r="Q478" s="115"/>
      <c r="R478" s="115"/>
    </row>
    <row r="479" spans="13:18" ht="20.25">
      <c r="M479" s="115"/>
      <c r="N479" s="115"/>
      <c r="O479" s="115"/>
      <c r="P479" s="115"/>
      <c r="Q479" s="115"/>
      <c r="R479" s="115"/>
    </row>
    <row r="480" spans="13:18" ht="20.25">
      <c r="M480" s="115"/>
      <c r="N480" s="115"/>
      <c r="O480" s="115"/>
      <c r="P480" s="115"/>
      <c r="Q480" s="115"/>
      <c r="R480" s="115"/>
    </row>
    <row r="481" spans="13:18" ht="20.25">
      <c r="M481" s="115"/>
      <c r="N481" s="115"/>
      <c r="O481" s="115"/>
      <c r="P481" s="115"/>
      <c r="Q481" s="115"/>
      <c r="R481" s="115"/>
    </row>
    <row r="482" spans="13:18" ht="20.25">
      <c r="M482" s="115"/>
      <c r="N482" s="115"/>
      <c r="O482" s="115"/>
      <c r="P482" s="115"/>
      <c r="Q482" s="115"/>
      <c r="R482" s="115"/>
    </row>
    <row r="483" spans="13:18" ht="20.25">
      <c r="M483" s="115"/>
      <c r="N483" s="115"/>
      <c r="O483" s="115"/>
      <c r="P483" s="115"/>
      <c r="Q483" s="115"/>
      <c r="R483" s="115"/>
    </row>
    <row r="484" spans="13:18" ht="20.25">
      <c r="M484" s="115"/>
      <c r="N484" s="115"/>
      <c r="O484" s="115"/>
      <c r="P484" s="115"/>
      <c r="Q484" s="115"/>
      <c r="R484" s="115"/>
    </row>
    <row r="485" spans="13:18" ht="20.25">
      <c r="M485" s="115"/>
      <c r="N485" s="115"/>
      <c r="O485" s="115"/>
      <c r="P485" s="115"/>
      <c r="Q485" s="115"/>
      <c r="R485" s="115"/>
    </row>
    <row r="486" spans="13:18" ht="20.25">
      <c r="M486" s="115"/>
      <c r="N486" s="115"/>
      <c r="O486" s="115"/>
      <c r="P486" s="115"/>
      <c r="Q486" s="115"/>
      <c r="R486" s="115"/>
    </row>
    <row r="487" spans="13:18" ht="20.25">
      <c r="M487" s="115"/>
      <c r="N487" s="115"/>
      <c r="O487" s="115"/>
      <c r="P487" s="115"/>
      <c r="Q487" s="115"/>
      <c r="R487" s="115"/>
    </row>
    <row r="488" spans="13:18" ht="20.25">
      <c r="M488" s="115"/>
      <c r="N488" s="115"/>
      <c r="O488" s="115"/>
      <c r="P488" s="115"/>
      <c r="Q488" s="115"/>
      <c r="R488" s="115"/>
    </row>
    <row r="489" spans="13:18" ht="20.25">
      <c r="M489" s="115"/>
      <c r="N489" s="115"/>
      <c r="O489" s="115"/>
      <c r="P489" s="115"/>
      <c r="Q489" s="115"/>
      <c r="R489" s="115"/>
    </row>
    <row r="490" spans="13:18" ht="20.25">
      <c r="M490" s="115"/>
      <c r="N490" s="115"/>
      <c r="O490" s="115"/>
      <c r="P490" s="115"/>
      <c r="Q490" s="115"/>
      <c r="R490" s="115"/>
    </row>
    <row r="491" spans="13:18" ht="20.25">
      <c r="M491" s="115"/>
      <c r="N491" s="115"/>
      <c r="O491" s="115"/>
      <c r="P491" s="115"/>
      <c r="Q491" s="115"/>
      <c r="R491" s="115"/>
    </row>
    <row r="492" spans="13:18" ht="20.25">
      <c r="M492" s="115"/>
      <c r="N492" s="115"/>
      <c r="O492" s="115"/>
      <c r="P492" s="115"/>
      <c r="Q492" s="115"/>
      <c r="R492" s="115"/>
    </row>
    <row r="493" spans="13:18" ht="20.25">
      <c r="M493" s="115"/>
      <c r="N493" s="115"/>
      <c r="O493" s="115"/>
      <c r="P493" s="115"/>
      <c r="Q493" s="115"/>
      <c r="R493" s="115"/>
    </row>
    <row r="494" spans="13:18" ht="20.25">
      <c r="M494" s="115"/>
      <c r="N494" s="115"/>
      <c r="O494" s="115"/>
      <c r="P494" s="115"/>
      <c r="Q494" s="115"/>
      <c r="R494" s="115"/>
    </row>
    <row r="495" spans="13:18" ht="20.25">
      <c r="M495" s="115"/>
      <c r="N495" s="115"/>
      <c r="O495" s="115"/>
      <c r="P495" s="115"/>
      <c r="Q495" s="115"/>
      <c r="R495" s="115"/>
    </row>
    <row r="496" spans="13:18" ht="20.25">
      <c r="M496" s="115"/>
      <c r="N496" s="115"/>
      <c r="O496" s="115"/>
      <c r="P496" s="115"/>
      <c r="Q496" s="115"/>
      <c r="R496" s="115"/>
    </row>
    <row r="497" spans="13:18" ht="20.25">
      <c r="M497" s="115"/>
      <c r="N497" s="115"/>
      <c r="O497" s="115"/>
      <c r="P497" s="115"/>
      <c r="Q497" s="115"/>
      <c r="R497" s="115"/>
    </row>
    <row r="498" spans="13:18" ht="20.25">
      <c r="M498" s="115"/>
      <c r="N498" s="115"/>
      <c r="O498" s="115"/>
      <c r="P498" s="115"/>
      <c r="Q498" s="115"/>
      <c r="R498" s="115"/>
    </row>
    <row r="499" spans="13:18" ht="20.25">
      <c r="M499" s="115"/>
      <c r="N499" s="115"/>
      <c r="O499" s="115"/>
      <c r="P499" s="115"/>
      <c r="Q499" s="115"/>
      <c r="R499" s="115"/>
    </row>
    <row r="500" spans="13:18" ht="20.25">
      <c r="M500" s="115"/>
      <c r="N500" s="115"/>
      <c r="O500" s="115"/>
      <c r="P500" s="115"/>
      <c r="Q500" s="115"/>
      <c r="R500" s="115"/>
    </row>
    <row r="501" spans="13:18" ht="20.25">
      <c r="M501" s="115"/>
      <c r="N501" s="115"/>
      <c r="O501" s="115"/>
      <c r="P501" s="115"/>
      <c r="Q501" s="115"/>
      <c r="R501" s="115"/>
    </row>
    <row r="502" spans="13:18" ht="20.25">
      <c r="M502" s="115"/>
      <c r="N502" s="115"/>
      <c r="O502" s="115"/>
      <c r="P502" s="115"/>
      <c r="Q502" s="115"/>
      <c r="R502" s="115"/>
    </row>
    <row r="503" spans="13:18" ht="20.25">
      <c r="M503" s="115"/>
      <c r="N503" s="115"/>
      <c r="O503" s="115"/>
      <c r="P503" s="115"/>
      <c r="Q503" s="115"/>
      <c r="R503" s="115"/>
    </row>
    <row r="504" spans="13:18" ht="20.25">
      <c r="M504" s="115"/>
      <c r="N504" s="115"/>
      <c r="O504" s="115"/>
      <c r="P504" s="115"/>
      <c r="Q504" s="115"/>
      <c r="R504" s="115"/>
    </row>
    <row r="505" spans="13:18" ht="20.25">
      <c r="M505" s="115"/>
      <c r="N505" s="115"/>
      <c r="O505" s="115"/>
      <c r="P505" s="115"/>
      <c r="Q505" s="115"/>
      <c r="R505" s="115"/>
    </row>
    <row r="506" spans="13:18" ht="20.25">
      <c r="M506" s="115"/>
      <c r="N506" s="115"/>
      <c r="O506" s="115"/>
      <c r="P506" s="115"/>
      <c r="Q506" s="115"/>
      <c r="R506" s="115"/>
    </row>
    <row r="507" spans="13:18" ht="20.25">
      <c r="M507" s="115"/>
      <c r="N507" s="115"/>
      <c r="O507" s="115"/>
      <c r="P507" s="115"/>
      <c r="Q507" s="115"/>
      <c r="R507" s="115"/>
    </row>
    <row r="508" spans="13:18" ht="20.25">
      <c r="M508" s="115"/>
      <c r="N508" s="115"/>
      <c r="O508" s="115"/>
      <c r="P508" s="115"/>
      <c r="Q508" s="115"/>
      <c r="R508" s="115"/>
    </row>
    <row r="509" spans="13:18" ht="20.25">
      <c r="M509" s="115"/>
      <c r="N509" s="115"/>
      <c r="O509" s="115"/>
      <c r="P509" s="115"/>
      <c r="Q509" s="115"/>
      <c r="R509" s="115"/>
    </row>
    <row r="510" spans="13:18" ht="20.25">
      <c r="M510" s="115"/>
      <c r="N510" s="115"/>
      <c r="O510" s="115"/>
      <c r="P510" s="115"/>
      <c r="Q510" s="115"/>
      <c r="R510" s="115"/>
    </row>
    <row r="511" spans="13:18" ht="20.25">
      <c r="M511" s="115"/>
      <c r="N511" s="115"/>
      <c r="O511" s="115"/>
      <c r="P511" s="115"/>
      <c r="Q511" s="115"/>
      <c r="R511" s="115"/>
    </row>
    <row r="512" spans="13:18" ht="20.25">
      <c r="M512" s="115"/>
      <c r="N512" s="115"/>
      <c r="O512" s="115"/>
      <c r="P512" s="115"/>
      <c r="Q512" s="115"/>
      <c r="R512" s="115"/>
    </row>
    <row r="513" spans="13:18" ht="20.25">
      <c r="M513" s="115"/>
      <c r="N513" s="115"/>
      <c r="O513" s="115"/>
      <c r="P513" s="115"/>
      <c r="Q513" s="115"/>
      <c r="R513" s="115"/>
    </row>
    <row r="514" spans="13:18" ht="20.25">
      <c r="M514" s="115"/>
      <c r="N514" s="115"/>
      <c r="O514" s="115"/>
      <c r="P514" s="115"/>
      <c r="Q514" s="115"/>
      <c r="R514" s="115"/>
    </row>
    <row r="515" spans="13:18" ht="20.25">
      <c r="M515" s="115"/>
      <c r="N515" s="115"/>
      <c r="O515" s="115"/>
      <c r="P515" s="115"/>
      <c r="Q515" s="115"/>
      <c r="R515" s="115"/>
    </row>
    <row r="516" spans="13:18" ht="20.25">
      <c r="M516" s="115"/>
      <c r="N516" s="115"/>
      <c r="O516" s="115"/>
      <c r="P516" s="115"/>
      <c r="Q516" s="115"/>
      <c r="R516" s="115"/>
    </row>
    <row r="517" spans="13:18" ht="20.25">
      <c r="M517" s="115"/>
      <c r="N517" s="115"/>
      <c r="O517" s="115"/>
      <c r="P517" s="115"/>
      <c r="Q517" s="115"/>
      <c r="R517" s="115"/>
    </row>
    <row r="518" spans="13:18" ht="20.25">
      <c r="M518" s="115"/>
      <c r="N518" s="115"/>
      <c r="O518" s="115"/>
      <c r="P518" s="115"/>
      <c r="Q518" s="115"/>
      <c r="R518" s="115"/>
    </row>
    <row r="519" spans="13:18" ht="20.25">
      <c r="M519" s="115"/>
      <c r="N519" s="115"/>
      <c r="O519" s="115"/>
      <c r="P519" s="115"/>
      <c r="Q519" s="115"/>
      <c r="R519" s="115"/>
    </row>
    <row r="520" spans="13:18" ht="20.25">
      <c r="M520" s="115"/>
      <c r="N520" s="115"/>
      <c r="O520" s="115"/>
      <c r="P520" s="115"/>
      <c r="Q520" s="115"/>
      <c r="R520" s="115"/>
    </row>
    <row r="521" spans="13:18" ht="20.25">
      <c r="M521" s="115"/>
      <c r="N521" s="115"/>
      <c r="O521" s="115"/>
      <c r="P521" s="115"/>
      <c r="Q521" s="115"/>
      <c r="R521" s="115"/>
    </row>
    <row r="522" spans="13:18" ht="20.25">
      <c r="M522" s="115"/>
      <c r="N522" s="115"/>
      <c r="O522" s="115"/>
      <c r="P522" s="115"/>
      <c r="Q522" s="115"/>
      <c r="R522" s="115"/>
    </row>
    <row r="523" spans="13:18" ht="20.25">
      <c r="M523" s="115"/>
      <c r="N523" s="115"/>
      <c r="O523" s="115"/>
      <c r="P523" s="115"/>
      <c r="Q523" s="115"/>
      <c r="R523" s="115"/>
    </row>
    <row r="524" spans="13:18" ht="20.25">
      <c r="M524" s="115"/>
      <c r="N524" s="115"/>
      <c r="O524" s="115"/>
      <c r="P524" s="115"/>
      <c r="Q524" s="115"/>
      <c r="R524" s="115"/>
    </row>
    <row r="525" spans="13:18" ht="20.25">
      <c r="M525" s="115"/>
      <c r="N525" s="115"/>
      <c r="O525" s="115"/>
      <c r="P525" s="115"/>
      <c r="Q525" s="115"/>
      <c r="R525" s="115"/>
    </row>
    <row r="526" spans="13:18" ht="20.25">
      <c r="M526" s="115"/>
      <c r="N526" s="115"/>
      <c r="O526" s="115"/>
      <c r="P526" s="115"/>
      <c r="Q526" s="115"/>
      <c r="R526" s="115"/>
    </row>
    <row r="527" spans="13:18" ht="20.25">
      <c r="M527" s="115"/>
      <c r="N527" s="115"/>
      <c r="O527" s="115"/>
      <c r="P527" s="115"/>
      <c r="Q527" s="115"/>
      <c r="R527" s="115"/>
    </row>
    <row r="528" spans="13:18" ht="20.25">
      <c r="M528" s="115"/>
      <c r="N528" s="115"/>
      <c r="O528" s="115"/>
      <c r="P528" s="115"/>
      <c r="Q528" s="115"/>
      <c r="R528" s="115"/>
    </row>
    <row r="529" spans="13:18" ht="20.25">
      <c r="M529" s="115"/>
      <c r="N529" s="115"/>
      <c r="O529" s="115"/>
      <c r="P529" s="115"/>
      <c r="Q529" s="115"/>
      <c r="R529" s="115"/>
    </row>
    <row r="530" spans="13:18" ht="20.25">
      <c r="M530" s="115"/>
      <c r="N530" s="115"/>
      <c r="O530" s="115"/>
      <c r="P530" s="115"/>
      <c r="Q530" s="115"/>
      <c r="R530" s="115"/>
    </row>
    <row r="531" spans="13:18" ht="20.25">
      <c r="M531" s="115"/>
      <c r="N531" s="115"/>
      <c r="O531" s="115"/>
      <c r="P531" s="115"/>
      <c r="Q531" s="115"/>
      <c r="R531" s="115"/>
    </row>
    <row r="532" spans="13:18" ht="20.25">
      <c r="M532" s="115"/>
      <c r="N532" s="115"/>
      <c r="O532" s="115"/>
      <c r="P532" s="115"/>
      <c r="Q532" s="115"/>
      <c r="R532" s="115"/>
    </row>
    <row r="533" spans="13:18" ht="20.25">
      <c r="M533" s="115"/>
      <c r="N533" s="115"/>
      <c r="O533" s="115"/>
      <c r="P533" s="115"/>
      <c r="Q533" s="115"/>
      <c r="R533" s="115"/>
    </row>
    <row r="534" spans="13:18" ht="20.25">
      <c r="M534" s="115"/>
      <c r="N534" s="115"/>
      <c r="O534" s="115"/>
      <c r="P534" s="115"/>
      <c r="Q534" s="115"/>
      <c r="R534" s="115"/>
    </row>
    <row r="535" spans="13:18" ht="20.25">
      <c r="M535" s="115"/>
      <c r="N535" s="115"/>
      <c r="O535" s="115"/>
      <c r="P535" s="115"/>
      <c r="Q535" s="115"/>
      <c r="R535" s="115"/>
    </row>
    <row r="536" spans="13:18" ht="20.25">
      <c r="M536" s="115"/>
      <c r="N536" s="115"/>
      <c r="O536" s="115"/>
      <c r="P536" s="115"/>
      <c r="Q536" s="115"/>
      <c r="R536" s="115"/>
    </row>
    <row r="537" spans="13:18" ht="20.25">
      <c r="M537" s="115"/>
      <c r="N537" s="115"/>
      <c r="O537" s="115"/>
      <c r="P537" s="115"/>
      <c r="Q537" s="115"/>
      <c r="R537" s="115"/>
    </row>
    <row r="538" spans="13:18" ht="20.25">
      <c r="M538" s="115"/>
      <c r="N538" s="115"/>
      <c r="O538" s="115"/>
      <c r="P538" s="115"/>
      <c r="Q538" s="115"/>
      <c r="R538" s="115"/>
    </row>
    <row r="539" spans="13:18" ht="20.25">
      <c r="M539" s="115"/>
      <c r="N539" s="115"/>
      <c r="O539" s="115"/>
      <c r="P539" s="115"/>
      <c r="Q539" s="115"/>
      <c r="R539" s="115"/>
    </row>
    <row r="540" spans="13:18" ht="20.25">
      <c r="M540" s="115"/>
      <c r="N540" s="115"/>
      <c r="O540" s="115"/>
      <c r="P540" s="115"/>
      <c r="Q540" s="115"/>
      <c r="R540" s="115"/>
    </row>
    <row r="541" spans="13:18" ht="20.25">
      <c r="M541" s="115"/>
      <c r="N541" s="115"/>
      <c r="O541" s="115"/>
      <c r="P541" s="115"/>
      <c r="Q541" s="115"/>
      <c r="R541" s="115"/>
    </row>
    <row r="542" spans="13:18" ht="20.25">
      <c r="M542" s="115"/>
      <c r="N542" s="115"/>
      <c r="O542" s="115"/>
      <c r="P542" s="115"/>
      <c r="Q542" s="115"/>
      <c r="R542" s="115"/>
    </row>
    <row r="543" spans="13:18" ht="20.25">
      <c r="M543" s="115"/>
      <c r="N543" s="115"/>
      <c r="O543" s="115"/>
      <c r="P543" s="115"/>
      <c r="Q543" s="115"/>
      <c r="R543" s="115"/>
    </row>
    <row r="544" spans="13:18" ht="20.25">
      <c r="M544" s="115"/>
      <c r="N544" s="115"/>
      <c r="O544" s="115"/>
      <c r="P544" s="115"/>
      <c r="Q544" s="115"/>
      <c r="R544" s="115"/>
    </row>
    <row r="545" spans="13:18" ht="20.25">
      <c r="M545" s="115"/>
      <c r="N545" s="115"/>
      <c r="O545" s="115"/>
      <c r="P545" s="115"/>
      <c r="Q545" s="115"/>
      <c r="R545" s="115"/>
    </row>
    <row r="546" spans="13:18" ht="20.25">
      <c r="M546" s="115"/>
      <c r="N546" s="115"/>
      <c r="O546" s="115"/>
      <c r="P546" s="115"/>
      <c r="Q546" s="115"/>
      <c r="R546" s="115"/>
    </row>
    <row r="547" spans="13:18" ht="20.25">
      <c r="M547" s="115"/>
      <c r="N547" s="115"/>
      <c r="O547" s="115"/>
      <c r="P547" s="115"/>
      <c r="Q547" s="115"/>
      <c r="R547" s="115"/>
    </row>
    <row r="548" spans="13:18" ht="20.25">
      <c r="M548" s="115"/>
      <c r="N548" s="115"/>
      <c r="O548" s="115"/>
      <c r="P548" s="115"/>
      <c r="Q548" s="115"/>
      <c r="R548" s="115"/>
    </row>
    <row r="549" spans="13:18" ht="20.25">
      <c r="M549" s="115"/>
      <c r="N549" s="115"/>
      <c r="O549" s="115"/>
      <c r="P549" s="115"/>
      <c r="Q549" s="115"/>
      <c r="R549" s="115"/>
    </row>
    <row r="550" spans="13:18" ht="20.25">
      <c r="M550" s="115"/>
      <c r="N550" s="115"/>
      <c r="O550" s="115"/>
      <c r="P550" s="115"/>
      <c r="Q550" s="115"/>
      <c r="R550" s="115"/>
    </row>
    <row r="551" spans="13:18" ht="20.25">
      <c r="M551" s="115"/>
      <c r="N551" s="115"/>
      <c r="O551" s="115"/>
      <c r="P551" s="115"/>
      <c r="Q551" s="115"/>
      <c r="R551" s="115"/>
    </row>
    <row r="552" spans="13:18" ht="20.25">
      <c r="M552" s="115"/>
      <c r="N552" s="115"/>
      <c r="O552" s="115"/>
      <c r="P552" s="115"/>
      <c r="Q552" s="115"/>
      <c r="R552" s="115"/>
    </row>
    <row r="553" spans="13:18" ht="20.25">
      <c r="M553" s="115"/>
      <c r="N553" s="115"/>
      <c r="O553" s="115"/>
      <c r="P553" s="115"/>
      <c r="Q553" s="115"/>
      <c r="R553" s="115"/>
    </row>
    <row r="554" spans="13:18" ht="20.25">
      <c r="M554" s="115"/>
      <c r="N554" s="115"/>
      <c r="O554" s="115"/>
      <c r="P554" s="115"/>
      <c r="Q554" s="115"/>
      <c r="R554" s="115"/>
    </row>
    <row r="555" spans="13:18" ht="20.25">
      <c r="M555" s="115"/>
      <c r="N555" s="115"/>
      <c r="O555" s="115"/>
      <c r="P555" s="115"/>
      <c r="Q555" s="115"/>
      <c r="R555" s="115"/>
    </row>
    <row r="556" spans="13:18" ht="20.25">
      <c r="M556" s="115"/>
      <c r="N556" s="115"/>
      <c r="O556" s="115"/>
      <c r="P556" s="115"/>
      <c r="Q556" s="115"/>
      <c r="R556" s="115"/>
    </row>
    <row r="557" spans="13:18" ht="20.25">
      <c r="M557" s="115"/>
      <c r="N557" s="115"/>
      <c r="O557" s="115"/>
      <c r="P557" s="115"/>
      <c r="Q557" s="115"/>
      <c r="R557" s="115"/>
    </row>
    <row r="558" spans="13:18" ht="20.25">
      <c r="M558" s="115"/>
      <c r="N558" s="115"/>
      <c r="O558" s="115"/>
      <c r="P558" s="115"/>
      <c r="Q558" s="115"/>
      <c r="R558" s="115"/>
    </row>
    <row r="559" spans="13:18" ht="20.25">
      <c r="M559" s="115"/>
      <c r="N559" s="115"/>
      <c r="O559" s="115"/>
      <c r="P559" s="115"/>
      <c r="Q559" s="115"/>
      <c r="R559" s="115"/>
    </row>
    <row r="560" spans="13:18" ht="20.25">
      <c r="M560" s="115"/>
      <c r="N560" s="115"/>
      <c r="O560" s="115"/>
      <c r="P560" s="115"/>
      <c r="Q560" s="115"/>
      <c r="R560" s="115"/>
    </row>
    <row r="561" spans="13:18" ht="20.25">
      <c r="M561" s="115"/>
      <c r="N561" s="115"/>
      <c r="O561" s="115"/>
      <c r="P561" s="115"/>
      <c r="Q561" s="115"/>
      <c r="R561" s="115"/>
    </row>
    <row r="562" spans="13:18" ht="20.25">
      <c r="M562" s="115"/>
      <c r="N562" s="115"/>
      <c r="O562" s="115"/>
      <c r="P562" s="115"/>
      <c r="Q562" s="115"/>
      <c r="R562" s="115"/>
    </row>
    <row r="563" spans="13:18" ht="20.25">
      <c r="M563" s="115"/>
      <c r="N563" s="115"/>
      <c r="O563" s="115"/>
      <c r="P563" s="115"/>
      <c r="Q563" s="115"/>
      <c r="R563" s="115"/>
    </row>
    <row r="564" spans="13:18" ht="20.25">
      <c r="M564" s="115"/>
      <c r="N564" s="115"/>
      <c r="O564" s="115"/>
      <c r="P564" s="115"/>
      <c r="Q564" s="115"/>
      <c r="R564" s="115"/>
    </row>
    <row r="565" spans="13:18" ht="20.25">
      <c r="M565" s="115"/>
      <c r="N565" s="115"/>
      <c r="O565" s="115"/>
      <c r="P565" s="115"/>
      <c r="Q565" s="115"/>
      <c r="R565" s="115"/>
    </row>
    <row r="566" spans="13:18" ht="20.25">
      <c r="M566" s="115"/>
      <c r="N566" s="115"/>
      <c r="O566" s="115"/>
      <c r="P566" s="115"/>
      <c r="Q566" s="115"/>
      <c r="R566" s="115"/>
    </row>
    <row r="567" spans="13:18" ht="20.25">
      <c r="M567" s="115"/>
      <c r="N567" s="115"/>
      <c r="O567" s="115"/>
      <c r="P567" s="115"/>
      <c r="Q567" s="115"/>
      <c r="R567" s="115"/>
    </row>
    <row r="568" spans="13:18" ht="20.25">
      <c r="M568" s="115"/>
      <c r="N568" s="115"/>
      <c r="O568" s="115"/>
      <c r="P568" s="115"/>
      <c r="Q568" s="115"/>
      <c r="R568" s="115"/>
    </row>
    <row r="569" spans="13:18" ht="20.25">
      <c r="M569" s="115"/>
      <c r="N569" s="115"/>
      <c r="O569" s="115"/>
      <c r="P569" s="115"/>
      <c r="Q569" s="115"/>
      <c r="R569" s="115"/>
    </row>
    <row r="570" spans="13:18" ht="20.25">
      <c r="M570" s="115"/>
      <c r="N570" s="115"/>
      <c r="O570" s="115"/>
      <c r="P570" s="115"/>
      <c r="Q570" s="115"/>
      <c r="R570" s="115"/>
    </row>
    <row r="571" spans="13:18" ht="20.25">
      <c r="M571" s="115"/>
      <c r="N571" s="115"/>
      <c r="O571" s="115"/>
      <c r="P571" s="115"/>
      <c r="Q571" s="115"/>
      <c r="R571" s="115"/>
    </row>
    <row r="572" spans="13:18" ht="20.25">
      <c r="M572" s="115"/>
      <c r="N572" s="115"/>
      <c r="O572" s="115"/>
      <c r="P572" s="115"/>
      <c r="Q572" s="115"/>
      <c r="R572" s="115"/>
    </row>
  </sheetData>
  <sheetProtection password="F954" sheet="1" objects="1" scenarios="1"/>
  <mergeCells count="31">
    <mergeCell ref="F4:F6"/>
    <mergeCell ref="G4:G6"/>
    <mergeCell ref="A4:A6"/>
    <mergeCell ref="B4:B6"/>
    <mergeCell ref="C4:D4"/>
    <mergeCell ref="E4:E6"/>
    <mergeCell ref="AE4:AE6"/>
    <mergeCell ref="Y5:Z5"/>
    <mergeCell ref="AA5:AB5"/>
    <mergeCell ref="S4:V4"/>
    <mergeCell ref="S5:T5"/>
    <mergeCell ref="Z1:AB1"/>
    <mergeCell ref="C5:C6"/>
    <mergeCell ref="W4:X4"/>
    <mergeCell ref="U5:V5"/>
    <mergeCell ref="W5:W6"/>
    <mergeCell ref="X5:X6"/>
    <mergeCell ref="D5:D6"/>
    <mergeCell ref="H5:H6"/>
    <mergeCell ref="M4:R4"/>
    <mergeCell ref="M5:N5"/>
    <mergeCell ref="D3:J3"/>
    <mergeCell ref="Y4:AB4"/>
    <mergeCell ref="AC4:AC6"/>
    <mergeCell ref="AD4:AD6"/>
    <mergeCell ref="O5:R5"/>
    <mergeCell ref="H4:I4"/>
    <mergeCell ref="J4:J6"/>
    <mergeCell ref="L4:L6"/>
    <mergeCell ref="I5:I6"/>
    <mergeCell ref="K4:K6"/>
  </mergeCells>
  <conditionalFormatting sqref="J7:J8 J10:J20">
    <cfRule type="cellIs" priority="1" dxfId="35" operator="equal" stopIfTrue="1">
      <formula>"Error-Provider??"</formula>
    </cfRule>
  </conditionalFormatting>
  <conditionalFormatting sqref="F7:F20">
    <cfRule type="cellIs" priority="2" dxfId="36" operator="equal" stopIfTrue="1">
      <formula>ISBLANK(TRUE)</formula>
    </cfRule>
  </conditionalFormatting>
  <conditionalFormatting sqref="O7:R20">
    <cfRule type="cellIs" priority="3" dxfId="34" operator="lessThan" stopIfTrue="1">
      <formula>0</formula>
    </cfRule>
  </conditionalFormatting>
  <conditionalFormatting sqref="G7:G20">
    <cfRule type="cellIs" priority="4" dxfId="37" operator="greaterThanOrEqual" stopIfTrue="1">
      <formula>39965</formula>
    </cfRule>
  </conditionalFormatting>
  <conditionalFormatting sqref="E7:E20">
    <cfRule type="cellIs" priority="5" dxfId="37" operator="greaterThanOrEqual" stopIfTrue="1">
      <formula>39904</formula>
    </cfRule>
  </conditionalFormatting>
  <hyperlinks>
    <hyperlink ref="AD15" r:id="rId1" display="mailto:hvanbrackel@westonaria.gov.za"/>
    <hyperlink ref="AD13" r:id="rId2" display="mailto:japhterm@mogalecity.gov.za"/>
    <hyperlink ref="AD10" r:id="rId3" display="lindaa@nokengmun.co.za"/>
    <hyperlink ref="AD11" r:id="rId4" display="tshesaneam@kungwinimun.co.za "/>
    <hyperlink ref="AD12" r:id="rId5" display="ed.sweeney@metsweding.com"/>
    <hyperlink ref="AD18" r:id="rId6" display="yvonnew@midvaal.gov.za"/>
    <hyperlink ref="AD19" r:id="rId7" display="malingaj@lesedilm.co.za"/>
    <hyperlink ref="AD14" r:id="rId8" display="mailto:Ivan.mashigo@randfontein.org.za"/>
    <hyperlink ref="AD17" r:id="rId9" display="prince@emfuleni.gov.za"/>
    <hyperlink ref="AD9" r:id="rId10" display="carlvr@tshwane.gov.za"/>
    <hyperlink ref="AD8" r:id="rId11" display="dannyse@joburg.org.za   and  011 358 3514"/>
    <hyperlink ref="AD7" r:id="rId12" display="annettev@ekurhuleni.com"/>
    <hyperlink ref="AD16" r:id="rId13" display="mailto:hjonker@wrdm.gov.za"/>
  </hyperlink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55" r:id="rId14"/>
  <headerFooter alignWithMargins="0">
    <oddHeader>&amp;R&amp;"Arial,Bold"&amp;12Annexure C</oddHeader>
  </headerFooter>
  <colBreaks count="1" manualBreakCount="1">
    <brk id="12" max="21" man="1"/>
  </colBreaks>
  <ignoredErrors>
    <ignoredError sqref="T21:U21 X21:Z21 W21 AA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</dc:creator>
  <cp:keywords/>
  <dc:description/>
  <cp:lastModifiedBy>1480</cp:lastModifiedBy>
  <cp:lastPrinted>2009-11-30T13:39:47Z</cp:lastPrinted>
  <dcterms:created xsi:type="dcterms:W3CDTF">2009-07-13T07:59:27Z</dcterms:created>
  <dcterms:modified xsi:type="dcterms:W3CDTF">2010-02-01T08:00:22Z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