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55" windowWidth="15330" windowHeight="391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21'!$A$1:$AH$84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<sst xmlns="http://schemas.openxmlformats.org/spreadsheetml/2006/main" count="1499" uniqueCount="667">
  <si>
    <t>Main appropriation</t>
  </si>
  <si>
    <t>Adjusted Budget</t>
  </si>
  <si>
    <t>First Quarter 2008/09</t>
  </si>
  <si>
    <t>Second Quarter 2008/09</t>
  </si>
  <si>
    <t>Third Quarter 2008/09</t>
  </si>
  <si>
    <t>Fourth Quarter 2008/09</t>
  </si>
  <si>
    <t>Year to date: 30 June 2009</t>
  </si>
  <si>
    <t>Fourth Quarter 2007/08</t>
  </si>
  <si>
    <t>R thousands</t>
  </si>
  <si>
    <t>Code</t>
  </si>
  <si>
    <t>Operating Revenue</t>
  </si>
  <si>
    <t>Capital Revenue</t>
  </si>
  <si>
    <t>Total</t>
  </si>
  <si>
    <t>1st Q as % of Main appropriation</t>
  </si>
  <si>
    <t>2nd Q as % of adjusted budget</t>
  </si>
  <si>
    <t>3rd Q as % of adjusted budget</t>
  </si>
  <si>
    <t>4th Q as % of adjusted budget</t>
  </si>
  <si>
    <t>Total Revenue as % of adjusted budget</t>
  </si>
  <si>
    <t>Q4 of 2007/08 to Q4 of 2008/09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</si>
  <si>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</si>
  <si>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</si>
  <si>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</si>
  <si>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</si>
  <si>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</si>
  <si>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</si>
  <si>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</si>
  <si>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</si>
  <si>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</si>
  <si>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</si>
  <si>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</si>
  <si>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</si>
  <si>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</si>
  <si>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</si>
  <si>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</si>
  <si>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</si>
  <si>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</si>
  <si>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</si>
  <si>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</si>
  <si>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</si>
  <si>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Nelson Mandela Bay</t>
  </si>
  <si>
    <t>EC000</t>
  </si>
  <si>
    <t>Ekurhuleni Metro</t>
  </si>
  <si>
    <t>GT000</t>
  </si>
  <si>
    <t>City Of Johannesburg</t>
  </si>
  <si>
    <t>GT001</t>
  </si>
  <si>
    <t>City Of Tshwane</t>
  </si>
  <si>
    <t>GT002</t>
  </si>
  <si>
    <t>eThekwini</t>
  </si>
  <si>
    <t>KZN000</t>
  </si>
  <si>
    <t>Cape Town</t>
  </si>
  <si>
    <t>WC000</t>
  </si>
  <si>
    <t>Summary per Top 21</t>
  </si>
  <si>
    <t>Buffalo City</t>
  </si>
  <si>
    <t>EC125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</si>
  <si>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</si>
  <si>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</si>
  <si>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</si>
  <si>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</si>
  <si>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</si>
  <si>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</si>
  <si>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</si>
  <si>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</si>
  <si>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</si>
  <si>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</si>
  <si>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</si>
  <si>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</si>
  <si>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</si>
  <si>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</si>
  <si>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Mangaung</t>
  </si>
  <si>
    <t>FS172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</si>
  <si>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</si>
  <si>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</si>
  <si>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</si>
  <si>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</si>
  <si>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</si>
  <si>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</si>
  <si>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</si>
  <si>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</si>
  <si>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</si>
  <si>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</si>
  <si>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</si>
  <si>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</si>
  <si>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</si>
  <si>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</si>
  <si>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</si>
  <si>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</si>
  <si>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</si>
  <si>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</si>
  <si>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</si>
  <si>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</si>
  <si>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</si>
  <si>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</si>
  <si>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</si>
  <si>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</si>
  <si>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</si>
  <si>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</si>
  <si>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</si>
  <si>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</si>
  <si>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</si>
  <si>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</si>
  <si>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</si>
  <si>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</si>
  <si>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</si>
  <si>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</si>
  <si>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</si>
  <si>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</si>
  <si>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</si>
  <si>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</si>
  <si>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</si>
  <si>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</si>
  <si>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</si>
  <si>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</si>
  <si>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Koukamma</t>
  </si>
  <si>
    <t>EC109</t>
  </si>
  <si>
    <t>C</t>
  </si>
  <si>
    <t>Cacadu</t>
  </si>
  <si>
    <t>DC10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</si>
  <si>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</si>
  <si>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</si>
  <si>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</si>
  <si>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</si>
  <si>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</si>
  <si>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</si>
  <si>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</si>
  <si>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</si>
  <si>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</si>
  <si>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</si>
  <si>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</si>
  <si>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</si>
  <si>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</si>
  <si>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</si>
  <si>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</si>
  <si>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</si>
  <si>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</si>
  <si>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</si>
  <si>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</si>
  <si>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</si>
  <si>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</si>
  <si>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</si>
  <si>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</si>
  <si>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</si>
  <si>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</si>
  <si>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</si>
  <si>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</si>
  <si>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</si>
  <si>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</si>
  <si>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</si>
  <si>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</si>
  <si>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</si>
  <si>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</si>
  <si>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</si>
  <si>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</si>
  <si>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</si>
  <si>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</si>
  <si>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</si>
  <si>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</si>
  <si>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</si>
  <si>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</si>
  <si>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</si>
  <si>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Ukhahlamba</t>
  </si>
  <si>
    <t>DC14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</si>
  <si>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</si>
  <si>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</si>
  <si>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</si>
  <si>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</si>
  <si>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</si>
  <si>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</si>
  <si>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</si>
  <si>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</si>
  <si>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</si>
  <si>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</si>
  <si>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</si>
  <si>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</si>
  <si>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</si>
  <si>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</si>
  <si>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</si>
  <si>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</si>
  <si>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Matatiele</t>
  </si>
  <si>
    <t>EC441</t>
  </si>
  <si>
    <t>Umzimvubu</t>
  </si>
  <si>
    <t>EC442</t>
  </si>
  <si>
    <t>Alfred Nzo</t>
  </si>
  <si>
    <t>DC44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</si>
  <si>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</si>
  <si>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</si>
  <si>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</si>
  <si>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</si>
  <si>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</si>
  <si>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</si>
  <si>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</si>
  <si>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</si>
  <si>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Naledi (Fs)</t>
  </si>
  <si>
    <t>FS171</t>
  </si>
  <si>
    <t>Mantsopa</t>
  </si>
  <si>
    <t>FS173</t>
  </si>
  <si>
    <t>Motheo</t>
  </si>
  <si>
    <t>DC17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</si>
  <si>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</si>
  <si>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</si>
  <si>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</si>
  <si>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</si>
  <si>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</si>
  <si>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</si>
  <si>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</si>
  <si>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</si>
  <si>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</si>
  <si>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</si>
  <si>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</si>
  <si>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</si>
  <si>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</si>
  <si>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</si>
  <si>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</si>
  <si>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</si>
  <si>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</si>
  <si>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</si>
  <si>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</si>
  <si>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</si>
  <si>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</si>
  <si>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</si>
  <si>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</si>
  <si>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</si>
  <si>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</si>
  <si>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</si>
  <si>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</si>
  <si>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</si>
  <si>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</si>
  <si>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</si>
  <si>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</si>
  <si>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</si>
  <si>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Midvaal</t>
  </si>
  <si>
    <t>GT422</t>
  </si>
  <si>
    <t>Lesedi</t>
  </si>
  <si>
    <t>GT423</t>
  </si>
  <si>
    <t>Sedibeng</t>
  </si>
  <si>
    <t>DC42</t>
  </si>
  <si>
    <t>Nokeng Tsa Taemane</t>
  </si>
  <si>
    <t>GT461</t>
  </si>
  <si>
    <t>Kungwini</t>
  </si>
  <si>
    <t>GT462</t>
  </si>
  <si>
    <t>Metsweding</t>
  </si>
  <si>
    <t>DC46</t>
  </si>
  <si>
    <t>Randfontein</t>
  </si>
  <si>
    <t>GT482</t>
  </si>
  <si>
    <t>Westonaria</t>
  </si>
  <si>
    <t>GT483</t>
  </si>
  <si>
    <t>West Rand</t>
  </si>
  <si>
    <t>DC48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</si>
  <si>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</si>
  <si>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</si>
  <si>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</si>
  <si>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</si>
  <si>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</si>
  <si>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</si>
  <si>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</si>
  <si>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</si>
  <si>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Ezingolweni</t>
  </si>
  <si>
    <t>KZN215</t>
  </si>
  <si>
    <t>Hibiscus Coast</t>
  </si>
  <si>
    <t>KZN216</t>
  </si>
  <si>
    <t>Ugu</t>
  </si>
  <si>
    <t>DC21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</si>
  <si>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</si>
  <si>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</si>
  <si>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</si>
  <si>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</si>
  <si>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</si>
  <si>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</si>
  <si>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</si>
  <si>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</si>
  <si>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</si>
  <si>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</si>
  <si>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</si>
  <si>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</si>
  <si>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</si>
  <si>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</si>
  <si>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</si>
  <si>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</si>
  <si>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</si>
  <si>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</si>
  <si>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</si>
  <si>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</si>
  <si>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</si>
  <si>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</si>
  <si>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</si>
  <si>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</si>
  <si>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</si>
  <si>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</si>
  <si>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</si>
  <si>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</si>
  <si>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</si>
  <si>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</si>
  <si>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</si>
  <si>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</si>
  <si>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</si>
  <si>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</si>
  <si>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</si>
  <si>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</si>
  <si>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eMadlangeni</t>
  </si>
  <si>
    <t>KZN253</t>
  </si>
  <si>
    <t>Dannhauser</t>
  </si>
  <si>
    <t>KZN254</t>
  </si>
  <si>
    <t>Amajuba</t>
  </si>
  <si>
    <t>DC25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</si>
  <si>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</si>
  <si>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</si>
  <si>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</si>
  <si>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</si>
  <si>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</si>
  <si>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</si>
  <si>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</si>
  <si>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</si>
  <si>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</si>
  <si>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</si>
  <si>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</si>
  <si>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</si>
  <si>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Umhlabuyalingana</t>
  </si>
  <si>
    <t>KZN271</t>
  </si>
  <si>
    <t>Jozini</t>
  </si>
  <si>
    <t>KZN272</t>
  </si>
  <si>
    <t>The Big Five False Bay</t>
  </si>
  <si>
    <t>KZN273</t>
  </si>
  <si>
    <t>Hlabisa</t>
  </si>
  <si>
    <t>KZN274</t>
  </si>
  <si>
    <t>Mtubatuba</t>
  </si>
  <si>
    <t>KZN275</t>
  </si>
  <si>
    <t>Umkhanyakude</t>
  </si>
  <si>
    <t>DC27</t>
  </si>
  <si>
    <t>Mbonambi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</si>
  <si>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</si>
  <si>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</si>
  <si>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</si>
  <si>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</si>
  <si>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</si>
  <si>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</si>
  <si>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</si>
  <si>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</si>
  <si>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</si>
  <si>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</si>
  <si>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</si>
  <si>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</si>
  <si>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</si>
  <si>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</si>
  <si>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</si>
  <si>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</si>
  <si>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</si>
  <si>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</si>
  <si>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</si>
  <si>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</si>
  <si>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</si>
  <si>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</si>
  <si>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</si>
  <si>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</si>
  <si>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</si>
  <si>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</si>
  <si>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</si>
  <si>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</si>
  <si>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</si>
  <si>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</si>
  <si>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</si>
  <si>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</si>
  <si>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</si>
  <si>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</si>
  <si>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</si>
  <si>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</si>
  <si>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</si>
  <si>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</si>
  <si>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</si>
  <si>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</si>
  <si>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</si>
  <si>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</si>
  <si>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</si>
  <si>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</si>
  <si>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</si>
  <si>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</si>
  <si>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</si>
  <si>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</si>
  <si>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</si>
  <si>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</si>
  <si>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</si>
  <si>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</si>
  <si>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</si>
  <si>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</si>
  <si>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</si>
  <si>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</si>
  <si>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</si>
  <si>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</si>
  <si>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</si>
  <si>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</si>
  <si>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</si>
  <si>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</si>
  <si>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</si>
  <si>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</si>
  <si>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</si>
  <si>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</si>
  <si>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</si>
  <si>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</si>
  <si>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</si>
  <si>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</si>
  <si>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</si>
  <si>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</si>
  <si>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</si>
  <si>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</si>
  <si>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</si>
  <si>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</si>
  <si>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</si>
  <si>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</si>
  <si>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</si>
  <si>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Greater Marble Hall</t>
  </si>
  <si>
    <t>LIM471</t>
  </si>
  <si>
    <t>Elias Motsoaledi</t>
  </si>
  <si>
    <t>LIM472</t>
  </si>
  <si>
    <t>Makhudutamaga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</si>
  <si>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</si>
  <si>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</si>
  <si>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</si>
  <si>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</si>
  <si>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</si>
  <si>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</si>
  <si>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</si>
  <si>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Albert Luthuli</t>
  </si>
  <si>
    <t>MP301</t>
  </si>
  <si>
    <t>Msukaligwa</t>
  </si>
  <si>
    <t>MP302</t>
  </si>
  <si>
    <t>Mkhondo</t>
  </si>
  <si>
    <t>MP303</t>
  </si>
  <si>
    <t>Seme</t>
  </si>
  <si>
    <t>MP304</t>
  </si>
  <si>
    <t>Lekwa</t>
  </si>
  <si>
    <t>MP305</t>
  </si>
  <si>
    <t>Dipaleseng</t>
  </si>
  <si>
    <t>MP306</t>
  </si>
  <si>
    <t>Gert Sibande</t>
  </si>
  <si>
    <t>DC30</t>
  </si>
  <si>
    <t>Delmas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</si>
  <si>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</si>
  <si>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</si>
  <si>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</si>
  <si>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</si>
  <si>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</si>
  <si>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</si>
  <si>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</si>
  <si>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</si>
  <si>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</si>
  <si>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</si>
  <si>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</si>
  <si>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</si>
  <si>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</si>
  <si>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</si>
  <si>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</si>
  <si>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</si>
  <si>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</si>
  <si>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</si>
  <si>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</si>
  <si>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Moshaweng</t>
  </si>
  <si>
    <t>NC451</t>
  </si>
  <si>
    <t>Ga-Segonyana</t>
  </si>
  <si>
    <t>NC452</t>
  </si>
  <si>
    <t>Gamagara</t>
  </si>
  <si>
    <t>NC453</t>
  </si>
  <si>
    <t>John Taolo Gaetsewe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</si>
  <si>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</si>
  <si>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</si>
  <si>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</si>
  <si>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</si>
  <si>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</si>
  <si>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</si>
  <si>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</si>
  <si>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</si>
  <si>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</si>
  <si>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</si>
  <si>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</si>
  <si>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</si>
  <si>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</si>
  <si>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</si>
  <si>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</si>
  <si>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</si>
  <si>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</si>
  <si>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</si>
  <si>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</si>
  <si>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</si>
  <si>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</si>
  <si>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</si>
  <si>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</si>
  <si>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</si>
  <si>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</si>
  <si>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</si>
  <si>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</si>
  <si>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</si>
  <si>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</si>
  <si>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</si>
  <si>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</si>
  <si>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</si>
  <si>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</si>
  <si>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</si>
  <si>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</si>
  <si>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</si>
  <si>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</si>
  <si>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</si>
  <si>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</si>
  <si>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</si>
  <si>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</si>
  <si>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</si>
  <si>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</si>
  <si>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</si>
  <si>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</si>
  <si>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</si>
  <si>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</si>
  <si>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</si>
  <si>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</si>
  <si>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</si>
  <si>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</si>
  <si>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</si>
  <si>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</si>
  <si>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</si>
  <si>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</si>
  <si>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</si>
  <si>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</si>
  <si>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</si>
  <si>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</si>
  <si>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</si>
  <si>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</si>
  <si>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</si>
  <si>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</si>
  <si>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</si>
  <si>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</si>
  <si>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</si>
  <si>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</si>
  <si>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</si>
  <si>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</si>
  <si>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</si>
  <si>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</si>
  <si>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</si>
  <si>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</si>
  <si>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</si>
  <si>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</si>
  <si>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</si>
  <si>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</si>
  <si>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</si>
  <si>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</si>
  <si>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</si>
  <si>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</si>
  <si>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</si>
  <si>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</si>
  <si>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</si>
  <si>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</si>
  <si>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</si>
  <si>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</si>
  <si>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</si>
  <si>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</si>
  <si>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Ventersdorp</t>
  </si>
  <si>
    <t>NW401</t>
  </si>
  <si>
    <t>Maquassi Hills</t>
  </si>
  <si>
    <t>NW404</t>
  </si>
  <si>
    <t>Merafong City</t>
  </si>
  <si>
    <t>NW405</t>
  </si>
  <si>
    <t>Dr Kenneth Kaunda</t>
  </si>
  <si>
    <t>DC40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</si>
  <si>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</si>
  <si>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</si>
  <si>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</si>
  <si>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</si>
  <si>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</si>
  <si>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</si>
  <si>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</si>
  <si>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</si>
  <si>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</si>
  <si>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</si>
  <si>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</si>
  <si>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</si>
  <si>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Witzenberg</t>
  </si>
  <si>
    <t>WC022</t>
  </si>
  <si>
    <t>Breede Valley</t>
  </si>
  <si>
    <t>WC025</t>
  </si>
  <si>
    <t>Breede River Winelands</t>
  </si>
  <si>
    <t>WC026</t>
  </si>
  <si>
    <t>Cape Winelands DM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</si>
  <si>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</si>
  <si>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</si>
  <si>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</si>
  <si>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</si>
  <si>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</si>
  <si>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</si>
  <si>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</si>
  <si>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</si>
  <si>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</si>
  <si>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</si>
  <si>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</si>
  <si>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</si>
  <si>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</si>
  <si>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</si>
  <si>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</si>
  <si>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</si>
  <si>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</si>
  <si>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</si>
  <si>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</si>
  <si>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</si>
  <si>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</si>
  <si>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</si>
  <si>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</si>
  <si>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</si>
  <si>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</si>
  <si>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</si>
  <si>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</si>
  <si>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</si>
  <si>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</si>
  <si>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</si>
  <si>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</si>
  <si>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</si>
  <si>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</si>
  <si>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Metros</t>
  </si>
  <si>
    <t>Total Top 21</t>
  </si>
  <si>
    <t>Total Cacadu</t>
  </si>
  <si>
    <t>Total Amathole</t>
  </si>
  <si>
    <t>Total Chris Hani</t>
  </si>
  <si>
    <t>Total Ukhahlamba</t>
  </si>
  <si>
    <t>Total O. R. Tambo</t>
  </si>
  <si>
    <t>Total Alfred Nzo</t>
  </si>
  <si>
    <t>Total Eastern Cape</t>
  </si>
  <si>
    <t>Total Xhariep</t>
  </si>
  <si>
    <t>Total Motheo</t>
  </si>
  <si>
    <t>Total Lejweleputswa</t>
  </si>
  <si>
    <t>Total Thabo Mofutsanyana</t>
  </si>
  <si>
    <t>Total Fezile Dabi</t>
  </si>
  <si>
    <t>Total Free State</t>
  </si>
  <si>
    <t>Total Sedibeng</t>
  </si>
  <si>
    <t>Total Metsweding</t>
  </si>
  <si>
    <t>Total West Rand</t>
  </si>
  <si>
    <t>Total Gauteng</t>
  </si>
  <si>
    <t>Total Ugu</t>
  </si>
  <si>
    <t>Total uMgundgundlovu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</si>
  <si>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</si>
  <si>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</si>
  <si>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</si>
  <si>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</si>
  <si>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</si>
  <si>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</si>
  <si>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</si>
  <si>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Sisonke</t>
  </si>
  <si>
    <t>Total KwaZulu-Natal</t>
  </si>
  <si>
    <t>Total Mopani</t>
  </si>
  <si>
    <t>Total Vhembe</t>
  </si>
  <si>
    <t>Total Capricorn</t>
  </si>
  <si>
    <t>Total Waterberg</t>
  </si>
  <si>
    <t>Total Greater Sekhukhune</t>
  </si>
  <si>
    <t>Total Limpopo</t>
  </si>
  <si>
    <t>Total Gert Sibande</t>
  </si>
  <si>
    <t>Total Nkangala</t>
  </si>
  <si>
    <t>Total Ehlanzeni</t>
  </si>
  <si>
    <t>Total Mpumalanga</t>
  </si>
  <si>
    <t>Total John Taolo Gaetsewe</t>
  </si>
  <si>
    <t>Total Namakwa</t>
  </si>
  <si>
    <t>Total Pixley Ka Seme</t>
  </si>
  <si>
    <t>Total Siyanda</t>
  </si>
  <si>
    <t>Total Northern Cape</t>
  </si>
  <si>
    <t>Total Frances Baard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</si>
  <si>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</si>
  <si>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</si>
  <si>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</si>
  <si>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</si>
  <si>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</si>
  <si>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Total West Coast</t>
  </si>
  <si>
    <t>Total Cape Winelands DM</t>
  </si>
  <si>
    <t>Total Overberg</t>
  </si>
  <si>
    <t>Total Eden</t>
  </si>
  <si>
    <t>Total Central Karoo</t>
  </si>
  <si>
    <t>Total Western Cape</t>
  </si>
  <si>
    <t>STATEMENT OF CAPITAL AND OPERATING REVENUE FOR THE 4th QUARTER ENDED 30 JUNE 2009 (PRELIMINARY RESULTS)</t>
  </si>
</sst>
</file>

<file path=xl/styles.xml><?xml version="1.0" encoding="utf-8"?>
<styleSheet xmlns="http://schemas.openxmlformats.org/spreadsheetml/2006/main">
  <numFmts count="26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"/>
    <numFmt numFmtId="177" formatCode="#,###.0\%"/>
    <numFmt numFmtId="178" formatCode="_(* #,##0_);_(* \(#,##0\);_(* &quot;- &quot;?_);_(@_)"/>
    <numFmt numFmtId="179" formatCode="0.0%;\(0.0%\);_(* &quot;- &quot;?_);_(@_)"/>
    <numFmt numFmtId="180" formatCode="##,##0"/>
    <numFmt numFmtId="181" formatCode="#,###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3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wrapText="1"/>
      <protection/>
    </xf>
    <xf numFmtId="0" fontId="6" fillId="0" borderId="5" xfId="0" applyFont="1" applyBorder="1" applyAlignment="1" applyProtection="1">
      <alignment horizontal="center" wrapText="1"/>
      <protection/>
    </xf>
    <xf numFmtId="0" fontId="7" fillId="0" borderId="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6" fillId="0" borderId="6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6" fillId="0" borderId="8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0" fontId="6" fillId="0" borderId="7" xfId="0" applyFont="1" applyBorder="1" applyAlignment="1" applyProtection="1">
      <alignment horizontal="center" vertical="top" wrapText="1"/>
      <protection/>
    </xf>
    <xf numFmtId="0" fontId="6" fillId="0" borderId="9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7" fillId="0" borderId="4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16" xfId="0" applyFont="1" applyBorder="1" applyAlignment="1" applyProtection="1">
      <alignment wrapText="1"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 indent="1"/>
      <protection/>
    </xf>
    <xf numFmtId="0" fontId="8" fillId="0" borderId="15" xfId="0" applyFont="1" applyBorder="1" applyAlignment="1" applyProtection="1">
      <alignment wrapText="1"/>
      <protection/>
    </xf>
    <xf numFmtId="178" fontId="7" fillId="0" borderId="18" xfId="0" applyNumberFormat="1" applyFont="1" applyFill="1" applyBorder="1" applyAlignment="1" applyProtection="1">
      <alignment/>
      <protection/>
    </xf>
    <xf numFmtId="178" fontId="7" fillId="0" borderId="19" xfId="0" applyNumberFormat="1" applyFont="1" applyFill="1" applyBorder="1" applyAlignment="1" applyProtection="1">
      <alignment/>
      <protection/>
    </xf>
    <xf numFmtId="178" fontId="7" fillId="0" borderId="20" xfId="0" applyNumberFormat="1" applyFont="1" applyFill="1" applyBorder="1" applyAlignment="1" applyProtection="1">
      <alignment/>
      <protection/>
    </xf>
    <xf numFmtId="178" fontId="7" fillId="0" borderId="21" xfId="0" applyNumberFormat="1" applyFont="1" applyFill="1" applyBorder="1" applyAlignment="1" applyProtection="1">
      <alignment/>
      <protection/>
    </xf>
    <xf numFmtId="179" fontId="7" fillId="0" borderId="16" xfId="0" applyNumberFormat="1" applyFont="1" applyFill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 horizontal="right" wrapText="1"/>
      <protection/>
    </xf>
    <xf numFmtId="180" fontId="8" fillId="0" borderId="0" xfId="0" applyNumberFormat="1" applyFont="1" applyAlignment="1" applyProtection="1">
      <alignment horizontal="right" wrapText="1"/>
      <protection/>
    </xf>
    <xf numFmtId="180" fontId="8" fillId="0" borderId="19" xfId="0" applyNumberFormat="1" applyFont="1" applyBorder="1" applyAlignment="1" applyProtection="1">
      <alignment horizontal="right" wrapText="1"/>
      <protection/>
    </xf>
    <xf numFmtId="0" fontId="7" fillId="0" borderId="16" xfId="0" applyFont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8" fontId="9" fillId="0" borderId="18" xfId="0" applyNumberFormat="1" applyFont="1" applyFill="1" applyBorder="1" applyAlignment="1" applyProtection="1">
      <alignment/>
      <protection/>
    </xf>
    <xf numFmtId="178" fontId="9" fillId="0" borderId="19" xfId="0" applyNumberFormat="1" applyFont="1" applyFill="1" applyBorder="1" applyAlignment="1" applyProtection="1">
      <alignment/>
      <protection/>
    </xf>
    <xf numFmtId="178" fontId="9" fillId="0" borderId="21" xfId="0" applyNumberFormat="1" applyFont="1" applyFill="1" applyBorder="1" applyAlignment="1" applyProtection="1">
      <alignment/>
      <protection/>
    </xf>
    <xf numFmtId="179" fontId="9" fillId="0" borderId="16" xfId="0" applyNumberFormat="1" applyFont="1" applyFill="1" applyBorder="1" applyAlignment="1" applyProtection="1">
      <alignment/>
      <protection/>
    </xf>
    <xf numFmtId="180" fontId="6" fillId="0" borderId="18" xfId="0" applyNumberFormat="1" applyFont="1" applyBorder="1" applyAlignment="1" applyProtection="1">
      <alignment horizontal="right"/>
      <protection/>
    </xf>
    <xf numFmtId="180" fontId="6" fillId="0" borderId="0" xfId="0" applyNumberFormat="1" applyFont="1" applyAlignment="1" applyProtection="1">
      <alignment horizontal="right"/>
      <protection/>
    </xf>
    <xf numFmtId="180" fontId="6" fillId="0" borderId="19" xfId="0" applyNumberFormat="1" applyFont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left" indent="2"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5" xfId="0" applyNumberFormat="1" applyFont="1" applyFill="1" applyBorder="1" applyAlignment="1" applyProtection="1">
      <alignment/>
      <protection/>
    </xf>
    <xf numFmtId="179" fontId="7" fillId="0" borderId="7" xfId="0" applyNumberFormat="1" applyFont="1" applyFill="1" applyBorder="1" applyAlignment="1" applyProtection="1">
      <alignment/>
      <protection/>
    </xf>
    <xf numFmtId="178" fontId="7" fillId="0" borderId="17" xfId="0" applyNumberFormat="1" applyFont="1" applyFill="1" applyBorder="1" applyAlignment="1" applyProtection="1">
      <alignment/>
      <protection/>
    </xf>
    <xf numFmtId="179" fontId="7" fillId="0" borderId="17" xfId="0" applyNumberFormat="1" applyFont="1" applyFill="1" applyBorder="1" applyAlignment="1" applyProtection="1">
      <alignment/>
      <protection/>
    </xf>
    <xf numFmtId="180" fontId="6" fillId="0" borderId="18" xfId="0" applyNumberFormat="1" applyFont="1" applyBorder="1" applyAlignment="1" applyProtection="1">
      <alignment horizontal="right" wrapText="1"/>
      <protection/>
    </xf>
    <xf numFmtId="180" fontId="6" fillId="0" borderId="0" xfId="0" applyNumberFormat="1" applyFont="1" applyAlignment="1" applyProtection="1">
      <alignment horizontal="right" wrapText="1"/>
      <protection/>
    </xf>
    <xf numFmtId="180" fontId="6" fillId="0" borderId="19" xfId="0" applyNumberFormat="1" applyFont="1" applyBorder="1" applyAlignment="1" applyProtection="1">
      <alignment horizontal="right" wrapText="1"/>
      <protection/>
    </xf>
    <xf numFmtId="0" fontId="8" fillId="0" borderId="7" xfId="0" applyFont="1" applyBorder="1" applyAlignment="1" applyProtection="1">
      <alignment horizontal="left" indent="1"/>
      <protection/>
    </xf>
    <xf numFmtId="0" fontId="8" fillId="0" borderId="6" xfId="0" applyFont="1" applyBorder="1" applyAlignment="1" applyProtection="1">
      <alignment wrapText="1"/>
      <protection/>
    </xf>
    <xf numFmtId="180" fontId="8" fillId="0" borderId="23" xfId="0" applyNumberFormat="1" applyFont="1" applyBorder="1" applyAlignment="1" applyProtection="1">
      <alignment horizontal="right" wrapText="1"/>
      <protection/>
    </xf>
    <xf numFmtId="180" fontId="8" fillId="0" borderId="2" xfId="0" applyNumberFormat="1" applyFont="1" applyBorder="1" applyAlignment="1" applyProtection="1">
      <alignment horizontal="right" wrapText="1"/>
      <protection/>
    </xf>
    <xf numFmtId="180" fontId="8" fillId="0" borderId="22" xfId="0" applyNumberFormat="1" applyFont="1" applyBorder="1" applyAlignment="1" applyProtection="1">
      <alignment horizontal="right" wrapText="1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left" indent="1"/>
      <protection/>
    </xf>
    <xf numFmtId="0" fontId="5" fillId="0" borderId="17" xfId="0" applyFont="1" applyBorder="1" applyAlignment="1" applyProtection="1">
      <alignment wrapText="1"/>
      <protection/>
    </xf>
    <xf numFmtId="180" fontId="5" fillId="0" borderId="17" xfId="0" applyNumberFormat="1" applyFont="1" applyBorder="1" applyAlignment="1" applyProtection="1">
      <alignment horizontal="right" wrapText="1"/>
      <protection/>
    </xf>
    <xf numFmtId="181" fontId="5" fillId="0" borderId="17" xfId="0" applyNumberFormat="1" applyFont="1" applyBorder="1" applyAlignment="1" applyProtection="1">
      <alignment horizontal="right" wrapText="1"/>
      <protection/>
    </xf>
    <xf numFmtId="0" fontId="9" fillId="0" borderId="0" xfId="0" applyFont="1" applyAlignment="1">
      <alignment/>
    </xf>
    <xf numFmtId="178" fontId="7" fillId="0" borderId="26" xfId="0" applyNumberFormat="1" applyFont="1" applyFill="1" applyBorder="1" applyAlignment="1" applyProtection="1">
      <alignment/>
      <protection/>
    </xf>
    <xf numFmtId="178" fontId="9" fillId="0" borderId="20" xfId="0" applyNumberFormat="1" applyFont="1" applyFill="1" applyBorder="1" applyAlignment="1" applyProtection="1">
      <alignment/>
      <protection/>
    </xf>
    <xf numFmtId="178" fontId="9" fillId="0" borderId="26" xfId="0" applyNumberFormat="1" applyFont="1" applyFill="1" applyBorder="1" applyAlignment="1" applyProtection="1">
      <alignment/>
      <protection/>
    </xf>
    <xf numFmtId="178" fontId="10" fillId="0" borderId="0" xfId="0" applyNumberFormat="1" applyFont="1" applyFill="1" applyBorder="1" applyAlignment="1" applyProtection="1">
      <alignment horizontal="left" indent="2"/>
      <protection/>
    </xf>
    <xf numFmtId="178" fontId="7" fillId="0" borderId="0" xfId="0" applyNumberFormat="1" applyFont="1" applyFill="1" applyBorder="1" applyAlignment="1" applyProtection="1">
      <alignment horizontal="left" wrapText="1" indent="2"/>
      <protection/>
    </xf>
    <xf numFmtId="0" fontId="6" fillId="0" borderId="11" xfId="0" applyFont="1" applyBorder="1" applyAlignment="1" applyProtection="1">
      <alignment wrapText="1"/>
      <protection/>
    </xf>
    <xf numFmtId="0" fontId="8" fillId="0" borderId="11" xfId="0" applyFont="1" applyBorder="1" applyAlignment="1" applyProtection="1">
      <alignment horizontal="left" indent="1"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left" indent="2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 indent="2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178" fontId="11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0" fontId="6" fillId="0" borderId="9" xfId="0" applyFont="1" applyBorder="1" applyAlignment="1" applyProtection="1">
      <alignment horizontal="center"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0" fontId="6" fillId="0" borderId="29" xfId="0" applyFont="1" applyBorder="1" applyAlignment="1" applyProtection="1">
      <alignment horizontal="center" wrapText="1"/>
      <protection/>
    </xf>
    <xf numFmtId="0" fontId="7" fillId="0" borderId="9" xfId="0" applyFont="1" applyBorder="1" applyAlignment="1" applyProtection="1">
      <alignment horizontal="center" wrapText="1"/>
      <protection/>
    </xf>
    <xf numFmtId="0" fontId="7" fillId="0" borderId="1" xfId="0" applyFont="1" applyBorder="1" applyAlignment="1" applyProtection="1">
      <alignment horizontal="center" wrapText="1"/>
      <protection/>
    </xf>
    <xf numFmtId="0" fontId="7" fillId="0" borderId="9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7.57421875" style="0" customWidth="1"/>
    <col min="3" max="3" width="6.0039062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55.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25.5">
      <c r="A7" s="33"/>
      <c r="B7" s="34" t="s">
        <v>19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/>
      <c r="B9" s="39" t="s">
        <v>20</v>
      </c>
      <c r="C9" s="115" t="s">
        <v>21</v>
      </c>
      <c r="D9" s="41">
        <v>12890788</v>
      </c>
      <c r="E9" s="42">
        <v>5162107</v>
      </c>
      <c r="F9" s="43">
        <f>$D9+$E9</f>
        <v>18052895</v>
      </c>
      <c r="G9" s="41">
        <v>12243534</v>
      </c>
      <c r="H9" s="42">
        <v>5968759</v>
      </c>
      <c r="I9" s="44">
        <f>$G9+$H9</f>
        <v>18212293</v>
      </c>
      <c r="J9" s="41">
        <v>3851414</v>
      </c>
      <c r="K9" s="42">
        <v>783570</v>
      </c>
      <c r="L9" s="42">
        <f>$J9+$K9</f>
        <v>4634984</v>
      </c>
      <c r="M9" s="45">
        <f>IF($F9=0,0,$L9/$F9)</f>
        <v>0.2567446384638032</v>
      </c>
      <c r="N9" s="46">
        <v>2961917</v>
      </c>
      <c r="O9" s="47">
        <v>1181502</v>
      </c>
      <c r="P9" s="48">
        <f>$N9+$O9</f>
        <v>4143419</v>
      </c>
      <c r="Q9" s="45">
        <f>IF($I9=0,0,$P9/$I9)</f>
        <v>0.22750671757806665</v>
      </c>
      <c r="R9" s="46">
        <v>2549446</v>
      </c>
      <c r="S9" s="48">
        <v>920499</v>
      </c>
      <c r="T9" s="48">
        <f>$R9+$S9</f>
        <v>3469945</v>
      </c>
      <c r="U9" s="45">
        <f>IF($I9=0,0,$T9/$I9)</f>
        <v>0.19052762878348156</v>
      </c>
      <c r="V9" s="46">
        <v>1615931</v>
      </c>
      <c r="W9" s="48">
        <v>1281271</v>
      </c>
      <c r="X9" s="48">
        <f>$V9+$W9</f>
        <v>2897202</v>
      </c>
      <c r="Y9" s="45">
        <f>IF($I9=0,0,$X9/$I9)</f>
        <v>0.15907947450658738</v>
      </c>
      <c r="Z9" s="41">
        <f>(($J9+$N9)+$R9)+$V9</f>
        <v>10978708</v>
      </c>
      <c r="AA9" s="42">
        <f>(($K9+$O9)+$S9)+$W9</f>
        <v>4166842</v>
      </c>
      <c r="AB9" s="42">
        <f>$Z9+$AA9</f>
        <v>15145550</v>
      </c>
      <c r="AC9" s="45">
        <f>IF($I9=0,0,$AB9/$I9)</f>
        <v>0.8316113737023668</v>
      </c>
      <c r="AD9" s="41">
        <v>1980784</v>
      </c>
      <c r="AE9" s="42">
        <v>1509330</v>
      </c>
      <c r="AF9" s="42">
        <f>$AD9+$AE9</f>
        <v>3490114</v>
      </c>
      <c r="AG9" s="45">
        <f>IF($AJ9=0,0,$AK9/$AJ9)</f>
        <v>0.7750505049296879</v>
      </c>
      <c r="AH9" s="45">
        <f>IF($AF9=0,0,$X9/$AF9-1)</f>
        <v>-0.16988327601906417</v>
      </c>
      <c r="AI9" s="14">
        <v>16491704</v>
      </c>
      <c r="AJ9" s="14">
        <v>16721140</v>
      </c>
      <c r="AK9" s="14">
        <v>12959728</v>
      </c>
      <c r="AL9" s="14"/>
    </row>
    <row r="10" spans="1:38" s="15" customFormat="1" ht="12.75">
      <c r="A10" s="30"/>
      <c r="B10" s="39" t="s">
        <v>22</v>
      </c>
      <c r="C10" s="115" t="s">
        <v>23</v>
      </c>
      <c r="D10" s="41">
        <v>7051091</v>
      </c>
      <c r="E10" s="42">
        <v>1828973</v>
      </c>
      <c r="F10" s="44">
        <f aca="true" t="shared" si="0" ref="F10:F18">$D10+$E10</f>
        <v>8880064</v>
      </c>
      <c r="G10" s="41">
        <v>7545032</v>
      </c>
      <c r="H10" s="42">
        <v>1899930</v>
      </c>
      <c r="I10" s="44">
        <f aca="true" t="shared" si="1" ref="I10:I18">$G10+$H10</f>
        <v>9444962</v>
      </c>
      <c r="J10" s="41">
        <v>1666165</v>
      </c>
      <c r="K10" s="42">
        <v>182115</v>
      </c>
      <c r="L10" s="42">
        <f aca="true" t="shared" si="2" ref="L10:L18">$J10+$K10</f>
        <v>1848280</v>
      </c>
      <c r="M10" s="45">
        <f aca="true" t="shared" si="3" ref="M10:M18">IF($F10=0,0,$L10/$F10)</f>
        <v>0.2081381395449402</v>
      </c>
      <c r="N10" s="46">
        <v>1346825</v>
      </c>
      <c r="O10" s="47">
        <v>336503</v>
      </c>
      <c r="P10" s="48">
        <f aca="true" t="shared" si="4" ref="P10:P18">$N10+$O10</f>
        <v>1683328</v>
      </c>
      <c r="Q10" s="45">
        <f aca="true" t="shared" si="5" ref="Q10:Q18">IF($I10=0,0,$P10/$I10)</f>
        <v>0.17822496268380963</v>
      </c>
      <c r="R10" s="46">
        <v>1546487</v>
      </c>
      <c r="S10" s="48">
        <v>281208</v>
      </c>
      <c r="T10" s="48">
        <f aca="true" t="shared" si="6" ref="T10:T18">$R10+$S10</f>
        <v>1827695</v>
      </c>
      <c r="U10" s="45">
        <f aca="true" t="shared" si="7" ref="U10:U18">IF($I10=0,0,$T10/$I10)</f>
        <v>0.1935100427084831</v>
      </c>
      <c r="V10" s="46">
        <v>1672021</v>
      </c>
      <c r="W10" s="48">
        <v>358669</v>
      </c>
      <c r="X10" s="48">
        <f aca="true" t="shared" si="8" ref="X10:X18">$V10+$W10</f>
        <v>2030690</v>
      </c>
      <c r="Y10" s="45">
        <f aca="true" t="shared" si="9" ref="Y10:Y18">IF($I10=0,0,$X10/$I10)</f>
        <v>0.2150024531596845</v>
      </c>
      <c r="Z10" s="41">
        <f aca="true" t="shared" si="10" ref="Z10:Z18">(($J10+$N10)+$R10)+$V10</f>
        <v>6231498</v>
      </c>
      <c r="AA10" s="42">
        <f aca="true" t="shared" si="11" ref="AA10:AA18">(($K10+$O10)+$S10)+$W10</f>
        <v>1158495</v>
      </c>
      <c r="AB10" s="42">
        <f aca="true" t="shared" si="12" ref="AB10:AB18">$Z10+$AA10</f>
        <v>7389993</v>
      </c>
      <c r="AC10" s="45">
        <f aca="true" t="shared" si="13" ref="AC10:AC18">IF($I10=0,0,$AB10/$I10)</f>
        <v>0.7824269700608641</v>
      </c>
      <c r="AD10" s="41">
        <v>985461</v>
      </c>
      <c r="AE10" s="42">
        <v>473665</v>
      </c>
      <c r="AF10" s="42">
        <f aca="true" t="shared" si="14" ref="AF10:AF18">$AD10+$AE10</f>
        <v>1459126</v>
      </c>
      <c r="AG10" s="45">
        <f aca="true" t="shared" si="15" ref="AG10:AG18">IF($AJ10=0,0,$AK10/$AJ10)</f>
        <v>0.8613034712646489</v>
      </c>
      <c r="AH10" s="45">
        <f aca="true" t="shared" si="16" ref="AH10:AH18">IF($AF10=0,0,$X10/$AF10-1)</f>
        <v>0.39171668519373926</v>
      </c>
      <c r="AI10" s="14">
        <v>7841712</v>
      </c>
      <c r="AJ10" s="14">
        <v>8016502</v>
      </c>
      <c r="AK10" s="14">
        <v>6904641</v>
      </c>
      <c r="AL10" s="14"/>
    </row>
    <row r="11" spans="1:38" s="15" customFormat="1" ht="12.75">
      <c r="A11" s="30"/>
      <c r="B11" s="39" t="s">
        <v>24</v>
      </c>
      <c r="C11" s="115" t="s">
        <v>25</v>
      </c>
      <c r="D11" s="41">
        <v>55516830</v>
      </c>
      <c r="E11" s="42">
        <v>11574929</v>
      </c>
      <c r="F11" s="44">
        <f t="shared" si="0"/>
        <v>67091759</v>
      </c>
      <c r="G11" s="41">
        <v>56588691</v>
      </c>
      <c r="H11" s="42">
        <v>13451030</v>
      </c>
      <c r="I11" s="44">
        <f t="shared" si="1"/>
        <v>70039721</v>
      </c>
      <c r="J11" s="41">
        <v>11811429</v>
      </c>
      <c r="K11" s="42">
        <v>1684076</v>
      </c>
      <c r="L11" s="42">
        <f t="shared" si="2"/>
        <v>13495505</v>
      </c>
      <c r="M11" s="45">
        <f t="shared" si="3"/>
        <v>0.2011499653780131</v>
      </c>
      <c r="N11" s="46">
        <v>12521872</v>
      </c>
      <c r="O11" s="47">
        <v>2901907</v>
      </c>
      <c r="P11" s="48">
        <f t="shared" si="4"/>
        <v>15423779</v>
      </c>
      <c r="Q11" s="45">
        <f t="shared" si="5"/>
        <v>0.22021474071834182</v>
      </c>
      <c r="R11" s="46">
        <v>13442804</v>
      </c>
      <c r="S11" s="48">
        <v>2379825</v>
      </c>
      <c r="T11" s="48">
        <f t="shared" si="6"/>
        <v>15822629</v>
      </c>
      <c r="U11" s="45">
        <f t="shared" si="7"/>
        <v>0.22590936648648272</v>
      </c>
      <c r="V11" s="46">
        <v>11304325</v>
      </c>
      <c r="W11" s="48">
        <v>4804950</v>
      </c>
      <c r="X11" s="48">
        <f t="shared" si="8"/>
        <v>16109275</v>
      </c>
      <c r="Y11" s="45">
        <f t="shared" si="9"/>
        <v>0.23000198701533947</v>
      </c>
      <c r="Z11" s="41">
        <f t="shared" si="10"/>
        <v>49080430</v>
      </c>
      <c r="AA11" s="42">
        <f t="shared" si="11"/>
        <v>11770758</v>
      </c>
      <c r="AB11" s="42">
        <f t="shared" si="12"/>
        <v>60851188</v>
      </c>
      <c r="AC11" s="45">
        <f t="shared" si="13"/>
        <v>0.8688096858638258</v>
      </c>
      <c r="AD11" s="41">
        <v>10694685</v>
      </c>
      <c r="AE11" s="42">
        <v>3112532</v>
      </c>
      <c r="AF11" s="42">
        <f t="shared" si="14"/>
        <v>13807217</v>
      </c>
      <c r="AG11" s="45">
        <f t="shared" si="15"/>
        <v>0.9646414496300998</v>
      </c>
      <c r="AH11" s="45">
        <f t="shared" si="16"/>
        <v>0.1667286028748589</v>
      </c>
      <c r="AI11" s="14">
        <v>51475519</v>
      </c>
      <c r="AJ11" s="14">
        <v>50166508</v>
      </c>
      <c r="AK11" s="14">
        <v>48392693</v>
      </c>
      <c r="AL11" s="14"/>
    </row>
    <row r="12" spans="1:38" s="15" customFormat="1" ht="12.75">
      <c r="A12" s="30"/>
      <c r="B12" s="39" t="s">
        <v>26</v>
      </c>
      <c r="C12" s="115" t="s">
        <v>27</v>
      </c>
      <c r="D12" s="41">
        <v>25562869</v>
      </c>
      <c r="E12" s="42">
        <v>9523038</v>
      </c>
      <c r="F12" s="44">
        <f t="shared" si="0"/>
        <v>35085907</v>
      </c>
      <c r="G12" s="41">
        <v>27598519</v>
      </c>
      <c r="H12" s="42">
        <v>9578998</v>
      </c>
      <c r="I12" s="44">
        <f t="shared" si="1"/>
        <v>37177517</v>
      </c>
      <c r="J12" s="41">
        <v>6178802</v>
      </c>
      <c r="K12" s="42">
        <v>1263338</v>
      </c>
      <c r="L12" s="42">
        <f t="shared" si="2"/>
        <v>7442140</v>
      </c>
      <c r="M12" s="45">
        <f t="shared" si="3"/>
        <v>0.21211194568805075</v>
      </c>
      <c r="N12" s="46">
        <v>6468349</v>
      </c>
      <c r="O12" s="47">
        <v>2763126</v>
      </c>
      <c r="P12" s="48">
        <f t="shared" si="4"/>
        <v>9231475</v>
      </c>
      <c r="Q12" s="45">
        <f t="shared" si="5"/>
        <v>0.24830800292553157</v>
      </c>
      <c r="R12" s="46">
        <v>6881069</v>
      </c>
      <c r="S12" s="48">
        <v>2007805</v>
      </c>
      <c r="T12" s="48">
        <f t="shared" si="6"/>
        <v>8888874</v>
      </c>
      <c r="U12" s="45">
        <f t="shared" si="7"/>
        <v>0.23909272908139614</v>
      </c>
      <c r="V12" s="46">
        <v>5320646</v>
      </c>
      <c r="W12" s="48">
        <v>3270705</v>
      </c>
      <c r="X12" s="48">
        <f t="shared" si="8"/>
        <v>8591351</v>
      </c>
      <c r="Y12" s="45">
        <f t="shared" si="9"/>
        <v>0.23108996224788222</v>
      </c>
      <c r="Z12" s="41">
        <f t="shared" si="10"/>
        <v>24848866</v>
      </c>
      <c r="AA12" s="42">
        <f t="shared" si="11"/>
        <v>9304974</v>
      </c>
      <c r="AB12" s="42">
        <f t="shared" si="12"/>
        <v>34153840</v>
      </c>
      <c r="AC12" s="45">
        <f t="shared" si="13"/>
        <v>0.918669205369471</v>
      </c>
      <c r="AD12" s="41">
        <v>4795945</v>
      </c>
      <c r="AE12" s="42">
        <v>2726177</v>
      </c>
      <c r="AF12" s="42">
        <f t="shared" si="14"/>
        <v>7522122</v>
      </c>
      <c r="AG12" s="45">
        <f t="shared" si="15"/>
        <v>1.033304986648644</v>
      </c>
      <c r="AH12" s="45">
        <f t="shared" si="16"/>
        <v>0.14214459696346315</v>
      </c>
      <c r="AI12" s="14">
        <v>25149870</v>
      </c>
      <c r="AJ12" s="14">
        <v>25128159</v>
      </c>
      <c r="AK12" s="14">
        <v>25965052</v>
      </c>
      <c r="AL12" s="14"/>
    </row>
    <row r="13" spans="1:38" s="15" customFormat="1" ht="12.75">
      <c r="A13" s="30"/>
      <c r="B13" s="39" t="s">
        <v>28</v>
      </c>
      <c r="C13" s="115" t="s">
        <v>29</v>
      </c>
      <c r="D13" s="41">
        <v>4839167</v>
      </c>
      <c r="E13" s="42">
        <v>2557308</v>
      </c>
      <c r="F13" s="44">
        <f t="shared" si="0"/>
        <v>7396475</v>
      </c>
      <c r="G13" s="41">
        <v>5155606</v>
      </c>
      <c r="H13" s="42">
        <v>2488816</v>
      </c>
      <c r="I13" s="44">
        <f t="shared" si="1"/>
        <v>7644422</v>
      </c>
      <c r="J13" s="41">
        <v>1421841</v>
      </c>
      <c r="K13" s="42">
        <v>470102</v>
      </c>
      <c r="L13" s="42">
        <f t="shared" si="2"/>
        <v>1891943</v>
      </c>
      <c r="M13" s="45">
        <f t="shared" si="3"/>
        <v>0.25578981879881973</v>
      </c>
      <c r="N13" s="46">
        <v>1795583</v>
      </c>
      <c r="O13" s="47">
        <v>808603</v>
      </c>
      <c r="P13" s="48">
        <f t="shared" si="4"/>
        <v>2604186</v>
      </c>
      <c r="Q13" s="45">
        <f t="shared" si="5"/>
        <v>0.34066486648696265</v>
      </c>
      <c r="R13" s="46">
        <v>3605382</v>
      </c>
      <c r="S13" s="48">
        <v>618073</v>
      </c>
      <c r="T13" s="48">
        <f t="shared" si="6"/>
        <v>4223455</v>
      </c>
      <c r="U13" s="45">
        <f t="shared" si="7"/>
        <v>0.552488468062072</v>
      </c>
      <c r="V13" s="46">
        <v>2854110</v>
      </c>
      <c r="W13" s="48">
        <v>778635</v>
      </c>
      <c r="X13" s="48">
        <f t="shared" si="8"/>
        <v>3632745</v>
      </c>
      <c r="Y13" s="45">
        <f t="shared" si="9"/>
        <v>0.4752151307188431</v>
      </c>
      <c r="Z13" s="41">
        <f t="shared" si="10"/>
        <v>9676916</v>
      </c>
      <c r="AA13" s="42">
        <f t="shared" si="11"/>
        <v>2675413</v>
      </c>
      <c r="AB13" s="42">
        <f t="shared" si="12"/>
        <v>12352329</v>
      </c>
      <c r="AC13" s="45">
        <f t="shared" si="13"/>
        <v>1.6158617355242817</v>
      </c>
      <c r="AD13" s="41">
        <v>563778</v>
      </c>
      <c r="AE13" s="42">
        <v>146405</v>
      </c>
      <c r="AF13" s="42">
        <f t="shared" si="14"/>
        <v>710183</v>
      </c>
      <c r="AG13" s="45">
        <f t="shared" si="15"/>
        <v>1.0002341475579062</v>
      </c>
      <c r="AH13" s="45">
        <f t="shared" si="16"/>
        <v>4.115223822592205</v>
      </c>
      <c r="AI13" s="14">
        <v>4249474</v>
      </c>
      <c r="AJ13" s="14">
        <v>4138416</v>
      </c>
      <c r="AK13" s="14">
        <v>4139385</v>
      </c>
      <c r="AL13" s="14"/>
    </row>
    <row r="14" spans="1:38" s="15" customFormat="1" ht="12.75">
      <c r="A14" s="30"/>
      <c r="B14" s="39" t="s">
        <v>30</v>
      </c>
      <c r="C14" s="115" t="s">
        <v>31</v>
      </c>
      <c r="D14" s="41">
        <v>5998044</v>
      </c>
      <c r="E14" s="42">
        <v>3094496</v>
      </c>
      <c r="F14" s="44">
        <f t="shared" si="0"/>
        <v>9092540</v>
      </c>
      <c r="G14" s="41">
        <v>5334103</v>
      </c>
      <c r="H14" s="42">
        <v>3231276</v>
      </c>
      <c r="I14" s="44">
        <f t="shared" si="1"/>
        <v>8565379</v>
      </c>
      <c r="J14" s="41">
        <v>1540412</v>
      </c>
      <c r="K14" s="42">
        <v>301155</v>
      </c>
      <c r="L14" s="42">
        <f t="shared" si="2"/>
        <v>1841567</v>
      </c>
      <c r="M14" s="45">
        <f t="shared" si="3"/>
        <v>0.20253603503531467</v>
      </c>
      <c r="N14" s="46">
        <v>1428633</v>
      </c>
      <c r="O14" s="47">
        <v>466317</v>
      </c>
      <c r="P14" s="48">
        <f t="shared" si="4"/>
        <v>1894950</v>
      </c>
      <c r="Q14" s="45">
        <f t="shared" si="5"/>
        <v>0.22123364301801474</v>
      </c>
      <c r="R14" s="46">
        <v>1626552</v>
      </c>
      <c r="S14" s="48">
        <v>310705</v>
      </c>
      <c r="T14" s="48">
        <f t="shared" si="6"/>
        <v>1937257</v>
      </c>
      <c r="U14" s="45">
        <f t="shared" si="7"/>
        <v>0.22617294576223657</v>
      </c>
      <c r="V14" s="46">
        <v>938358</v>
      </c>
      <c r="W14" s="48">
        <v>600747</v>
      </c>
      <c r="X14" s="48">
        <f t="shared" si="8"/>
        <v>1539105</v>
      </c>
      <c r="Y14" s="45">
        <f t="shared" si="9"/>
        <v>0.17968907155188346</v>
      </c>
      <c r="Z14" s="41">
        <f t="shared" si="10"/>
        <v>5533955</v>
      </c>
      <c r="AA14" s="42">
        <f t="shared" si="11"/>
        <v>1678924</v>
      </c>
      <c r="AB14" s="42">
        <f t="shared" si="12"/>
        <v>7212879</v>
      </c>
      <c r="AC14" s="45">
        <f t="shared" si="13"/>
        <v>0.842096887948566</v>
      </c>
      <c r="AD14" s="41">
        <v>1064089</v>
      </c>
      <c r="AE14" s="42">
        <v>430297</v>
      </c>
      <c r="AF14" s="42">
        <f t="shared" si="14"/>
        <v>1494386</v>
      </c>
      <c r="AG14" s="45">
        <f t="shared" si="15"/>
        <v>0.7954106587645681</v>
      </c>
      <c r="AH14" s="45">
        <f t="shared" si="16"/>
        <v>0.02992466471179478</v>
      </c>
      <c r="AI14" s="14">
        <v>7788462</v>
      </c>
      <c r="AJ14" s="14">
        <v>8005637</v>
      </c>
      <c r="AK14" s="14">
        <v>6367769</v>
      </c>
      <c r="AL14" s="14"/>
    </row>
    <row r="15" spans="1:38" s="15" customFormat="1" ht="12.75">
      <c r="A15" s="30"/>
      <c r="B15" s="39" t="s">
        <v>32</v>
      </c>
      <c r="C15" s="115" t="s">
        <v>33</v>
      </c>
      <c r="D15" s="41">
        <v>5022059</v>
      </c>
      <c r="E15" s="42">
        <v>2027954</v>
      </c>
      <c r="F15" s="44">
        <f t="shared" si="0"/>
        <v>7050013</v>
      </c>
      <c r="G15" s="41">
        <v>5325729</v>
      </c>
      <c r="H15" s="42">
        <v>2045125</v>
      </c>
      <c r="I15" s="44">
        <f t="shared" si="1"/>
        <v>7370854</v>
      </c>
      <c r="J15" s="41">
        <v>1822717</v>
      </c>
      <c r="K15" s="42">
        <v>297422</v>
      </c>
      <c r="L15" s="42">
        <f t="shared" si="2"/>
        <v>2120139</v>
      </c>
      <c r="M15" s="45">
        <f t="shared" si="3"/>
        <v>0.30072838163560833</v>
      </c>
      <c r="N15" s="46">
        <v>1503460</v>
      </c>
      <c r="O15" s="47">
        <v>448497</v>
      </c>
      <c r="P15" s="48">
        <f t="shared" si="4"/>
        <v>1951957</v>
      </c>
      <c r="Q15" s="45">
        <f t="shared" si="5"/>
        <v>0.264821009885693</v>
      </c>
      <c r="R15" s="46">
        <v>1460482</v>
      </c>
      <c r="S15" s="48">
        <v>558312</v>
      </c>
      <c r="T15" s="48">
        <f t="shared" si="6"/>
        <v>2018794</v>
      </c>
      <c r="U15" s="45">
        <f t="shared" si="7"/>
        <v>0.27388875156121667</v>
      </c>
      <c r="V15" s="46">
        <v>848781</v>
      </c>
      <c r="W15" s="48">
        <v>515197</v>
      </c>
      <c r="X15" s="48">
        <f t="shared" si="8"/>
        <v>1363978</v>
      </c>
      <c r="Y15" s="45">
        <f t="shared" si="9"/>
        <v>0.18505019906784206</v>
      </c>
      <c r="Z15" s="41">
        <f t="shared" si="10"/>
        <v>5635440</v>
      </c>
      <c r="AA15" s="42">
        <f t="shared" si="11"/>
        <v>1819428</v>
      </c>
      <c r="AB15" s="42">
        <f t="shared" si="12"/>
        <v>7454868</v>
      </c>
      <c r="AC15" s="45">
        <f t="shared" si="13"/>
        <v>1.0113981364981588</v>
      </c>
      <c r="AD15" s="41">
        <v>902235</v>
      </c>
      <c r="AE15" s="42">
        <v>210731</v>
      </c>
      <c r="AF15" s="42">
        <f t="shared" si="14"/>
        <v>1112966</v>
      </c>
      <c r="AG15" s="45">
        <f t="shared" si="15"/>
        <v>1.2682459148407486</v>
      </c>
      <c r="AH15" s="45">
        <f t="shared" si="16"/>
        <v>0.22553429305118033</v>
      </c>
      <c r="AI15" s="14">
        <v>4300359</v>
      </c>
      <c r="AJ15" s="14">
        <v>4277985</v>
      </c>
      <c r="AK15" s="14">
        <v>5425537</v>
      </c>
      <c r="AL15" s="14"/>
    </row>
    <row r="16" spans="1:38" s="15" customFormat="1" ht="12.75">
      <c r="A16" s="30"/>
      <c r="B16" s="39" t="s">
        <v>34</v>
      </c>
      <c r="C16" s="115" t="s">
        <v>35</v>
      </c>
      <c r="D16" s="41">
        <v>2141287</v>
      </c>
      <c r="E16" s="42">
        <v>442725</v>
      </c>
      <c r="F16" s="44">
        <f t="shared" si="0"/>
        <v>2584012</v>
      </c>
      <c r="G16" s="41">
        <v>2187446</v>
      </c>
      <c r="H16" s="42">
        <v>511492</v>
      </c>
      <c r="I16" s="44">
        <f t="shared" si="1"/>
        <v>2698938</v>
      </c>
      <c r="J16" s="41">
        <v>748090</v>
      </c>
      <c r="K16" s="42">
        <v>380304</v>
      </c>
      <c r="L16" s="42">
        <f t="shared" si="2"/>
        <v>1128394</v>
      </c>
      <c r="M16" s="45">
        <f t="shared" si="3"/>
        <v>0.436682956580697</v>
      </c>
      <c r="N16" s="46">
        <v>457686</v>
      </c>
      <c r="O16" s="47">
        <v>98030</v>
      </c>
      <c r="P16" s="48">
        <f t="shared" si="4"/>
        <v>555716</v>
      </c>
      <c r="Q16" s="45">
        <f t="shared" si="5"/>
        <v>0.20590172875405066</v>
      </c>
      <c r="R16" s="46">
        <v>626940</v>
      </c>
      <c r="S16" s="48">
        <v>111573</v>
      </c>
      <c r="T16" s="48">
        <f t="shared" si="6"/>
        <v>738513</v>
      </c>
      <c r="U16" s="45">
        <f t="shared" si="7"/>
        <v>0.2736309615115279</v>
      </c>
      <c r="V16" s="46">
        <v>364920</v>
      </c>
      <c r="W16" s="48">
        <v>102024</v>
      </c>
      <c r="X16" s="48">
        <f t="shared" si="8"/>
        <v>466944</v>
      </c>
      <c r="Y16" s="45">
        <f t="shared" si="9"/>
        <v>0.17301027292957452</v>
      </c>
      <c r="Z16" s="41">
        <f t="shared" si="10"/>
        <v>2197636</v>
      </c>
      <c r="AA16" s="42">
        <f t="shared" si="11"/>
        <v>691931</v>
      </c>
      <c r="AB16" s="42">
        <f t="shared" si="12"/>
        <v>2889567</v>
      </c>
      <c r="AC16" s="45">
        <f t="shared" si="13"/>
        <v>1.0706311149051961</v>
      </c>
      <c r="AD16" s="41">
        <v>232840</v>
      </c>
      <c r="AE16" s="42">
        <v>146402</v>
      </c>
      <c r="AF16" s="42">
        <f t="shared" si="14"/>
        <v>379242</v>
      </c>
      <c r="AG16" s="45">
        <f t="shared" si="15"/>
        <v>1.0298133149808346</v>
      </c>
      <c r="AH16" s="45">
        <f t="shared" si="16"/>
        <v>0.23125603176863319</v>
      </c>
      <c r="AI16" s="14">
        <v>1840664</v>
      </c>
      <c r="AJ16" s="14">
        <v>1755256</v>
      </c>
      <c r="AK16" s="14">
        <v>1807586</v>
      </c>
      <c r="AL16" s="14"/>
    </row>
    <row r="17" spans="1:38" s="15" customFormat="1" ht="12.75">
      <c r="A17" s="30"/>
      <c r="B17" s="49" t="s">
        <v>36</v>
      </c>
      <c r="C17" s="115" t="s">
        <v>37</v>
      </c>
      <c r="D17" s="41">
        <v>26488819</v>
      </c>
      <c r="E17" s="42">
        <v>5723613</v>
      </c>
      <c r="F17" s="44">
        <f t="shared" si="0"/>
        <v>32212432</v>
      </c>
      <c r="G17" s="41">
        <v>28960443</v>
      </c>
      <c r="H17" s="42">
        <v>7067183</v>
      </c>
      <c r="I17" s="44">
        <f t="shared" si="1"/>
        <v>36027626</v>
      </c>
      <c r="J17" s="41">
        <v>7292483</v>
      </c>
      <c r="K17" s="42">
        <v>1089439</v>
      </c>
      <c r="L17" s="42">
        <f t="shared" si="2"/>
        <v>8381922</v>
      </c>
      <c r="M17" s="45">
        <f t="shared" si="3"/>
        <v>0.26020767385709964</v>
      </c>
      <c r="N17" s="46">
        <v>6717065</v>
      </c>
      <c r="O17" s="47">
        <v>1519798</v>
      </c>
      <c r="P17" s="48">
        <f t="shared" si="4"/>
        <v>8236863</v>
      </c>
      <c r="Q17" s="45">
        <f t="shared" si="5"/>
        <v>0.2286263047140547</v>
      </c>
      <c r="R17" s="46">
        <v>7419968</v>
      </c>
      <c r="S17" s="48">
        <v>1213247</v>
      </c>
      <c r="T17" s="48">
        <f t="shared" si="6"/>
        <v>8633215</v>
      </c>
      <c r="U17" s="45">
        <f t="shared" si="7"/>
        <v>0.2396276401892259</v>
      </c>
      <c r="V17" s="46">
        <v>6860727</v>
      </c>
      <c r="W17" s="48">
        <v>2832318</v>
      </c>
      <c r="X17" s="48">
        <f t="shared" si="8"/>
        <v>9693045</v>
      </c>
      <c r="Y17" s="45">
        <f t="shared" si="9"/>
        <v>0.26904478801906073</v>
      </c>
      <c r="Z17" s="41">
        <f t="shared" si="10"/>
        <v>28290243</v>
      </c>
      <c r="AA17" s="42">
        <f t="shared" si="11"/>
        <v>6654802</v>
      </c>
      <c r="AB17" s="42">
        <f t="shared" si="12"/>
        <v>34945045</v>
      </c>
      <c r="AC17" s="45">
        <f t="shared" si="13"/>
        <v>0.9699513645445303</v>
      </c>
      <c r="AD17" s="41">
        <v>4910852</v>
      </c>
      <c r="AE17" s="42">
        <v>1802291</v>
      </c>
      <c r="AF17" s="42">
        <f t="shared" si="14"/>
        <v>6713143</v>
      </c>
      <c r="AG17" s="45">
        <f t="shared" si="15"/>
        <v>0.947995149116169</v>
      </c>
      <c r="AH17" s="45">
        <f t="shared" si="16"/>
        <v>0.4438907379151613</v>
      </c>
      <c r="AI17" s="14">
        <v>25701880</v>
      </c>
      <c r="AJ17" s="14">
        <v>25768500</v>
      </c>
      <c r="AK17" s="14">
        <v>24428413</v>
      </c>
      <c r="AL17" s="14"/>
    </row>
    <row r="18" spans="1:38" s="15" customFormat="1" ht="12.75">
      <c r="A18" s="50"/>
      <c r="B18" s="51" t="s">
        <v>12</v>
      </c>
      <c r="C18" s="50"/>
      <c r="D18" s="52">
        <f>SUM(D9:D17)</f>
        <v>145510954</v>
      </c>
      <c r="E18" s="53">
        <f>SUM(E9:E17)</f>
        <v>41935143</v>
      </c>
      <c r="F18" s="54">
        <f t="shared" si="0"/>
        <v>187446097</v>
      </c>
      <c r="G18" s="52">
        <f>SUM(G9:G17)</f>
        <v>150939103</v>
      </c>
      <c r="H18" s="53">
        <f>SUM(H9:H17)</f>
        <v>46242609</v>
      </c>
      <c r="I18" s="54">
        <f t="shared" si="1"/>
        <v>197181712</v>
      </c>
      <c r="J18" s="52">
        <f>SUM(J9:J17)</f>
        <v>36333353</v>
      </c>
      <c r="K18" s="53">
        <f>SUM(K9:K17)</f>
        <v>6451521</v>
      </c>
      <c r="L18" s="53">
        <f t="shared" si="2"/>
        <v>42784874</v>
      </c>
      <c r="M18" s="55">
        <f t="shared" si="3"/>
        <v>0.22825161304905697</v>
      </c>
      <c r="N18" s="56">
        <f>SUM(N9:N17)</f>
        <v>35201390</v>
      </c>
      <c r="O18" s="57">
        <f>SUM(O9:O17)</f>
        <v>10524283</v>
      </c>
      <c r="P18" s="58">
        <f t="shared" si="4"/>
        <v>45725673</v>
      </c>
      <c r="Q18" s="55">
        <f t="shared" si="5"/>
        <v>0.23189611519348205</v>
      </c>
      <c r="R18" s="56">
        <f>SUM(R9:R17)</f>
        <v>39159130</v>
      </c>
      <c r="S18" s="58">
        <f>SUM(S9:S17)</f>
        <v>8401247</v>
      </c>
      <c r="T18" s="58">
        <f t="shared" si="6"/>
        <v>47560377</v>
      </c>
      <c r="U18" s="55">
        <f t="shared" si="7"/>
        <v>0.2412007509093947</v>
      </c>
      <c r="V18" s="56">
        <f>SUM(V9:V17)</f>
        <v>31779819</v>
      </c>
      <c r="W18" s="58">
        <f>SUM(W9:W17)</f>
        <v>14544516</v>
      </c>
      <c r="X18" s="58">
        <f t="shared" si="8"/>
        <v>46324335</v>
      </c>
      <c r="Y18" s="55">
        <f t="shared" si="9"/>
        <v>0.23493220811471605</v>
      </c>
      <c r="Z18" s="52">
        <f t="shared" si="10"/>
        <v>142473692</v>
      </c>
      <c r="AA18" s="53">
        <f t="shared" si="11"/>
        <v>39921567</v>
      </c>
      <c r="AB18" s="53">
        <f t="shared" si="12"/>
        <v>182395259</v>
      </c>
      <c r="AC18" s="55">
        <f t="shared" si="13"/>
        <v>0.9250110324632945</v>
      </c>
      <c r="AD18" s="52">
        <f>SUM(AD9:AD17)</f>
        <v>26130669</v>
      </c>
      <c r="AE18" s="53">
        <f>SUM(AE9:AE17)</f>
        <v>10557830</v>
      </c>
      <c r="AF18" s="53">
        <f t="shared" si="14"/>
        <v>36688499</v>
      </c>
      <c r="AG18" s="55">
        <f t="shared" si="15"/>
        <v>0.9473024102838749</v>
      </c>
      <c r="AH18" s="55">
        <f t="shared" si="16"/>
        <v>0.2626391447630496</v>
      </c>
      <c r="AI18" s="14">
        <f>SUM(AI9:AI17)</f>
        <v>144839644</v>
      </c>
      <c r="AJ18" s="14">
        <f>SUM(AJ9:AJ17)</f>
        <v>143978103</v>
      </c>
      <c r="AK18" s="14">
        <f>SUM(AK9:AK17)</f>
        <v>136390804</v>
      </c>
      <c r="AL18" s="14"/>
    </row>
    <row r="19" spans="1:38" s="15" customFormat="1" ht="12.75" customHeight="1">
      <c r="A19" s="59"/>
      <c r="B19" s="60"/>
      <c r="C19" s="61"/>
      <c r="D19" s="62"/>
      <c r="E19" s="63"/>
      <c r="F19" s="64"/>
      <c r="G19" s="62"/>
      <c r="H19" s="63"/>
      <c r="I19" s="64"/>
      <c r="J19" s="65"/>
      <c r="K19" s="63"/>
      <c r="L19" s="64"/>
      <c r="M19" s="66"/>
      <c r="N19" s="65"/>
      <c r="O19" s="64"/>
      <c r="P19" s="63"/>
      <c r="Q19" s="66"/>
      <c r="R19" s="65"/>
      <c r="S19" s="63"/>
      <c r="T19" s="63"/>
      <c r="U19" s="66"/>
      <c r="V19" s="65"/>
      <c r="W19" s="63"/>
      <c r="X19" s="63"/>
      <c r="Y19" s="66"/>
      <c r="Z19" s="65"/>
      <c r="AA19" s="63"/>
      <c r="AB19" s="64"/>
      <c r="AC19" s="66"/>
      <c r="AD19" s="65"/>
      <c r="AE19" s="63"/>
      <c r="AF19" s="63"/>
      <c r="AG19" s="66"/>
      <c r="AH19" s="66"/>
      <c r="AI19" s="14"/>
      <c r="AJ19" s="14"/>
      <c r="AK19" s="14"/>
      <c r="AL19" s="14"/>
    </row>
    <row r="20" spans="1:38" s="15" customFormat="1" ht="12.75">
      <c r="A20" s="14"/>
      <c r="B20" s="6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5" width="10.7109375" style="0" hidden="1" customWidth="1"/>
    <col min="36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34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453</v>
      </c>
      <c r="C9" s="40" t="s">
        <v>454</v>
      </c>
      <c r="D9" s="41">
        <v>21551</v>
      </c>
      <c r="E9" s="42">
        <v>0</v>
      </c>
      <c r="F9" s="43">
        <f>$D9+$E9</f>
        <v>21551</v>
      </c>
      <c r="G9" s="41">
        <v>21722</v>
      </c>
      <c r="H9" s="42">
        <v>52864</v>
      </c>
      <c r="I9" s="44">
        <f>$G9+$H9</f>
        <v>74586</v>
      </c>
      <c r="J9" s="41">
        <v>6529</v>
      </c>
      <c r="K9" s="42">
        <v>15606</v>
      </c>
      <c r="L9" s="42">
        <f>$J9+$K9</f>
        <v>22135</v>
      </c>
      <c r="M9" s="45">
        <f>IF($F9=0,0,$L9/$F9)</f>
        <v>1.027098510509953</v>
      </c>
      <c r="N9" s="46">
        <v>0</v>
      </c>
      <c r="O9" s="47">
        <v>0</v>
      </c>
      <c r="P9" s="48">
        <f>$N9+$O9</f>
        <v>0</v>
      </c>
      <c r="Q9" s="45">
        <f>IF($I9=0,0,$P9/$I9)</f>
        <v>0</v>
      </c>
      <c r="R9" s="46">
        <v>0</v>
      </c>
      <c r="S9" s="48">
        <v>0</v>
      </c>
      <c r="T9" s="48">
        <f>$R9+$S9</f>
        <v>0</v>
      </c>
      <c r="U9" s="45">
        <f>IF($I9=0,0,$T9/$I9)</f>
        <v>0</v>
      </c>
      <c r="V9" s="46">
        <v>0</v>
      </c>
      <c r="W9" s="48">
        <v>0</v>
      </c>
      <c r="X9" s="48">
        <f>$V9+$W9</f>
        <v>0</v>
      </c>
      <c r="Y9" s="45">
        <f>IF($I9=0,0,$X9/$I9)</f>
        <v>0</v>
      </c>
      <c r="Z9" s="41">
        <f>(($J9+$N9)+$R9)+$V9</f>
        <v>6529</v>
      </c>
      <c r="AA9" s="42">
        <f>(($K9+$O9)+$S9)+$W9</f>
        <v>15606</v>
      </c>
      <c r="AB9" s="42">
        <f>$Z9+$AA9</f>
        <v>22135</v>
      </c>
      <c r="AC9" s="45">
        <f>IF($I9=0,0,$AB9/$I9)</f>
        <v>0.296771512080015</v>
      </c>
      <c r="AD9" s="41">
        <v>71</v>
      </c>
      <c r="AE9" s="42">
        <v>28121</v>
      </c>
      <c r="AF9" s="42">
        <f>$AD9+$AE9</f>
        <v>28192</v>
      </c>
      <c r="AG9" s="45">
        <f>IF($AJ9=0,0,$AK9/$AJ9)</f>
        <v>1.349494849445325</v>
      </c>
      <c r="AH9" s="45">
        <f>IF($AF9=0,0,$X9/$AF9-1)</f>
        <v>-1</v>
      </c>
      <c r="AI9" s="14">
        <v>74028</v>
      </c>
      <c r="AJ9" s="14">
        <v>60576</v>
      </c>
      <c r="AK9" s="14">
        <v>81747</v>
      </c>
      <c r="AL9" s="14"/>
    </row>
    <row r="10" spans="1:38" s="15" customFormat="1" ht="12.75">
      <c r="A10" s="30" t="s">
        <v>95</v>
      </c>
      <c r="B10" s="94" t="s">
        <v>455</v>
      </c>
      <c r="C10" s="40" t="s">
        <v>456</v>
      </c>
      <c r="D10" s="41">
        <v>114148</v>
      </c>
      <c r="E10" s="42">
        <v>30762</v>
      </c>
      <c r="F10" s="44">
        <f aca="true" t="shared" si="0" ref="F10:F46">$D10+$E10</f>
        <v>144910</v>
      </c>
      <c r="G10" s="41">
        <v>114975</v>
      </c>
      <c r="H10" s="42">
        <v>30762</v>
      </c>
      <c r="I10" s="44">
        <f aca="true" t="shared" si="1" ref="I10:I46">$G10+$H10</f>
        <v>145737</v>
      </c>
      <c r="J10" s="41">
        <v>34344</v>
      </c>
      <c r="K10" s="42">
        <v>6425</v>
      </c>
      <c r="L10" s="42">
        <f aca="true" t="shared" si="2" ref="L10:L46">$J10+$K10</f>
        <v>40769</v>
      </c>
      <c r="M10" s="45">
        <f aca="true" t="shared" si="3" ref="M10:M46">IF($F10=0,0,$L10/$F10)</f>
        <v>0.28134014215720105</v>
      </c>
      <c r="N10" s="46">
        <v>39108</v>
      </c>
      <c r="O10" s="47">
        <v>6222</v>
      </c>
      <c r="P10" s="48">
        <f aca="true" t="shared" si="4" ref="P10:P46">$N10+$O10</f>
        <v>45330</v>
      </c>
      <c r="Q10" s="45">
        <f aca="true" t="shared" si="5" ref="Q10:Q46">IF($I10=0,0,$P10/$I10)</f>
        <v>0.31103974968607834</v>
      </c>
      <c r="R10" s="46">
        <v>14762</v>
      </c>
      <c r="S10" s="48">
        <v>9430</v>
      </c>
      <c r="T10" s="48">
        <f aca="true" t="shared" si="6" ref="T10:T46">$R10+$S10</f>
        <v>24192</v>
      </c>
      <c r="U10" s="45">
        <f aca="true" t="shared" si="7" ref="U10:U46">IF($I10=0,0,$T10/$I10)</f>
        <v>0.1659976533069845</v>
      </c>
      <c r="V10" s="46">
        <v>14904</v>
      </c>
      <c r="W10" s="48">
        <v>3817</v>
      </c>
      <c r="X10" s="48">
        <f aca="true" t="shared" si="8" ref="X10:X46">$V10+$W10</f>
        <v>18721</v>
      </c>
      <c r="Y10" s="45">
        <f aca="true" t="shared" si="9" ref="Y10:Y46">IF($I10=0,0,$X10/$I10)</f>
        <v>0.12845742673446003</v>
      </c>
      <c r="Z10" s="41">
        <f aca="true" t="shared" si="10" ref="Z10:Z46">(($J10+$N10)+$R10)+$V10</f>
        <v>103118</v>
      </c>
      <c r="AA10" s="42">
        <f aca="true" t="shared" si="11" ref="AA10:AA46">(($K10+$O10)+$S10)+$W10</f>
        <v>25894</v>
      </c>
      <c r="AB10" s="42">
        <f aca="true" t="shared" si="12" ref="AB10:AB46">$Z10+$AA10</f>
        <v>129012</v>
      </c>
      <c r="AC10" s="45">
        <f aca="true" t="shared" si="13" ref="AC10:AC46">IF($I10=0,0,$AB10/$I10)</f>
        <v>0.8852384775314436</v>
      </c>
      <c r="AD10" s="41">
        <v>14458</v>
      </c>
      <c r="AE10" s="42">
        <v>5975</v>
      </c>
      <c r="AF10" s="42">
        <f aca="true" t="shared" si="14" ref="AF10:AF46">$AD10+$AE10</f>
        <v>20433</v>
      </c>
      <c r="AG10" s="45">
        <f aca="true" t="shared" si="15" ref="AG10:AG46">IF($AJ10=0,0,$AK10/$AJ10)</f>
        <v>1.192204613719799</v>
      </c>
      <c r="AH10" s="45">
        <f aca="true" t="shared" si="16" ref="AH10:AH46">IF($AF10=0,0,$X10/$AF10-1)</f>
        <v>-0.08378603239857096</v>
      </c>
      <c r="AI10" s="14">
        <v>96023</v>
      </c>
      <c r="AJ10" s="14">
        <v>98879</v>
      </c>
      <c r="AK10" s="14">
        <v>117884</v>
      </c>
      <c r="AL10" s="14"/>
    </row>
    <row r="11" spans="1:38" s="15" customFormat="1" ht="12.75">
      <c r="A11" s="30" t="s">
        <v>95</v>
      </c>
      <c r="B11" s="94" t="s">
        <v>457</v>
      </c>
      <c r="C11" s="40" t="s">
        <v>458</v>
      </c>
      <c r="D11" s="41">
        <v>0</v>
      </c>
      <c r="E11" s="42">
        <v>0</v>
      </c>
      <c r="F11" s="43">
        <f t="shared" si="0"/>
        <v>0</v>
      </c>
      <c r="G11" s="41">
        <v>0</v>
      </c>
      <c r="H11" s="42">
        <v>0</v>
      </c>
      <c r="I11" s="44">
        <f t="shared" si="1"/>
        <v>0</v>
      </c>
      <c r="J11" s="41">
        <v>24429</v>
      </c>
      <c r="K11" s="42">
        <v>3844</v>
      </c>
      <c r="L11" s="42">
        <f t="shared" si="2"/>
        <v>28273</v>
      </c>
      <c r="M11" s="45">
        <f t="shared" si="3"/>
        <v>0</v>
      </c>
      <c r="N11" s="46">
        <v>18393</v>
      </c>
      <c r="O11" s="47">
        <v>4469</v>
      </c>
      <c r="P11" s="48">
        <f t="shared" si="4"/>
        <v>22862</v>
      </c>
      <c r="Q11" s="45">
        <f t="shared" si="5"/>
        <v>0</v>
      </c>
      <c r="R11" s="46">
        <v>27277</v>
      </c>
      <c r="S11" s="48">
        <v>2204</v>
      </c>
      <c r="T11" s="48">
        <f t="shared" si="6"/>
        <v>29481</v>
      </c>
      <c r="U11" s="45">
        <f t="shared" si="7"/>
        <v>0</v>
      </c>
      <c r="V11" s="46">
        <v>8726</v>
      </c>
      <c r="W11" s="48">
        <v>1976</v>
      </c>
      <c r="X11" s="48">
        <f t="shared" si="8"/>
        <v>10702</v>
      </c>
      <c r="Y11" s="45">
        <f t="shared" si="9"/>
        <v>0</v>
      </c>
      <c r="Z11" s="41">
        <f t="shared" si="10"/>
        <v>78825</v>
      </c>
      <c r="AA11" s="42">
        <f t="shared" si="11"/>
        <v>12493</v>
      </c>
      <c r="AB11" s="42">
        <f t="shared" si="12"/>
        <v>91318</v>
      </c>
      <c r="AC11" s="45">
        <f t="shared" si="13"/>
        <v>0</v>
      </c>
      <c r="AD11" s="41">
        <v>0</v>
      </c>
      <c r="AE11" s="42">
        <v>0</v>
      </c>
      <c r="AF11" s="42">
        <f t="shared" si="14"/>
        <v>0</v>
      </c>
      <c r="AG11" s="45">
        <f t="shared" si="15"/>
        <v>0</v>
      </c>
      <c r="AH11" s="45">
        <f t="shared" si="16"/>
        <v>0</v>
      </c>
      <c r="AI11" s="14">
        <v>0</v>
      </c>
      <c r="AJ11" s="14">
        <v>0</v>
      </c>
      <c r="AK11" s="14">
        <v>0</v>
      </c>
      <c r="AL11" s="14"/>
    </row>
    <row r="12" spans="1:38" s="15" customFormat="1" ht="12.75">
      <c r="A12" s="30" t="s">
        <v>114</v>
      </c>
      <c r="B12" s="94" t="s">
        <v>459</v>
      </c>
      <c r="C12" s="40" t="s">
        <v>460</v>
      </c>
      <c r="D12" s="41">
        <v>0</v>
      </c>
      <c r="E12" s="42">
        <v>0</v>
      </c>
      <c r="F12" s="43">
        <f t="shared" si="0"/>
        <v>0</v>
      </c>
      <c r="G12" s="41">
        <v>0</v>
      </c>
      <c r="H12" s="42">
        <v>0</v>
      </c>
      <c r="I12" s="44">
        <f t="shared" si="1"/>
        <v>0</v>
      </c>
      <c r="J12" s="41">
        <v>7207</v>
      </c>
      <c r="K12" s="42">
        <v>91</v>
      </c>
      <c r="L12" s="42">
        <f t="shared" si="2"/>
        <v>7298</v>
      </c>
      <c r="M12" s="45">
        <f t="shared" si="3"/>
        <v>0</v>
      </c>
      <c r="N12" s="46">
        <v>3893</v>
      </c>
      <c r="O12" s="47">
        <v>1116</v>
      </c>
      <c r="P12" s="48">
        <f t="shared" si="4"/>
        <v>5009</v>
      </c>
      <c r="Q12" s="45">
        <f t="shared" si="5"/>
        <v>0</v>
      </c>
      <c r="R12" s="46">
        <v>26217</v>
      </c>
      <c r="S12" s="48">
        <v>403</v>
      </c>
      <c r="T12" s="48">
        <f t="shared" si="6"/>
        <v>26620</v>
      </c>
      <c r="U12" s="45">
        <f t="shared" si="7"/>
        <v>0</v>
      </c>
      <c r="V12" s="46">
        <v>13138</v>
      </c>
      <c r="W12" s="48">
        <v>71</v>
      </c>
      <c r="X12" s="48">
        <f t="shared" si="8"/>
        <v>13209</v>
      </c>
      <c r="Y12" s="45">
        <f t="shared" si="9"/>
        <v>0</v>
      </c>
      <c r="Z12" s="41">
        <f t="shared" si="10"/>
        <v>50455</v>
      </c>
      <c r="AA12" s="42">
        <f t="shared" si="11"/>
        <v>1681</v>
      </c>
      <c r="AB12" s="42">
        <f t="shared" si="12"/>
        <v>52136</v>
      </c>
      <c r="AC12" s="45">
        <f t="shared" si="13"/>
        <v>0</v>
      </c>
      <c r="AD12" s="41">
        <v>0</v>
      </c>
      <c r="AE12" s="42">
        <v>0</v>
      </c>
      <c r="AF12" s="42">
        <f t="shared" si="14"/>
        <v>0</v>
      </c>
      <c r="AG12" s="45">
        <f t="shared" si="15"/>
        <v>0</v>
      </c>
      <c r="AH12" s="45">
        <f t="shared" si="16"/>
        <v>0</v>
      </c>
      <c r="AI12" s="14">
        <v>0</v>
      </c>
      <c r="AJ12" s="14">
        <v>0</v>
      </c>
      <c r="AK12" s="14">
        <v>0</v>
      </c>
      <c r="AL12" s="14"/>
    </row>
    <row r="13" spans="1:38" s="87" customFormat="1" ht="12.75">
      <c r="A13" s="95"/>
      <c r="B13" s="112" t="s">
        <v>649</v>
      </c>
      <c r="C13" s="33"/>
      <c r="D13" s="52">
        <f>SUM(D9:D12)</f>
        <v>135699</v>
      </c>
      <c r="E13" s="53">
        <f>SUM(E9:E12)</f>
        <v>30762</v>
      </c>
      <c r="F13" s="89">
        <f t="shared" si="0"/>
        <v>166461</v>
      </c>
      <c r="G13" s="52">
        <f>SUM(G9:G12)</f>
        <v>136697</v>
      </c>
      <c r="H13" s="53">
        <f>SUM(H9:H12)</f>
        <v>83626</v>
      </c>
      <c r="I13" s="54">
        <f t="shared" si="1"/>
        <v>220323</v>
      </c>
      <c r="J13" s="52">
        <f>SUM(J9:J12)</f>
        <v>72509</v>
      </c>
      <c r="K13" s="53">
        <f>SUM(K9:K12)</f>
        <v>25966</v>
      </c>
      <c r="L13" s="53">
        <f t="shared" si="2"/>
        <v>98475</v>
      </c>
      <c r="M13" s="55">
        <f t="shared" si="3"/>
        <v>0.5915800097320093</v>
      </c>
      <c r="N13" s="74">
        <f>SUM(N9:N12)</f>
        <v>61394</v>
      </c>
      <c r="O13" s="75">
        <f>SUM(O9:O12)</f>
        <v>11807</v>
      </c>
      <c r="P13" s="76">
        <f t="shared" si="4"/>
        <v>73201</v>
      </c>
      <c r="Q13" s="55">
        <f t="shared" si="5"/>
        <v>0.3322440235472465</v>
      </c>
      <c r="R13" s="74">
        <f>SUM(R9:R12)</f>
        <v>68256</v>
      </c>
      <c r="S13" s="76">
        <f>SUM(S9:S12)</f>
        <v>12037</v>
      </c>
      <c r="T13" s="76">
        <f t="shared" si="6"/>
        <v>80293</v>
      </c>
      <c r="U13" s="55">
        <f t="shared" si="7"/>
        <v>0.3644331277261112</v>
      </c>
      <c r="V13" s="74">
        <f>SUM(V9:V12)</f>
        <v>36768</v>
      </c>
      <c r="W13" s="76">
        <f>SUM(W9:W12)</f>
        <v>5864</v>
      </c>
      <c r="X13" s="76">
        <f t="shared" si="8"/>
        <v>42632</v>
      </c>
      <c r="Y13" s="55">
        <f t="shared" si="9"/>
        <v>0.19349772833521695</v>
      </c>
      <c r="Z13" s="52">
        <f t="shared" si="10"/>
        <v>238927</v>
      </c>
      <c r="AA13" s="53">
        <f t="shared" si="11"/>
        <v>55674</v>
      </c>
      <c r="AB13" s="53">
        <f t="shared" si="12"/>
        <v>294601</v>
      </c>
      <c r="AC13" s="55">
        <f t="shared" si="13"/>
        <v>1.337132301212311</v>
      </c>
      <c r="AD13" s="52">
        <f>SUM(AD9:AD12)</f>
        <v>14529</v>
      </c>
      <c r="AE13" s="53">
        <f>SUM(AE9:AE12)</f>
        <v>34096</v>
      </c>
      <c r="AF13" s="53">
        <f t="shared" si="14"/>
        <v>48625</v>
      </c>
      <c r="AG13" s="55">
        <f t="shared" si="15"/>
        <v>1.2519582327302374</v>
      </c>
      <c r="AH13" s="55">
        <f t="shared" si="16"/>
        <v>-0.12324935732647813</v>
      </c>
      <c r="AI13" s="96">
        <f>SUM(AI9:AI12)</f>
        <v>170051</v>
      </c>
      <c r="AJ13" s="96">
        <f>SUM(AJ9:AJ12)</f>
        <v>159455</v>
      </c>
      <c r="AK13" s="96">
        <f>SUM(AK9:AK12)</f>
        <v>199631</v>
      </c>
      <c r="AL13" s="96"/>
    </row>
    <row r="14" spans="1:38" s="15" customFormat="1" ht="12.75">
      <c r="A14" s="30" t="s">
        <v>95</v>
      </c>
      <c r="B14" s="94" t="s">
        <v>461</v>
      </c>
      <c r="C14" s="40" t="s">
        <v>462</v>
      </c>
      <c r="D14" s="41">
        <v>0</v>
      </c>
      <c r="E14" s="42">
        <v>0</v>
      </c>
      <c r="F14" s="43">
        <f t="shared" si="0"/>
        <v>0</v>
      </c>
      <c r="G14" s="41">
        <v>0</v>
      </c>
      <c r="H14" s="42">
        <v>0</v>
      </c>
      <c r="I14" s="44">
        <f t="shared" si="1"/>
        <v>0</v>
      </c>
      <c r="J14" s="41">
        <v>1134</v>
      </c>
      <c r="K14" s="42">
        <v>77716</v>
      </c>
      <c r="L14" s="42">
        <f t="shared" si="2"/>
        <v>78850</v>
      </c>
      <c r="M14" s="45">
        <f t="shared" si="3"/>
        <v>0</v>
      </c>
      <c r="N14" s="46">
        <v>5396</v>
      </c>
      <c r="O14" s="47">
        <v>0</v>
      </c>
      <c r="P14" s="48">
        <f t="shared" si="4"/>
        <v>5396</v>
      </c>
      <c r="Q14" s="45">
        <f t="shared" si="5"/>
        <v>0</v>
      </c>
      <c r="R14" s="46">
        <v>1311</v>
      </c>
      <c r="S14" s="48">
        <v>0</v>
      </c>
      <c r="T14" s="48">
        <f t="shared" si="6"/>
        <v>1311</v>
      </c>
      <c r="U14" s="45">
        <f t="shared" si="7"/>
        <v>0</v>
      </c>
      <c r="V14" s="46">
        <v>2723</v>
      </c>
      <c r="W14" s="48">
        <v>0</v>
      </c>
      <c r="X14" s="48">
        <f t="shared" si="8"/>
        <v>2723</v>
      </c>
      <c r="Y14" s="45">
        <f t="shared" si="9"/>
        <v>0</v>
      </c>
      <c r="Z14" s="41">
        <f t="shared" si="10"/>
        <v>10564</v>
      </c>
      <c r="AA14" s="42">
        <f t="shared" si="11"/>
        <v>77716</v>
      </c>
      <c r="AB14" s="42">
        <f t="shared" si="12"/>
        <v>88280</v>
      </c>
      <c r="AC14" s="45">
        <f t="shared" si="13"/>
        <v>0</v>
      </c>
      <c r="AD14" s="41">
        <v>0</v>
      </c>
      <c r="AE14" s="42">
        <v>0</v>
      </c>
      <c r="AF14" s="42">
        <f t="shared" si="14"/>
        <v>0</v>
      </c>
      <c r="AG14" s="45">
        <f t="shared" si="15"/>
        <v>0</v>
      </c>
      <c r="AH14" s="45">
        <f t="shared" si="16"/>
        <v>0</v>
      </c>
      <c r="AI14" s="14">
        <v>0</v>
      </c>
      <c r="AJ14" s="14">
        <v>0</v>
      </c>
      <c r="AK14" s="14">
        <v>0</v>
      </c>
      <c r="AL14" s="14"/>
    </row>
    <row r="15" spans="1:38" s="15" customFormat="1" ht="12.75">
      <c r="A15" s="30" t="s">
        <v>95</v>
      </c>
      <c r="B15" s="94" t="s">
        <v>463</v>
      </c>
      <c r="C15" s="40" t="s">
        <v>464</v>
      </c>
      <c r="D15" s="41">
        <v>93588</v>
      </c>
      <c r="E15" s="42">
        <v>7371</v>
      </c>
      <c r="F15" s="43">
        <f t="shared" si="0"/>
        <v>100959</v>
      </c>
      <c r="G15" s="41">
        <v>95786</v>
      </c>
      <c r="H15" s="42">
        <v>9371</v>
      </c>
      <c r="I15" s="44">
        <f t="shared" si="1"/>
        <v>105157</v>
      </c>
      <c r="J15" s="41">
        <v>39335</v>
      </c>
      <c r="K15" s="42">
        <v>129</v>
      </c>
      <c r="L15" s="42">
        <f t="shared" si="2"/>
        <v>39464</v>
      </c>
      <c r="M15" s="45">
        <f t="shared" si="3"/>
        <v>0.3908913519349439</v>
      </c>
      <c r="N15" s="46">
        <v>18395</v>
      </c>
      <c r="O15" s="47">
        <v>1489</v>
      </c>
      <c r="P15" s="48">
        <f t="shared" si="4"/>
        <v>19884</v>
      </c>
      <c r="Q15" s="45">
        <f t="shared" si="5"/>
        <v>0.18908869594986544</v>
      </c>
      <c r="R15" s="46">
        <v>24205</v>
      </c>
      <c r="S15" s="48">
        <v>284</v>
      </c>
      <c r="T15" s="48">
        <f t="shared" si="6"/>
        <v>24489</v>
      </c>
      <c r="U15" s="45">
        <f t="shared" si="7"/>
        <v>0.23288035984290156</v>
      </c>
      <c r="V15" s="46">
        <v>13748</v>
      </c>
      <c r="W15" s="48">
        <v>3961</v>
      </c>
      <c r="X15" s="48">
        <f t="shared" si="8"/>
        <v>17709</v>
      </c>
      <c r="Y15" s="45">
        <f t="shared" si="9"/>
        <v>0.16840533678214478</v>
      </c>
      <c r="Z15" s="41">
        <f t="shared" si="10"/>
        <v>95683</v>
      </c>
      <c r="AA15" s="42">
        <f t="shared" si="11"/>
        <v>5863</v>
      </c>
      <c r="AB15" s="42">
        <f t="shared" si="12"/>
        <v>101546</v>
      </c>
      <c r="AC15" s="45">
        <f t="shared" si="13"/>
        <v>0.9656608689863727</v>
      </c>
      <c r="AD15" s="41">
        <v>12680</v>
      </c>
      <c r="AE15" s="42">
        <v>6303</v>
      </c>
      <c r="AF15" s="42">
        <f t="shared" si="14"/>
        <v>18983</v>
      </c>
      <c r="AG15" s="45">
        <f t="shared" si="15"/>
        <v>0.9090918892111306</v>
      </c>
      <c r="AH15" s="45">
        <f t="shared" si="16"/>
        <v>-0.06711267976610646</v>
      </c>
      <c r="AI15" s="14">
        <v>147842</v>
      </c>
      <c r="AJ15" s="14">
        <v>92753</v>
      </c>
      <c r="AK15" s="14">
        <v>84321</v>
      </c>
      <c r="AL15" s="14"/>
    </row>
    <row r="16" spans="1:38" s="15" customFormat="1" ht="12.75">
      <c r="A16" s="30" t="s">
        <v>95</v>
      </c>
      <c r="B16" s="94" t="s">
        <v>465</v>
      </c>
      <c r="C16" s="40" t="s">
        <v>466</v>
      </c>
      <c r="D16" s="41">
        <v>0</v>
      </c>
      <c r="E16" s="42">
        <v>0</v>
      </c>
      <c r="F16" s="43">
        <f t="shared" si="0"/>
        <v>0</v>
      </c>
      <c r="G16" s="41">
        <v>0</v>
      </c>
      <c r="H16" s="42">
        <v>0</v>
      </c>
      <c r="I16" s="44">
        <f t="shared" si="1"/>
        <v>0</v>
      </c>
      <c r="J16" s="41">
        <v>0</v>
      </c>
      <c r="K16" s="42">
        <v>0</v>
      </c>
      <c r="L16" s="42">
        <f t="shared" si="2"/>
        <v>0</v>
      </c>
      <c r="M16" s="45">
        <f t="shared" si="3"/>
        <v>0</v>
      </c>
      <c r="N16" s="46">
        <v>4390</v>
      </c>
      <c r="O16" s="47">
        <v>0</v>
      </c>
      <c r="P16" s="48">
        <f t="shared" si="4"/>
        <v>4390</v>
      </c>
      <c r="Q16" s="45">
        <f t="shared" si="5"/>
        <v>0</v>
      </c>
      <c r="R16" s="46">
        <v>3607</v>
      </c>
      <c r="S16" s="48">
        <v>0</v>
      </c>
      <c r="T16" s="48">
        <f t="shared" si="6"/>
        <v>3607</v>
      </c>
      <c r="U16" s="45">
        <f t="shared" si="7"/>
        <v>0</v>
      </c>
      <c r="V16" s="46">
        <v>781</v>
      </c>
      <c r="W16" s="48">
        <v>313</v>
      </c>
      <c r="X16" s="48">
        <f t="shared" si="8"/>
        <v>1094</v>
      </c>
      <c r="Y16" s="45">
        <f t="shared" si="9"/>
        <v>0</v>
      </c>
      <c r="Z16" s="41">
        <f t="shared" si="10"/>
        <v>8778</v>
      </c>
      <c r="AA16" s="42">
        <f t="shared" si="11"/>
        <v>313</v>
      </c>
      <c r="AB16" s="42">
        <f t="shared" si="12"/>
        <v>9091</v>
      </c>
      <c r="AC16" s="45">
        <f t="shared" si="13"/>
        <v>0</v>
      </c>
      <c r="AD16" s="41">
        <v>0</v>
      </c>
      <c r="AE16" s="42">
        <v>0</v>
      </c>
      <c r="AF16" s="42">
        <f t="shared" si="14"/>
        <v>0</v>
      </c>
      <c r="AG16" s="45">
        <f t="shared" si="15"/>
        <v>0</v>
      </c>
      <c r="AH16" s="45">
        <f t="shared" si="16"/>
        <v>0</v>
      </c>
      <c r="AI16" s="14">
        <v>0</v>
      </c>
      <c r="AJ16" s="14">
        <v>0</v>
      </c>
      <c r="AK16" s="14">
        <v>0</v>
      </c>
      <c r="AL16" s="14"/>
    </row>
    <row r="17" spans="1:38" s="15" customFormat="1" ht="12.75">
      <c r="A17" s="30" t="s">
        <v>95</v>
      </c>
      <c r="B17" s="94" t="s">
        <v>467</v>
      </c>
      <c r="C17" s="40" t="s">
        <v>468</v>
      </c>
      <c r="D17" s="41">
        <v>0</v>
      </c>
      <c r="E17" s="42">
        <v>0</v>
      </c>
      <c r="F17" s="43">
        <f t="shared" si="0"/>
        <v>0</v>
      </c>
      <c r="G17" s="41">
        <v>0</v>
      </c>
      <c r="H17" s="42">
        <v>0</v>
      </c>
      <c r="I17" s="44">
        <f t="shared" si="1"/>
        <v>0</v>
      </c>
      <c r="J17" s="41">
        <v>10697</v>
      </c>
      <c r="K17" s="42">
        <v>0</v>
      </c>
      <c r="L17" s="42">
        <f t="shared" si="2"/>
        <v>10697</v>
      </c>
      <c r="M17" s="45">
        <f t="shared" si="3"/>
        <v>0</v>
      </c>
      <c r="N17" s="46">
        <v>1956</v>
      </c>
      <c r="O17" s="47">
        <v>0</v>
      </c>
      <c r="P17" s="48">
        <f t="shared" si="4"/>
        <v>1956</v>
      </c>
      <c r="Q17" s="45">
        <f t="shared" si="5"/>
        <v>0</v>
      </c>
      <c r="R17" s="46">
        <v>6894</v>
      </c>
      <c r="S17" s="48">
        <v>0</v>
      </c>
      <c r="T17" s="48">
        <f t="shared" si="6"/>
        <v>6894</v>
      </c>
      <c r="U17" s="45">
        <f t="shared" si="7"/>
        <v>0</v>
      </c>
      <c r="V17" s="46">
        <v>5258</v>
      </c>
      <c r="W17" s="48">
        <v>0</v>
      </c>
      <c r="X17" s="48">
        <f t="shared" si="8"/>
        <v>5258</v>
      </c>
      <c r="Y17" s="45">
        <f t="shared" si="9"/>
        <v>0</v>
      </c>
      <c r="Z17" s="41">
        <f t="shared" si="10"/>
        <v>24805</v>
      </c>
      <c r="AA17" s="42">
        <f t="shared" si="11"/>
        <v>0</v>
      </c>
      <c r="AB17" s="42">
        <f t="shared" si="12"/>
        <v>24805</v>
      </c>
      <c r="AC17" s="45">
        <f t="shared" si="13"/>
        <v>0</v>
      </c>
      <c r="AD17" s="41">
        <v>0</v>
      </c>
      <c r="AE17" s="42">
        <v>0</v>
      </c>
      <c r="AF17" s="42">
        <f t="shared" si="14"/>
        <v>0</v>
      </c>
      <c r="AG17" s="45">
        <f t="shared" si="15"/>
        <v>0</v>
      </c>
      <c r="AH17" s="45">
        <f t="shared" si="16"/>
        <v>0</v>
      </c>
      <c r="AI17" s="14">
        <v>0</v>
      </c>
      <c r="AJ17" s="14">
        <v>0</v>
      </c>
      <c r="AK17" s="14">
        <v>0</v>
      </c>
      <c r="AL17" s="14"/>
    </row>
    <row r="18" spans="1:38" s="15" customFormat="1" ht="12.75">
      <c r="A18" s="30" t="s">
        <v>95</v>
      </c>
      <c r="B18" s="94" t="s">
        <v>469</v>
      </c>
      <c r="C18" s="40" t="s">
        <v>470</v>
      </c>
      <c r="D18" s="41">
        <v>0</v>
      </c>
      <c r="E18" s="42">
        <v>0</v>
      </c>
      <c r="F18" s="43">
        <f t="shared" si="0"/>
        <v>0</v>
      </c>
      <c r="G18" s="41">
        <v>0</v>
      </c>
      <c r="H18" s="42">
        <v>0</v>
      </c>
      <c r="I18" s="44">
        <f t="shared" si="1"/>
        <v>0</v>
      </c>
      <c r="J18" s="41">
        <v>9383</v>
      </c>
      <c r="K18" s="42">
        <v>5742</v>
      </c>
      <c r="L18" s="42">
        <f t="shared" si="2"/>
        <v>15125</v>
      </c>
      <c r="M18" s="45">
        <f t="shared" si="3"/>
        <v>0</v>
      </c>
      <c r="N18" s="46">
        <v>4405</v>
      </c>
      <c r="O18" s="47">
        <v>17226</v>
      </c>
      <c r="P18" s="48">
        <f t="shared" si="4"/>
        <v>21631</v>
      </c>
      <c r="Q18" s="45">
        <f t="shared" si="5"/>
        <v>0</v>
      </c>
      <c r="R18" s="46">
        <v>5026</v>
      </c>
      <c r="S18" s="48">
        <v>886</v>
      </c>
      <c r="T18" s="48">
        <f t="shared" si="6"/>
        <v>5912</v>
      </c>
      <c r="U18" s="45">
        <f t="shared" si="7"/>
        <v>0</v>
      </c>
      <c r="V18" s="46">
        <v>1858</v>
      </c>
      <c r="W18" s="48">
        <v>0</v>
      </c>
      <c r="X18" s="48">
        <f t="shared" si="8"/>
        <v>1858</v>
      </c>
      <c r="Y18" s="45">
        <f t="shared" si="9"/>
        <v>0</v>
      </c>
      <c r="Z18" s="41">
        <f t="shared" si="10"/>
        <v>20672</v>
      </c>
      <c r="AA18" s="42">
        <f t="shared" si="11"/>
        <v>23854</v>
      </c>
      <c r="AB18" s="42">
        <f t="shared" si="12"/>
        <v>44526</v>
      </c>
      <c r="AC18" s="45">
        <f t="shared" si="13"/>
        <v>0</v>
      </c>
      <c r="AD18" s="41">
        <v>0</v>
      </c>
      <c r="AE18" s="42">
        <v>0</v>
      </c>
      <c r="AF18" s="42">
        <f t="shared" si="14"/>
        <v>0</v>
      </c>
      <c r="AG18" s="45">
        <f t="shared" si="15"/>
        <v>0</v>
      </c>
      <c r="AH18" s="45">
        <f t="shared" si="16"/>
        <v>0</v>
      </c>
      <c r="AI18" s="14">
        <v>0</v>
      </c>
      <c r="AJ18" s="14">
        <v>0</v>
      </c>
      <c r="AK18" s="14">
        <v>0</v>
      </c>
      <c r="AL18" s="14"/>
    </row>
    <row r="19" spans="1:38" s="15" customFormat="1" ht="12.75">
      <c r="A19" s="30" t="s">
        <v>95</v>
      </c>
      <c r="B19" s="94" t="s">
        <v>471</v>
      </c>
      <c r="C19" s="40" t="s">
        <v>472</v>
      </c>
      <c r="D19" s="41">
        <v>32495</v>
      </c>
      <c r="E19" s="42">
        <v>0</v>
      </c>
      <c r="F19" s="43">
        <f t="shared" si="0"/>
        <v>32495</v>
      </c>
      <c r="G19" s="41">
        <v>32495</v>
      </c>
      <c r="H19" s="42">
        <v>0</v>
      </c>
      <c r="I19" s="44">
        <f t="shared" si="1"/>
        <v>32495</v>
      </c>
      <c r="J19" s="41">
        <v>10561</v>
      </c>
      <c r="K19" s="42">
        <v>706</v>
      </c>
      <c r="L19" s="42">
        <f t="shared" si="2"/>
        <v>11267</v>
      </c>
      <c r="M19" s="45">
        <f t="shared" si="3"/>
        <v>0.3467302661947992</v>
      </c>
      <c r="N19" s="46">
        <v>3162</v>
      </c>
      <c r="O19" s="47">
        <v>241</v>
      </c>
      <c r="P19" s="48">
        <f t="shared" si="4"/>
        <v>3403</v>
      </c>
      <c r="Q19" s="45">
        <f t="shared" si="5"/>
        <v>0.10472380366210186</v>
      </c>
      <c r="R19" s="46">
        <v>4578</v>
      </c>
      <c r="S19" s="48">
        <v>29</v>
      </c>
      <c r="T19" s="48">
        <f t="shared" si="6"/>
        <v>4607</v>
      </c>
      <c r="U19" s="45">
        <f t="shared" si="7"/>
        <v>0.1417756577935067</v>
      </c>
      <c r="V19" s="46">
        <v>7667</v>
      </c>
      <c r="W19" s="48">
        <v>15886</v>
      </c>
      <c r="X19" s="48">
        <f t="shared" si="8"/>
        <v>23553</v>
      </c>
      <c r="Y19" s="45">
        <f t="shared" si="9"/>
        <v>0.7248192029543007</v>
      </c>
      <c r="Z19" s="41">
        <f t="shared" si="10"/>
        <v>25968</v>
      </c>
      <c r="AA19" s="42">
        <f t="shared" si="11"/>
        <v>16862</v>
      </c>
      <c r="AB19" s="42">
        <f t="shared" si="12"/>
        <v>42830</v>
      </c>
      <c r="AC19" s="45">
        <f t="shared" si="13"/>
        <v>1.3180489306047085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</v>
      </c>
      <c r="AH19" s="45">
        <f t="shared" si="16"/>
        <v>0</v>
      </c>
      <c r="AI19" s="14">
        <v>0</v>
      </c>
      <c r="AJ19" s="14">
        <v>0</v>
      </c>
      <c r="AK19" s="14">
        <v>0</v>
      </c>
      <c r="AL19" s="14"/>
    </row>
    <row r="20" spans="1:38" s="15" customFormat="1" ht="12.75">
      <c r="A20" s="30" t="s">
        <v>114</v>
      </c>
      <c r="B20" s="94" t="s">
        <v>473</v>
      </c>
      <c r="C20" s="40" t="s">
        <v>474</v>
      </c>
      <c r="D20" s="41">
        <v>90081</v>
      </c>
      <c r="E20" s="42">
        <v>824</v>
      </c>
      <c r="F20" s="43">
        <f t="shared" si="0"/>
        <v>90905</v>
      </c>
      <c r="G20" s="41">
        <v>90081</v>
      </c>
      <c r="H20" s="42">
        <v>889</v>
      </c>
      <c r="I20" s="44">
        <f t="shared" si="1"/>
        <v>90970</v>
      </c>
      <c r="J20" s="41">
        <v>18422</v>
      </c>
      <c r="K20" s="42">
        <v>41</v>
      </c>
      <c r="L20" s="42">
        <f t="shared" si="2"/>
        <v>18463</v>
      </c>
      <c r="M20" s="45">
        <f t="shared" si="3"/>
        <v>0.20310213959628184</v>
      </c>
      <c r="N20" s="46">
        <v>19152</v>
      </c>
      <c r="O20" s="47">
        <v>546</v>
      </c>
      <c r="P20" s="48">
        <f t="shared" si="4"/>
        <v>19698</v>
      </c>
      <c r="Q20" s="45">
        <f t="shared" si="5"/>
        <v>0.2165329229416291</v>
      </c>
      <c r="R20" s="46">
        <v>23882</v>
      </c>
      <c r="S20" s="48">
        <v>514</v>
      </c>
      <c r="T20" s="48">
        <f t="shared" si="6"/>
        <v>24396</v>
      </c>
      <c r="U20" s="45">
        <f t="shared" si="7"/>
        <v>0.26817632186435086</v>
      </c>
      <c r="V20" s="46">
        <v>8676</v>
      </c>
      <c r="W20" s="48">
        <v>308</v>
      </c>
      <c r="X20" s="48">
        <f t="shared" si="8"/>
        <v>8984</v>
      </c>
      <c r="Y20" s="45">
        <f t="shared" si="9"/>
        <v>0.0987578322523909</v>
      </c>
      <c r="Z20" s="41">
        <f t="shared" si="10"/>
        <v>70132</v>
      </c>
      <c r="AA20" s="42">
        <f t="shared" si="11"/>
        <v>1409</v>
      </c>
      <c r="AB20" s="42">
        <f t="shared" si="12"/>
        <v>71541</v>
      </c>
      <c r="AC20" s="45">
        <f t="shared" si="13"/>
        <v>0.7864240958557767</v>
      </c>
      <c r="AD20" s="41">
        <v>10435</v>
      </c>
      <c r="AE20" s="42">
        <v>462</v>
      </c>
      <c r="AF20" s="42">
        <f t="shared" si="14"/>
        <v>10897</v>
      </c>
      <c r="AG20" s="45">
        <f t="shared" si="15"/>
        <v>0.7045375521557719</v>
      </c>
      <c r="AH20" s="45">
        <f t="shared" si="16"/>
        <v>-0.17555290446911997</v>
      </c>
      <c r="AI20" s="14">
        <v>46746</v>
      </c>
      <c r="AJ20" s="14">
        <v>92032</v>
      </c>
      <c r="AK20" s="14">
        <v>64840</v>
      </c>
      <c r="AL20" s="14"/>
    </row>
    <row r="21" spans="1:38" s="87" customFormat="1" ht="12.75">
      <c r="A21" s="95"/>
      <c r="B21" s="112" t="s">
        <v>650</v>
      </c>
      <c r="C21" s="33"/>
      <c r="D21" s="52">
        <f>SUM(D14:D20)</f>
        <v>216164</v>
      </c>
      <c r="E21" s="53">
        <f>SUM(E14:E20)</f>
        <v>8195</v>
      </c>
      <c r="F21" s="54">
        <f t="shared" si="0"/>
        <v>224359</v>
      </c>
      <c r="G21" s="52">
        <f>SUM(G14:G20)</f>
        <v>218362</v>
      </c>
      <c r="H21" s="53">
        <f>SUM(H14:H20)</f>
        <v>10260</v>
      </c>
      <c r="I21" s="54">
        <f t="shared" si="1"/>
        <v>228622</v>
      </c>
      <c r="J21" s="52">
        <f>SUM(J14:J20)</f>
        <v>89532</v>
      </c>
      <c r="K21" s="53">
        <f>SUM(K14:K20)</f>
        <v>84334</v>
      </c>
      <c r="L21" s="53">
        <f t="shared" si="2"/>
        <v>173866</v>
      </c>
      <c r="M21" s="55">
        <f t="shared" si="3"/>
        <v>0.7749455114347987</v>
      </c>
      <c r="N21" s="74">
        <f>SUM(N14:N20)</f>
        <v>56856</v>
      </c>
      <c r="O21" s="75">
        <f>SUM(O14:O20)</f>
        <v>19502</v>
      </c>
      <c r="P21" s="76">
        <f t="shared" si="4"/>
        <v>76358</v>
      </c>
      <c r="Q21" s="55">
        <f t="shared" si="5"/>
        <v>0.3339923541916351</v>
      </c>
      <c r="R21" s="74">
        <f>SUM(R14:R20)</f>
        <v>69503</v>
      </c>
      <c r="S21" s="76">
        <f>SUM(S14:S20)</f>
        <v>1713</v>
      </c>
      <c r="T21" s="76">
        <f t="shared" si="6"/>
        <v>71216</v>
      </c>
      <c r="U21" s="55">
        <f t="shared" si="7"/>
        <v>0.3115010803859646</v>
      </c>
      <c r="V21" s="74">
        <f>SUM(V14:V20)</f>
        <v>40711</v>
      </c>
      <c r="W21" s="76">
        <f>SUM(W14:W20)</f>
        <v>20468</v>
      </c>
      <c r="X21" s="76">
        <f t="shared" si="8"/>
        <v>61179</v>
      </c>
      <c r="Y21" s="55">
        <f t="shared" si="9"/>
        <v>0.2675989187392289</v>
      </c>
      <c r="Z21" s="52">
        <f t="shared" si="10"/>
        <v>256602</v>
      </c>
      <c r="AA21" s="53">
        <f t="shared" si="11"/>
        <v>126017</v>
      </c>
      <c r="AB21" s="53">
        <f t="shared" si="12"/>
        <v>382619</v>
      </c>
      <c r="AC21" s="55">
        <f t="shared" si="13"/>
        <v>1.6735878436895837</v>
      </c>
      <c r="AD21" s="52">
        <f>SUM(AD14:AD20)</f>
        <v>23115</v>
      </c>
      <c r="AE21" s="53">
        <f>SUM(AE14:AE20)</f>
        <v>6765</v>
      </c>
      <c r="AF21" s="53">
        <f t="shared" si="14"/>
        <v>29880</v>
      </c>
      <c r="AG21" s="55">
        <f t="shared" si="15"/>
        <v>0.8072137889980248</v>
      </c>
      <c r="AH21" s="55">
        <f t="shared" si="16"/>
        <v>1.0474899598393574</v>
      </c>
      <c r="AI21" s="96">
        <f>SUM(AI14:AI20)</f>
        <v>194588</v>
      </c>
      <c r="AJ21" s="96">
        <f>SUM(AJ14:AJ20)</f>
        <v>184785</v>
      </c>
      <c r="AK21" s="96">
        <f>SUM(AK14:AK20)</f>
        <v>149161</v>
      </c>
      <c r="AL21" s="96"/>
    </row>
    <row r="22" spans="1:38" s="15" customFormat="1" ht="12.75">
      <c r="A22" s="30" t="s">
        <v>95</v>
      </c>
      <c r="B22" s="94" t="s">
        <v>475</v>
      </c>
      <c r="C22" s="40" t="s">
        <v>476</v>
      </c>
      <c r="D22" s="41">
        <v>40522</v>
      </c>
      <c r="E22" s="42">
        <v>13718</v>
      </c>
      <c r="F22" s="43">
        <f t="shared" si="0"/>
        <v>54240</v>
      </c>
      <c r="G22" s="41">
        <v>41475</v>
      </c>
      <c r="H22" s="42">
        <v>18441</v>
      </c>
      <c r="I22" s="44">
        <f t="shared" si="1"/>
        <v>59916</v>
      </c>
      <c r="J22" s="41">
        <v>10297</v>
      </c>
      <c r="K22" s="42">
        <v>12995</v>
      </c>
      <c r="L22" s="42">
        <f t="shared" si="2"/>
        <v>23292</v>
      </c>
      <c r="M22" s="45">
        <f t="shared" si="3"/>
        <v>0.42942477876106194</v>
      </c>
      <c r="N22" s="46">
        <v>6430</v>
      </c>
      <c r="O22" s="47">
        <v>0</v>
      </c>
      <c r="P22" s="48">
        <f t="shared" si="4"/>
        <v>6430</v>
      </c>
      <c r="Q22" s="45">
        <f t="shared" si="5"/>
        <v>0.10731691034114427</v>
      </c>
      <c r="R22" s="46">
        <v>9907</v>
      </c>
      <c r="S22" s="48">
        <v>4390</v>
      </c>
      <c r="T22" s="48">
        <f t="shared" si="6"/>
        <v>14297</v>
      </c>
      <c r="U22" s="45">
        <f t="shared" si="7"/>
        <v>0.2386173976900995</v>
      </c>
      <c r="V22" s="46">
        <v>7377</v>
      </c>
      <c r="W22" s="48">
        <v>3445</v>
      </c>
      <c r="X22" s="48">
        <f t="shared" si="8"/>
        <v>10822</v>
      </c>
      <c r="Y22" s="45">
        <f t="shared" si="9"/>
        <v>0.18061953401428668</v>
      </c>
      <c r="Z22" s="41">
        <f t="shared" si="10"/>
        <v>34011</v>
      </c>
      <c r="AA22" s="42">
        <f t="shared" si="11"/>
        <v>20830</v>
      </c>
      <c r="AB22" s="42">
        <f t="shared" si="12"/>
        <v>54841</v>
      </c>
      <c r="AC22" s="45">
        <f t="shared" si="13"/>
        <v>0.9152980839842446</v>
      </c>
      <c r="AD22" s="41">
        <v>0</v>
      </c>
      <c r="AE22" s="42">
        <v>0</v>
      </c>
      <c r="AF22" s="42">
        <f t="shared" si="14"/>
        <v>0</v>
      </c>
      <c r="AG22" s="45">
        <f t="shared" si="15"/>
        <v>0</v>
      </c>
      <c r="AH22" s="45">
        <f t="shared" si="16"/>
        <v>0</v>
      </c>
      <c r="AI22" s="14">
        <v>0</v>
      </c>
      <c r="AJ22" s="14">
        <v>0</v>
      </c>
      <c r="AK22" s="14">
        <v>0</v>
      </c>
      <c r="AL22" s="14"/>
    </row>
    <row r="23" spans="1:38" s="15" customFormat="1" ht="12.75">
      <c r="A23" s="30" t="s">
        <v>95</v>
      </c>
      <c r="B23" s="94" t="s">
        <v>477</v>
      </c>
      <c r="C23" s="40" t="s">
        <v>478</v>
      </c>
      <c r="D23" s="41">
        <v>47985</v>
      </c>
      <c r="E23" s="42">
        <v>7006</v>
      </c>
      <c r="F23" s="43">
        <f t="shared" si="0"/>
        <v>54991</v>
      </c>
      <c r="G23" s="41">
        <v>47985</v>
      </c>
      <c r="H23" s="42">
        <v>7006</v>
      </c>
      <c r="I23" s="44">
        <f t="shared" si="1"/>
        <v>54991</v>
      </c>
      <c r="J23" s="41">
        <v>15290</v>
      </c>
      <c r="K23" s="42">
        <v>501</v>
      </c>
      <c r="L23" s="42">
        <f t="shared" si="2"/>
        <v>15791</v>
      </c>
      <c r="M23" s="45">
        <f t="shared" si="3"/>
        <v>0.2871560800858322</v>
      </c>
      <c r="N23" s="46">
        <v>9988</v>
      </c>
      <c r="O23" s="47">
        <v>637</v>
      </c>
      <c r="P23" s="48">
        <f t="shared" si="4"/>
        <v>10625</v>
      </c>
      <c r="Q23" s="45">
        <f t="shared" si="5"/>
        <v>0.1932134349257151</v>
      </c>
      <c r="R23" s="46">
        <v>12801</v>
      </c>
      <c r="S23" s="48">
        <v>596</v>
      </c>
      <c r="T23" s="48">
        <f t="shared" si="6"/>
        <v>13397</v>
      </c>
      <c r="U23" s="45">
        <f t="shared" si="7"/>
        <v>0.24362168354821698</v>
      </c>
      <c r="V23" s="46">
        <v>7330</v>
      </c>
      <c r="W23" s="48">
        <v>170</v>
      </c>
      <c r="X23" s="48">
        <f t="shared" si="8"/>
        <v>7500</v>
      </c>
      <c r="Y23" s="45">
        <f t="shared" si="9"/>
        <v>0.13638595406521067</v>
      </c>
      <c r="Z23" s="41">
        <f t="shared" si="10"/>
        <v>45409</v>
      </c>
      <c r="AA23" s="42">
        <f t="shared" si="11"/>
        <v>1904</v>
      </c>
      <c r="AB23" s="42">
        <f t="shared" si="12"/>
        <v>47313</v>
      </c>
      <c r="AC23" s="45">
        <f t="shared" si="13"/>
        <v>0.860377152624975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0</v>
      </c>
      <c r="AL23" s="14"/>
    </row>
    <row r="24" spans="1:38" s="15" customFormat="1" ht="12.75">
      <c r="A24" s="30" t="s">
        <v>95</v>
      </c>
      <c r="B24" s="94" t="s">
        <v>479</v>
      </c>
      <c r="C24" s="40" t="s">
        <v>480</v>
      </c>
      <c r="D24" s="41">
        <v>102114</v>
      </c>
      <c r="E24" s="42">
        <v>0</v>
      </c>
      <c r="F24" s="43">
        <f t="shared" si="0"/>
        <v>102114</v>
      </c>
      <c r="G24" s="41">
        <v>102114</v>
      </c>
      <c r="H24" s="42">
        <v>0</v>
      </c>
      <c r="I24" s="44">
        <f t="shared" si="1"/>
        <v>102114</v>
      </c>
      <c r="J24" s="41">
        <v>27075</v>
      </c>
      <c r="K24" s="42">
        <v>252</v>
      </c>
      <c r="L24" s="42">
        <f t="shared" si="2"/>
        <v>27327</v>
      </c>
      <c r="M24" s="45">
        <f t="shared" si="3"/>
        <v>0.267612668194371</v>
      </c>
      <c r="N24" s="46">
        <v>21498</v>
      </c>
      <c r="O24" s="47">
        <v>1318</v>
      </c>
      <c r="P24" s="48">
        <f t="shared" si="4"/>
        <v>22816</v>
      </c>
      <c r="Q24" s="45">
        <f t="shared" si="5"/>
        <v>0.22343655130540377</v>
      </c>
      <c r="R24" s="46">
        <v>27890</v>
      </c>
      <c r="S24" s="48">
        <v>14594</v>
      </c>
      <c r="T24" s="48">
        <f t="shared" si="6"/>
        <v>42484</v>
      </c>
      <c r="U24" s="45">
        <f t="shared" si="7"/>
        <v>0.41604481266036</v>
      </c>
      <c r="V24" s="46">
        <v>17397</v>
      </c>
      <c r="W24" s="48">
        <v>5063</v>
      </c>
      <c r="X24" s="48">
        <f t="shared" si="8"/>
        <v>22460</v>
      </c>
      <c r="Y24" s="45">
        <f t="shared" si="9"/>
        <v>0.21995025167949547</v>
      </c>
      <c r="Z24" s="41">
        <f t="shared" si="10"/>
        <v>93860</v>
      </c>
      <c r="AA24" s="42">
        <f t="shared" si="11"/>
        <v>21227</v>
      </c>
      <c r="AB24" s="42">
        <f t="shared" si="12"/>
        <v>115087</v>
      </c>
      <c r="AC24" s="45">
        <f t="shared" si="13"/>
        <v>1.1270442838396302</v>
      </c>
      <c r="AD24" s="41">
        <v>0</v>
      </c>
      <c r="AE24" s="42">
        <v>0</v>
      </c>
      <c r="AF24" s="42">
        <f t="shared" si="14"/>
        <v>0</v>
      </c>
      <c r="AG24" s="45">
        <f t="shared" si="15"/>
        <v>0</v>
      </c>
      <c r="AH24" s="45">
        <f t="shared" si="16"/>
        <v>0</v>
      </c>
      <c r="AI24" s="14">
        <v>0</v>
      </c>
      <c r="AJ24" s="14">
        <v>0</v>
      </c>
      <c r="AK24" s="14">
        <v>0</v>
      </c>
      <c r="AL24" s="14"/>
    </row>
    <row r="25" spans="1:38" s="15" customFormat="1" ht="12.75">
      <c r="A25" s="30" t="s">
        <v>95</v>
      </c>
      <c r="B25" s="94" t="s">
        <v>481</v>
      </c>
      <c r="C25" s="40" t="s">
        <v>482</v>
      </c>
      <c r="D25" s="41">
        <v>50985</v>
      </c>
      <c r="E25" s="42">
        <v>22073</v>
      </c>
      <c r="F25" s="43">
        <f t="shared" si="0"/>
        <v>73058</v>
      </c>
      <c r="G25" s="41">
        <v>50985</v>
      </c>
      <c r="H25" s="42">
        <v>22073</v>
      </c>
      <c r="I25" s="44">
        <f t="shared" si="1"/>
        <v>73058</v>
      </c>
      <c r="J25" s="41">
        <v>14746</v>
      </c>
      <c r="K25" s="42">
        <v>376</v>
      </c>
      <c r="L25" s="42">
        <f t="shared" si="2"/>
        <v>15122</v>
      </c>
      <c r="M25" s="45">
        <f t="shared" si="3"/>
        <v>0.20698623011853595</v>
      </c>
      <c r="N25" s="46">
        <v>4032</v>
      </c>
      <c r="O25" s="47">
        <v>913</v>
      </c>
      <c r="P25" s="48">
        <f t="shared" si="4"/>
        <v>4945</v>
      </c>
      <c r="Q25" s="45">
        <f t="shared" si="5"/>
        <v>0.06768594815078431</v>
      </c>
      <c r="R25" s="46">
        <v>5471</v>
      </c>
      <c r="S25" s="48">
        <v>4</v>
      </c>
      <c r="T25" s="48">
        <f t="shared" si="6"/>
        <v>5475</v>
      </c>
      <c r="U25" s="45">
        <f t="shared" si="7"/>
        <v>0.07494045826603521</v>
      </c>
      <c r="V25" s="46">
        <v>27177</v>
      </c>
      <c r="W25" s="48">
        <v>16478</v>
      </c>
      <c r="X25" s="48">
        <f t="shared" si="8"/>
        <v>43655</v>
      </c>
      <c r="Y25" s="45">
        <f t="shared" si="9"/>
        <v>0.5975389416627884</v>
      </c>
      <c r="Z25" s="41">
        <f t="shared" si="10"/>
        <v>51426</v>
      </c>
      <c r="AA25" s="42">
        <f t="shared" si="11"/>
        <v>17771</v>
      </c>
      <c r="AB25" s="42">
        <f t="shared" si="12"/>
        <v>69197</v>
      </c>
      <c r="AC25" s="45">
        <f t="shared" si="13"/>
        <v>0.947151578198144</v>
      </c>
      <c r="AD25" s="41">
        <v>0</v>
      </c>
      <c r="AE25" s="42">
        <v>0</v>
      </c>
      <c r="AF25" s="42">
        <f t="shared" si="14"/>
        <v>0</v>
      </c>
      <c r="AG25" s="45">
        <f t="shared" si="15"/>
        <v>0</v>
      </c>
      <c r="AH25" s="45">
        <f t="shared" si="16"/>
        <v>0</v>
      </c>
      <c r="AI25" s="14">
        <v>0</v>
      </c>
      <c r="AJ25" s="14">
        <v>0</v>
      </c>
      <c r="AK25" s="14">
        <v>0</v>
      </c>
      <c r="AL25" s="14"/>
    </row>
    <row r="26" spans="1:38" s="15" customFormat="1" ht="12.75">
      <c r="A26" s="30" t="s">
        <v>95</v>
      </c>
      <c r="B26" s="94" t="s">
        <v>483</v>
      </c>
      <c r="C26" s="40" t="s">
        <v>484</v>
      </c>
      <c r="D26" s="41">
        <v>0</v>
      </c>
      <c r="E26" s="42">
        <v>3894</v>
      </c>
      <c r="F26" s="43">
        <f t="shared" si="0"/>
        <v>3894</v>
      </c>
      <c r="G26" s="41">
        <v>0</v>
      </c>
      <c r="H26" s="42">
        <v>3894</v>
      </c>
      <c r="I26" s="44">
        <f t="shared" si="1"/>
        <v>3894</v>
      </c>
      <c r="J26" s="41">
        <v>0</v>
      </c>
      <c r="K26" s="42">
        <v>0</v>
      </c>
      <c r="L26" s="42">
        <f t="shared" si="2"/>
        <v>0</v>
      </c>
      <c r="M26" s="45">
        <f t="shared" si="3"/>
        <v>0</v>
      </c>
      <c r="N26" s="46">
        <v>5388</v>
      </c>
      <c r="O26" s="47">
        <v>5547</v>
      </c>
      <c r="P26" s="48">
        <f t="shared" si="4"/>
        <v>10935</v>
      </c>
      <c r="Q26" s="45">
        <f t="shared" si="5"/>
        <v>2.8081664098613253</v>
      </c>
      <c r="R26" s="46">
        <v>14556</v>
      </c>
      <c r="S26" s="48">
        <v>371</v>
      </c>
      <c r="T26" s="48">
        <f t="shared" si="6"/>
        <v>14927</v>
      </c>
      <c r="U26" s="45">
        <f t="shared" si="7"/>
        <v>3.8333333333333335</v>
      </c>
      <c r="V26" s="46">
        <v>17148</v>
      </c>
      <c r="W26" s="48">
        <v>25</v>
      </c>
      <c r="X26" s="48">
        <f t="shared" si="8"/>
        <v>17173</v>
      </c>
      <c r="Y26" s="45">
        <f t="shared" si="9"/>
        <v>4.410118130457113</v>
      </c>
      <c r="Z26" s="41">
        <f t="shared" si="10"/>
        <v>37092</v>
      </c>
      <c r="AA26" s="42">
        <f t="shared" si="11"/>
        <v>5943</v>
      </c>
      <c r="AB26" s="42">
        <f t="shared" si="12"/>
        <v>43035</v>
      </c>
      <c r="AC26" s="45">
        <f t="shared" si="13"/>
        <v>11.051617873651772</v>
      </c>
      <c r="AD26" s="41">
        <v>0</v>
      </c>
      <c r="AE26" s="42">
        <v>0</v>
      </c>
      <c r="AF26" s="42">
        <f t="shared" si="14"/>
        <v>0</v>
      </c>
      <c r="AG26" s="45">
        <f t="shared" si="15"/>
        <v>0</v>
      </c>
      <c r="AH26" s="45">
        <f t="shared" si="16"/>
        <v>0</v>
      </c>
      <c r="AI26" s="14">
        <v>0</v>
      </c>
      <c r="AJ26" s="14">
        <v>0</v>
      </c>
      <c r="AK26" s="14">
        <v>0</v>
      </c>
      <c r="AL26" s="14"/>
    </row>
    <row r="27" spans="1:38" s="15" customFormat="1" ht="12.75">
      <c r="A27" s="30" t="s">
        <v>95</v>
      </c>
      <c r="B27" s="94" t="s">
        <v>485</v>
      </c>
      <c r="C27" s="40" t="s">
        <v>486</v>
      </c>
      <c r="D27" s="41">
        <v>0</v>
      </c>
      <c r="E27" s="42">
        <v>0</v>
      </c>
      <c r="F27" s="43">
        <f t="shared" si="0"/>
        <v>0</v>
      </c>
      <c r="G27" s="41">
        <v>0</v>
      </c>
      <c r="H27" s="42">
        <v>0</v>
      </c>
      <c r="I27" s="44">
        <f t="shared" si="1"/>
        <v>0</v>
      </c>
      <c r="J27" s="41">
        <v>8508</v>
      </c>
      <c r="K27" s="42">
        <v>1020</v>
      </c>
      <c r="L27" s="42">
        <f t="shared" si="2"/>
        <v>9528</v>
      </c>
      <c r="M27" s="45">
        <f t="shared" si="3"/>
        <v>0</v>
      </c>
      <c r="N27" s="46">
        <v>7874</v>
      </c>
      <c r="O27" s="47">
        <v>1830</v>
      </c>
      <c r="P27" s="48">
        <f t="shared" si="4"/>
        <v>9704</v>
      </c>
      <c r="Q27" s="45">
        <f t="shared" si="5"/>
        <v>0</v>
      </c>
      <c r="R27" s="46">
        <v>5863</v>
      </c>
      <c r="S27" s="48">
        <v>3901</v>
      </c>
      <c r="T27" s="48">
        <f t="shared" si="6"/>
        <v>9764</v>
      </c>
      <c r="U27" s="45">
        <f t="shared" si="7"/>
        <v>0</v>
      </c>
      <c r="V27" s="46">
        <v>3706</v>
      </c>
      <c r="W27" s="48">
        <v>784</v>
      </c>
      <c r="X27" s="48">
        <f t="shared" si="8"/>
        <v>4490</v>
      </c>
      <c r="Y27" s="45">
        <f t="shared" si="9"/>
        <v>0</v>
      </c>
      <c r="Z27" s="41">
        <f t="shared" si="10"/>
        <v>25951</v>
      </c>
      <c r="AA27" s="42">
        <f t="shared" si="11"/>
        <v>7535</v>
      </c>
      <c r="AB27" s="42">
        <f t="shared" si="12"/>
        <v>33486</v>
      </c>
      <c r="AC27" s="45">
        <f t="shared" si="13"/>
        <v>0</v>
      </c>
      <c r="AD27" s="41">
        <v>0</v>
      </c>
      <c r="AE27" s="42">
        <v>0</v>
      </c>
      <c r="AF27" s="42">
        <f t="shared" si="14"/>
        <v>0</v>
      </c>
      <c r="AG27" s="45">
        <f t="shared" si="15"/>
        <v>0</v>
      </c>
      <c r="AH27" s="45">
        <f t="shared" si="16"/>
        <v>0</v>
      </c>
      <c r="AI27" s="14">
        <v>0</v>
      </c>
      <c r="AJ27" s="14">
        <v>0</v>
      </c>
      <c r="AK27" s="14">
        <v>0</v>
      </c>
      <c r="AL27" s="14"/>
    </row>
    <row r="28" spans="1:38" s="15" customFormat="1" ht="12.75">
      <c r="A28" s="30" t="s">
        <v>95</v>
      </c>
      <c r="B28" s="94" t="s">
        <v>487</v>
      </c>
      <c r="C28" s="40" t="s">
        <v>488</v>
      </c>
      <c r="D28" s="41">
        <v>36399</v>
      </c>
      <c r="E28" s="42">
        <v>4085</v>
      </c>
      <c r="F28" s="43">
        <f t="shared" si="0"/>
        <v>40484</v>
      </c>
      <c r="G28" s="41">
        <v>36399</v>
      </c>
      <c r="H28" s="42">
        <v>4085</v>
      </c>
      <c r="I28" s="44">
        <f t="shared" si="1"/>
        <v>40484</v>
      </c>
      <c r="J28" s="41">
        <v>11976</v>
      </c>
      <c r="K28" s="42">
        <v>176459</v>
      </c>
      <c r="L28" s="42">
        <f t="shared" si="2"/>
        <v>188435</v>
      </c>
      <c r="M28" s="45">
        <f t="shared" si="3"/>
        <v>4.654554885880842</v>
      </c>
      <c r="N28" s="46">
        <v>7086</v>
      </c>
      <c r="O28" s="47">
        <v>630</v>
      </c>
      <c r="P28" s="48">
        <f t="shared" si="4"/>
        <v>7716</v>
      </c>
      <c r="Q28" s="45">
        <f t="shared" si="5"/>
        <v>0.19059381484043078</v>
      </c>
      <c r="R28" s="46">
        <v>8896</v>
      </c>
      <c r="S28" s="48">
        <v>1163</v>
      </c>
      <c r="T28" s="48">
        <f t="shared" si="6"/>
        <v>10059</v>
      </c>
      <c r="U28" s="45">
        <f t="shared" si="7"/>
        <v>0.24846853077759115</v>
      </c>
      <c r="V28" s="46">
        <v>34122</v>
      </c>
      <c r="W28" s="48">
        <v>495</v>
      </c>
      <c r="X28" s="48">
        <f t="shared" si="8"/>
        <v>34617</v>
      </c>
      <c r="Y28" s="45">
        <f t="shared" si="9"/>
        <v>0.8550785495504397</v>
      </c>
      <c r="Z28" s="41">
        <f t="shared" si="10"/>
        <v>62080</v>
      </c>
      <c r="AA28" s="42">
        <f t="shared" si="11"/>
        <v>178747</v>
      </c>
      <c r="AB28" s="42">
        <f t="shared" si="12"/>
        <v>240827</v>
      </c>
      <c r="AC28" s="45">
        <f t="shared" si="13"/>
        <v>5.948695781049303</v>
      </c>
      <c r="AD28" s="41">
        <v>0</v>
      </c>
      <c r="AE28" s="42">
        <v>0</v>
      </c>
      <c r="AF28" s="42">
        <f t="shared" si="14"/>
        <v>0</v>
      </c>
      <c r="AG28" s="45">
        <f t="shared" si="15"/>
        <v>0</v>
      </c>
      <c r="AH28" s="45">
        <f t="shared" si="16"/>
        <v>0</v>
      </c>
      <c r="AI28" s="14">
        <v>0</v>
      </c>
      <c r="AJ28" s="14">
        <v>0</v>
      </c>
      <c r="AK28" s="14">
        <v>13066</v>
      </c>
      <c r="AL28" s="14"/>
    </row>
    <row r="29" spans="1:38" s="15" customFormat="1" ht="12.75">
      <c r="A29" s="30" t="s">
        <v>95</v>
      </c>
      <c r="B29" s="94" t="s">
        <v>489</v>
      </c>
      <c r="C29" s="40" t="s">
        <v>490</v>
      </c>
      <c r="D29" s="41">
        <v>49544</v>
      </c>
      <c r="E29" s="42">
        <v>967</v>
      </c>
      <c r="F29" s="43">
        <f t="shared" si="0"/>
        <v>50511</v>
      </c>
      <c r="G29" s="41">
        <v>49544</v>
      </c>
      <c r="H29" s="42">
        <v>967</v>
      </c>
      <c r="I29" s="44">
        <f t="shared" si="1"/>
        <v>50511</v>
      </c>
      <c r="J29" s="41">
        <v>10135</v>
      </c>
      <c r="K29" s="42">
        <v>525</v>
      </c>
      <c r="L29" s="42">
        <f t="shared" si="2"/>
        <v>10660</v>
      </c>
      <c r="M29" s="45">
        <f t="shared" si="3"/>
        <v>0.21104313911821188</v>
      </c>
      <c r="N29" s="46">
        <v>13777</v>
      </c>
      <c r="O29" s="47">
        <v>2485</v>
      </c>
      <c r="P29" s="48">
        <f t="shared" si="4"/>
        <v>16262</v>
      </c>
      <c r="Q29" s="45">
        <f t="shared" si="5"/>
        <v>0.32194967432836413</v>
      </c>
      <c r="R29" s="46">
        <v>11997</v>
      </c>
      <c r="S29" s="48">
        <v>2983</v>
      </c>
      <c r="T29" s="48">
        <f t="shared" si="6"/>
        <v>14980</v>
      </c>
      <c r="U29" s="45">
        <f t="shared" si="7"/>
        <v>0.29656906416424145</v>
      </c>
      <c r="V29" s="46">
        <v>-25780</v>
      </c>
      <c r="W29" s="48">
        <v>3729</v>
      </c>
      <c r="X29" s="48">
        <f t="shared" si="8"/>
        <v>-22051</v>
      </c>
      <c r="Y29" s="45">
        <f t="shared" si="9"/>
        <v>-0.4365583734236107</v>
      </c>
      <c r="Z29" s="41">
        <f t="shared" si="10"/>
        <v>10129</v>
      </c>
      <c r="AA29" s="42">
        <f t="shared" si="11"/>
        <v>9722</v>
      </c>
      <c r="AB29" s="42">
        <f t="shared" si="12"/>
        <v>19851</v>
      </c>
      <c r="AC29" s="45">
        <f t="shared" si="13"/>
        <v>0.39300350418720675</v>
      </c>
      <c r="AD29" s="41">
        <v>0</v>
      </c>
      <c r="AE29" s="42">
        <v>0</v>
      </c>
      <c r="AF29" s="42">
        <f t="shared" si="14"/>
        <v>0</v>
      </c>
      <c r="AG29" s="45">
        <f t="shared" si="15"/>
        <v>0</v>
      </c>
      <c r="AH29" s="45">
        <f t="shared" si="16"/>
        <v>0</v>
      </c>
      <c r="AI29" s="14">
        <v>0</v>
      </c>
      <c r="AJ29" s="14">
        <v>0</v>
      </c>
      <c r="AK29" s="14">
        <v>0</v>
      </c>
      <c r="AL29" s="14"/>
    </row>
    <row r="30" spans="1:38" s="15" customFormat="1" ht="12.75">
      <c r="A30" s="30" t="s">
        <v>114</v>
      </c>
      <c r="B30" s="94" t="s">
        <v>491</v>
      </c>
      <c r="C30" s="40" t="s">
        <v>492</v>
      </c>
      <c r="D30" s="41">
        <v>81655</v>
      </c>
      <c r="E30" s="42">
        <v>6141</v>
      </c>
      <c r="F30" s="43">
        <f t="shared" si="0"/>
        <v>87796</v>
      </c>
      <c r="G30" s="41">
        <v>81655</v>
      </c>
      <c r="H30" s="42">
        <v>6141</v>
      </c>
      <c r="I30" s="44">
        <f t="shared" si="1"/>
        <v>87796</v>
      </c>
      <c r="J30" s="41">
        <v>14166</v>
      </c>
      <c r="K30" s="42">
        <v>789</v>
      </c>
      <c r="L30" s="42">
        <f t="shared" si="2"/>
        <v>14955</v>
      </c>
      <c r="M30" s="45">
        <f t="shared" si="3"/>
        <v>0.1703380564034808</v>
      </c>
      <c r="N30" s="46">
        <v>1504</v>
      </c>
      <c r="O30" s="47">
        <v>1024</v>
      </c>
      <c r="P30" s="48">
        <f t="shared" si="4"/>
        <v>2528</v>
      </c>
      <c r="Q30" s="45">
        <f t="shared" si="5"/>
        <v>0.028794022506720123</v>
      </c>
      <c r="R30" s="46">
        <v>1724</v>
      </c>
      <c r="S30" s="48">
        <v>1489</v>
      </c>
      <c r="T30" s="48">
        <f t="shared" si="6"/>
        <v>3213</v>
      </c>
      <c r="U30" s="45">
        <f t="shared" si="7"/>
        <v>0.036596200282473006</v>
      </c>
      <c r="V30" s="46">
        <v>1586</v>
      </c>
      <c r="W30" s="48">
        <v>1440</v>
      </c>
      <c r="X30" s="48">
        <f t="shared" si="8"/>
        <v>3026</v>
      </c>
      <c r="Y30" s="45">
        <f t="shared" si="9"/>
        <v>0.03446626269989521</v>
      </c>
      <c r="Z30" s="41">
        <f t="shared" si="10"/>
        <v>18980</v>
      </c>
      <c r="AA30" s="42">
        <f t="shared" si="11"/>
        <v>4742</v>
      </c>
      <c r="AB30" s="42">
        <f t="shared" si="12"/>
        <v>23722</v>
      </c>
      <c r="AC30" s="45">
        <f t="shared" si="13"/>
        <v>0.27019454189256914</v>
      </c>
      <c r="AD30" s="41">
        <v>0</v>
      </c>
      <c r="AE30" s="42">
        <v>0</v>
      </c>
      <c r="AF30" s="42">
        <f t="shared" si="14"/>
        <v>0</v>
      </c>
      <c r="AG30" s="45">
        <f t="shared" si="15"/>
        <v>0</v>
      </c>
      <c r="AH30" s="45">
        <f t="shared" si="16"/>
        <v>0</v>
      </c>
      <c r="AI30" s="14">
        <v>0</v>
      </c>
      <c r="AJ30" s="14">
        <v>0</v>
      </c>
      <c r="AK30" s="14">
        <v>0</v>
      </c>
      <c r="AL30" s="14"/>
    </row>
    <row r="31" spans="1:38" s="87" customFormat="1" ht="12.75">
      <c r="A31" s="95"/>
      <c r="B31" s="112" t="s">
        <v>651</v>
      </c>
      <c r="C31" s="33"/>
      <c r="D31" s="52">
        <f>SUM(D22:D30)</f>
        <v>409204</v>
      </c>
      <c r="E31" s="53">
        <f>SUM(E22:E30)</f>
        <v>57884</v>
      </c>
      <c r="F31" s="54">
        <f t="shared" si="0"/>
        <v>467088</v>
      </c>
      <c r="G31" s="52">
        <f>SUM(G22:G30)</f>
        <v>410157</v>
      </c>
      <c r="H31" s="53">
        <f>SUM(H22:H30)</f>
        <v>62607</v>
      </c>
      <c r="I31" s="54">
        <f t="shared" si="1"/>
        <v>472764</v>
      </c>
      <c r="J31" s="52">
        <f>SUM(J22:J30)</f>
        <v>112193</v>
      </c>
      <c r="K31" s="53">
        <f>SUM(K22:K30)</f>
        <v>192917</v>
      </c>
      <c r="L31" s="53">
        <f t="shared" si="2"/>
        <v>305110</v>
      </c>
      <c r="M31" s="55">
        <f t="shared" si="3"/>
        <v>0.6532173808789778</v>
      </c>
      <c r="N31" s="74">
        <f>SUM(N22:N30)</f>
        <v>77577</v>
      </c>
      <c r="O31" s="75">
        <f>SUM(O22:O30)</f>
        <v>14384</v>
      </c>
      <c r="P31" s="76">
        <f t="shared" si="4"/>
        <v>91961</v>
      </c>
      <c r="Q31" s="55">
        <f t="shared" si="5"/>
        <v>0.1945177720807845</v>
      </c>
      <c r="R31" s="74">
        <f>SUM(R22:R30)</f>
        <v>99105</v>
      </c>
      <c r="S31" s="76">
        <f>SUM(S22:S30)</f>
        <v>29491</v>
      </c>
      <c r="T31" s="76">
        <f t="shared" si="6"/>
        <v>128596</v>
      </c>
      <c r="U31" s="55">
        <f t="shared" si="7"/>
        <v>0.27200886700340976</v>
      </c>
      <c r="V31" s="74">
        <f>SUM(V22:V30)</f>
        <v>90063</v>
      </c>
      <c r="W31" s="76">
        <f>SUM(W22:W30)</f>
        <v>31629</v>
      </c>
      <c r="X31" s="76">
        <f t="shared" si="8"/>
        <v>121692</v>
      </c>
      <c r="Y31" s="55">
        <f t="shared" si="9"/>
        <v>0.25740538619691855</v>
      </c>
      <c r="Z31" s="52">
        <f t="shared" si="10"/>
        <v>378938</v>
      </c>
      <c r="AA31" s="53">
        <f t="shared" si="11"/>
        <v>268421</v>
      </c>
      <c r="AB31" s="53">
        <f t="shared" si="12"/>
        <v>647359</v>
      </c>
      <c r="AC31" s="55">
        <f t="shared" si="13"/>
        <v>1.3693068846189642</v>
      </c>
      <c r="AD31" s="52">
        <f>SUM(AD22:AD30)</f>
        <v>0</v>
      </c>
      <c r="AE31" s="53">
        <f>SUM(AE22:AE30)</f>
        <v>0</v>
      </c>
      <c r="AF31" s="53">
        <f t="shared" si="14"/>
        <v>0</v>
      </c>
      <c r="AG31" s="55">
        <f t="shared" si="15"/>
        <v>0</v>
      </c>
      <c r="AH31" s="55">
        <f t="shared" si="16"/>
        <v>0</v>
      </c>
      <c r="AI31" s="96">
        <f>SUM(AI22:AI30)</f>
        <v>0</v>
      </c>
      <c r="AJ31" s="96">
        <f>SUM(AJ22:AJ30)</f>
        <v>0</v>
      </c>
      <c r="AK31" s="96">
        <f>SUM(AK22:AK30)</f>
        <v>13066</v>
      </c>
      <c r="AL31" s="96"/>
    </row>
    <row r="32" spans="1:38" s="15" customFormat="1" ht="12.75">
      <c r="A32" s="30" t="s">
        <v>95</v>
      </c>
      <c r="B32" s="94" t="s">
        <v>493</v>
      </c>
      <c r="C32" s="40" t="s">
        <v>494</v>
      </c>
      <c r="D32" s="41">
        <v>10635</v>
      </c>
      <c r="E32" s="42">
        <v>3398</v>
      </c>
      <c r="F32" s="43">
        <f t="shared" si="0"/>
        <v>14033</v>
      </c>
      <c r="G32" s="41">
        <v>10635</v>
      </c>
      <c r="H32" s="42">
        <v>3398</v>
      </c>
      <c r="I32" s="44">
        <f t="shared" si="1"/>
        <v>14033</v>
      </c>
      <c r="J32" s="41">
        <v>4016</v>
      </c>
      <c r="K32" s="42">
        <v>0</v>
      </c>
      <c r="L32" s="42">
        <f t="shared" si="2"/>
        <v>4016</v>
      </c>
      <c r="M32" s="45">
        <f t="shared" si="3"/>
        <v>0.28618256965723654</v>
      </c>
      <c r="N32" s="46">
        <v>2659</v>
      </c>
      <c r="O32" s="47">
        <v>0</v>
      </c>
      <c r="P32" s="48">
        <f t="shared" si="4"/>
        <v>2659</v>
      </c>
      <c r="Q32" s="45">
        <f t="shared" si="5"/>
        <v>0.18948193543789638</v>
      </c>
      <c r="R32" s="46">
        <v>2659</v>
      </c>
      <c r="S32" s="48">
        <v>0</v>
      </c>
      <c r="T32" s="48">
        <f t="shared" si="6"/>
        <v>2659</v>
      </c>
      <c r="U32" s="45">
        <f t="shared" si="7"/>
        <v>0.18948193543789638</v>
      </c>
      <c r="V32" s="46">
        <v>761</v>
      </c>
      <c r="W32" s="48">
        <v>0</v>
      </c>
      <c r="X32" s="48">
        <f t="shared" si="8"/>
        <v>761</v>
      </c>
      <c r="Y32" s="45">
        <f t="shared" si="9"/>
        <v>0.05422931661084587</v>
      </c>
      <c r="Z32" s="41">
        <f t="shared" si="10"/>
        <v>10095</v>
      </c>
      <c r="AA32" s="42">
        <f t="shared" si="11"/>
        <v>0</v>
      </c>
      <c r="AB32" s="42">
        <f t="shared" si="12"/>
        <v>10095</v>
      </c>
      <c r="AC32" s="45">
        <f t="shared" si="13"/>
        <v>0.7193757571438751</v>
      </c>
      <c r="AD32" s="41">
        <v>1211</v>
      </c>
      <c r="AE32" s="42">
        <v>98</v>
      </c>
      <c r="AF32" s="42">
        <f t="shared" si="14"/>
        <v>1309</v>
      </c>
      <c r="AG32" s="45">
        <f t="shared" si="15"/>
        <v>1.1512938561676456</v>
      </c>
      <c r="AH32" s="45">
        <f t="shared" si="16"/>
        <v>-0.4186401833460657</v>
      </c>
      <c r="AI32" s="14">
        <v>16278</v>
      </c>
      <c r="AJ32" s="14">
        <v>12598</v>
      </c>
      <c r="AK32" s="14">
        <v>14504</v>
      </c>
      <c r="AL32" s="14"/>
    </row>
    <row r="33" spans="1:38" s="15" customFormat="1" ht="12.75">
      <c r="A33" s="30" t="s">
        <v>95</v>
      </c>
      <c r="B33" s="94" t="s">
        <v>495</v>
      </c>
      <c r="C33" s="40" t="s">
        <v>496</v>
      </c>
      <c r="D33" s="41">
        <v>71587</v>
      </c>
      <c r="E33" s="42">
        <v>20841</v>
      </c>
      <c r="F33" s="43">
        <f t="shared" si="0"/>
        <v>92428</v>
      </c>
      <c r="G33" s="41">
        <v>74702</v>
      </c>
      <c r="H33" s="42">
        <v>20841</v>
      </c>
      <c r="I33" s="44">
        <f t="shared" si="1"/>
        <v>95543</v>
      </c>
      <c r="J33" s="41">
        <v>22772</v>
      </c>
      <c r="K33" s="42">
        <v>2157</v>
      </c>
      <c r="L33" s="42">
        <f t="shared" si="2"/>
        <v>24929</v>
      </c>
      <c r="M33" s="45">
        <f t="shared" si="3"/>
        <v>0.2697126411909811</v>
      </c>
      <c r="N33" s="46">
        <v>17884</v>
      </c>
      <c r="O33" s="47">
        <v>2249</v>
      </c>
      <c r="P33" s="48">
        <f t="shared" si="4"/>
        <v>20133</v>
      </c>
      <c r="Q33" s="45">
        <f t="shared" si="5"/>
        <v>0.21072187392064307</v>
      </c>
      <c r="R33" s="46">
        <v>24725</v>
      </c>
      <c r="S33" s="48">
        <v>5678</v>
      </c>
      <c r="T33" s="48">
        <f t="shared" si="6"/>
        <v>30403</v>
      </c>
      <c r="U33" s="45">
        <f t="shared" si="7"/>
        <v>0.31821274190678545</v>
      </c>
      <c r="V33" s="46">
        <v>14201</v>
      </c>
      <c r="W33" s="48">
        <v>3780</v>
      </c>
      <c r="X33" s="48">
        <f t="shared" si="8"/>
        <v>17981</v>
      </c>
      <c r="Y33" s="45">
        <f t="shared" si="9"/>
        <v>0.18819798415373182</v>
      </c>
      <c r="Z33" s="41">
        <f t="shared" si="10"/>
        <v>79582</v>
      </c>
      <c r="AA33" s="42">
        <f t="shared" si="11"/>
        <v>13864</v>
      </c>
      <c r="AB33" s="42">
        <f t="shared" si="12"/>
        <v>93446</v>
      </c>
      <c r="AC33" s="45">
        <f t="shared" si="13"/>
        <v>0.9780517672670944</v>
      </c>
      <c r="AD33" s="41">
        <v>12547</v>
      </c>
      <c r="AE33" s="42">
        <v>4371</v>
      </c>
      <c r="AF33" s="42">
        <f t="shared" si="14"/>
        <v>16918</v>
      </c>
      <c r="AG33" s="45">
        <f t="shared" si="15"/>
        <v>0.8798238552961788</v>
      </c>
      <c r="AH33" s="45">
        <f t="shared" si="16"/>
        <v>0.06283248610946912</v>
      </c>
      <c r="AI33" s="14">
        <v>84476</v>
      </c>
      <c r="AJ33" s="14">
        <v>84476</v>
      </c>
      <c r="AK33" s="14">
        <v>74324</v>
      </c>
      <c r="AL33" s="14"/>
    </row>
    <row r="34" spans="1:38" s="15" customFormat="1" ht="12.75">
      <c r="A34" s="30" t="s">
        <v>95</v>
      </c>
      <c r="B34" s="94" t="s">
        <v>497</v>
      </c>
      <c r="C34" s="40" t="s">
        <v>498</v>
      </c>
      <c r="D34" s="41">
        <v>220091</v>
      </c>
      <c r="E34" s="42">
        <v>76948</v>
      </c>
      <c r="F34" s="43">
        <f t="shared" si="0"/>
        <v>297039</v>
      </c>
      <c r="G34" s="41">
        <v>233385</v>
      </c>
      <c r="H34" s="42">
        <v>56269</v>
      </c>
      <c r="I34" s="44">
        <f t="shared" si="1"/>
        <v>289654</v>
      </c>
      <c r="J34" s="41">
        <v>40995</v>
      </c>
      <c r="K34" s="42">
        <v>39774</v>
      </c>
      <c r="L34" s="42">
        <f t="shared" si="2"/>
        <v>80769</v>
      </c>
      <c r="M34" s="45">
        <f t="shared" si="3"/>
        <v>0.2719137890984012</v>
      </c>
      <c r="N34" s="46">
        <v>53635</v>
      </c>
      <c r="O34" s="47">
        <v>5667</v>
      </c>
      <c r="P34" s="48">
        <f t="shared" si="4"/>
        <v>59302</v>
      </c>
      <c r="Q34" s="45">
        <f t="shared" si="5"/>
        <v>0.2047339239230254</v>
      </c>
      <c r="R34" s="46">
        <v>64305</v>
      </c>
      <c r="S34" s="48">
        <v>9263</v>
      </c>
      <c r="T34" s="48">
        <f t="shared" si="6"/>
        <v>73568</v>
      </c>
      <c r="U34" s="45">
        <f t="shared" si="7"/>
        <v>0.2539857899424831</v>
      </c>
      <c r="V34" s="46">
        <v>48184</v>
      </c>
      <c r="W34" s="48">
        <v>3713</v>
      </c>
      <c r="X34" s="48">
        <f t="shared" si="8"/>
        <v>51897</v>
      </c>
      <c r="Y34" s="45">
        <f t="shared" si="9"/>
        <v>0.17916893949332652</v>
      </c>
      <c r="Z34" s="41">
        <f t="shared" si="10"/>
        <v>207119</v>
      </c>
      <c r="AA34" s="42">
        <f t="shared" si="11"/>
        <v>58417</v>
      </c>
      <c r="AB34" s="42">
        <f t="shared" si="12"/>
        <v>265536</v>
      </c>
      <c r="AC34" s="45">
        <f t="shared" si="13"/>
        <v>0.9167351391660394</v>
      </c>
      <c r="AD34" s="41">
        <v>42883</v>
      </c>
      <c r="AE34" s="42">
        <v>46850</v>
      </c>
      <c r="AF34" s="42">
        <f t="shared" si="14"/>
        <v>89733</v>
      </c>
      <c r="AG34" s="45">
        <f t="shared" si="15"/>
        <v>1.5621634841209147</v>
      </c>
      <c r="AH34" s="45">
        <f t="shared" si="16"/>
        <v>-0.42165089766306707</v>
      </c>
      <c r="AI34" s="14">
        <v>353627</v>
      </c>
      <c r="AJ34" s="14">
        <v>257603</v>
      </c>
      <c r="AK34" s="14">
        <v>402418</v>
      </c>
      <c r="AL34" s="14"/>
    </row>
    <row r="35" spans="1:38" s="15" customFormat="1" ht="12.75">
      <c r="A35" s="30" t="s">
        <v>95</v>
      </c>
      <c r="B35" s="94" t="s">
        <v>499</v>
      </c>
      <c r="C35" s="40" t="s">
        <v>500</v>
      </c>
      <c r="D35" s="41">
        <v>14939</v>
      </c>
      <c r="E35" s="42">
        <v>6738</v>
      </c>
      <c r="F35" s="43">
        <f t="shared" si="0"/>
        <v>21677</v>
      </c>
      <c r="G35" s="41">
        <v>14939</v>
      </c>
      <c r="H35" s="42">
        <v>6738</v>
      </c>
      <c r="I35" s="44">
        <f t="shared" si="1"/>
        <v>21677</v>
      </c>
      <c r="J35" s="41">
        <v>1171</v>
      </c>
      <c r="K35" s="42">
        <v>277</v>
      </c>
      <c r="L35" s="42">
        <f t="shared" si="2"/>
        <v>1448</v>
      </c>
      <c r="M35" s="45">
        <f t="shared" si="3"/>
        <v>0.06679891128846242</v>
      </c>
      <c r="N35" s="46">
        <v>0</v>
      </c>
      <c r="O35" s="47">
        <v>0</v>
      </c>
      <c r="P35" s="48">
        <f t="shared" si="4"/>
        <v>0</v>
      </c>
      <c r="Q35" s="45">
        <f t="shared" si="5"/>
        <v>0</v>
      </c>
      <c r="R35" s="46">
        <v>4994</v>
      </c>
      <c r="S35" s="48">
        <v>47</v>
      </c>
      <c r="T35" s="48">
        <f t="shared" si="6"/>
        <v>5041</v>
      </c>
      <c r="U35" s="45">
        <f t="shared" si="7"/>
        <v>0.23255062969968168</v>
      </c>
      <c r="V35" s="46">
        <v>953</v>
      </c>
      <c r="W35" s="48">
        <v>1200</v>
      </c>
      <c r="X35" s="48">
        <f t="shared" si="8"/>
        <v>2153</v>
      </c>
      <c r="Y35" s="45">
        <f t="shared" si="9"/>
        <v>0.09932186188125663</v>
      </c>
      <c r="Z35" s="41">
        <f t="shared" si="10"/>
        <v>7118</v>
      </c>
      <c r="AA35" s="42">
        <f t="shared" si="11"/>
        <v>1524</v>
      </c>
      <c r="AB35" s="42">
        <f t="shared" si="12"/>
        <v>8642</v>
      </c>
      <c r="AC35" s="45">
        <f t="shared" si="13"/>
        <v>0.3986714028694007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0</v>
      </c>
      <c r="AL35" s="14"/>
    </row>
    <row r="36" spans="1:38" s="15" customFormat="1" ht="12.75">
      <c r="A36" s="30" t="s">
        <v>95</v>
      </c>
      <c r="B36" s="94" t="s">
        <v>501</v>
      </c>
      <c r="C36" s="40" t="s">
        <v>502</v>
      </c>
      <c r="D36" s="41">
        <v>59792</v>
      </c>
      <c r="E36" s="42">
        <v>17445</v>
      </c>
      <c r="F36" s="43">
        <f t="shared" si="0"/>
        <v>77237</v>
      </c>
      <c r="G36" s="41">
        <v>78978</v>
      </c>
      <c r="H36" s="42">
        <v>32725</v>
      </c>
      <c r="I36" s="44">
        <f t="shared" si="1"/>
        <v>111703</v>
      </c>
      <c r="J36" s="41">
        <v>17953</v>
      </c>
      <c r="K36" s="42">
        <v>2299</v>
      </c>
      <c r="L36" s="42">
        <f t="shared" si="2"/>
        <v>20252</v>
      </c>
      <c r="M36" s="45">
        <f t="shared" si="3"/>
        <v>0.2622059375687818</v>
      </c>
      <c r="N36" s="46">
        <v>10066</v>
      </c>
      <c r="O36" s="47">
        <v>2165</v>
      </c>
      <c r="P36" s="48">
        <f t="shared" si="4"/>
        <v>12231</v>
      </c>
      <c r="Q36" s="45">
        <f t="shared" si="5"/>
        <v>0.1094957163191678</v>
      </c>
      <c r="R36" s="46">
        <v>15062</v>
      </c>
      <c r="S36" s="48">
        <v>2999</v>
      </c>
      <c r="T36" s="48">
        <f t="shared" si="6"/>
        <v>18061</v>
      </c>
      <c r="U36" s="45">
        <f t="shared" si="7"/>
        <v>0.16168768967709013</v>
      </c>
      <c r="V36" s="46">
        <v>23531</v>
      </c>
      <c r="W36" s="48">
        <v>15534</v>
      </c>
      <c r="X36" s="48">
        <f t="shared" si="8"/>
        <v>39065</v>
      </c>
      <c r="Y36" s="45">
        <f t="shared" si="9"/>
        <v>0.3497220307422361</v>
      </c>
      <c r="Z36" s="41">
        <f t="shared" si="10"/>
        <v>66612</v>
      </c>
      <c r="AA36" s="42">
        <f t="shared" si="11"/>
        <v>22997</v>
      </c>
      <c r="AB36" s="42">
        <f t="shared" si="12"/>
        <v>89609</v>
      </c>
      <c r="AC36" s="45">
        <f t="shared" si="13"/>
        <v>0.8022076399022408</v>
      </c>
      <c r="AD36" s="41">
        <v>10496</v>
      </c>
      <c r="AE36" s="42">
        <v>4863</v>
      </c>
      <c r="AF36" s="42">
        <f t="shared" si="14"/>
        <v>15359</v>
      </c>
      <c r="AG36" s="45">
        <f t="shared" si="15"/>
        <v>0.7457719030672767</v>
      </c>
      <c r="AH36" s="45">
        <f t="shared" si="16"/>
        <v>1.5434598606680123</v>
      </c>
      <c r="AI36" s="14">
        <v>57829</v>
      </c>
      <c r="AJ36" s="14">
        <v>59010</v>
      </c>
      <c r="AK36" s="14">
        <v>44008</v>
      </c>
      <c r="AL36" s="14"/>
    </row>
    <row r="37" spans="1:38" s="15" customFormat="1" ht="12.75">
      <c r="A37" s="30" t="s">
        <v>95</v>
      </c>
      <c r="B37" s="94" t="s">
        <v>503</v>
      </c>
      <c r="C37" s="40" t="s">
        <v>504</v>
      </c>
      <c r="D37" s="41">
        <v>26744</v>
      </c>
      <c r="E37" s="42">
        <v>14001</v>
      </c>
      <c r="F37" s="43">
        <f t="shared" si="0"/>
        <v>40745</v>
      </c>
      <c r="G37" s="41">
        <v>30514</v>
      </c>
      <c r="H37" s="42">
        <v>14250</v>
      </c>
      <c r="I37" s="44">
        <f t="shared" si="1"/>
        <v>44764</v>
      </c>
      <c r="J37" s="41">
        <v>5939</v>
      </c>
      <c r="K37" s="42">
        <v>5611</v>
      </c>
      <c r="L37" s="42">
        <f t="shared" si="2"/>
        <v>11550</v>
      </c>
      <c r="M37" s="45">
        <f t="shared" si="3"/>
        <v>0.28347036446189716</v>
      </c>
      <c r="N37" s="46">
        <v>6950</v>
      </c>
      <c r="O37" s="47">
        <v>2400</v>
      </c>
      <c r="P37" s="48">
        <f t="shared" si="4"/>
        <v>9350</v>
      </c>
      <c r="Q37" s="45">
        <f t="shared" si="5"/>
        <v>0.20887320167992138</v>
      </c>
      <c r="R37" s="46">
        <v>7043</v>
      </c>
      <c r="S37" s="48">
        <v>2863</v>
      </c>
      <c r="T37" s="48">
        <f t="shared" si="6"/>
        <v>9906</v>
      </c>
      <c r="U37" s="45">
        <f t="shared" si="7"/>
        <v>0.22129389688142256</v>
      </c>
      <c r="V37" s="46">
        <v>5033</v>
      </c>
      <c r="W37" s="48">
        <v>1179</v>
      </c>
      <c r="X37" s="48">
        <f t="shared" si="8"/>
        <v>6212</v>
      </c>
      <c r="Y37" s="45">
        <f t="shared" si="9"/>
        <v>0.13877222768295952</v>
      </c>
      <c r="Z37" s="41">
        <f t="shared" si="10"/>
        <v>24965</v>
      </c>
      <c r="AA37" s="42">
        <f t="shared" si="11"/>
        <v>12053</v>
      </c>
      <c r="AB37" s="42">
        <f t="shared" si="12"/>
        <v>37018</v>
      </c>
      <c r="AC37" s="45">
        <f t="shared" si="13"/>
        <v>0.8269591636136181</v>
      </c>
      <c r="AD37" s="41">
        <v>3922</v>
      </c>
      <c r="AE37" s="42">
        <v>1186</v>
      </c>
      <c r="AF37" s="42">
        <f t="shared" si="14"/>
        <v>5108</v>
      </c>
      <c r="AG37" s="45">
        <f t="shared" si="15"/>
        <v>0.9823625180897251</v>
      </c>
      <c r="AH37" s="45">
        <f t="shared" si="16"/>
        <v>0.2161315583398591</v>
      </c>
      <c r="AI37" s="14">
        <v>33168</v>
      </c>
      <c r="AJ37" s="14">
        <v>33168</v>
      </c>
      <c r="AK37" s="14">
        <v>32583</v>
      </c>
      <c r="AL37" s="14"/>
    </row>
    <row r="38" spans="1:38" s="15" customFormat="1" ht="12.75">
      <c r="A38" s="30" t="s">
        <v>114</v>
      </c>
      <c r="B38" s="94" t="s">
        <v>505</v>
      </c>
      <c r="C38" s="40" t="s">
        <v>506</v>
      </c>
      <c r="D38" s="41">
        <v>64336</v>
      </c>
      <c r="E38" s="42">
        <v>8736</v>
      </c>
      <c r="F38" s="43">
        <f t="shared" si="0"/>
        <v>73072</v>
      </c>
      <c r="G38" s="41">
        <v>68510</v>
      </c>
      <c r="H38" s="42">
        <v>8322</v>
      </c>
      <c r="I38" s="44">
        <f t="shared" si="1"/>
        <v>76832</v>
      </c>
      <c r="J38" s="41">
        <v>15317</v>
      </c>
      <c r="K38" s="42">
        <v>206</v>
      </c>
      <c r="L38" s="42">
        <f t="shared" si="2"/>
        <v>15523</v>
      </c>
      <c r="M38" s="45">
        <f t="shared" si="3"/>
        <v>0.21243431136413402</v>
      </c>
      <c r="N38" s="46">
        <v>11308</v>
      </c>
      <c r="O38" s="47">
        <v>1030</v>
      </c>
      <c r="P38" s="48">
        <f t="shared" si="4"/>
        <v>12338</v>
      </c>
      <c r="Q38" s="45">
        <f t="shared" si="5"/>
        <v>0.1605841316118284</v>
      </c>
      <c r="R38" s="46">
        <v>21061</v>
      </c>
      <c r="S38" s="48">
        <v>619</v>
      </c>
      <c r="T38" s="48">
        <f t="shared" si="6"/>
        <v>21680</v>
      </c>
      <c r="U38" s="45">
        <f t="shared" si="7"/>
        <v>0.2821740941274469</v>
      </c>
      <c r="V38" s="46">
        <v>4997</v>
      </c>
      <c r="W38" s="48">
        <v>763</v>
      </c>
      <c r="X38" s="48">
        <f t="shared" si="8"/>
        <v>5760</v>
      </c>
      <c r="Y38" s="45">
        <f t="shared" si="9"/>
        <v>0.07496876301541025</v>
      </c>
      <c r="Z38" s="41">
        <f t="shared" si="10"/>
        <v>52683</v>
      </c>
      <c r="AA38" s="42">
        <f t="shared" si="11"/>
        <v>2618</v>
      </c>
      <c r="AB38" s="42">
        <f t="shared" si="12"/>
        <v>55301</v>
      </c>
      <c r="AC38" s="45">
        <f t="shared" si="13"/>
        <v>0.719765201999167</v>
      </c>
      <c r="AD38" s="41">
        <v>6505</v>
      </c>
      <c r="AE38" s="42">
        <v>307</v>
      </c>
      <c r="AF38" s="42">
        <f t="shared" si="14"/>
        <v>6812</v>
      </c>
      <c r="AG38" s="45">
        <f t="shared" si="15"/>
        <v>0.6846213168811829</v>
      </c>
      <c r="AH38" s="45">
        <f t="shared" si="16"/>
        <v>-0.1544333529066354</v>
      </c>
      <c r="AI38" s="14">
        <v>67032</v>
      </c>
      <c r="AJ38" s="14">
        <v>75208</v>
      </c>
      <c r="AK38" s="14">
        <v>51489</v>
      </c>
      <c r="AL38" s="14"/>
    </row>
    <row r="39" spans="1:38" s="87" customFormat="1" ht="12.75">
      <c r="A39" s="95"/>
      <c r="B39" s="112" t="s">
        <v>652</v>
      </c>
      <c r="C39" s="33"/>
      <c r="D39" s="52">
        <f>SUM(D32:D38)</f>
        <v>468124</v>
      </c>
      <c r="E39" s="53">
        <f>SUM(E32:E38)</f>
        <v>148107</v>
      </c>
      <c r="F39" s="89">
        <f t="shared" si="0"/>
        <v>616231</v>
      </c>
      <c r="G39" s="52">
        <f>SUM(G32:G38)</f>
        <v>511663</v>
      </c>
      <c r="H39" s="53">
        <f>SUM(H32:H38)</f>
        <v>142543</v>
      </c>
      <c r="I39" s="54">
        <f t="shared" si="1"/>
        <v>654206</v>
      </c>
      <c r="J39" s="52">
        <f>SUM(J32:J38)</f>
        <v>108163</v>
      </c>
      <c r="K39" s="53">
        <f>SUM(K32:K38)</f>
        <v>50324</v>
      </c>
      <c r="L39" s="53">
        <f t="shared" si="2"/>
        <v>158487</v>
      </c>
      <c r="M39" s="55">
        <f t="shared" si="3"/>
        <v>0.2571876455420127</v>
      </c>
      <c r="N39" s="74">
        <f>SUM(N32:N38)</f>
        <v>102502</v>
      </c>
      <c r="O39" s="75">
        <f>SUM(O32:O38)</f>
        <v>13511</v>
      </c>
      <c r="P39" s="76">
        <f t="shared" si="4"/>
        <v>116013</v>
      </c>
      <c r="Q39" s="55">
        <f t="shared" si="5"/>
        <v>0.1773340507424267</v>
      </c>
      <c r="R39" s="74">
        <f>SUM(R32:R38)</f>
        <v>139849</v>
      </c>
      <c r="S39" s="76">
        <f>SUM(S32:S38)</f>
        <v>21469</v>
      </c>
      <c r="T39" s="76">
        <f t="shared" si="6"/>
        <v>161318</v>
      </c>
      <c r="U39" s="55">
        <f t="shared" si="7"/>
        <v>0.24658593776272306</v>
      </c>
      <c r="V39" s="74">
        <f>SUM(V32:V38)</f>
        <v>97660</v>
      </c>
      <c r="W39" s="76">
        <f>SUM(W32:W38)</f>
        <v>26169</v>
      </c>
      <c r="X39" s="76">
        <f t="shared" si="8"/>
        <v>123829</v>
      </c>
      <c r="Y39" s="55">
        <f t="shared" si="9"/>
        <v>0.18928135785975672</v>
      </c>
      <c r="Z39" s="52">
        <f t="shared" si="10"/>
        <v>448174</v>
      </c>
      <c r="AA39" s="53">
        <f t="shared" si="11"/>
        <v>111473</v>
      </c>
      <c r="AB39" s="53">
        <f t="shared" si="12"/>
        <v>559647</v>
      </c>
      <c r="AC39" s="55">
        <f t="shared" si="13"/>
        <v>0.8554599010097736</v>
      </c>
      <c r="AD39" s="52">
        <f>SUM(AD32:AD38)</f>
        <v>77564</v>
      </c>
      <c r="AE39" s="53">
        <f>SUM(AE32:AE38)</f>
        <v>57675</v>
      </c>
      <c r="AF39" s="53">
        <f t="shared" si="14"/>
        <v>135239</v>
      </c>
      <c r="AG39" s="55">
        <f t="shared" si="15"/>
        <v>1.1863051011084869</v>
      </c>
      <c r="AH39" s="55">
        <f t="shared" si="16"/>
        <v>-0.08436915386833677</v>
      </c>
      <c r="AI39" s="96">
        <f>SUM(AI32:AI38)</f>
        <v>612410</v>
      </c>
      <c r="AJ39" s="96">
        <f>SUM(AJ32:AJ38)</f>
        <v>522063</v>
      </c>
      <c r="AK39" s="96">
        <f>SUM(AK32:AK38)</f>
        <v>619326</v>
      </c>
      <c r="AL39" s="96"/>
    </row>
    <row r="40" spans="1:38" s="15" customFormat="1" ht="12.75">
      <c r="A40" s="30" t="s">
        <v>95</v>
      </c>
      <c r="B40" s="94" t="s">
        <v>84</v>
      </c>
      <c r="C40" s="40" t="s">
        <v>85</v>
      </c>
      <c r="D40" s="41">
        <v>665077</v>
      </c>
      <c r="E40" s="42">
        <v>125707</v>
      </c>
      <c r="F40" s="43">
        <f t="shared" si="0"/>
        <v>790784</v>
      </c>
      <c r="G40" s="41">
        <v>665077</v>
      </c>
      <c r="H40" s="42">
        <v>137726</v>
      </c>
      <c r="I40" s="44">
        <f t="shared" si="1"/>
        <v>802803</v>
      </c>
      <c r="J40" s="41">
        <v>283938</v>
      </c>
      <c r="K40" s="42">
        <v>13413</v>
      </c>
      <c r="L40" s="42">
        <f t="shared" si="2"/>
        <v>297351</v>
      </c>
      <c r="M40" s="45">
        <f t="shared" si="3"/>
        <v>0.37602050623179023</v>
      </c>
      <c r="N40" s="46">
        <v>121768</v>
      </c>
      <c r="O40" s="47">
        <v>19541</v>
      </c>
      <c r="P40" s="48">
        <f t="shared" si="4"/>
        <v>141309</v>
      </c>
      <c r="Q40" s="45">
        <f t="shared" si="5"/>
        <v>0.17601952160118983</v>
      </c>
      <c r="R40" s="46">
        <v>178368</v>
      </c>
      <c r="S40" s="48">
        <v>38738</v>
      </c>
      <c r="T40" s="48">
        <f t="shared" si="6"/>
        <v>217106</v>
      </c>
      <c r="U40" s="45">
        <f t="shared" si="7"/>
        <v>0.27043496349664864</v>
      </c>
      <c r="V40" s="46">
        <v>85439</v>
      </c>
      <c r="W40" s="48">
        <v>9626</v>
      </c>
      <c r="X40" s="48">
        <f t="shared" si="8"/>
        <v>95065</v>
      </c>
      <c r="Y40" s="45">
        <f t="shared" si="9"/>
        <v>0.11841634871817869</v>
      </c>
      <c r="Z40" s="41">
        <f t="shared" si="10"/>
        <v>669513</v>
      </c>
      <c r="AA40" s="42">
        <f t="shared" si="11"/>
        <v>81318</v>
      </c>
      <c r="AB40" s="42">
        <f t="shared" si="12"/>
        <v>750831</v>
      </c>
      <c r="AC40" s="45">
        <f t="shared" si="13"/>
        <v>0.9352618263758357</v>
      </c>
      <c r="AD40" s="41">
        <v>126651</v>
      </c>
      <c r="AE40" s="42">
        <v>46485</v>
      </c>
      <c r="AF40" s="42">
        <f t="shared" si="14"/>
        <v>173136</v>
      </c>
      <c r="AG40" s="45">
        <f t="shared" si="15"/>
        <v>0.9275311661057841</v>
      </c>
      <c r="AH40" s="45">
        <f t="shared" si="16"/>
        <v>-0.4509229738471491</v>
      </c>
      <c r="AI40" s="14">
        <v>735665</v>
      </c>
      <c r="AJ40" s="14">
        <v>761003</v>
      </c>
      <c r="AK40" s="14">
        <v>705854</v>
      </c>
      <c r="AL40" s="14"/>
    </row>
    <row r="41" spans="1:38" s="15" customFormat="1" ht="12.75">
      <c r="A41" s="30" t="s">
        <v>95</v>
      </c>
      <c r="B41" s="94" t="s">
        <v>507</v>
      </c>
      <c r="C41" s="40" t="s">
        <v>508</v>
      </c>
      <c r="D41" s="41">
        <v>27625</v>
      </c>
      <c r="E41" s="42">
        <v>12877</v>
      </c>
      <c r="F41" s="43">
        <f t="shared" si="0"/>
        <v>40502</v>
      </c>
      <c r="G41" s="41">
        <v>27625</v>
      </c>
      <c r="H41" s="42">
        <v>12877</v>
      </c>
      <c r="I41" s="44">
        <f t="shared" si="1"/>
        <v>40502</v>
      </c>
      <c r="J41" s="41">
        <v>17439</v>
      </c>
      <c r="K41" s="42">
        <v>1590</v>
      </c>
      <c r="L41" s="42">
        <f t="shared" si="2"/>
        <v>19029</v>
      </c>
      <c r="M41" s="45">
        <f t="shared" si="3"/>
        <v>0.46982865043701544</v>
      </c>
      <c r="N41" s="46">
        <v>9632</v>
      </c>
      <c r="O41" s="47">
        <v>1213</v>
      </c>
      <c r="P41" s="48">
        <f t="shared" si="4"/>
        <v>10845</v>
      </c>
      <c r="Q41" s="45">
        <f t="shared" si="5"/>
        <v>0.2677645548367982</v>
      </c>
      <c r="R41" s="46">
        <v>24478</v>
      </c>
      <c r="S41" s="48">
        <v>2070</v>
      </c>
      <c r="T41" s="48">
        <f t="shared" si="6"/>
        <v>26548</v>
      </c>
      <c r="U41" s="45">
        <f t="shared" si="7"/>
        <v>0.6554738037627772</v>
      </c>
      <c r="V41" s="46">
        <v>0</v>
      </c>
      <c r="W41" s="48">
        <v>0</v>
      </c>
      <c r="X41" s="48">
        <f t="shared" si="8"/>
        <v>0</v>
      </c>
      <c r="Y41" s="45">
        <f t="shared" si="9"/>
        <v>0</v>
      </c>
      <c r="Z41" s="41">
        <f t="shared" si="10"/>
        <v>51549</v>
      </c>
      <c r="AA41" s="42">
        <f t="shared" si="11"/>
        <v>4873</v>
      </c>
      <c r="AB41" s="42">
        <f t="shared" si="12"/>
        <v>56422</v>
      </c>
      <c r="AC41" s="45">
        <f t="shared" si="13"/>
        <v>1.3930670090365909</v>
      </c>
      <c r="AD41" s="41">
        <v>-13215</v>
      </c>
      <c r="AE41" s="42">
        <v>724</v>
      </c>
      <c r="AF41" s="42">
        <f t="shared" si="14"/>
        <v>-12491</v>
      </c>
      <c r="AG41" s="45">
        <f t="shared" si="15"/>
        <v>0.927154335326149</v>
      </c>
      <c r="AH41" s="45">
        <f t="shared" si="16"/>
        <v>-1</v>
      </c>
      <c r="AI41" s="14">
        <v>52522</v>
      </c>
      <c r="AJ41" s="14">
        <v>52522</v>
      </c>
      <c r="AK41" s="14">
        <v>48696</v>
      </c>
      <c r="AL41" s="14"/>
    </row>
    <row r="42" spans="1:38" s="15" customFormat="1" ht="12.75">
      <c r="A42" s="30" t="s">
        <v>95</v>
      </c>
      <c r="B42" s="94" t="s">
        <v>509</v>
      </c>
      <c r="C42" s="40" t="s">
        <v>510</v>
      </c>
      <c r="D42" s="41">
        <v>39414</v>
      </c>
      <c r="E42" s="42">
        <v>13832</v>
      </c>
      <c r="F42" s="43">
        <f t="shared" si="0"/>
        <v>53246</v>
      </c>
      <c r="G42" s="41">
        <v>37665</v>
      </c>
      <c r="H42" s="42">
        <v>17132</v>
      </c>
      <c r="I42" s="44">
        <f t="shared" si="1"/>
        <v>54797</v>
      </c>
      <c r="J42" s="41">
        <v>11607</v>
      </c>
      <c r="K42" s="42">
        <v>2920</v>
      </c>
      <c r="L42" s="42">
        <f t="shared" si="2"/>
        <v>14527</v>
      </c>
      <c r="M42" s="45">
        <f t="shared" si="3"/>
        <v>0.2728280058595951</v>
      </c>
      <c r="N42" s="46">
        <v>8706</v>
      </c>
      <c r="O42" s="47">
        <v>10600</v>
      </c>
      <c r="P42" s="48">
        <f t="shared" si="4"/>
        <v>19306</v>
      </c>
      <c r="Q42" s="45">
        <f t="shared" si="5"/>
        <v>0.35231855758526925</v>
      </c>
      <c r="R42" s="46">
        <v>13613</v>
      </c>
      <c r="S42" s="48">
        <v>1845</v>
      </c>
      <c r="T42" s="48">
        <f t="shared" si="6"/>
        <v>15458</v>
      </c>
      <c r="U42" s="45">
        <f t="shared" si="7"/>
        <v>0.28209573516798364</v>
      </c>
      <c r="V42" s="46">
        <v>2481</v>
      </c>
      <c r="W42" s="48">
        <v>415</v>
      </c>
      <c r="X42" s="48">
        <f t="shared" si="8"/>
        <v>2896</v>
      </c>
      <c r="Y42" s="45">
        <f t="shared" si="9"/>
        <v>0.052849608555212875</v>
      </c>
      <c r="Z42" s="41">
        <f t="shared" si="10"/>
        <v>36407</v>
      </c>
      <c r="AA42" s="42">
        <f t="shared" si="11"/>
        <v>15780</v>
      </c>
      <c r="AB42" s="42">
        <f t="shared" si="12"/>
        <v>52187</v>
      </c>
      <c r="AC42" s="45">
        <f t="shared" si="13"/>
        <v>0.9523696552730989</v>
      </c>
      <c r="AD42" s="41">
        <v>0</v>
      </c>
      <c r="AE42" s="42">
        <v>0</v>
      </c>
      <c r="AF42" s="42">
        <f t="shared" si="14"/>
        <v>0</v>
      </c>
      <c r="AG42" s="45">
        <f t="shared" si="15"/>
        <v>0</v>
      </c>
      <c r="AH42" s="45">
        <f t="shared" si="16"/>
        <v>0</v>
      </c>
      <c r="AI42" s="14">
        <v>0</v>
      </c>
      <c r="AJ42" s="14">
        <v>0</v>
      </c>
      <c r="AK42" s="14">
        <v>0</v>
      </c>
      <c r="AL42" s="14"/>
    </row>
    <row r="43" spans="1:38" s="15" customFormat="1" ht="12.75">
      <c r="A43" s="30" t="s">
        <v>95</v>
      </c>
      <c r="B43" s="94" t="s">
        <v>511</v>
      </c>
      <c r="C43" s="40" t="s">
        <v>512</v>
      </c>
      <c r="D43" s="41">
        <v>97522</v>
      </c>
      <c r="E43" s="42">
        <v>15462</v>
      </c>
      <c r="F43" s="44">
        <f t="shared" si="0"/>
        <v>112984</v>
      </c>
      <c r="G43" s="41">
        <v>97522</v>
      </c>
      <c r="H43" s="42">
        <v>15462</v>
      </c>
      <c r="I43" s="43">
        <f t="shared" si="1"/>
        <v>112984</v>
      </c>
      <c r="J43" s="41">
        <v>35045</v>
      </c>
      <c r="K43" s="88">
        <v>5391</v>
      </c>
      <c r="L43" s="42">
        <f t="shared" si="2"/>
        <v>40436</v>
      </c>
      <c r="M43" s="45">
        <f t="shared" si="3"/>
        <v>0.3578913828506691</v>
      </c>
      <c r="N43" s="46">
        <v>0</v>
      </c>
      <c r="O43" s="47">
        <v>0</v>
      </c>
      <c r="P43" s="48">
        <f t="shared" si="4"/>
        <v>0</v>
      </c>
      <c r="Q43" s="45">
        <f t="shared" si="5"/>
        <v>0</v>
      </c>
      <c r="R43" s="46">
        <v>0</v>
      </c>
      <c r="S43" s="48">
        <v>0</v>
      </c>
      <c r="T43" s="48">
        <f t="shared" si="6"/>
        <v>0</v>
      </c>
      <c r="U43" s="45">
        <f t="shared" si="7"/>
        <v>0</v>
      </c>
      <c r="V43" s="46">
        <v>0</v>
      </c>
      <c r="W43" s="48">
        <v>0</v>
      </c>
      <c r="X43" s="48">
        <f t="shared" si="8"/>
        <v>0</v>
      </c>
      <c r="Y43" s="45">
        <f t="shared" si="9"/>
        <v>0</v>
      </c>
      <c r="Z43" s="41">
        <f t="shared" si="10"/>
        <v>35045</v>
      </c>
      <c r="AA43" s="42">
        <f t="shared" si="11"/>
        <v>5391</v>
      </c>
      <c r="AB43" s="42">
        <f t="shared" si="12"/>
        <v>40436</v>
      </c>
      <c r="AC43" s="45">
        <f t="shared" si="13"/>
        <v>0.3578913828506691</v>
      </c>
      <c r="AD43" s="41">
        <v>0</v>
      </c>
      <c r="AE43" s="42">
        <v>0</v>
      </c>
      <c r="AF43" s="42">
        <f t="shared" si="14"/>
        <v>0</v>
      </c>
      <c r="AG43" s="45">
        <f t="shared" si="15"/>
        <v>0</v>
      </c>
      <c r="AH43" s="45">
        <f t="shared" si="16"/>
        <v>0</v>
      </c>
      <c r="AI43" s="14">
        <v>0</v>
      </c>
      <c r="AJ43" s="14">
        <v>0</v>
      </c>
      <c r="AK43" s="14">
        <v>0</v>
      </c>
      <c r="AL43" s="14"/>
    </row>
    <row r="44" spans="1:38" s="15" customFormat="1" ht="12.75">
      <c r="A44" s="30" t="s">
        <v>114</v>
      </c>
      <c r="B44" s="94" t="s">
        <v>513</v>
      </c>
      <c r="C44" s="40" t="s">
        <v>514</v>
      </c>
      <c r="D44" s="41">
        <v>82458</v>
      </c>
      <c r="E44" s="42">
        <v>29899</v>
      </c>
      <c r="F44" s="44">
        <f t="shared" si="0"/>
        <v>112357</v>
      </c>
      <c r="G44" s="41">
        <v>82678</v>
      </c>
      <c r="H44" s="42">
        <v>29259</v>
      </c>
      <c r="I44" s="43">
        <f t="shared" si="1"/>
        <v>111937</v>
      </c>
      <c r="J44" s="41">
        <v>17664</v>
      </c>
      <c r="K44" s="88">
        <v>3449</v>
      </c>
      <c r="L44" s="42">
        <f t="shared" si="2"/>
        <v>21113</v>
      </c>
      <c r="M44" s="45">
        <f t="shared" si="3"/>
        <v>0.18790996555621814</v>
      </c>
      <c r="N44" s="46">
        <v>19251</v>
      </c>
      <c r="O44" s="47">
        <v>7472</v>
      </c>
      <c r="P44" s="48">
        <f t="shared" si="4"/>
        <v>26723</v>
      </c>
      <c r="Q44" s="45">
        <f t="shared" si="5"/>
        <v>0.2387325013177055</v>
      </c>
      <c r="R44" s="46">
        <v>33768</v>
      </c>
      <c r="S44" s="48">
        <v>4210</v>
      </c>
      <c r="T44" s="48">
        <f t="shared" si="6"/>
        <v>37978</v>
      </c>
      <c r="U44" s="45">
        <f t="shared" si="7"/>
        <v>0.3392801307878539</v>
      </c>
      <c r="V44" s="46">
        <v>11798</v>
      </c>
      <c r="W44" s="48">
        <v>7853</v>
      </c>
      <c r="X44" s="48">
        <f t="shared" si="8"/>
        <v>19651</v>
      </c>
      <c r="Y44" s="45">
        <f t="shared" si="9"/>
        <v>0.17555410632766646</v>
      </c>
      <c r="Z44" s="41">
        <f t="shared" si="10"/>
        <v>82481</v>
      </c>
      <c r="AA44" s="42">
        <f t="shared" si="11"/>
        <v>22984</v>
      </c>
      <c r="AB44" s="42">
        <f t="shared" si="12"/>
        <v>105465</v>
      </c>
      <c r="AC44" s="45">
        <f t="shared" si="13"/>
        <v>0.9421817629559485</v>
      </c>
      <c r="AD44" s="41">
        <v>4196</v>
      </c>
      <c r="AE44" s="42">
        <v>657</v>
      </c>
      <c r="AF44" s="42">
        <f t="shared" si="14"/>
        <v>4853</v>
      </c>
      <c r="AG44" s="45">
        <f t="shared" si="15"/>
        <v>0.9525905499284085</v>
      </c>
      <c r="AH44" s="45">
        <f t="shared" si="16"/>
        <v>3.0492478879043894</v>
      </c>
      <c r="AI44" s="14">
        <v>75428</v>
      </c>
      <c r="AJ44" s="14">
        <v>75428</v>
      </c>
      <c r="AK44" s="14">
        <v>71852</v>
      </c>
      <c r="AL44" s="14"/>
    </row>
    <row r="45" spans="1:38" s="87" customFormat="1" ht="12.75">
      <c r="A45" s="95"/>
      <c r="B45" s="112" t="s">
        <v>654</v>
      </c>
      <c r="C45" s="33"/>
      <c r="D45" s="52">
        <f>SUM(D40:D44)</f>
        <v>912096</v>
      </c>
      <c r="E45" s="53">
        <f>SUM(E40:E44)</f>
        <v>197777</v>
      </c>
      <c r="F45" s="89">
        <f t="shared" si="0"/>
        <v>1109873</v>
      </c>
      <c r="G45" s="52">
        <f>SUM(G40:G44)</f>
        <v>910567</v>
      </c>
      <c r="H45" s="53">
        <f>SUM(H40:H44)</f>
        <v>212456</v>
      </c>
      <c r="I45" s="54">
        <f t="shared" si="1"/>
        <v>1123023</v>
      </c>
      <c r="J45" s="52">
        <f>SUM(J40:J44)</f>
        <v>365693</v>
      </c>
      <c r="K45" s="53">
        <f>SUM(K40:K44)</f>
        <v>26763</v>
      </c>
      <c r="L45" s="53">
        <f t="shared" si="2"/>
        <v>392456</v>
      </c>
      <c r="M45" s="55">
        <f t="shared" si="3"/>
        <v>0.35360442140677356</v>
      </c>
      <c r="N45" s="74">
        <f>SUM(N40:N44)</f>
        <v>159357</v>
      </c>
      <c r="O45" s="75">
        <f>SUM(O40:O44)</f>
        <v>38826</v>
      </c>
      <c r="P45" s="76">
        <f t="shared" si="4"/>
        <v>198183</v>
      </c>
      <c r="Q45" s="55">
        <f t="shared" si="5"/>
        <v>0.17647278817976123</v>
      </c>
      <c r="R45" s="74">
        <f>SUM(R40:R44)</f>
        <v>250227</v>
      </c>
      <c r="S45" s="76">
        <f>SUM(S40:S44)</f>
        <v>46863</v>
      </c>
      <c r="T45" s="76">
        <f t="shared" si="6"/>
        <v>297090</v>
      </c>
      <c r="U45" s="55">
        <f t="shared" si="7"/>
        <v>0.2645448935596154</v>
      </c>
      <c r="V45" s="74">
        <f>SUM(V40:V44)</f>
        <v>99718</v>
      </c>
      <c r="W45" s="76">
        <f>SUM(W40:W44)</f>
        <v>17894</v>
      </c>
      <c r="X45" s="76">
        <f t="shared" si="8"/>
        <v>117612</v>
      </c>
      <c r="Y45" s="55">
        <f t="shared" si="9"/>
        <v>0.10472804207928066</v>
      </c>
      <c r="Z45" s="52">
        <f t="shared" si="10"/>
        <v>874995</v>
      </c>
      <c r="AA45" s="53">
        <f t="shared" si="11"/>
        <v>130346</v>
      </c>
      <c r="AB45" s="53">
        <f t="shared" si="12"/>
        <v>1005341</v>
      </c>
      <c r="AC45" s="55">
        <f t="shared" si="13"/>
        <v>0.8952096261608177</v>
      </c>
      <c r="AD45" s="52">
        <f>SUM(AD40:AD44)</f>
        <v>117632</v>
      </c>
      <c r="AE45" s="53">
        <f>SUM(AE40:AE44)</f>
        <v>47866</v>
      </c>
      <c r="AF45" s="53">
        <f t="shared" si="14"/>
        <v>165498</v>
      </c>
      <c r="AG45" s="55">
        <f t="shared" si="15"/>
        <v>0.9296352000611956</v>
      </c>
      <c r="AH45" s="55">
        <f t="shared" si="16"/>
        <v>-0.28934488634303734</v>
      </c>
      <c r="AI45" s="96">
        <f>SUM(AI40:AI44)</f>
        <v>863615</v>
      </c>
      <c r="AJ45" s="96">
        <f>SUM(AJ40:AJ44)</f>
        <v>888953</v>
      </c>
      <c r="AK45" s="96">
        <f>SUM(AK40:AK44)</f>
        <v>826402</v>
      </c>
      <c r="AL45" s="96"/>
    </row>
    <row r="46" spans="1:38" s="87" customFormat="1" ht="12.75">
      <c r="A46" s="95"/>
      <c r="B46" s="112" t="s">
        <v>653</v>
      </c>
      <c r="C46" s="33"/>
      <c r="D46" s="52">
        <f>SUM(D9:D12,D14:D20,D22:D30,D32:D38,D40:D44)</f>
        <v>2141287</v>
      </c>
      <c r="E46" s="53">
        <f>SUM(E9:E12,E14:E20,E22:E30,E32:E38,E40:E44)</f>
        <v>442725</v>
      </c>
      <c r="F46" s="89">
        <f t="shared" si="0"/>
        <v>2584012</v>
      </c>
      <c r="G46" s="52">
        <f>SUM(G9:G12,G14:G20,G22:G30,G32:G38,G40:G44)</f>
        <v>2187446</v>
      </c>
      <c r="H46" s="53">
        <f>SUM(H9:H12,H14:H20,H22:H30,H32:H38,H40:H44)</f>
        <v>511492</v>
      </c>
      <c r="I46" s="54">
        <f t="shared" si="1"/>
        <v>2698938</v>
      </c>
      <c r="J46" s="52">
        <f>SUM(J9:J12,J14:J20,J22:J30,J32:J38,J40:J44)</f>
        <v>748090</v>
      </c>
      <c r="K46" s="53">
        <f>SUM(K9:K12,K14:K20,K22:K30,K32:K38,K40:K44)</f>
        <v>380304</v>
      </c>
      <c r="L46" s="53">
        <f t="shared" si="2"/>
        <v>1128394</v>
      </c>
      <c r="M46" s="55">
        <f t="shared" si="3"/>
        <v>0.436682956580697</v>
      </c>
      <c r="N46" s="74">
        <f>SUM(N9:N12,N14:N20,N22:N30,N32:N38,N40:N44)</f>
        <v>457686</v>
      </c>
      <c r="O46" s="75">
        <f>SUM(O9:O12,O14:O20,O22:O30,O32:O38,O40:O44)</f>
        <v>98030</v>
      </c>
      <c r="P46" s="76">
        <f t="shared" si="4"/>
        <v>555716</v>
      </c>
      <c r="Q46" s="55">
        <f t="shared" si="5"/>
        <v>0.20590172875405066</v>
      </c>
      <c r="R46" s="74">
        <f>SUM(R9:R12,R14:R20,R22:R30,R32:R38,R40:R44)</f>
        <v>626940</v>
      </c>
      <c r="S46" s="76">
        <f>SUM(S9:S12,S14:S20,S22:S30,S32:S38,S40:S44)</f>
        <v>111573</v>
      </c>
      <c r="T46" s="76">
        <f t="shared" si="6"/>
        <v>738513</v>
      </c>
      <c r="U46" s="55">
        <f t="shared" si="7"/>
        <v>0.2736309615115279</v>
      </c>
      <c r="V46" s="74">
        <f>SUM(V9:V12,V14:V20,V22:V30,V32:V38,V40:V44)</f>
        <v>364920</v>
      </c>
      <c r="W46" s="76">
        <f>SUM(W9:W12,W14:W20,W22:W30,W32:W38,W40:W44)</f>
        <v>102024</v>
      </c>
      <c r="X46" s="76">
        <f t="shared" si="8"/>
        <v>466944</v>
      </c>
      <c r="Y46" s="55">
        <f t="shared" si="9"/>
        <v>0.17301027292957452</v>
      </c>
      <c r="Z46" s="52">
        <f t="shared" si="10"/>
        <v>2197636</v>
      </c>
      <c r="AA46" s="53">
        <f t="shared" si="11"/>
        <v>691931</v>
      </c>
      <c r="AB46" s="53">
        <f t="shared" si="12"/>
        <v>2889567</v>
      </c>
      <c r="AC46" s="55">
        <f t="shared" si="13"/>
        <v>1.0706311149051961</v>
      </c>
      <c r="AD46" s="52">
        <f>SUM(AD9:AD12,AD14:AD20,AD22:AD30,AD32:AD38,AD40:AD44)</f>
        <v>232840</v>
      </c>
      <c r="AE46" s="53">
        <f>SUM(AE9:AE12,AE14:AE20,AE22:AE30,AE32:AE38,AE40:AE44)</f>
        <v>146402</v>
      </c>
      <c r="AF46" s="53">
        <f t="shared" si="14"/>
        <v>379242</v>
      </c>
      <c r="AG46" s="55">
        <f t="shared" si="15"/>
        <v>1.0298133149808346</v>
      </c>
      <c r="AH46" s="55">
        <f t="shared" si="16"/>
        <v>0.23125603176863319</v>
      </c>
      <c r="AI46" s="96">
        <f>SUM(AI9:AI12,AI14:AI20,AI22:AI30,AI32:AI38,AI40:AI44)</f>
        <v>1840664</v>
      </c>
      <c r="AJ46" s="96">
        <f>SUM(AJ9:AJ12,AJ14:AJ20,AJ22:AJ30,AJ32:AJ38,AJ40:AJ44)</f>
        <v>1755256</v>
      </c>
      <c r="AK46" s="96">
        <f>SUM(AK9:AK12,AK14:AK20,AK22:AK30,AK32:AK38,AK40:AK44)</f>
        <v>1807586</v>
      </c>
      <c r="AL46" s="96"/>
    </row>
    <row r="47" spans="1:38" s="15" customFormat="1" ht="12.75">
      <c r="A47" s="97"/>
      <c r="B47" s="98"/>
      <c r="C47" s="99"/>
      <c r="D47" s="100"/>
      <c r="E47" s="100"/>
      <c r="F47" s="101"/>
      <c r="G47" s="102"/>
      <c r="H47" s="100"/>
      <c r="I47" s="103"/>
      <c r="J47" s="102"/>
      <c r="K47" s="104"/>
      <c r="L47" s="100"/>
      <c r="M47" s="103"/>
      <c r="N47" s="102"/>
      <c r="O47" s="104"/>
      <c r="P47" s="100"/>
      <c r="Q47" s="103"/>
      <c r="R47" s="102"/>
      <c r="S47" s="104"/>
      <c r="T47" s="100"/>
      <c r="U47" s="103"/>
      <c r="V47" s="102"/>
      <c r="W47" s="104"/>
      <c r="X47" s="100"/>
      <c r="Y47" s="103"/>
      <c r="Z47" s="102"/>
      <c r="AA47" s="104"/>
      <c r="AB47" s="100"/>
      <c r="AC47" s="103"/>
      <c r="AD47" s="102"/>
      <c r="AE47" s="100"/>
      <c r="AF47" s="100"/>
      <c r="AG47" s="103"/>
      <c r="AH47" s="103"/>
      <c r="AI47" s="14"/>
      <c r="AJ47" s="14"/>
      <c r="AK47" s="14"/>
      <c r="AL47" s="14"/>
    </row>
    <row r="48" spans="1:38" s="106" customFormat="1" ht="12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s="106" customFormat="1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s="106" customFormat="1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s="107" customFormat="1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</row>
    <row r="52" spans="1:38" s="107" customFormat="1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</row>
    <row r="53" spans="1:38" s="107" customFormat="1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</row>
    <row r="54" spans="1:38" s="107" customFormat="1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</row>
    <row r="55" spans="1:38" s="107" customFormat="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</row>
    <row r="56" spans="1:38" s="107" customFormat="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</row>
    <row r="57" spans="1:38" s="107" customFormat="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</row>
    <row r="58" spans="1:38" s="107" customFormat="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</row>
    <row r="59" spans="1:38" s="107" customFormat="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</row>
    <row r="60" spans="1:38" s="107" customFormat="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</row>
    <row r="61" spans="1:38" s="107" customFormat="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</row>
    <row r="62" spans="1:38" s="107" customFormat="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</row>
    <row r="63" spans="1:38" s="107" customFormat="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</row>
    <row r="64" spans="1:38" s="107" customFormat="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</row>
    <row r="65" spans="1:38" s="107" customFormat="1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</row>
    <row r="66" spans="1:38" s="107" customFormat="1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</row>
    <row r="67" spans="1:38" s="107" customFormat="1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</row>
    <row r="68" spans="1:38" s="107" customFormat="1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</row>
    <row r="69" spans="1:38" s="107" customFormat="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</row>
    <row r="70" spans="1:38" s="107" customFormat="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</row>
    <row r="71" spans="1:38" s="107" customFormat="1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</row>
    <row r="72" spans="1:38" s="107" customFormat="1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</row>
    <row r="73" spans="1:38" s="107" customFormat="1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</row>
    <row r="74" spans="1:38" s="107" customFormat="1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</row>
    <row r="75" spans="1:38" s="107" customFormat="1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</row>
    <row r="76" spans="1:38" s="107" customFormat="1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</row>
    <row r="77" spans="1:38" s="107" customFormat="1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</row>
    <row r="78" spans="1:38" s="107" customFormat="1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</row>
    <row r="79" spans="1:38" s="107" customFormat="1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</row>
    <row r="80" spans="1:38" s="107" customFormat="1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</row>
    <row r="81" spans="1:38" s="107" customFormat="1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</row>
    <row r="82" spans="1:38" s="107" customFormat="1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</row>
    <row r="83" spans="1:38" s="107" customFormat="1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</row>
    <row r="84" spans="1:38" s="107" customFormat="1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</row>
    <row r="85" s="107" customFormat="1" ht="12.75"/>
    <row r="86" s="107" customFormat="1" ht="12.75"/>
    <row r="87" s="107" customFormat="1" ht="12.75"/>
    <row r="88" s="107" customFormat="1" ht="12.75"/>
    <row r="89" s="107" customFormat="1" ht="12.75"/>
    <row r="90" s="107" customFormat="1" ht="12.75"/>
    <row r="91" s="107" customFormat="1" ht="12.75"/>
    <row r="92" s="107" customFormat="1" ht="12.75"/>
    <row r="93" s="107" customFormat="1" ht="12.75"/>
    <row r="94" s="107" customFormat="1" ht="12.75"/>
    <row r="95" s="107" customFormat="1" ht="12.75"/>
    <row r="96" s="107" customFormat="1" ht="12.75"/>
    <row r="97" s="107" customFormat="1" ht="12.75"/>
    <row r="98" s="107" customFormat="1" ht="12.75"/>
    <row r="99" s="107" customFormat="1" ht="12.75"/>
    <row r="100" s="107" customFormat="1" ht="12.75"/>
    <row r="101" s="107" customFormat="1" ht="12.75"/>
    <row r="102" s="107" customFormat="1" ht="12.75"/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10.7109375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32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515</v>
      </c>
      <c r="C9" s="40" t="s">
        <v>516</v>
      </c>
      <c r="D9" s="41">
        <v>126716</v>
      </c>
      <c r="E9" s="42">
        <v>273424</v>
      </c>
      <c r="F9" s="43">
        <f>$D9+$E9</f>
        <v>400140</v>
      </c>
      <c r="G9" s="41">
        <v>123673</v>
      </c>
      <c r="H9" s="42">
        <v>259104</v>
      </c>
      <c r="I9" s="44">
        <f>$G9+$H9</f>
        <v>382777</v>
      </c>
      <c r="J9" s="41">
        <v>31291</v>
      </c>
      <c r="K9" s="42">
        <v>1860</v>
      </c>
      <c r="L9" s="42">
        <f>$J9+$K9</f>
        <v>33151</v>
      </c>
      <c r="M9" s="45">
        <f>IF($F9=0,0,$L9/$F9)</f>
        <v>0.08284850302394162</v>
      </c>
      <c r="N9" s="46">
        <v>27660</v>
      </c>
      <c r="O9" s="47">
        <v>14746</v>
      </c>
      <c r="P9" s="48">
        <f>$N9+$O9</f>
        <v>42406</v>
      </c>
      <c r="Q9" s="45">
        <f>IF($I9=0,0,$P9/$I9)</f>
        <v>0.1107851307680451</v>
      </c>
      <c r="R9" s="46">
        <v>35614</v>
      </c>
      <c r="S9" s="48">
        <v>25496</v>
      </c>
      <c r="T9" s="48">
        <f>$R9+$S9</f>
        <v>61110</v>
      </c>
      <c r="U9" s="45">
        <f>IF($I9=0,0,$T9/$I9)</f>
        <v>0.1596490907238418</v>
      </c>
      <c r="V9" s="46">
        <v>27791</v>
      </c>
      <c r="W9" s="48">
        <v>10458</v>
      </c>
      <c r="X9" s="48">
        <f>$V9+$W9</f>
        <v>38249</v>
      </c>
      <c r="Y9" s="45">
        <f>IF($I9=0,0,$X9/$I9)</f>
        <v>0.0999250216183313</v>
      </c>
      <c r="Z9" s="41">
        <f>(($J9+$N9)+$R9)+$V9</f>
        <v>122356</v>
      </c>
      <c r="AA9" s="42">
        <f>(($K9+$O9)+$S9)+$W9</f>
        <v>52560</v>
      </c>
      <c r="AB9" s="42">
        <f>$Z9+$AA9</f>
        <v>174916</v>
      </c>
      <c r="AC9" s="45">
        <f>IF($I9=0,0,$AB9/$I9)</f>
        <v>0.4569658051554822</v>
      </c>
      <c r="AD9" s="41">
        <v>0</v>
      </c>
      <c r="AE9" s="42">
        <v>0</v>
      </c>
      <c r="AF9" s="42">
        <f>$AD9+$AE9</f>
        <v>0</v>
      </c>
      <c r="AG9" s="45">
        <f>IF($AJ9=0,0,$AK9/$AJ9)</f>
        <v>0</v>
      </c>
      <c r="AH9" s="45">
        <f>IF($AF9=0,0,$X9/$AF9-1)</f>
        <v>0</v>
      </c>
      <c r="AI9" s="14">
        <v>0</v>
      </c>
      <c r="AJ9" s="14">
        <v>0</v>
      </c>
      <c r="AK9" s="14">
        <v>0</v>
      </c>
      <c r="AL9" s="14"/>
    </row>
    <row r="10" spans="1:38" s="15" customFormat="1" ht="12.75">
      <c r="A10" s="30" t="s">
        <v>95</v>
      </c>
      <c r="B10" s="94" t="s">
        <v>66</v>
      </c>
      <c r="C10" s="40" t="s">
        <v>67</v>
      </c>
      <c r="D10" s="41">
        <v>617730</v>
      </c>
      <c r="E10" s="42">
        <v>162870</v>
      </c>
      <c r="F10" s="44">
        <f aca="true" t="shared" si="0" ref="F10:F38">$D10+$E10</f>
        <v>780600</v>
      </c>
      <c r="G10" s="41">
        <v>617730</v>
      </c>
      <c r="H10" s="42">
        <v>162870</v>
      </c>
      <c r="I10" s="44">
        <f aca="true" t="shared" si="1" ref="I10:I38">$G10+$H10</f>
        <v>780600</v>
      </c>
      <c r="J10" s="41">
        <v>212029</v>
      </c>
      <c r="K10" s="42">
        <v>27041</v>
      </c>
      <c r="L10" s="42">
        <f aca="true" t="shared" si="2" ref="L10:L38">$J10+$K10</f>
        <v>239070</v>
      </c>
      <c r="M10" s="45">
        <f aca="true" t="shared" si="3" ref="M10:M38">IF($F10=0,0,$L10/$F10)</f>
        <v>0.3062644119907763</v>
      </c>
      <c r="N10" s="46">
        <v>197182</v>
      </c>
      <c r="O10" s="47">
        <v>25768</v>
      </c>
      <c r="P10" s="48">
        <f aca="true" t="shared" si="4" ref="P10:P38">$N10+$O10</f>
        <v>222950</v>
      </c>
      <c r="Q10" s="45">
        <f aca="true" t="shared" si="5" ref="Q10:Q38">IF($I10=0,0,$P10/$I10)</f>
        <v>0.2856136305406098</v>
      </c>
      <c r="R10" s="46">
        <v>37659</v>
      </c>
      <c r="S10" s="48">
        <v>14362</v>
      </c>
      <c r="T10" s="48">
        <f aca="true" t="shared" si="6" ref="T10:T38">$R10+$S10</f>
        <v>52021</v>
      </c>
      <c r="U10" s="45">
        <f aca="true" t="shared" si="7" ref="U10:U38">IF($I10=0,0,$T10/$I10)</f>
        <v>0.06664232641557775</v>
      </c>
      <c r="V10" s="46">
        <v>0</v>
      </c>
      <c r="W10" s="48">
        <v>25013</v>
      </c>
      <c r="X10" s="48">
        <f aca="true" t="shared" si="8" ref="X10:X38">$V10+$W10</f>
        <v>25013</v>
      </c>
      <c r="Y10" s="45">
        <f aca="true" t="shared" si="9" ref="Y10:Y38">IF($I10=0,0,$X10/$I10)</f>
        <v>0.032043300025621314</v>
      </c>
      <c r="Z10" s="41">
        <f aca="true" t="shared" si="10" ref="Z10:Z38">(($J10+$N10)+$R10)+$V10</f>
        <v>446870</v>
      </c>
      <c r="AA10" s="42">
        <f aca="true" t="shared" si="11" ref="AA10:AA38">(($K10+$O10)+$S10)+$W10</f>
        <v>92184</v>
      </c>
      <c r="AB10" s="42">
        <f aca="true" t="shared" si="12" ref="AB10:AB38">$Z10+$AA10</f>
        <v>539054</v>
      </c>
      <c r="AC10" s="45">
        <f aca="true" t="shared" si="13" ref="AC10:AC38">IF($I10=0,0,$AB10/$I10)</f>
        <v>0.6905636689725851</v>
      </c>
      <c r="AD10" s="41">
        <v>80281</v>
      </c>
      <c r="AE10" s="42">
        <v>1850</v>
      </c>
      <c r="AF10" s="42">
        <f aca="true" t="shared" si="14" ref="AF10:AF38">$AD10+$AE10</f>
        <v>82131</v>
      </c>
      <c r="AG10" s="45">
        <f aca="true" t="shared" si="15" ref="AG10:AG38">IF($AJ10=0,0,$AK10/$AJ10)</f>
        <v>0</v>
      </c>
      <c r="AH10" s="45">
        <f aca="true" t="shared" si="16" ref="AH10:AH38">IF($AF10=0,0,$X10/$AF10-1)</f>
        <v>-0.6954499519061013</v>
      </c>
      <c r="AI10" s="14">
        <v>0</v>
      </c>
      <c r="AJ10" s="14">
        <v>0</v>
      </c>
      <c r="AK10" s="14">
        <v>518045</v>
      </c>
      <c r="AL10" s="14"/>
    </row>
    <row r="11" spans="1:38" s="15" customFormat="1" ht="12.75">
      <c r="A11" s="30" t="s">
        <v>95</v>
      </c>
      <c r="B11" s="94" t="s">
        <v>82</v>
      </c>
      <c r="C11" s="40" t="s">
        <v>83</v>
      </c>
      <c r="D11" s="41">
        <v>1374083</v>
      </c>
      <c r="E11" s="42">
        <v>362747</v>
      </c>
      <c r="F11" s="43">
        <f t="shared" si="0"/>
        <v>1736830</v>
      </c>
      <c r="G11" s="41">
        <v>1374083</v>
      </c>
      <c r="H11" s="42">
        <v>362747</v>
      </c>
      <c r="I11" s="44">
        <f t="shared" si="1"/>
        <v>1736830</v>
      </c>
      <c r="J11" s="41">
        <v>455386</v>
      </c>
      <c r="K11" s="42">
        <v>44006</v>
      </c>
      <c r="L11" s="42">
        <f t="shared" si="2"/>
        <v>499392</v>
      </c>
      <c r="M11" s="45">
        <f t="shared" si="3"/>
        <v>0.2875307312747937</v>
      </c>
      <c r="N11" s="46">
        <v>309562</v>
      </c>
      <c r="O11" s="47">
        <v>68893</v>
      </c>
      <c r="P11" s="48">
        <f t="shared" si="4"/>
        <v>378455</v>
      </c>
      <c r="Q11" s="45">
        <f t="shared" si="5"/>
        <v>0.21789985202927173</v>
      </c>
      <c r="R11" s="46">
        <v>285559</v>
      </c>
      <c r="S11" s="48">
        <v>45621</v>
      </c>
      <c r="T11" s="48">
        <f t="shared" si="6"/>
        <v>331180</v>
      </c>
      <c r="U11" s="45">
        <f t="shared" si="7"/>
        <v>0.1906807229262507</v>
      </c>
      <c r="V11" s="46">
        <v>186646</v>
      </c>
      <c r="W11" s="48">
        <v>60159</v>
      </c>
      <c r="X11" s="48">
        <f t="shared" si="8"/>
        <v>246805</v>
      </c>
      <c r="Y11" s="45">
        <f t="shared" si="9"/>
        <v>0.14210083888463465</v>
      </c>
      <c r="Z11" s="41">
        <f t="shared" si="10"/>
        <v>1237153</v>
      </c>
      <c r="AA11" s="42">
        <f t="shared" si="11"/>
        <v>218679</v>
      </c>
      <c r="AB11" s="42">
        <f t="shared" si="12"/>
        <v>1455832</v>
      </c>
      <c r="AC11" s="45">
        <f t="shared" si="13"/>
        <v>0.8382121451149508</v>
      </c>
      <c r="AD11" s="41">
        <v>305878</v>
      </c>
      <c r="AE11" s="42">
        <v>84219</v>
      </c>
      <c r="AF11" s="42">
        <f t="shared" si="14"/>
        <v>390097</v>
      </c>
      <c r="AG11" s="45">
        <f t="shared" si="15"/>
        <v>0.8616288456207419</v>
      </c>
      <c r="AH11" s="45">
        <f t="shared" si="16"/>
        <v>-0.3673240245374868</v>
      </c>
      <c r="AI11" s="14">
        <v>1720691</v>
      </c>
      <c r="AJ11" s="14">
        <v>1720691</v>
      </c>
      <c r="AK11" s="14">
        <v>1482597</v>
      </c>
      <c r="AL11" s="14"/>
    </row>
    <row r="12" spans="1:38" s="15" customFormat="1" ht="12.75">
      <c r="A12" s="30" t="s">
        <v>95</v>
      </c>
      <c r="B12" s="94" t="s">
        <v>517</v>
      </c>
      <c r="C12" s="40" t="s">
        <v>518</v>
      </c>
      <c r="D12" s="41">
        <v>0</v>
      </c>
      <c r="E12" s="42">
        <v>0</v>
      </c>
      <c r="F12" s="43">
        <f t="shared" si="0"/>
        <v>0</v>
      </c>
      <c r="G12" s="41">
        <v>0</v>
      </c>
      <c r="H12" s="42">
        <v>0</v>
      </c>
      <c r="I12" s="44">
        <f t="shared" si="1"/>
        <v>0</v>
      </c>
      <c r="J12" s="41">
        <v>17342</v>
      </c>
      <c r="K12" s="42">
        <v>0</v>
      </c>
      <c r="L12" s="42">
        <f t="shared" si="2"/>
        <v>17342</v>
      </c>
      <c r="M12" s="45">
        <f t="shared" si="3"/>
        <v>0</v>
      </c>
      <c r="N12" s="46">
        <v>7947</v>
      </c>
      <c r="O12" s="47">
        <v>0</v>
      </c>
      <c r="P12" s="48">
        <f t="shared" si="4"/>
        <v>7947</v>
      </c>
      <c r="Q12" s="45">
        <f t="shared" si="5"/>
        <v>0</v>
      </c>
      <c r="R12" s="46">
        <v>24309</v>
      </c>
      <c r="S12" s="48">
        <v>2119</v>
      </c>
      <c r="T12" s="48">
        <f t="shared" si="6"/>
        <v>26428</v>
      </c>
      <c r="U12" s="45">
        <f t="shared" si="7"/>
        <v>0</v>
      </c>
      <c r="V12" s="46">
        <v>9474</v>
      </c>
      <c r="W12" s="48">
        <v>3528</v>
      </c>
      <c r="X12" s="48">
        <f t="shared" si="8"/>
        <v>13002</v>
      </c>
      <c r="Y12" s="45">
        <f t="shared" si="9"/>
        <v>0</v>
      </c>
      <c r="Z12" s="41">
        <f t="shared" si="10"/>
        <v>59072</v>
      </c>
      <c r="AA12" s="42">
        <f t="shared" si="11"/>
        <v>5647</v>
      </c>
      <c r="AB12" s="42">
        <f t="shared" si="12"/>
        <v>64719</v>
      </c>
      <c r="AC12" s="45">
        <f t="shared" si="13"/>
        <v>0</v>
      </c>
      <c r="AD12" s="41">
        <v>0</v>
      </c>
      <c r="AE12" s="42">
        <v>0</v>
      </c>
      <c r="AF12" s="42">
        <f t="shared" si="14"/>
        <v>0</v>
      </c>
      <c r="AG12" s="45">
        <f t="shared" si="15"/>
        <v>0</v>
      </c>
      <c r="AH12" s="45">
        <f t="shared" si="16"/>
        <v>0</v>
      </c>
      <c r="AI12" s="14">
        <v>0</v>
      </c>
      <c r="AJ12" s="14">
        <v>0</v>
      </c>
      <c r="AK12" s="14">
        <v>0</v>
      </c>
      <c r="AL12" s="14"/>
    </row>
    <row r="13" spans="1:38" s="15" customFormat="1" ht="12.75">
      <c r="A13" s="30" t="s">
        <v>95</v>
      </c>
      <c r="B13" s="94" t="s">
        <v>519</v>
      </c>
      <c r="C13" s="40" t="s">
        <v>520</v>
      </c>
      <c r="D13" s="41">
        <v>222347</v>
      </c>
      <c r="E13" s="42">
        <v>163667</v>
      </c>
      <c r="F13" s="43">
        <f t="shared" si="0"/>
        <v>386014</v>
      </c>
      <c r="G13" s="41">
        <v>222347</v>
      </c>
      <c r="H13" s="42">
        <v>163667</v>
      </c>
      <c r="I13" s="44">
        <f t="shared" si="1"/>
        <v>386014</v>
      </c>
      <c r="J13" s="41">
        <v>53884</v>
      </c>
      <c r="K13" s="42">
        <v>20859</v>
      </c>
      <c r="L13" s="42">
        <f t="shared" si="2"/>
        <v>74743</v>
      </c>
      <c r="M13" s="45">
        <f t="shared" si="3"/>
        <v>0.19362769225986623</v>
      </c>
      <c r="N13" s="46">
        <v>62619</v>
      </c>
      <c r="O13" s="47">
        <v>20013</v>
      </c>
      <c r="P13" s="48">
        <f t="shared" si="4"/>
        <v>82632</v>
      </c>
      <c r="Q13" s="45">
        <f t="shared" si="5"/>
        <v>0.21406477485272554</v>
      </c>
      <c r="R13" s="46">
        <v>65281</v>
      </c>
      <c r="S13" s="48">
        <v>22980</v>
      </c>
      <c r="T13" s="48">
        <f t="shared" si="6"/>
        <v>88261</v>
      </c>
      <c r="U13" s="45">
        <f t="shared" si="7"/>
        <v>0.2286471475127845</v>
      </c>
      <c r="V13" s="46">
        <v>18103</v>
      </c>
      <c r="W13" s="48">
        <v>21378</v>
      </c>
      <c r="X13" s="48">
        <f t="shared" si="8"/>
        <v>39481</v>
      </c>
      <c r="Y13" s="45">
        <f t="shared" si="9"/>
        <v>0.10227867383048284</v>
      </c>
      <c r="Z13" s="41">
        <f t="shared" si="10"/>
        <v>199887</v>
      </c>
      <c r="AA13" s="42">
        <f t="shared" si="11"/>
        <v>85230</v>
      </c>
      <c r="AB13" s="42">
        <f t="shared" si="12"/>
        <v>285117</v>
      </c>
      <c r="AC13" s="45">
        <f t="shared" si="13"/>
        <v>0.7386182884558591</v>
      </c>
      <c r="AD13" s="41">
        <v>0</v>
      </c>
      <c r="AE13" s="42">
        <v>0</v>
      </c>
      <c r="AF13" s="42">
        <f t="shared" si="14"/>
        <v>0</v>
      </c>
      <c r="AG13" s="45">
        <f t="shared" si="15"/>
        <v>0</v>
      </c>
      <c r="AH13" s="45">
        <f t="shared" si="16"/>
        <v>0</v>
      </c>
      <c r="AI13" s="14">
        <v>0</v>
      </c>
      <c r="AJ13" s="14">
        <v>0</v>
      </c>
      <c r="AK13" s="14">
        <v>0</v>
      </c>
      <c r="AL13" s="14"/>
    </row>
    <row r="14" spans="1:38" s="15" customFormat="1" ht="12.75">
      <c r="A14" s="30" t="s">
        <v>114</v>
      </c>
      <c r="B14" s="94" t="s">
        <v>521</v>
      </c>
      <c r="C14" s="40" t="s">
        <v>522</v>
      </c>
      <c r="D14" s="41">
        <v>0</v>
      </c>
      <c r="E14" s="42">
        <v>0</v>
      </c>
      <c r="F14" s="43">
        <f t="shared" si="0"/>
        <v>0</v>
      </c>
      <c r="G14" s="41">
        <v>0</v>
      </c>
      <c r="H14" s="42">
        <v>0</v>
      </c>
      <c r="I14" s="44">
        <f t="shared" si="1"/>
        <v>0</v>
      </c>
      <c r="J14" s="41">
        <v>64661</v>
      </c>
      <c r="K14" s="42">
        <v>0</v>
      </c>
      <c r="L14" s="42">
        <f t="shared" si="2"/>
        <v>64661</v>
      </c>
      <c r="M14" s="45">
        <f t="shared" si="3"/>
        <v>0</v>
      </c>
      <c r="N14" s="46">
        <v>51082</v>
      </c>
      <c r="O14" s="47">
        <v>51009</v>
      </c>
      <c r="P14" s="48">
        <f t="shared" si="4"/>
        <v>102091</v>
      </c>
      <c r="Q14" s="45">
        <f t="shared" si="5"/>
        <v>0</v>
      </c>
      <c r="R14" s="46">
        <v>80853</v>
      </c>
      <c r="S14" s="48">
        <v>92027</v>
      </c>
      <c r="T14" s="48">
        <f t="shared" si="6"/>
        <v>172880</v>
      </c>
      <c r="U14" s="45">
        <f t="shared" si="7"/>
        <v>0</v>
      </c>
      <c r="V14" s="46">
        <v>26470</v>
      </c>
      <c r="W14" s="48">
        <v>157447</v>
      </c>
      <c r="X14" s="48">
        <f t="shared" si="8"/>
        <v>183917</v>
      </c>
      <c r="Y14" s="45">
        <f t="shared" si="9"/>
        <v>0</v>
      </c>
      <c r="Z14" s="41">
        <f t="shared" si="10"/>
        <v>223066</v>
      </c>
      <c r="AA14" s="42">
        <f t="shared" si="11"/>
        <v>300483</v>
      </c>
      <c r="AB14" s="42">
        <f t="shared" si="12"/>
        <v>523549</v>
      </c>
      <c r="AC14" s="45">
        <f t="shared" si="13"/>
        <v>0</v>
      </c>
      <c r="AD14" s="41">
        <v>2732</v>
      </c>
      <c r="AE14" s="42">
        <v>0</v>
      </c>
      <c r="AF14" s="42">
        <f t="shared" si="14"/>
        <v>2732</v>
      </c>
      <c r="AG14" s="45">
        <f t="shared" si="15"/>
        <v>1.621488798556555</v>
      </c>
      <c r="AH14" s="45">
        <f t="shared" si="16"/>
        <v>66.31954612005856</v>
      </c>
      <c r="AI14" s="14">
        <v>142437</v>
      </c>
      <c r="AJ14" s="14">
        <v>142437</v>
      </c>
      <c r="AK14" s="14">
        <v>230960</v>
      </c>
      <c r="AL14" s="14"/>
    </row>
    <row r="15" spans="1:38" s="87" customFormat="1" ht="12.75">
      <c r="A15" s="95"/>
      <c r="B15" s="112" t="s">
        <v>655</v>
      </c>
      <c r="C15" s="33"/>
      <c r="D15" s="52">
        <f>SUM(D9:D14)</f>
        <v>2340876</v>
      </c>
      <c r="E15" s="53">
        <f>SUM(E9:E14)</f>
        <v>962708</v>
      </c>
      <c r="F15" s="89">
        <f t="shared" si="0"/>
        <v>3303584</v>
      </c>
      <c r="G15" s="52">
        <f>SUM(G9:G14)</f>
        <v>2337833</v>
      </c>
      <c r="H15" s="53">
        <f>SUM(H9:H14)</f>
        <v>948388</v>
      </c>
      <c r="I15" s="54">
        <f t="shared" si="1"/>
        <v>3286221</v>
      </c>
      <c r="J15" s="52">
        <f>SUM(J9:J14)</f>
        <v>834593</v>
      </c>
      <c r="K15" s="53">
        <f>SUM(K9:K14)</f>
        <v>93766</v>
      </c>
      <c r="L15" s="53">
        <f t="shared" si="2"/>
        <v>928359</v>
      </c>
      <c r="M15" s="55">
        <f t="shared" si="3"/>
        <v>0.28101570899968037</v>
      </c>
      <c r="N15" s="74">
        <f>SUM(N9:N14)</f>
        <v>656052</v>
      </c>
      <c r="O15" s="75">
        <f>SUM(O9:O14)</f>
        <v>180429</v>
      </c>
      <c r="P15" s="76">
        <f t="shared" si="4"/>
        <v>836481</v>
      </c>
      <c r="Q15" s="55">
        <f t="shared" si="5"/>
        <v>0.25454191912229884</v>
      </c>
      <c r="R15" s="74">
        <f>SUM(R9:R14)</f>
        <v>529275</v>
      </c>
      <c r="S15" s="76">
        <f>SUM(S9:S14)</f>
        <v>202605</v>
      </c>
      <c r="T15" s="76">
        <f t="shared" si="6"/>
        <v>731880</v>
      </c>
      <c r="U15" s="55">
        <f t="shared" si="7"/>
        <v>0.22271174093282223</v>
      </c>
      <c r="V15" s="74">
        <f>SUM(V9:V14)</f>
        <v>268484</v>
      </c>
      <c r="W15" s="76">
        <f>SUM(W9:W14)</f>
        <v>277983</v>
      </c>
      <c r="X15" s="76">
        <f t="shared" si="8"/>
        <v>546467</v>
      </c>
      <c r="Y15" s="55">
        <f t="shared" si="9"/>
        <v>0.16629039860678876</v>
      </c>
      <c r="Z15" s="52">
        <f t="shared" si="10"/>
        <v>2288404</v>
      </c>
      <c r="AA15" s="53">
        <f t="shared" si="11"/>
        <v>754783</v>
      </c>
      <c r="AB15" s="53">
        <f t="shared" si="12"/>
        <v>3043187</v>
      </c>
      <c r="AC15" s="55">
        <f t="shared" si="13"/>
        <v>0.9260445356535668</v>
      </c>
      <c r="AD15" s="52">
        <f>SUM(AD9:AD14)</f>
        <v>388891</v>
      </c>
      <c r="AE15" s="53">
        <f>SUM(AE9:AE14)</f>
        <v>86069</v>
      </c>
      <c r="AF15" s="53">
        <f t="shared" si="14"/>
        <v>474960</v>
      </c>
      <c r="AG15" s="55">
        <f t="shared" si="15"/>
        <v>1.1977717043595502</v>
      </c>
      <c r="AH15" s="55">
        <f t="shared" si="16"/>
        <v>0.15055373084049184</v>
      </c>
      <c r="AI15" s="96">
        <f>SUM(AI9:AI14)</f>
        <v>1863128</v>
      </c>
      <c r="AJ15" s="96">
        <f>SUM(AJ9:AJ14)</f>
        <v>1863128</v>
      </c>
      <c r="AK15" s="96">
        <f>SUM(AK9:AK14)</f>
        <v>2231602</v>
      </c>
      <c r="AL15" s="96"/>
    </row>
    <row r="16" spans="1:38" s="15" customFormat="1" ht="12.75">
      <c r="A16" s="30" t="s">
        <v>95</v>
      </c>
      <c r="B16" s="94" t="s">
        <v>523</v>
      </c>
      <c r="C16" s="40" t="s">
        <v>524</v>
      </c>
      <c r="D16" s="41">
        <v>41836</v>
      </c>
      <c r="E16" s="42">
        <v>43886</v>
      </c>
      <c r="F16" s="43">
        <f t="shared" si="0"/>
        <v>85722</v>
      </c>
      <c r="G16" s="41">
        <v>41836</v>
      </c>
      <c r="H16" s="42">
        <v>43886</v>
      </c>
      <c r="I16" s="44">
        <f t="shared" si="1"/>
        <v>85722</v>
      </c>
      <c r="J16" s="41">
        <v>19341</v>
      </c>
      <c r="K16" s="42">
        <v>9159</v>
      </c>
      <c r="L16" s="42">
        <f t="shared" si="2"/>
        <v>28500</v>
      </c>
      <c r="M16" s="45">
        <f t="shared" si="3"/>
        <v>0.3324700776930076</v>
      </c>
      <c r="N16" s="46">
        <v>15850</v>
      </c>
      <c r="O16" s="47">
        <v>3762</v>
      </c>
      <c r="P16" s="48">
        <f t="shared" si="4"/>
        <v>19612</v>
      </c>
      <c r="Q16" s="45">
        <f t="shared" si="5"/>
        <v>0.22878607591983388</v>
      </c>
      <c r="R16" s="46">
        <v>20674</v>
      </c>
      <c r="S16" s="48">
        <v>2716</v>
      </c>
      <c r="T16" s="48">
        <f t="shared" si="6"/>
        <v>23390</v>
      </c>
      <c r="U16" s="45">
        <f t="shared" si="7"/>
        <v>0.2728587760434894</v>
      </c>
      <c r="V16" s="46">
        <v>0</v>
      </c>
      <c r="W16" s="48">
        <v>0</v>
      </c>
      <c r="X16" s="48">
        <f t="shared" si="8"/>
        <v>0</v>
      </c>
      <c r="Y16" s="45">
        <f t="shared" si="9"/>
        <v>0</v>
      </c>
      <c r="Z16" s="41">
        <f t="shared" si="10"/>
        <v>55865</v>
      </c>
      <c r="AA16" s="42">
        <f t="shared" si="11"/>
        <v>15637</v>
      </c>
      <c r="AB16" s="42">
        <f t="shared" si="12"/>
        <v>71502</v>
      </c>
      <c r="AC16" s="45">
        <f t="shared" si="13"/>
        <v>0.8341149296563309</v>
      </c>
      <c r="AD16" s="41">
        <v>0</v>
      </c>
      <c r="AE16" s="42">
        <v>0</v>
      </c>
      <c r="AF16" s="42">
        <f t="shared" si="14"/>
        <v>0</v>
      </c>
      <c r="AG16" s="45">
        <f t="shared" si="15"/>
        <v>0</v>
      </c>
      <c r="AH16" s="45">
        <f t="shared" si="16"/>
        <v>0</v>
      </c>
      <c r="AI16" s="14">
        <v>0</v>
      </c>
      <c r="AJ16" s="14">
        <v>0</v>
      </c>
      <c r="AK16" s="14">
        <v>0</v>
      </c>
      <c r="AL16" s="14"/>
    </row>
    <row r="17" spans="1:38" s="15" customFormat="1" ht="12.75">
      <c r="A17" s="30" t="s">
        <v>95</v>
      </c>
      <c r="B17" s="94" t="s">
        <v>525</v>
      </c>
      <c r="C17" s="40" t="s">
        <v>526</v>
      </c>
      <c r="D17" s="41">
        <v>148173</v>
      </c>
      <c r="E17" s="42">
        <v>19271</v>
      </c>
      <c r="F17" s="43">
        <f t="shared" si="0"/>
        <v>167444</v>
      </c>
      <c r="G17" s="41">
        <v>148173</v>
      </c>
      <c r="H17" s="42">
        <v>19271</v>
      </c>
      <c r="I17" s="44">
        <f t="shared" si="1"/>
        <v>167444</v>
      </c>
      <c r="J17" s="41">
        <v>22246</v>
      </c>
      <c r="K17" s="42">
        <v>0</v>
      </c>
      <c r="L17" s="42">
        <f t="shared" si="2"/>
        <v>22246</v>
      </c>
      <c r="M17" s="45">
        <f t="shared" si="3"/>
        <v>0.13285635794653736</v>
      </c>
      <c r="N17" s="46">
        <v>20623</v>
      </c>
      <c r="O17" s="47">
        <v>10980</v>
      </c>
      <c r="P17" s="48">
        <f t="shared" si="4"/>
        <v>31603</v>
      </c>
      <c r="Q17" s="45">
        <f t="shared" si="5"/>
        <v>0.18873772724015192</v>
      </c>
      <c r="R17" s="46">
        <v>3078</v>
      </c>
      <c r="S17" s="48">
        <v>15</v>
      </c>
      <c r="T17" s="48">
        <f t="shared" si="6"/>
        <v>3093</v>
      </c>
      <c r="U17" s="45">
        <f t="shared" si="7"/>
        <v>0.018471847304173335</v>
      </c>
      <c r="V17" s="46">
        <v>6207</v>
      </c>
      <c r="W17" s="48">
        <v>0</v>
      </c>
      <c r="X17" s="48">
        <f t="shared" si="8"/>
        <v>6207</v>
      </c>
      <c r="Y17" s="45">
        <f t="shared" si="9"/>
        <v>0.03706910967248752</v>
      </c>
      <c r="Z17" s="41">
        <f t="shared" si="10"/>
        <v>52154</v>
      </c>
      <c r="AA17" s="42">
        <f t="shared" si="11"/>
        <v>10995</v>
      </c>
      <c r="AB17" s="42">
        <f t="shared" si="12"/>
        <v>63149</v>
      </c>
      <c r="AC17" s="45">
        <f t="shared" si="13"/>
        <v>0.37713504216335014</v>
      </c>
      <c r="AD17" s="41">
        <v>0</v>
      </c>
      <c r="AE17" s="42">
        <v>0</v>
      </c>
      <c r="AF17" s="42">
        <f t="shared" si="14"/>
        <v>0</v>
      </c>
      <c r="AG17" s="45">
        <f t="shared" si="15"/>
        <v>0</v>
      </c>
      <c r="AH17" s="45">
        <f t="shared" si="16"/>
        <v>0</v>
      </c>
      <c r="AI17" s="14">
        <v>0</v>
      </c>
      <c r="AJ17" s="14">
        <v>0</v>
      </c>
      <c r="AK17" s="14">
        <v>0</v>
      </c>
      <c r="AL17" s="14"/>
    </row>
    <row r="18" spans="1:38" s="15" customFormat="1" ht="12.75">
      <c r="A18" s="30" t="s">
        <v>95</v>
      </c>
      <c r="B18" s="94" t="s">
        <v>527</v>
      </c>
      <c r="C18" s="40" t="s">
        <v>528</v>
      </c>
      <c r="D18" s="41">
        <v>275148</v>
      </c>
      <c r="E18" s="42">
        <v>142939</v>
      </c>
      <c r="F18" s="43">
        <f t="shared" si="0"/>
        <v>418087</v>
      </c>
      <c r="G18" s="41">
        <v>304503</v>
      </c>
      <c r="H18" s="42">
        <v>135902</v>
      </c>
      <c r="I18" s="44">
        <f t="shared" si="1"/>
        <v>440405</v>
      </c>
      <c r="J18" s="41">
        <v>78790</v>
      </c>
      <c r="K18" s="42">
        <v>6449</v>
      </c>
      <c r="L18" s="42">
        <f t="shared" si="2"/>
        <v>85239</v>
      </c>
      <c r="M18" s="45">
        <f t="shared" si="3"/>
        <v>0.2038786185650355</v>
      </c>
      <c r="N18" s="46">
        <v>87156</v>
      </c>
      <c r="O18" s="47">
        <v>11258</v>
      </c>
      <c r="P18" s="48">
        <f t="shared" si="4"/>
        <v>98414</v>
      </c>
      <c r="Q18" s="45">
        <f t="shared" si="5"/>
        <v>0.22346249474915134</v>
      </c>
      <c r="R18" s="46">
        <v>78855</v>
      </c>
      <c r="S18" s="48">
        <v>4299</v>
      </c>
      <c r="T18" s="48">
        <f t="shared" si="6"/>
        <v>83154</v>
      </c>
      <c r="U18" s="45">
        <f t="shared" si="7"/>
        <v>0.18881257024784007</v>
      </c>
      <c r="V18" s="46">
        <v>59809</v>
      </c>
      <c r="W18" s="48">
        <v>9445</v>
      </c>
      <c r="X18" s="48">
        <f t="shared" si="8"/>
        <v>69254</v>
      </c>
      <c r="Y18" s="45">
        <f t="shared" si="9"/>
        <v>0.15725071241243854</v>
      </c>
      <c r="Z18" s="41">
        <f t="shared" si="10"/>
        <v>304610</v>
      </c>
      <c r="AA18" s="42">
        <f t="shared" si="11"/>
        <v>31451</v>
      </c>
      <c r="AB18" s="42">
        <f t="shared" si="12"/>
        <v>336061</v>
      </c>
      <c r="AC18" s="45">
        <f t="shared" si="13"/>
        <v>0.7630726263325802</v>
      </c>
      <c r="AD18" s="41">
        <v>65172</v>
      </c>
      <c r="AE18" s="42">
        <v>6800</v>
      </c>
      <c r="AF18" s="42">
        <f t="shared" si="14"/>
        <v>71972</v>
      </c>
      <c r="AG18" s="45">
        <f t="shared" si="15"/>
        <v>0.6408876477901669</v>
      </c>
      <c r="AH18" s="45">
        <f t="shared" si="16"/>
        <v>-0.037764686266881564</v>
      </c>
      <c r="AI18" s="14">
        <v>536862</v>
      </c>
      <c r="AJ18" s="14">
        <v>457659</v>
      </c>
      <c r="AK18" s="14">
        <v>293308</v>
      </c>
      <c r="AL18" s="14"/>
    </row>
    <row r="19" spans="1:38" s="15" customFormat="1" ht="12.75">
      <c r="A19" s="30" t="s">
        <v>95</v>
      </c>
      <c r="B19" s="94" t="s">
        <v>529</v>
      </c>
      <c r="C19" s="40" t="s">
        <v>530</v>
      </c>
      <c r="D19" s="41">
        <v>128271</v>
      </c>
      <c r="E19" s="42">
        <v>26526</v>
      </c>
      <c r="F19" s="43">
        <f t="shared" si="0"/>
        <v>154797</v>
      </c>
      <c r="G19" s="41">
        <v>128271</v>
      </c>
      <c r="H19" s="42">
        <v>26526</v>
      </c>
      <c r="I19" s="44">
        <f t="shared" si="1"/>
        <v>154797</v>
      </c>
      <c r="J19" s="41">
        <v>41763</v>
      </c>
      <c r="K19" s="42">
        <v>205</v>
      </c>
      <c r="L19" s="42">
        <f t="shared" si="2"/>
        <v>41968</v>
      </c>
      <c r="M19" s="45">
        <f t="shared" si="3"/>
        <v>0.27111636530423716</v>
      </c>
      <c r="N19" s="46">
        <v>36090</v>
      </c>
      <c r="O19" s="47">
        <v>127</v>
      </c>
      <c r="P19" s="48">
        <f t="shared" si="4"/>
        <v>36217</v>
      </c>
      <c r="Q19" s="45">
        <f t="shared" si="5"/>
        <v>0.23396448251581103</v>
      </c>
      <c r="R19" s="46">
        <v>44803</v>
      </c>
      <c r="S19" s="48">
        <v>13931</v>
      </c>
      <c r="T19" s="48">
        <f t="shared" si="6"/>
        <v>58734</v>
      </c>
      <c r="U19" s="45">
        <f t="shared" si="7"/>
        <v>0.3794259578674005</v>
      </c>
      <c r="V19" s="46">
        <v>17278</v>
      </c>
      <c r="W19" s="48">
        <v>454</v>
      </c>
      <c r="X19" s="48">
        <f t="shared" si="8"/>
        <v>17732</v>
      </c>
      <c r="Y19" s="45">
        <f t="shared" si="9"/>
        <v>0.11455002357926833</v>
      </c>
      <c r="Z19" s="41">
        <f t="shared" si="10"/>
        <v>139934</v>
      </c>
      <c r="AA19" s="42">
        <f t="shared" si="11"/>
        <v>14717</v>
      </c>
      <c r="AB19" s="42">
        <f t="shared" si="12"/>
        <v>154651</v>
      </c>
      <c r="AC19" s="45">
        <f t="shared" si="13"/>
        <v>0.999056829266717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</v>
      </c>
      <c r="AH19" s="45">
        <f t="shared" si="16"/>
        <v>0</v>
      </c>
      <c r="AI19" s="14">
        <v>0</v>
      </c>
      <c r="AJ19" s="14">
        <v>0</v>
      </c>
      <c r="AK19" s="14">
        <v>0</v>
      </c>
      <c r="AL19" s="14"/>
    </row>
    <row r="20" spans="1:38" s="15" customFormat="1" ht="12.75">
      <c r="A20" s="30" t="s">
        <v>95</v>
      </c>
      <c r="B20" s="94" t="s">
        <v>531</v>
      </c>
      <c r="C20" s="40" t="s">
        <v>532</v>
      </c>
      <c r="D20" s="41">
        <v>102213</v>
      </c>
      <c r="E20" s="42">
        <v>35050</v>
      </c>
      <c r="F20" s="43">
        <f t="shared" si="0"/>
        <v>137263</v>
      </c>
      <c r="G20" s="41">
        <v>102213</v>
      </c>
      <c r="H20" s="42">
        <v>35050</v>
      </c>
      <c r="I20" s="44">
        <f t="shared" si="1"/>
        <v>137263</v>
      </c>
      <c r="J20" s="41">
        <v>27251</v>
      </c>
      <c r="K20" s="42">
        <v>809</v>
      </c>
      <c r="L20" s="42">
        <f t="shared" si="2"/>
        <v>28060</v>
      </c>
      <c r="M20" s="45">
        <f t="shared" si="3"/>
        <v>0.204425081777318</v>
      </c>
      <c r="N20" s="46">
        <v>18798</v>
      </c>
      <c r="O20" s="47">
        <v>6406</v>
      </c>
      <c r="P20" s="48">
        <f t="shared" si="4"/>
        <v>25204</v>
      </c>
      <c r="Q20" s="45">
        <f t="shared" si="5"/>
        <v>0.1836183093768896</v>
      </c>
      <c r="R20" s="46">
        <v>28161</v>
      </c>
      <c r="S20" s="48">
        <v>2841</v>
      </c>
      <c r="T20" s="48">
        <f t="shared" si="6"/>
        <v>31002</v>
      </c>
      <c r="U20" s="45">
        <f t="shared" si="7"/>
        <v>0.22585838864078447</v>
      </c>
      <c r="V20" s="46">
        <v>22633</v>
      </c>
      <c r="W20" s="48">
        <v>1579</v>
      </c>
      <c r="X20" s="48">
        <f t="shared" si="8"/>
        <v>24212</v>
      </c>
      <c r="Y20" s="45">
        <f t="shared" si="9"/>
        <v>0.17639130719858956</v>
      </c>
      <c r="Z20" s="41">
        <f t="shared" si="10"/>
        <v>96843</v>
      </c>
      <c r="AA20" s="42">
        <f t="shared" si="11"/>
        <v>11635</v>
      </c>
      <c r="AB20" s="42">
        <f t="shared" si="12"/>
        <v>108478</v>
      </c>
      <c r="AC20" s="45">
        <f t="shared" si="13"/>
        <v>0.7902930869935817</v>
      </c>
      <c r="AD20" s="41">
        <v>0</v>
      </c>
      <c r="AE20" s="42">
        <v>0</v>
      </c>
      <c r="AF20" s="42">
        <f t="shared" si="14"/>
        <v>0</v>
      </c>
      <c r="AG20" s="45">
        <f t="shared" si="15"/>
        <v>0</v>
      </c>
      <c r="AH20" s="45">
        <f t="shared" si="16"/>
        <v>0</v>
      </c>
      <c r="AI20" s="14">
        <v>0</v>
      </c>
      <c r="AJ20" s="14">
        <v>0</v>
      </c>
      <c r="AK20" s="14">
        <v>0</v>
      </c>
      <c r="AL20" s="14"/>
    </row>
    <row r="21" spans="1:38" s="15" customFormat="1" ht="12.75">
      <c r="A21" s="30" t="s">
        <v>114</v>
      </c>
      <c r="B21" s="94" t="s">
        <v>533</v>
      </c>
      <c r="C21" s="40" t="s">
        <v>534</v>
      </c>
      <c r="D21" s="41">
        <v>0</v>
      </c>
      <c r="E21" s="42">
        <v>0</v>
      </c>
      <c r="F21" s="44">
        <f t="shared" si="0"/>
        <v>0</v>
      </c>
      <c r="G21" s="41">
        <v>0</v>
      </c>
      <c r="H21" s="42">
        <v>0</v>
      </c>
      <c r="I21" s="44">
        <f t="shared" si="1"/>
        <v>0</v>
      </c>
      <c r="J21" s="41">
        <v>114478</v>
      </c>
      <c r="K21" s="42">
        <v>119958</v>
      </c>
      <c r="L21" s="42">
        <f t="shared" si="2"/>
        <v>234436</v>
      </c>
      <c r="M21" s="45">
        <f t="shared" si="3"/>
        <v>0</v>
      </c>
      <c r="N21" s="46">
        <v>0</v>
      </c>
      <c r="O21" s="47">
        <v>77470</v>
      </c>
      <c r="P21" s="48">
        <f t="shared" si="4"/>
        <v>77470</v>
      </c>
      <c r="Q21" s="45">
        <f t="shared" si="5"/>
        <v>0</v>
      </c>
      <c r="R21" s="46">
        <v>11234</v>
      </c>
      <c r="S21" s="48">
        <v>136796</v>
      </c>
      <c r="T21" s="48">
        <f t="shared" si="6"/>
        <v>148030</v>
      </c>
      <c r="U21" s="45">
        <f t="shared" si="7"/>
        <v>0</v>
      </c>
      <c r="V21" s="46">
        <v>16496</v>
      </c>
      <c r="W21" s="48">
        <v>16367</v>
      </c>
      <c r="X21" s="48">
        <f t="shared" si="8"/>
        <v>32863</v>
      </c>
      <c r="Y21" s="45">
        <f t="shared" si="9"/>
        <v>0</v>
      </c>
      <c r="Z21" s="41">
        <f t="shared" si="10"/>
        <v>142208</v>
      </c>
      <c r="AA21" s="42">
        <f t="shared" si="11"/>
        <v>350591</v>
      </c>
      <c r="AB21" s="42">
        <f t="shared" si="12"/>
        <v>492799</v>
      </c>
      <c r="AC21" s="45">
        <f t="shared" si="13"/>
        <v>0</v>
      </c>
      <c r="AD21" s="41">
        <v>0</v>
      </c>
      <c r="AE21" s="42">
        <v>0</v>
      </c>
      <c r="AF21" s="42">
        <f t="shared" si="14"/>
        <v>0</v>
      </c>
      <c r="AG21" s="45">
        <f t="shared" si="15"/>
        <v>0</v>
      </c>
      <c r="AH21" s="45">
        <f t="shared" si="16"/>
        <v>0</v>
      </c>
      <c r="AI21" s="14">
        <v>0</v>
      </c>
      <c r="AJ21" s="14">
        <v>0</v>
      </c>
      <c r="AK21" s="14">
        <v>0</v>
      </c>
      <c r="AL21" s="14"/>
    </row>
    <row r="22" spans="1:38" s="87" customFormat="1" ht="12.75">
      <c r="A22" s="95"/>
      <c r="B22" s="112" t="s">
        <v>656</v>
      </c>
      <c r="C22" s="33"/>
      <c r="D22" s="52">
        <f>SUM(D16:D21)</f>
        <v>695641</v>
      </c>
      <c r="E22" s="53">
        <f>SUM(E16:E21)</f>
        <v>267672</v>
      </c>
      <c r="F22" s="89">
        <f t="shared" si="0"/>
        <v>963313</v>
      </c>
      <c r="G22" s="52">
        <f>SUM(G16:G21)</f>
        <v>724996</v>
      </c>
      <c r="H22" s="53">
        <f>SUM(H16:H21)</f>
        <v>260635</v>
      </c>
      <c r="I22" s="54">
        <f t="shared" si="1"/>
        <v>985631</v>
      </c>
      <c r="J22" s="52">
        <f>SUM(J16:J21)</f>
        <v>303869</v>
      </c>
      <c r="K22" s="53">
        <f>SUM(K16:K21)</f>
        <v>136580</v>
      </c>
      <c r="L22" s="53">
        <f t="shared" si="2"/>
        <v>440449</v>
      </c>
      <c r="M22" s="55">
        <f t="shared" si="3"/>
        <v>0.4572231455404422</v>
      </c>
      <c r="N22" s="74">
        <f>SUM(N16:N21)</f>
        <v>178517</v>
      </c>
      <c r="O22" s="75">
        <f>SUM(O16:O21)</f>
        <v>110003</v>
      </c>
      <c r="P22" s="76">
        <f t="shared" si="4"/>
        <v>288520</v>
      </c>
      <c r="Q22" s="55">
        <f t="shared" si="5"/>
        <v>0.2927261825165807</v>
      </c>
      <c r="R22" s="74">
        <f>SUM(R16:R21)</f>
        <v>186805</v>
      </c>
      <c r="S22" s="76">
        <f>SUM(S16:S21)</f>
        <v>160598</v>
      </c>
      <c r="T22" s="76">
        <f t="shared" si="6"/>
        <v>347403</v>
      </c>
      <c r="U22" s="55">
        <f t="shared" si="7"/>
        <v>0.3524676070456388</v>
      </c>
      <c r="V22" s="74">
        <f>SUM(V16:V21)</f>
        <v>122423</v>
      </c>
      <c r="W22" s="76">
        <f>SUM(W16:W21)</f>
        <v>27845</v>
      </c>
      <c r="X22" s="76">
        <f t="shared" si="8"/>
        <v>150268</v>
      </c>
      <c r="Y22" s="55">
        <f t="shared" si="9"/>
        <v>0.15245867875503105</v>
      </c>
      <c r="Z22" s="52">
        <f t="shared" si="10"/>
        <v>791614</v>
      </c>
      <c r="AA22" s="53">
        <f t="shared" si="11"/>
        <v>435026</v>
      </c>
      <c r="AB22" s="53">
        <f t="shared" si="12"/>
        <v>1226640</v>
      </c>
      <c r="AC22" s="55">
        <f t="shared" si="13"/>
        <v>1.2445225444410737</v>
      </c>
      <c r="AD22" s="52">
        <f>SUM(AD16:AD21)</f>
        <v>65172</v>
      </c>
      <c r="AE22" s="53">
        <f>SUM(AE16:AE21)</f>
        <v>6800</v>
      </c>
      <c r="AF22" s="53">
        <f t="shared" si="14"/>
        <v>71972</v>
      </c>
      <c r="AG22" s="55">
        <f t="shared" si="15"/>
        <v>0.6408876477901669</v>
      </c>
      <c r="AH22" s="55">
        <f t="shared" si="16"/>
        <v>1.0878675040293446</v>
      </c>
      <c r="AI22" s="96">
        <f>SUM(AI16:AI21)</f>
        <v>536862</v>
      </c>
      <c r="AJ22" s="96">
        <f>SUM(AJ16:AJ21)</f>
        <v>457659</v>
      </c>
      <c r="AK22" s="96">
        <f>SUM(AK16:AK21)</f>
        <v>293308</v>
      </c>
      <c r="AL22" s="96"/>
    </row>
    <row r="23" spans="1:38" s="15" customFormat="1" ht="12.75">
      <c r="A23" s="30" t="s">
        <v>95</v>
      </c>
      <c r="B23" s="94" t="s">
        <v>535</v>
      </c>
      <c r="C23" s="40" t="s">
        <v>536</v>
      </c>
      <c r="D23" s="41">
        <v>0</v>
      </c>
      <c r="E23" s="42">
        <v>0</v>
      </c>
      <c r="F23" s="43">
        <f t="shared" si="0"/>
        <v>0</v>
      </c>
      <c r="G23" s="41">
        <v>0</v>
      </c>
      <c r="H23" s="42">
        <v>0</v>
      </c>
      <c r="I23" s="44">
        <f t="shared" si="1"/>
        <v>0</v>
      </c>
      <c r="J23" s="41">
        <v>0</v>
      </c>
      <c r="K23" s="42">
        <v>0</v>
      </c>
      <c r="L23" s="42">
        <f t="shared" si="2"/>
        <v>0</v>
      </c>
      <c r="M23" s="45">
        <f t="shared" si="3"/>
        <v>0</v>
      </c>
      <c r="N23" s="46">
        <v>14383</v>
      </c>
      <c r="O23" s="47">
        <v>0</v>
      </c>
      <c r="P23" s="48">
        <f t="shared" si="4"/>
        <v>14383</v>
      </c>
      <c r="Q23" s="45">
        <f t="shared" si="5"/>
        <v>0</v>
      </c>
      <c r="R23" s="46">
        <v>0</v>
      </c>
      <c r="S23" s="48">
        <v>0</v>
      </c>
      <c r="T23" s="48">
        <f t="shared" si="6"/>
        <v>0</v>
      </c>
      <c r="U23" s="45">
        <f t="shared" si="7"/>
        <v>0</v>
      </c>
      <c r="V23" s="46">
        <v>360</v>
      </c>
      <c r="W23" s="48">
        <v>118</v>
      </c>
      <c r="X23" s="48">
        <f t="shared" si="8"/>
        <v>478</v>
      </c>
      <c r="Y23" s="45">
        <f t="shared" si="9"/>
        <v>0</v>
      </c>
      <c r="Z23" s="41">
        <f t="shared" si="10"/>
        <v>14743</v>
      </c>
      <c r="AA23" s="42">
        <f t="shared" si="11"/>
        <v>118</v>
      </c>
      <c r="AB23" s="42">
        <f t="shared" si="12"/>
        <v>14861</v>
      </c>
      <c r="AC23" s="45">
        <f t="shared" si="13"/>
        <v>0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0</v>
      </c>
      <c r="AL23" s="14"/>
    </row>
    <row r="24" spans="1:38" s="15" customFormat="1" ht="12.75">
      <c r="A24" s="30" t="s">
        <v>95</v>
      </c>
      <c r="B24" s="94" t="s">
        <v>537</v>
      </c>
      <c r="C24" s="40" t="s">
        <v>538</v>
      </c>
      <c r="D24" s="41">
        <v>0</v>
      </c>
      <c r="E24" s="42">
        <v>0</v>
      </c>
      <c r="F24" s="43">
        <f t="shared" si="0"/>
        <v>0</v>
      </c>
      <c r="G24" s="41">
        <v>0</v>
      </c>
      <c r="H24" s="42">
        <v>0</v>
      </c>
      <c r="I24" s="44">
        <f t="shared" si="1"/>
        <v>0</v>
      </c>
      <c r="J24" s="41">
        <v>47552</v>
      </c>
      <c r="K24" s="42">
        <v>0</v>
      </c>
      <c r="L24" s="42">
        <f t="shared" si="2"/>
        <v>47552</v>
      </c>
      <c r="M24" s="45">
        <f t="shared" si="3"/>
        <v>0</v>
      </c>
      <c r="N24" s="46">
        <v>0</v>
      </c>
      <c r="O24" s="47">
        <v>0</v>
      </c>
      <c r="P24" s="48">
        <f t="shared" si="4"/>
        <v>0</v>
      </c>
      <c r="Q24" s="45">
        <f t="shared" si="5"/>
        <v>0</v>
      </c>
      <c r="R24" s="46">
        <v>11701</v>
      </c>
      <c r="S24" s="48">
        <v>0</v>
      </c>
      <c r="T24" s="48">
        <f t="shared" si="6"/>
        <v>11701</v>
      </c>
      <c r="U24" s="45">
        <f t="shared" si="7"/>
        <v>0</v>
      </c>
      <c r="V24" s="46">
        <v>22240</v>
      </c>
      <c r="W24" s="48">
        <v>0</v>
      </c>
      <c r="X24" s="48">
        <f t="shared" si="8"/>
        <v>22240</v>
      </c>
      <c r="Y24" s="45">
        <f t="shared" si="9"/>
        <v>0</v>
      </c>
      <c r="Z24" s="41">
        <f t="shared" si="10"/>
        <v>81493</v>
      </c>
      <c r="AA24" s="42">
        <f t="shared" si="11"/>
        <v>0</v>
      </c>
      <c r="AB24" s="42">
        <f t="shared" si="12"/>
        <v>81493</v>
      </c>
      <c r="AC24" s="45">
        <f t="shared" si="13"/>
        <v>0</v>
      </c>
      <c r="AD24" s="41">
        <v>0</v>
      </c>
      <c r="AE24" s="42">
        <v>0</v>
      </c>
      <c r="AF24" s="42">
        <f t="shared" si="14"/>
        <v>0</v>
      </c>
      <c r="AG24" s="45">
        <f t="shared" si="15"/>
        <v>0.31795199778743855</v>
      </c>
      <c r="AH24" s="45">
        <f t="shared" si="16"/>
        <v>0</v>
      </c>
      <c r="AI24" s="14">
        <v>115703</v>
      </c>
      <c r="AJ24" s="14">
        <v>115703</v>
      </c>
      <c r="AK24" s="14">
        <v>36788</v>
      </c>
      <c r="AL24" s="14"/>
    </row>
    <row r="25" spans="1:38" s="15" customFormat="1" ht="12.75">
      <c r="A25" s="30" t="s">
        <v>95</v>
      </c>
      <c r="B25" s="94" t="s">
        <v>539</v>
      </c>
      <c r="C25" s="40" t="s">
        <v>540</v>
      </c>
      <c r="D25" s="41">
        <v>112875</v>
      </c>
      <c r="E25" s="42">
        <v>57145</v>
      </c>
      <c r="F25" s="43">
        <f t="shared" si="0"/>
        <v>170020</v>
      </c>
      <c r="G25" s="41">
        <v>112875</v>
      </c>
      <c r="H25" s="42">
        <v>57145</v>
      </c>
      <c r="I25" s="44">
        <f t="shared" si="1"/>
        <v>170020</v>
      </c>
      <c r="J25" s="41">
        <v>21154</v>
      </c>
      <c r="K25" s="42">
        <v>3613</v>
      </c>
      <c r="L25" s="42">
        <f t="shared" si="2"/>
        <v>24767</v>
      </c>
      <c r="M25" s="45">
        <f t="shared" si="3"/>
        <v>0.14567109751793905</v>
      </c>
      <c r="N25" s="46">
        <v>9475</v>
      </c>
      <c r="O25" s="47">
        <v>11305</v>
      </c>
      <c r="P25" s="48">
        <f t="shared" si="4"/>
        <v>20780</v>
      </c>
      <c r="Q25" s="45">
        <f t="shared" si="5"/>
        <v>0.12222091518644865</v>
      </c>
      <c r="R25" s="46">
        <v>14068</v>
      </c>
      <c r="S25" s="48">
        <v>7314</v>
      </c>
      <c r="T25" s="48">
        <f t="shared" si="6"/>
        <v>21382</v>
      </c>
      <c r="U25" s="45">
        <f t="shared" si="7"/>
        <v>0.12576167509704742</v>
      </c>
      <c r="V25" s="46">
        <v>8257</v>
      </c>
      <c r="W25" s="48">
        <v>246</v>
      </c>
      <c r="X25" s="48">
        <f t="shared" si="8"/>
        <v>8503</v>
      </c>
      <c r="Y25" s="45">
        <f t="shared" si="9"/>
        <v>0.050011763321962124</v>
      </c>
      <c r="Z25" s="41">
        <f t="shared" si="10"/>
        <v>52954</v>
      </c>
      <c r="AA25" s="42">
        <f t="shared" si="11"/>
        <v>22478</v>
      </c>
      <c r="AB25" s="42">
        <f t="shared" si="12"/>
        <v>75432</v>
      </c>
      <c r="AC25" s="45">
        <f t="shared" si="13"/>
        <v>0.4436654511233972</v>
      </c>
      <c r="AD25" s="41">
        <v>0</v>
      </c>
      <c r="AE25" s="42">
        <v>0</v>
      </c>
      <c r="AF25" s="42">
        <f t="shared" si="14"/>
        <v>0</v>
      </c>
      <c r="AG25" s="45">
        <f t="shared" si="15"/>
        <v>0.7204106357202066</v>
      </c>
      <c r="AH25" s="45">
        <f t="shared" si="16"/>
        <v>0</v>
      </c>
      <c r="AI25" s="14">
        <v>78415</v>
      </c>
      <c r="AJ25" s="14">
        <v>78415</v>
      </c>
      <c r="AK25" s="14">
        <v>56491</v>
      </c>
      <c r="AL25" s="14"/>
    </row>
    <row r="26" spans="1:38" s="15" customFormat="1" ht="12.75">
      <c r="A26" s="30" t="s">
        <v>95</v>
      </c>
      <c r="B26" s="94" t="s">
        <v>541</v>
      </c>
      <c r="C26" s="40" t="s">
        <v>542</v>
      </c>
      <c r="D26" s="41">
        <v>63170</v>
      </c>
      <c r="E26" s="42">
        <v>25179</v>
      </c>
      <c r="F26" s="43">
        <f t="shared" si="0"/>
        <v>88349</v>
      </c>
      <c r="G26" s="41">
        <v>63170</v>
      </c>
      <c r="H26" s="42">
        <v>25179</v>
      </c>
      <c r="I26" s="44">
        <f t="shared" si="1"/>
        <v>88349</v>
      </c>
      <c r="J26" s="41">
        <v>21647</v>
      </c>
      <c r="K26" s="42">
        <v>1646</v>
      </c>
      <c r="L26" s="42">
        <f t="shared" si="2"/>
        <v>23293</v>
      </c>
      <c r="M26" s="45">
        <f t="shared" si="3"/>
        <v>0.2636475794859025</v>
      </c>
      <c r="N26" s="46">
        <v>21892</v>
      </c>
      <c r="O26" s="47">
        <v>4614</v>
      </c>
      <c r="P26" s="48">
        <f t="shared" si="4"/>
        <v>26506</v>
      </c>
      <c r="Q26" s="45">
        <f t="shared" si="5"/>
        <v>0.30001471437141336</v>
      </c>
      <c r="R26" s="46">
        <v>24372</v>
      </c>
      <c r="S26" s="48">
        <v>6173</v>
      </c>
      <c r="T26" s="48">
        <f t="shared" si="6"/>
        <v>30545</v>
      </c>
      <c r="U26" s="45">
        <f t="shared" si="7"/>
        <v>0.345731134478036</v>
      </c>
      <c r="V26" s="46">
        <v>4799</v>
      </c>
      <c r="W26" s="48">
        <v>3770</v>
      </c>
      <c r="X26" s="48">
        <f t="shared" si="8"/>
        <v>8569</v>
      </c>
      <c r="Y26" s="45">
        <f t="shared" si="9"/>
        <v>0.09699034510860338</v>
      </c>
      <c r="Z26" s="41">
        <f t="shared" si="10"/>
        <v>72710</v>
      </c>
      <c r="AA26" s="42">
        <f t="shared" si="11"/>
        <v>16203</v>
      </c>
      <c r="AB26" s="42">
        <f t="shared" si="12"/>
        <v>88913</v>
      </c>
      <c r="AC26" s="45">
        <f t="shared" si="13"/>
        <v>1.0063837734439551</v>
      </c>
      <c r="AD26" s="41">
        <v>0</v>
      </c>
      <c r="AE26" s="42">
        <v>0</v>
      </c>
      <c r="AF26" s="42">
        <f t="shared" si="14"/>
        <v>0</v>
      </c>
      <c r="AG26" s="45">
        <f t="shared" si="15"/>
        <v>0</v>
      </c>
      <c r="AH26" s="45">
        <f t="shared" si="16"/>
        <v>0</v>
      </c>
      <c r="AI26" s="14">
        <v>0</v>
      </c>
      <c r="AJ26" s="14">
        <v>0</v>
      </c>
      <c r="AK26" s="14">
        <v>0</v>
      </c>
      <c r="AL26" s="14"/>
    </row>
    <row r="27" spans="1:38" s="15" customFormat="1" ht="12.75">
      <c r="A27" s="30" t="s">
        <v>95</v>
      </c>
      <c r="B27" s="94" t="s">
        <v>543</v>
      </c>
      <c r="C27" s="40" t="s">
        <v>544</v>
      </c>
      <c r="D27" s="41">
        <v>0</v>
      </c>
      <c r="E27" s="42">
        <v>8703</v>
      </c>
      <c r="F27" s="43">
        <f t="shared" si="0"/>
        <v>8703</v>
      </c>
      <c r="G27" s="41">
        <v>0</v>
      </c>
      <c r="H27" s="42">
        <v>8703</v>
      </c>
      <c r="I27" s="44">
        <f t="shared" si="1"/>
        <v>8703</v>
      </c>
      <c r="J27" s="41">
        <v>2188</v>
      </c>
      <c r="K27" s="42">
        <v>13</v>
      </c>
      <c r="L27" s="42">
        <f t="shared" si="2"/>
        <v>2201</v>
      </c>
      <c r="M27" s="45">
        <f t="shared" si="3"/>
        <v>0.2529012984028496</v>
      </c>
      <c r="N27" s="46">
        <v>3040</v>
      </c>
      <c r="O27" s="47">
        <v>20</v>
      </c>
      <c r="P27" s="48">
        <f t="shared" si="4"/>
        <v>3060</v>
      </c>
      <c r="Q27" s="45">
        <f t="shared" si="5"/>
        <v>0.3516028955532575</v>
      </c>
      <c r="R27" s="46">
        <v>3242</v>
      </c>
      <c r="S27" s="48">
        <v>1415</v>
      </c>
      <c r="T27" s="48">
        <f t="shared" si="6"/>
        <v>4657</v>
      </c>
      <c r="U27" s="45">
        <f t="shared" si="7"/>
        <v>0.5351028381018039</v>
      </c>
      <c r="V27" s="46">
        <v>141</v>
      </c>
      <c r="W27" s="48">
        <v>706</v>
      </c>
      <c r="X27" s="48">
        <f t="shared" si="8"/>
        <v>847</v>
      </c>
      <c r="Y27" s="45">
        <f t="shared" si="9"/>
        <v>0.09732276226588532</v>
      </c>
      <c r="Z27" s="41">
        <f t="shared" si="10"/>
        <v>8611</v>
      </c>
      <c r="AA27" s="42">
        <f t="shared" si="11"/>
        <v>2154</v>
      </c>
      <c r="AB27" s="42">
        <f t="shared" si="12"/>
        <v>10765</v>
      </c>
      <c r="AC27" s="45">
        <f t="shared" si="13"/>
        <v>1.2369297943237965</v>
      </c>
      <c r="AD27" s="41">
        <v>69</v>
      </c>
      <c r="AE27" s="42">
        <v>0</v>
      </c>
      <c r="AF27" s="42">
        <f t="shared" si="14"/>
        <v>69</v>
      </c>
      <c r="AG27" s="45">
        <f t="shared" si="15"/>
        <v>0</v>
      </c>
      <c r="AH27" s="45">
        <f t="shared" si="16"/>
        <v>11.27536231884058</v>
      </c>
      <c r="AI27" s="14">
        <v>0</v>
      </c>
      <c r="AJ27" s="14">
        <v>0</v>
      </c>
      <c r="AK27" s="14">
        <v>143</v>
      </c>
      <c r="AL27" s="14"/>
    </row>
    <row r="28" spans="1:38" s="15" customFormat="1" ht="12.75">
      <c r="A28" s="30" t="s">
        <v>95</v>
      </c>
      <c r="B28" s="94" t="s">
        <v>545</v>
      </c>
      <c r="C28" s="40" t="s">
        <v>546</v>
      </c>
      <c r="D28" s="41">
        <v>0</v>
      </c>
      <c r="E28" s="42">
        <v>0</v>
      </c>
      <c r="F28" s="43">
        <f t="shared" si="0"/>
        <v>0</v>
      </c>
      <c r="G28" s="41">
        <v>0</v>
      </c>
      <c r="H28" s="42">
        <v>0</v>
      </c>
      <c r="I28" s="44">
        <f t="shared" si="1"/>
        <v>0</v>
      </c>
      <c r="J28" s="41">
        <v>9701</v>
      </c>
      <c r="K28" s="42">
        <v>55</v>
      </c>
      <c r="L28" s="42">
        <f t="shared" si="2"/>
        <v>9756</v>
      </c>
      <c r="M28" s="45">
        <f t="shared" si="3"/>
        <v>0</v>
      </c>
      <c r="N28" s="46">
        <v>18303</v>
      </c>
      <c r="O28" s="47">
        <v>1042</v>
      </c>
      <c r="P28" s="48">
        <f t="shared" si="4"/>
        <v>19345</v>
      </c>
      <c r="Q28" s="45">
        <f t="shared" si="5"/>
        <v>0</v>
      </c>
      <c r="R28" s="46">
        <v>35938</v>
      </c>
      <c r="S28" s="48">
        <v>44</v>
      </c>
      <c r="T28" s="48">
        <f t="shared" si="6"/>
        <v>35982</v>
      </c>
      <c r="U28" s="45">
        <f t="shared" si="7"/>
        <v>0</v>
      </c>
      <c r="V28" s="46">
        <v>17082</v>
      </c>
      <c r="W28" s="48">
        <v>104</v>
      </c>
      <c r="X28" s="48">
        <f t="shared" si="8"/>
        <v>17186</v>
      </c>
      <c r="Y28" s="45">
        <f t="shared" si="9"/>
        <v>0</v>
      </c>
      <c r="Z28" s="41">
        <f t="shared" si="10"/>
        <v>81024</v>
      </c>
      <c r="AA28" s="42">
        <f t="shared" si="11"/>
        <v>1245</v>
      </c>
      <c r="AB28" s="42">
        <f t="shared" si="12"/>
        <v>82269</v>
      </c>
      <c r="AC28" s="45">
        <f t="shared" si="13"/>
        <v>0</v>
      </c>
      <c r="AD28" s="41">
        <v>15</v>
      </c>
      <c r="AE28" s="42">
        <v>0</v>
      </c>
      <c r="AF28" s="42">
        <f t="shared" si="14"/>
        <v>15</v>
      </c>
      <c r="AG28" s="45">
        <f t="shared" si="15"/>
        <v>0.4375</v>
      </c>
      <c r="AH28" s="45">
        <f t="shared" si="16"/>
        <v>1144.7333333333333</v>
      </c>
      <c r="AI28" s="14">
        <v>122</v>
      </c>
      <c r="AJ28" s="14">
        <v>96</v>
      </c>
      <c r="AK28" s="14">
        <v>42</v>
      </c>
      <c r="AL28" s="14"/>
    </row>
    <row r="29" spans="1:38" s="15" customFormat="1" ht="12.75">
      <c r="A29" s="30" t="s">
        <v>114</v>
      </c>
      <c r="B29" s="94" t="s">
        <v>547</v>
      </c>
      <c r="C29" s="40" t="s">
        <v>548</v>
      </c>
      <c r="D29" s="41">
        <v>158384</v>
      </c>
      <c r="E29" s="42">
        <v>102653</v>
      </c>
      <c r="F29" s="43">
        <f t="shared" si="0"/>
        <v>261037</v>
      </c>
      <c r="G29" s="41">
        <v>158384</v>
      </c>
      <c r="H29" s="42">
        <v>102653</v>
      </c>
      <c r="I29" s="44">
        <f t="shared" si="1"/>
        <v>261037</v>
      </c>
      <c r="J29" s="41">
        <v>56161</v>
      </c>
      <c r="K29" s="42">
        <v>75</v>
      </c>
      <c r="L29" s="42">
        <f t="shared" si="2"/>
        <v>56236</v>
      </c>
      <c r="M29" s="45">
        <f t="shared" si="3"/>
        <v>0.21543306121354444</v>
      </c>
      <c r="N29" s="46">
        <v>48909</v>
      </c>
      <c r="O29" s="47">
        <v>214</v>
      </c>
      <c r="P29" s="48">
        <f t="shared" si="4"/>
        <v>49123</v>
      </c>
      <c r="Q29" s="45">
        <f t="shared" si="5"/>
        <v>0.18818405053689707</v>
      </c>
      <c r="R29" s="46">
        <v>47059</v>
      </c>
      <c r="S29" s="48">
        <v>3345</v>
      </c>
      <c r="T29" s="48">
        <f t="shared" si="6"/>
        <v>50404</v>
      </c>
      <c r="U29" s="45">
        <f t="shared" si="7"/>
        <v>0.19309140083589682</v>
      </c>
      <c r="V29" s="46">
        <v>21582</v>
      </c>
      <c r="W29" s="48">
        <v>282</v>
      </c>
      <c r="X29" s="48">
        <f t="shared" si="8"/>
        <v>21864</v>
      </c>
      <c r="Y29" s="45">
        <f t="shared" si="9"/>
        <v>0.08375824116887644</v>
      </c>
      <c r="Z29" s="41">
        <f t="shared" si="10"/>
        <v>173711</v>
      </c>
      <c r="AA29" s="42">
        <f t="shared" si="11"/>
        <v>3916</v>
      </c>
      <c r="AB29" s="42">
        <f t="shared" si="12"/>
        <v>177627</v>
      </c>
      <c r="AC29" s="45">
        <f t="shared" si="13"/>
        <v>0.6804667537552148</v>
      </c>
      <c r="AD29" s="41">
        <v>181806</v>
      </c>
      <c r="AE29" s="42">
        <v>0</v>
      </c>
      <c r="AF29" s="42">
        <f t="shared" si="14"/>
        <v>181806</v>
      </c>
      <c r="AG29" s="45">
        <f t="shared" si="15"/>
        <v>3.498054254940611</v>
      </c>
      <c r="AH29" s="45">
        <f t="shared" si="16"/>
        <v>-0.8797399425761526</v>
      </c>
      <c r="AI29" s="14">
        <v>177053</v>
      </c>
      <c r="AJ29" s="14">
        <v>177053</v>
      </c>
      <c r="AK29" s="14">
        <v>619341</v>
      </c>
      <c r="AL29" s="14"/>
    </row>
    <row r="30" spans="1:38" s="87" customFormat="1" ht="12.75">
      <c r="A30" s="95"/>
      <c r="B30" s="112" t="s">
        <v>657</v>
      </c>
      <c r="C30" s="33"/>
      <c r="D30" s="52">
        <f>SUM(D23:D29)</f>
        <v>334429</v>
      </c>
      <c r="E30" s="53">
        <f>SUM(E23:E29)</f>
        <v>193680</v>
      </c>
      <c r="F30" s="89">
        <f t="shared" si="0"/>
        <v>528109</v>
      </c>
      <c r="G30" s="52">
        <f>SUM(G23:G29)</f>
        <v>334429</v>
      </c>
      <c r="H30" s="53">
        <f>SUM(H23:H29)</f>
        <v>193680</v>
      </c>
      <c r="I30" s="54">
        <f t="shared" si="1"/>
        <v>528109</v>
      </c>
      <c r="J30" s="52">
        <f>SUM(J23:J29)</f>
        <v>158403</v>
      </c>
      <c r="K30" s="53">
        <f>SUM(K23:K29)</f>
        <v>5402</v>
      </c>
      <c r="L30" s="53">
        <f t="shared" si="2"/>
        <v>163805</v>
      </c>
      <c r="M30" s="55">
        <f t="shared" si="3"/>
        <v>0.31017271055785833</v>
      </c>
      <c r="N30" s="74">
        <f>SUM(N23:N29)</f>
        <v>116002</v>
      </c>
      <c r="O30" s="75">
        <f>SUM(O23:O29)</f>
        <v>17195</v>
      </c>
      <c r="P30" s="76">
        <f t="shared" si="4"/>
        <v>133197</v>
      </c>
      <c r="Q30" s="55">
        <f t="shared" si="5"/>
        <v>0.252214978347273</v>
      </c>
      <c r="R30" s="74">
        <f>SUM(R23:R29)</f>
        <v>136380</v>
      </c>
      <c r="S30" s="76">
        <f>SUM(S23:S29)</f>
        <v>18291</v>
      </c>
      <c r="T30" s="76">
        <f t="shared" si="6"/>
        <v>154671</v>
      </c>
      <c r="U30" s="55">
        <f t="shared" si="7"/>
        <v>0.29287703864164405</v>
      </c>
      <c r="V30" s="74">
        <f>SUM(V23:V29)</f>
        <v>74461</v>
      </c>
      <c r="W30" s="76">
        <f>SUM(W23:W29)</f>
        <v>5226</v>
      </c>
      <c r="X30" s="76">
        <f t="shared" si="8"/>
        <v>79687</v>
      </c>
      <c r="Y30" s="55">
        <f t="shared" si="9"/>
        <v>0.15089119859725927</v>
      </c>
      <c r="Z30" s="52">
        <f t="shared" si="10"/>
        <v>485246</v>
      </c>
      <c r="AA30" s="53">
        <f t="shared" si="11"/>
        <v>46114</v>
      </c>
      <c r="AB30" s="53">
        <f t="shared" si="12"/>
        <v>531360</v>
      </c>
      <c r="AC30" s="55">
        <f t="shared" si="13"/>
        <v>1.0061559261440347</v>
      </c>
      <c r="AD30" s="52">
        <f>SUM(AD23:AD29)</f>
        <v>181890</v>
      </c>
      <c r="AE30" s="53">
        <f>SUM(AE23:AE29)</f>
        <v>0</v>
      </c>
      <c r="AF30" s="53">
        <f t="shared" si="14"/>
        <v>181890</v>
      </c>
      <c r="AG30" s="55">
        <f t="shared" si="15"/>
        <v>1.919925552230605</v>
      </c>
      <c r="AH30" s="55">
        <f t="shared" si="16"/>
        <v>-0.5618945516520975</v>
      </c>
      <c r="AI30" s="96">
        <f>SUM(AI23:AI29)</f>
        <v>371293</v>
      </c>
      <c r="AJ30" s="96">
        <f>SUM(AJ23:AJ29)</f>
        <v>371267</v>
      </c>
      <c r="AK30" s="96">
        <f>SUM(AK23:AK29)</f>
        <v>712805</v>
      </c>
      <c r="AL30" s="96"/>
    </row>
    <row r="31" spans="1:38" s="15" customFormat="1" ht="12.75">
      <c r="A31" s="30" t="s">
        <v>95</v>
      </c>
      <c r="B31" s="94" t="s">
        <v>549</v>
      </c>
      <c r="C31" s="40" t="s">
        <v>550</v>
      </c>
      <c r="D31" s="41">
        <v>73365</v>
      </c>
      <c r="E31" s="42">
        <v>0</v>
      </c>
      <c r="F31" s="44">
        <f t="shared" si="0"/>
        <v>73365</v>
      </c>
      <c r="G31" s="41">
        <v>73365</v>
      </c>
      <c r="H31" s="42">
        <v>0</v>
      </c>
      <c r="I31" s="44">
        <f t="shared" si="1"/>
        <v>73365</v>
      </c>
      <c r="J31" s="41">
        <v>19484</v>
      </c>
      <c r="K31" s="42">
        <v>2196</v>
      </c>
      <c r="L31" s="42">
        <f t="shared" si="2"/>
        <v>21680</v>
      </c>
      <c r="M31" s="45">
        <f t="shared" si="3"/>
        <v>0.2955087575819533</v>
      </c>
      <c r="N31" s="46">
        <v>13928</v>
      </c>
      <c r="O31" s="47">
        <v>3279</v>
      </c>
      <c r="P31" s="48">
        <f t="shared" si="4"/>
        <v>17207</v>
      </c>
      <c r="Q31" s="45">
        <f t="shared" si="5"/>
        <v>0.23453963061405303</v>
      </c>
      <c r="R31" s="46">
        <v>17658</v>
      </c>
      <c r="S31" s="48">
        <v>3933</v>
      </c>
      <c r="T31" s="48">
        <f t="shared" si="6"/>
        <v>21591</v>
      </c>
      <c r="U31" s="45">
        <f t="shared" si="7"/>
        <v>0.29429564506235945</v>
      </c>
      <c r="V31" s="46">
        <v>9082</v>
      </c>
      <c r="W31" s="48">
        <v>4089</v>
      </c>
      <c r="X31" s="48">
        <f t="shared" si="8"/>
        <v>13171</v>
      </c>
      <c r="Y31" s="45">
        <f t="shared" si="9"/>
        <v>0.1795270224221359</v>
      </c>
      <c r="Z31" s="41">
        <f t="shared" si="10"/>
        <v>60152</v>
      </c>
      <c r="AA31" s="42">
        <f t="shared" si="11"/>
        <v>13497</v>
      </c>
      <c r="AB31" s="42">
        <f t="shared" si="12"/>
        <v>73649</v>
      </c>
      <c r="AC31" s="45">
        <f t="shared" si="13"/>
        <v>1.0038710556805015</v>
      </c>
      <c r="AD31" s="41">
        <v>8912</v>
      </c>
      <c r="AE31" s="42">
        <v>-3520</v>
      </c>
      <c r="AF31" s="42">
        <f t="shared" si="14"/>
        <v>5392</v>
      </c>
      <c r="AG31" s="45">
        <f t="shared" si="15"/>
        <v>0.24093197287284454</v>
      </c>
      <c r="AH31" s="45">
        <f t="shared" si="16"/>
        <v>1.442692878338279</v>
      </c>
      <c r="AI31" s="14">
        <v>73365</v>
      </c>
      <c r="AJ31" s="14">
        <v>81247</v>
      </c>
      <c r="AK31" s="14">
        <v>19575</v>
      </c>
      <c r="AL31" s="14"/>
    </row>
    <row r="32" spans="1:38" s="15" customFormat="1" ht="12.75">
      <c r="A32" s="30" t="s">
        <v>95</v>
      </c>
      <c r="B32" s="94" t="s">
        <v>90</v>
      </c>
      <c r="C32" s="40" t="s">
        <v>91</v>
      </c>
      <c r="D32" s="41">
        <v>434900</v>
      </c>
      <c r="E32" s="42">
        <v>132495</v>
      </c>
      <c r="F32" s="43">
        <f t="shared" si="0"/>
        <v>567395</v>
      </c>
      <c r="G32" s="41">
        <v>462732</v>
      </c>
      <c r="H32" s="42">
        <v>150478</v>
      </c>
      <c r="I32" s="44">
        <f t="shared" si="1"/>
        <v>613210</v>
      </c>
      <c r="J32" s="41">
        <v>116728</v>
      </c>
      <c r="K32" s="42">
        <v>9793</v>
      </c>
      <c r="L32" s="42">
        <f t="shared" si="2"/>
        <v>126521</v>
      </c>
      <c r="M32" s="45">
        <f t="shared" si="3"/>
        <v>0.22298575066752438</v>
      </c>
      <c r="N32" s="46">
        <v>119644</v>
      </c>
      <c r="O32" s="47">
        <v>15875</v>
      </c>
      <c r="P32" s="48">
        <f t="shared" si="4"/>
        <v>135519</v>
      </c>
      <c r="Q32" s="45">
        <f t="shared" si="5"/>
        <v>0.22099933138728983</v>
      </c>
      <c r="R32" s="46">
        <v>130098</v>
      </c>
      <c r="S32" s="48">
        <v>25285</v>
      </c>
      <c r="T32" s="48">
        <f t="shared" si="6"/>
        <v>155383</v>
      </c>
      <c r="U32" s="45">
        <f t="shared" si="7"/>
        <v>0.2533928018134081</v>
      </c>
      <c r="V32" s="46">
        <v>121357</v>
      </c>
      <c r="W32" s="48">
        <v>31549</v>
      </c>
      <c r="X32" s="48">
        <f t="shared" si="8"/>
        <v>152906</v>
      </c>
      <c r="Y32" s="45">
        <f t="shared" si="9"/>
        <v>0.24935340258638966</v>
      </c>
      <c r="Z32" s="41">
        <f t="shared" si="10"/>
        <v>487827</v>
      </c>
      <c r="AA32" s="42">
        <f t="shared" si="11"/>
        <v>82502</v>
      </c>
      <c r="AB32" s="42">
        <f t="shared" si="12"/>
        <v>570329</v>
      </c>
      <c r="AC32" s="45">
        <f t="shared" si="13"/>
        <v>0.9300712643303273</v>
      </c>
      <c r="AD32" s="41">
        <v>59468</v>
      </c>
      <c r="AE32" s="42">
        <v>34745</v>
      </c>
      <c r="AF32" s="42">
        <f t="shared" si="14"/>
        <v>94213</v>
      </c>
      <c r="AG32" s="45">
        <f t="shared" si="15"/>
        <v>1.0284418431368314</v>
      </c>
      <c r="AH32" s="45">
        <f t="shared" si="16"/>
        <v>0.6229819663952958</v>
      </c>
      <c r="AI32" s="14">
        <v>463015</v>
      </c>
      <c r="AJ32" s="14">
        <v>463015</v>
      </c>
      <c r="AK32" s="14">
        <v>476184</v>
      </c>
      <c r="AL32" s="14"/>
    </row>
    <row r="33" spans="1:38" s="15" customFormat="1" ht="12.75">
      <c r="A33" s="30" t="s">
        <v>95</v>
      </c>
      <c r="B33" s="94" t="s">
        <v>54</v>
      </c>
      <c r="C33" s="40" t="s">
        <v>55</v>
      </c>
      <c r="D33" s="41">
        <v>1007087</v>
      </c>
      <c r="E33" s="42">
        <v>297692</v>
      </c>
      <c r="F33" s="43">
        <f t="shared" si="0"/>
        <v>1304779</v>
      </c>
      <c r="G33" s="41">
        <v>1098889</v>
      </c>
      <c r="H33" s="42">
        <v>297692</v>
      </c>
      <c r="I33" s="44">
        <f t="shared" si="1"/>
        <v>1396581</v>
      </c>
      <c r="J33" s="41">
        <v>258245</v>
      </c>
      <c r="K33" s="42">
        <v>26164</v>
      </c>
      <c r="L33" s="42">
        <f t="shared" si="2"/>
        <v>284409</v>
      </c>
      <c r="M33" s="45">
        <f t="shared" si="3"/>
        <v>0.21797484478214318</v>
      </c>
      <c r="N33" s="46">
        <v>238515</v>
      </c>
      <c r="O33" s="47">
        <v>53734</v>
      </c>
      <c r="P33" s="48">
        <f t="shared" si="4"/>
        <v>292249</v>
      </c>
      <c r="Q33" s="45">
        <f t="shared" si="5"/>
        <v>0.2092603293328493</v>
      </c>
      <c r="R33" s="46">
        <v>210312</v>
      </c>
      <c r="S33" s="48">
        <v>25866</v>
      </c>
      <c r="T33" s="48">
        <f t="shared" si="6"/>
        <v>236178</v>
      </c>
      <c r="U33" s="45">
        <f t="shared" si="7"/>
        <v>0.16911156603161578</v>
      </c>
      <c r="V33" s="46">
        <v>197760</v>
      </c>
      <c r="W33" s="48">
        <v>77251</v>
      </c>
      <c r="X33" s="48">
        <f t="shared" si="8"/>
        <v>275011</v>
      </c>
      <c r="Y33" s="45">
        <f t="shared" si="9"/>
        <v>0.19691732881945265</v>
      </c>
      <c r="Z33" s="41">
        <f t="shared" si="10"/>
        <v>904832</v>
      </c>
      <c r="AA33" s="42">
        <f t="shared" si="11"/>
        <v>183015</v>
      </c>
      <c r="AB33" s="42">
        <f t="shared" si="12"/>
        <v>1087847</v>
      </c>
      <c r="AC33" s="45">
        <f t="shared" si="13"/>
        <v>0.7789358440362572</v>
      </c>
      <c r="AD33" s="41">
        <v>179015</v>
      </c>
      <c r="AE33" s="42">
        <v>71685</v>
      </c>
      <c r="AF33" s="42">
        <f t="shared" si="14"/>
        <v>250700</v>
      </c>
      <c r="AG33" s="45">
        <f t="shared" si="15"/>
        <v>1.1704192992533027</v>
      </c>
      <c r="AH33" s="45">
        <f t="shared" si="16"/>
        <v>0.09697247706422019</v>
      </c>
      <c r="AI33" s="14">
        <v>821527</v>
      </c>
      <c r="AJ33" s="14">
        <v>870500</v>
      </c>
      <c r="AK33" s="14">
        <v>1018850</v>
      </c>
      <c r="AL33" s="14"/>
    </row>
    <row r="34" spans="1:38" s="15" customFormat="1" ht="12.75">
      <c r="A34" s="30" t="s">
        <v>95</v>
      </c>
      <c r="B34" s="94" t="s">
        <v>551</v>
      </c>
      <c r="C34" s="40" t="s">
        <v>552</v>
      </c>
      <c r="D34" s="41">
        <v>0</v>
      </c>
      <c r="E34" s="42">
        <v>113747</v>
      </c>
      <c r="F34" s="43">
        <f t="shared" si="0"/>
        <v>113747</v>
      </c>
      <c r="G34" s="41">
        <v>139265</v>
      </c>
      <c r="H34" s="42">
        <v>113747</v>
      </c>
      <c r="I34" s="44">
        <f t="shared" si="1"/>
        <v>253012</v>
      </c>
      <c r="J34" s="41">
        <v>17926</v>
      </c>
      <c r="K34" s="42">
        <v>0</v>
      </c>
      <c r="L34" s="42">
        <f t="shared" si="2"/>
        <v>17926</v>
      </c>
      <c r="M34" s="45">
        <f t="shared" si="3"/>
        <v>0.15759536515248754</v>
      </c>
      <c r="N34" s="46">
        <v>45384</v>
      </c>
      <c r="O34" s="47">
        <v>1664</v>
      </c>
      <c r="P34" s="48">
        <f t="shared" si="4"/>
        <v>47048</v>
      </c>
      <c r="Q34" s="45">
        <f t="shared" si="5"/>
        <v>0.1859516544669818</v>
      </c>
      <c r="R34" s="46">
        <v>36689</v>
      </c>
      <c r="S34" s="48">
        <v>3405</v>
      </c>
      <c r="T34" s="48">
        <f t="shared" si="6"/>
        <v>40094</v>
      </c>
      <c r="U34" s="45">
        <f t="shared" si="7"/>
        <v>0.1584667920889128</v>
      </c>
      <c r="V34" s="46">
        <v>23507</v>
      </c>
      <c r="W34" s="48">
        <v>0</v>
      </c>
      <c r="X34" s="48">
        <f t="shared" si="8"/>
        <v>23507</v>
      </c>
      <c r="Y34" s="45">
        <f t="shared" si="9"/>
        <v>0.09290863674450224</v>
      </c>
      <c r="Z34" s="41">
        <f t="shared" si="10"/>
        <v>123506</v>
      </c>
      <c r="AA34" s="42">
        <f t="shared" si="11"/>
        <v>5069</v>
      </c>
      <c r="AB34" s="42">
        <f t="shared" si="12"/>
        <v>128575</v>
      </c>
      <c r="AC34" s="45">
        <f t="shared" si="13"/>
        <v>0.508177477748091</v>
      </c>
      <c r="AD34" s="41">
        <v>11724</v>
      </c>
      <c r="AE34" s="42">
        <v>0</v>
      </c>
      <c r="AF34" s="42">
        <f t="shared" si="14"/>
        <v>11724</v>
      </c>
      <c r="AG34" s="45">
        <f t="shared" si="15"/>
        <v>0</v>
      </c>
      <c r="AH34" s="45">
        <f t="shared" si="16"/>
        <v>1.0050324121460252</v>
      </c>
      <c r="AI34" s="14">
        <v>0</v>
      </c>
      <c r="AJ34" s="14">
        <v>0</v>
      </c>
      <c r="AK34" s="14">
        <v>68558</v>
      </c>
      <c r="AL34" s="14"/>
    </row>
    <row r="35" spans="1:38" s="15" customFormat="1" ht="12.75">
      <c r="A35" s="30" t="s">
        <v>95</v>
      </c>
      <c r="B35" s="94" t="s">
        <v>553</v>
      </c>
      <c r="C35" s="40" t="s">
        <v>554</v>
      </c>
      <c r="D35" s="41">
        <v>0</v>
      </c>
      <c r="E35" s="42">
        <v>0</v>
      </c>
      <c r="F35" s="43">
        <f t="shared" si="0"/>
        <v>0</v>
      </c>
      <c r="G35" s="41">
        <v>0</v>
      </c>
      <c r="H35" s="42">
        <v>0</v>
      </c>
      <c r="I35" s="44">
        <f t="shared" si="1"/>
        <v>0</v>
      </c>
      <c r="J35" s="41">
        <v>67700</v>
      </c>
      <c r="K35" s="42">
        <v>12778</v>
      </c>
      <c r="L35" s="42">
        <f t="shared" si="2"/>
        <v>80478</v>
      </c>
      <c r="M35" s="45">
        <f t="shared" si="3"/>
        <v>0</v>
      </c>
      <c r="N35" s="46">
        <v>90657</v>
      </c>
      <c r="O35" s="47">
        <v>57337</v>
      </c>
      <c r="P35" s="48">
        <f t="shared" si="4"/>
        <v>147994</v>
      </c>
      <c r="Q35" s="45">
        <f t="shared" si="5"/>
        <v>0</v>
      </c>
      <c r="R35" s="46">
        <v>109291</v>
      </c>
      <c r="S35" s="48">
        <v>99318</v>
      </c>
      <c r="T35" s="48">
        <f t="shared" si="6"/>
        <v>208609</v>
      </c>
      <c r="U35" s="45">
        <f t="shared" si="7"/>
        <v>0</v>
      </c>
      <c r="V35" s="46">
        <v>28639</v>
      </c>
      <c r="W35" s="48">
        <v>62083</v>
      </c>
      <c r="X35" s="48">
        <f t="shared" si="8"/>
        <v>90722</v>
      </c>
      <c r="Y35" s="45">
        <f t="shared" si="9"/>
        <v>0</v>
      </c>
      <c r="Z35" s="41">
        <f t="shared" si="10"/>
        <v>296287</v>
      </c>
      <c r="AA35" s="42">
        <f t="shared" si="11"/>
        <v>231516</v>
      </c>
      <c r="AB35" s="42">
        <f t="shared" si="12"/>
        <v>527803</v>
      </c>
      <c r="AC35" s="45">
        <f t="shared" si="13"/>
        <v>0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242625</v>
      </c>
      <c r="AL35" s="14"/>
    </row>
    <row r="36" spans="1:38" s="15" customFormat="1" ht="12.75">
      <c r="A36" s="30" t="s">
        <v>114</v>
      </c>
      <c r="B36" s="94" t="s">
        <v>555</v>
      </c>
      <c r="C36" s="40" t="s">
        <v>556</v>
      </c>
      <c r="D36" s="41">
        <v>135761</v>
      </c>
      <c r="E36" s="42">
        <v>59960</v>
      </c>
      <c r="F36" s="43">
        <f t="shared" si="0"/>
        <v>195721</v>
      </c>
      <c r="G36" s="41">
        <v>154220</v>
      </c>
      <c r="H36" s="42">
        <v>80505</v>
      </c>
      <c r="I36" s="44">
        <f t="shared" si="1"/>
        <v>234725</v>
      </c>
      <c r="J36" s="41">
        <v>45769</v>
      </c>
      <c r="K36" s="42">
        <v>10743</v>
      </c>
      <c r="L36" s="42">
        <f t="shared" si="2"/>
        <v>56512</v>
      </c>
      <c r="M36" s="45">
        <f t="shared" si="3"/>
        <v>0.28873753966104815</v>
      </c>
      <c r="N36" s="46">
        <v>44761</v>
      </c>
      <c r="O36" s="47">
        <v>8981</v>
      </c>
      <c r="P36" s="48">
        <f t="shared" si="4"/>
        <v>53742</v>
      </c>
      <c r="Q36" s="45">
        <f t="shared" si="5"/>
        <v>0.22895729044626692</v>
      </c>
      <c r="R36" s="46">
        <v>103974</v>
      </c>
      <c r="S36" s="48">
        <v>19011</v>
      </c>
      <c r="T36" s="48">
        <f t="shared" si="6"/>
        <v>122985</v>
      </c>
      <c r="U36" s="45">
        <f t="shared" si="7"/>
        <v>0.5239535626797316</v>
      </c>
      <c r="V36" s="46">
        <v>3068</v>
      </c>
      <c r="W36" s="48">
        <v>29171</v>
      </c>
      <c r="X36" s="48">
        <f t="shared" si="8"/>
        <v>32239</v>
      </c>
      <c r="Y36" s="45">
        <f t="shared" si="9"/>
        <v>0.1373479603791671</v>
      </c>
      <c r="Z36" s="41">
        <f t="shared" si="10"/>
        <v>197572</v>
      </c>
      <c r="AA36" s="42">
        <f t="shared" si="11"/>
        <v>67906</v>
      </c>
      <c r="AB36" s="42">
        <f t="shared" si="12"/>
        <v>265478</v>
      </c>
      <c r="AC36" s="45">
        <f t="shared" si="13"/>
        <v>1.1310171477260624</v>
      </c>
      <c r="AD36" s="41">
        <v>7163</v>
      </c>
      <c r="AE36" s="42">
        <v>14952</v>
      </c>
      <c r="AF36" s="42">
        <f t="shared" si="14"/>
        <v>22115</v>
      </c>
      <c r="AG36" s="45">
        <f t="shared" si="15"/>
        <v>2.115044196086908</v>
      </c>
      <c r="AH36" s="45">
        <f t="shared" si="16"/>
        <v>0.45778883111010615</v>
      </c>
      <c r="AI36" s="14">
        <v>171169</v>
      </c>
      <c r="AJ36" s="14">
        <v>171169</v>
      </c>
      <c r="AK36" s="14">
        <v>362030</v>
      </c>
      <c r="AL36" s="14"/>
    </row>
    <row r="37" spans="1:38" s="87" customFormat="1" ht="12.75">
      <c r="A37" s="95"/>
      <c r="B37" s="112" t="s">
        <v>658</v>
      </c>
      <c r="C37" s="33"/>
      <c r="D37" s="52">
        <f>SUM(D31:D36)</f>
        <v>1651113</v>
      </c>
      <c r="E37" s="53">
        <f>SUM(E31:E36)</f>
        <v>603894</v>
      </c>
      <c r="F37" s="89">
        <f t="shared" si="0"/>
        <v>2255007</v>
      </c>
      <c r="G37" s="52">
        <f>SUM(G31:G36)</f>
        <v>1928471</v>
      </c>
      <c r="H37" s="53">
        <f>SUM(H31:H36)</f>
        <v>642422</v>
      </c>
      <c r="I37" s="54">
        <f t="shared" si="1"/>
        <v>2570893</v>
      </c>
      <c r="J37" s="52">
        <f>SUM(J31:J36)</f>
        <v>525852</v>
      </c>
      <c r="K37" s="53">
        <f>SUM(K31:K36)</f>
        <v>61674</v>
      </c>
      <c r="L37" s="53">
        <f t="shared" si="2"/>
        <v>587526</v>
      </c>
      <c r="M37" s="55">
        <f t="shared" si="3"/>
        <v>0.26054287192900066</v>
      </c>
      <c r="N37" s="74">
        <f>SUM(N31:N36)</f>
        <v>552889</v>
      </c>
      <c r="O37" s="75">
        <f>SUM(O31:O36)</f>
        <v>140870</v>
      </c>
      <c r="P37" s="76">
        <f t="shared" si="4"/>
        <v>693759</v>
      </c>
      <c r="Q37" s="55">
        <f t="shared" si="5"/>
        <v>0.26985137071048854</v>
      </c>
      <c r="R37" s="74">
        <f>SUM(R31:R36)</f>
        <v>608022</v>
      </c>
      <c r="S37" s="76">
        <f>SUM(S31:S36)</f>
        <v>176818</v>
      </c>
      <c r="T37" s="76">
        <f t="shared" si="6"/>
        <v>784840</v>
      </c>
      <c r="U37" s="55">
        <f t="shared" si="7"/>
        <v>0.30527913841610677</v>
      </c>
      <c r="V37" s="74">
        <f>SUM(V31:V36)</f>
        <v>383413</v>
      </c>
      <c r="W37" s="76">
        <f>SUM(W31:W36)</f>
        <v>204143</v>
      </c>
      <c r="X37" s="76">
        <f t="shared" si="8"/>
        <v>587556</v>
      </c>
      <c r="Y37" s="55">
        <f t="shared" si="9"/>
        <v>0.22854160013660624</v>
      </c>
      <c r="Z37" s="52">
        <f t="shared" si="10"/>
        <v>2070176</v>
      </c>
      <c r="AA37" s="53">
        <f t="shared" si="11"/>
        <v>583505</v>
      </c>
      <c r="AB37" s="53">
        <f t="shared" si="12"/>
        <v>2653681</v>
      </c>
      <c r="AC37" s="55">
        <f t="shared" si="13"/>
        <v>1.0322020403027274</v>
      </c>
      <c r="AD37" s="52">
        <f>SUM(AD31:AD36)</f>
        <v>266282</v>
      </c>
      <c r="AE37" s="53">
        <f>SUM(AE31:AE36)</f>
        <v>117862</v>
      </c>
      <c r="AF37" s="53">
        <f t="shared" si="14"/>
        <v>384144</v>
      </c>
      <c r="AG37" s="55">
        <f t="shared" si="15"/>
        <v>1.3795190332996832</v>
      </c>
      <c r="AH37" s="55">
        <f t="shared" si="16"/>
        <v>0.5295201799325253</v>
      </c>
      <c r="AI37" s="96">
        <f>SUM(AI31:AI36)</f>
        <v>1529076</v>
      </c>
      <c r="AJ37" s="96">
        <f>SUM(AJ31:AJ36)</f>
        <v>1585931</v>
      </c>
      <c r="AK37" s="96">
        <f>SUM(AK31:AK36)</f>
        <v>2187822</v>
      </c>
      <c r="AL37" s="96"/>
    </row>
    <row r="38" spans="1:38" s="87" customFormat="1" ht="12.75">
      <c r="A38" s="95"/>
      <c r="B38" s="112" t="s">
        <v>659</v>
      </c>
      <c r="C38" s="33"/>
      <c r="D38" s="52">
        <f>SUM(D9:D14,D16:D21,D23:D29,D31:D36)</f>
        <v>5022059</v>
      </c>
      <c r="E38" s="53">
        <f>SUM(E9:E14,E16:E21,E23:E29,E31:E36)</f>
        <v>2027954</v>
      </c>
      <c r="F38" s="54">
        <f t="shared" si="0"/>
        <v>7050013</v>
      </c>
      <c r="G38" s="52">
        <f>SUM(G9:G14,G16:G21,G23:G29,G31:G36)</f>
        <v>5325729</v>
      </c>
      <c r="H38" s="53">
        <f>SUM(H9:H14,H16:H21,H23:H29,H31:H36)</f>
        <v>2045125</v>
      </c>
      <c r="I38" s="89">
        <f t="shared" si="1"/>
        <v>7370854</v>
      </c>
      <c r="J38" s="52">
        <f>SUM(J9:J14,J16:J21,J23:J29,J31:J36)</f>
        <v>1822717</v>
      </c>
      <c r="K38" s="90">
        <f>SUM(K9:K14,K16:K21,K23:K29,K31:K36)</f>
        <v>297422</v>
      </c>
      <c r="L38" s="53">
        <f t="shared" si="2"/>
        <v>2120139</v>
      </c>
      <c r="M38" s="55">
        <f t="shared" si="3"/>
        <v>0.30072838163560833</v>
      </c>
      <c r="N38" s="74">
        <f>SUM(N9:N14,N16:N21,N23:N29,N31:N36)</f>
        <v>1503460</v>
      </c>
      <c r="O38" s="75">
        <f>SUM(O9:O14,O16:O21,O23:O29,O31:O36)</f>
        <v>448497</v>
      </c>
      <c r="P38" s="76">
        <f t="shared" si="4"/>
        <v>1951957</v>
      </c>
      <c r="Q38" s="55">
        <f t="shared" si="5"/>
        <v>0.264821009885693</v>
      </c>
      <c r="R38" s="74">
        <f>SUM(R9:R14,R16:R21,R23:R29,R31:R36)</f>
        <v>1460482</v>
      </c>
      <c r="S38" s="76">
        <f>SUM(S9:S14,S16:S21,S23:S29,S31:S36)</f>
        <v>558312</v>
      </c>
      <c r="T38" s="76">
        <f t="shared" si="6"/>
        <v>2018794</v>
      </c>
      <c r="U38" s="55">
        <f t="shared" si="7"/>
        <v>0.27388875156121667</v>
      </c>
      <c r="V38" s="74">
        <f>SUM(V9:V14,V16:V21,V23:V29,V31:V36)</f>
        <v>848781</v>
      </c>
      <c r="W38" s="76">
        <f>SUM(W9:W14,W16:W21,W23:W29,W31:W36)</f>
        <v>515197</v>
      </c>
      <c r="X38" s="76">
        <f t="shared" si="8"/>
        <v>1363978</v>
      </c>
      <c r="Y38" s="55">
        <f t="shared" si="9"/>
        <v>0.18505019906784206</v>
      </c>
      <c r="Z38" s="52">
        <f t="shared" si="10"/>
        <v>5635440</v>
      </c>
      <c r="AA38" s="53">
        <f t="shared" si="11"/>
        <v>1819428</v>
      </c>
      <c r="AB38" s="53">
        <f t="shared" si="12"/>
        <v>7454868</v>
      </c>
      <c r="AC38" s="55">
        <f t="shared" si="13"/>
        <v>1.0113981364981588</v>
      </c>
      <c r="AD38" s="52">
        <f>SUM(AD9:AD14,AD16:AD21,AD23:AD29,AD31:AD36)</f>
        <v>902235</v>
      </c>
      <c r="AE38" s="53">
        <f>SUM(AE9:AE14,AE16:AE21,AE23:AE29,AE31:AE36)</f>
        <v>210731</v>
      </c>
      <c r="AF38" s="53">
        <f t="shared" si="14"/>
        <v>1112966</v>
      </c>
      <c r="AG38" s="55">
        <f t="shared" si="15"/>
        <v>1.2682459148407486</v>
      </c>
      <c r="AH38" s="55">
        <f t="shared" si="16"/>
        <v>0.22553429305118033</v>
      </c>
      <c r="AI38" s="96">
        <f>SUM(AI9:AI14,AI16:AI21,AI23:AI29,AI31:AI36)</f>
        <v>4300359</v>
      </c>
      <c r="AJ38" s="96">
        <f>SUM(AJ9:AJ14,AJ16:AJ21,AJ23:AJ29,AJ31:AJ36)</f>
        <v>4277985</v>
      </c>
      <c r="AK38" s="96">
        <f>SUM(AK9:AK14,AK16:AK21,AK23:AK29,AK31:AK36)</f>
        <v>5425537</v>
      </c>
      <c r="AL38" s="96"/>
    </row>
    <row r="39" spans="1:38" s="15" customFormat="1" ht="12.75">
      <c r="A39" s="97"/>
      <c r="B39" s="98"/>
      <c r="C39" s="99"/>
      <c r="D39" s="100"/>
      <c r="E39" s="100"/>
      <c r="F39" s="101"/>
      <c r="G39" s="102"/>
      <c r="H39" s="100"/>
      <c r="I39" s="103"/>
      <c r="J39" s="102"/>
      <c r="K39" s="104"/>
      <c r="L39" s="100"/>
      <c r="M39" s="103"/>
      <c r="N39" s="102"/>
      <c r="O39" s="104"/>
      <c r="P39" s="100"/>
      <c r="Q39" s="103"/>
      <c r="R39" s="102"/>
      <c r="S39" s="104"/>
      <c r="T39" s="100"/>
      <c r="U39" s="103"/>
      <c r="V39" s="102"/>
      <c r="W39" s="104"/>
      <c r="X39" s="100"/>
      <c r="Y39" s="103"/>
      <c r="Z39" s="102"/>
      <c r="AA39" s="104"/>
      <c r="AB39" s="100"/>
      <c r="AC39" s="103"/>
      <c r="AD39" s="102"/>
      <c r="AE39" s="100"/>
      <c r="AF39" s="100"/>
      <c r="AG39" s="103"/>
      <c r="AH39" s="103"/>
      <c r="AI39" s="14"/>
      <c r="AJ39" s="14"/>
      <c r="AK39" s="14"/>
      <c r="AL39" s="14"/>
    </row>
    <row r="40" spans="1:38" s="15" customFormat="1" ht="12.75">
      <c r="A40" s="14"/>
      <c r="B40" s="9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36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94</v>
      </c>
      <c r="B9" s="94" t="s">
        <v>49</v>
      </c>
      <c r="C9" s="40" t="s">
        <v>50</v>
      </c>
      <c r="D9" s="41">
        <v>19452969</v>
      </c>
      <c r="E9" s="42">
        <v>3909092</v>
      </c>
      <c r="F9" s="43">
        <f>$D9+$E9</f>
        <v>23362061</v>
      </c>
      <c r="G9" s="41">
        <v>21573551</v>
      </c>
      <c r="H9" s="42">
        <v>5224063</v>
      </c>
      <c r="I9" s="44">
        <f>$G9+$H9</f>
        <v>26797614</v>
      </c>
      <c r="J9" s="41">
        <v>4800959</v>
      </c>
      <c r="K9" s="42">
        <v>851800</v>
      </c>
      <c r="L9" s="42">
        <f>$J9+$K9</f>
        <v>5652759</v>
      </c>
      <c r="M9" s="45">
        <f>IF($F9=0,0,$L9/$F9)</f>
        <v>0.24196319836678792</v>
      </c>
      <c r="N9" s="46">
        <v>5301073</v>
      </c>
      <c r="O9" s="47">
        <v>1123569</v>
      </c>
      <c r="P9" s="48">
        <f>$N9+$O9</f>
        <v>6424642</v>
      </c>
      <c r="Q9" s="45">
        <f>IF($I9=0,0,$P9/$I9)</f>
        <v>0.23974679238233673</v>
      </c>
      <c r="R9" s="46">
        <v>5736789</v>
      </c>
      <c r="S9" s="48">
        <v>882342</v>
      </c>
      <c r="T9" s="48">
        <f>$R9+$S9</f>
        <v>6619131</v>
      </c>
      <c r="U9" s="45">
        <f>IF($I9=0,0,$T9/$I9)</f>
        <v>0.24700449077294717</v>
      </c>
      <c r="V9" s="46">
        <v>5420397</v>
      </c>
      <c r="W9" s="48">
        <v>2118005</v>
      </c>
      <c r="X9" s="48">
        <f>$V9+$W9</f>
        <v>7538402</v>
      </c>
      <c r="Y9" s="45">
        <f>IF($I9=0,0,$X9/$I9)</f>
        <v>0.2813087015881339</v>
      </c>
      <c r="Z9" s="41">
        <f>(($J9+$N9)+$R9)+$V9</f>
        <v>21259218</v>
      </c>
      <c r="AA9" s="42">
        <f>(($K9+$O9)+$S9)+$W9</f>
        <v>4975716</v>
      </c>
      <c r="AB9" s="42">
        <f>$Z9+$AA9</f>
        <v>26234934</v>
      </c>
      <c r="AC9" s="45">
        <f>IF($I9=0,0,$AB9/$I9)</f>
        <v>0.9790026082172838</v>
      </c>
      <c r="AD9" s="41">
        <v>3963970</v>
      </c>
      <c r="AE9" s="42">
        <v>1440165</v>
      </c>
      <c r="AF9" s="42">
        <f>$AD9+$AE9</f>
        <v>5404135</v>
      </c>
      <c r="AG9" s="45">
        <f>IF($AJ9=0,0,$AK9/$AJ9)</f>
        <v>0.9449347710310673</v>
      </c>
      <c r="AH9" s="45">
        <f>IF($AF9=0,0,$X9/$AF9-1)</f>
        <v>0.394932213943582</v>
      </c>
      <c r="AI9" s="14">
        <v>20691637</v>
      </c>
      <c r="AJ9" s="14">
        <v>20515578</v>
      </c>
      <c r="AK9" s="14">
        <v>19385883</v>
      </c>
      <c r="AL9" s="14"/>
    </row>
    <row r="10" spans="1:38" s="87" customFormat="1" ht="12.75">
      <c r="A10" s="95"/>
      <c r="B10" s="112" t="s">
        <v>12</v>
      </c>
      <c r="C10" s="33"/>
      <c r="D10" s="52">
        <f>D9</f>
        <v>19452969</v>
      </c>
      <c r="E10" s="53">
        <f>E9</f>
        <v>3909092</v>
      </c>
      <c r="F10" s="54">
        <f aca="true" t="shared" si="0" ref="F10:F45">$D10+$E10</f>
        <v>23362061</v>
      </c>
      <c r="G10" s="52">
        <f>G9</f>
        <v>21573551</v>
      </c>
      <c r="H10" s="53">
        <f>H9</f>
        <v>5224063</v>
      </c>
      <c r="I10" s="54">
        <f aca="true" t="shared" si="1" ref="I10:I45">$G10+$H10</f>
        <v>26797614</v>
      </c>
      <c r="J10" s="52">
        <f>J9</f>
        <v>4800959</v>
      </c>
      <c r="K10" s="53">
        <f>K9</f>
        <v>851800</v>
      </c>
      <c r="L10" s="53">
        <f aca="true" t="shared" si="2" ref="L10:L45">$J10+$K10</f>
        <v>5652759</v>
      </c>
      <c r="M10" s="55">
        <f aca="true" t="shared" si="3" ref="M10:M45">IF($F10=0,0,$L10/$F10)</f>
        <v>0.24196319836678792</v>
      </c>
      <c r="N10" s="74">
        <f>N9</f>
        <v>5301073</v>
      </c>
      <c r="O10" s="75">
        <f>O9</f>
        <v>1123569</v>
      </c>
      <c r="P10" s="76">
        <f aca="true" t="shared" si="4" ref="P10:P45">$N10+$O10</f>
        <v>6424642</v>
      </c>
      <c r="Q10" s="55">
        <f aca="true" t="shared" si="5" ref="Q10:Q45">IF($I10=0,0,$P10/$I10)</f>
        <v>0.23974679238233673</v>
      </c>
      <c r="R10" s="74">
        <f>R9</f>
        <v>5736789</v>
      </c>
      <c r="S10" s="76">
        <f>S9</f>
        <v>882342</v>
      </c>
      <c r="T10" s="76">
        <f aca="true" t="shared" si="6" ref="T10:T45">$R10+$S10</f>
        <v>6619131</v>
      </c>
      <c r="U10" s="55">
        <f aca="true" t="shared" si="7" ref="U10:U45">IF($I10=0,0,$T10/$I10)</f>
        <v>0.24700449077294717</v>
      </c>
      <c r="V10" s="74">
        <f>V9</f>
        <v>5420397</v>
      </c>
      <c r="W10" s="76">
        <f>W9</f>
        <v>2118005</v>
      </c>
      <c r="X10" s="76">
        <f aca="true" t="shared" si="8" ref="X10:X45">$V10+$W10</f>
        <v>7538402</v>
      </c>
      <c r="Y10" s="55">
        <f aca="true" t="shared" si="9" ref="Y10:Y45">IF($I10=0,0,$X10/$I10)</f>
        <v>0.2813087015881339</v>
      </c>
      <c r="Z10" s="52">
        <f aca="true" t="shared" si="10" ref="Z10:Z45">(($J10+$N10)+$R10)+$V10</f>
        <v>21259218</v>
      </c>
      <c r="AA10" s="53">
        <f aca="true" t="shared" si="11" ref="AA10:AA45">(($K10+$O10)+$S10)+$W10</f>
        <v>4975716</v>
      </c>
      <c r="AB10" s="53">
        <f aca="true" t="shared" si="12" ref="AB10:AB45">$Z10+$AA10</f>
        <v>26234934</v>
      </c>
      <c r="AC10" s="55">
        <f aca="true" t="shared" si="13" ref="AC10:AC45">IF($I10=0,0,$AB10/$I10)</f>
        <v>0.9790026082172838</v>
      </c>
      <c r="AD10" s="52">
        <f>AD9</f>
        <v>3963970</v>
      </c>
      <c r="AE10" s="53">
        <f>AE9</f>
        <v>1440165</v>
      </c>
      <c r="AF10" s="53">
        <f aca="true" t="shared" si="14" ref="AF10:AF45">$AD10+$AE10</f>
        <v>5404135</v>
      </c>
      <c r="AG10" s="55">
        <f aca="true" t="shared" si="15" ref="AG10:AG45">IF($AJ10=0,0,$AK10/$AJ10)</f>
        <v>0.9449347710310673</v>
      </c>
      <c r="AH10" s="55">
        <f aca="true" t="shared" si="16" ref="AH10:AH45">IF($AF10=0,0,$X10/$AF10-1)</f>
        <v>0.394932213943582</v>
      </c>
      <c r="AI10" s="96">
        <f>AI9</f>
        <v>20691637</v>
      </c>
      <c r="AJ10" s="96">
        <f>AJ9</f>
        <v>20515578</v>
      </c>
      <c r="AK10" s="96">
        <f>AK9</f>
        <v>19385883</v>
      </c>
      <c r="AL10" s="96"/>
    </row>
    <row r="11" spans="1:38" s="15" customFormat="1" ht="12.75">
      <c r="A11" s="30" t="s">
        <v>95</v>
      </c>
      <c r="B11" s="94" t="s">
        <v>557</v>
      </c>
      <c r="C11" s="40" t="s">
        <v>558</v>
      </c>
      <c r="D11" s="41">
        <v>115506</v>
      </c>
      <c r="E11" s="42">
        <v>44592</v>
      </c>
      <c r="F11" s="43">
        <f t="shared" si="0"/>
        <v>160098</v>
      </c>
      <c r="G11" s="41">
        <v>119546</v>
      </c>
      <c r="H11" s="42">
        <v>59674</v>
      </c>
      <c r="I11" s="44">
        <f t="shared" si="1"/>
        <v>179220</v>
      </c>
      <c r="J11" s="41">
        <v>29964</v>
      </c>
      <c r="K11" s="42">
        <v>19653</v>
      </c>
      <c r="L11" s="42">
        <f t="shared" si="2"/>
        <v>49617</v>
      </c>
      <c r="M11" s="45">
        <f t="shared" si="3"/>
        <v>0.30991642618895926</v>
      </c>
      <c r="N11" s="46">
        <v>26090</v>
      </c>
      <c r="O11" s="47">
        <v>4043</v>
      </c>
      <c r="P11" s="48">
        <f t="shared" si="4"/>
        <v>30133</v>
      </c>
      <c r="Q11" s="45">
        <f t="shared" si="5"/>
        <v>0.1681341368150876</v>
      </c>
      <c r="R11" s="46">
        <v>50417</v>
      </c>
      <c r="S11" s="48">
        <v>-5634</v>
      </c>
      <c r="T11" s="48">
        <f t="shared" si="6"/>
        <v>44783</v>
      </c>
      <c r="U11" s="45">
        <f t="shared" si="7"/>
        <v>0.24987724584309787</v>
      </c>
      <c r="V11" s="46">
        <v>22376</v>
      </c>
      <c r="W11" s="48">
        <v>10628</v>
      </c>
      <c r="X11" s="48">
        <f t="shared" si="8"/>
        <v>33004</v>
      </c>
      <c r="Y11" s="45">
        <f t="shared" si="9"/>
        <v>0.18415355429081576</v>
      </c>
      <c r="Z11" s="41">
        <f t="shared" si="10"/>
        <v>128847</v>
      </c>
      <c r="AA11" s="42">
        <f t="shared" si="11"/>
        <v>28690</v>
      </c>
      <c r="AB11" s="42">
        <f t="shared" si="12"/>
        <v>157537</v>
      </c>
      <c r="AC11" s="45">
        <f t="shared" si="13"/>
        <v>0.8790146189041401</v>
      </c>
      <c r="AD11" s="41">
        <v>21356</v>
      </c>
      <c r="AE11" s="42">
        <v>12859</v>
      </c>
      <c r="AF11" s="42">
        <f t="shared" si="14"/>
        <v>34215</v>
      </c>
      <c r="AG11" s="45">
        <f t="shared" si="15"/>
        <v>0.979684622073716</v>
      </c>
      <c r="AH11" s="45">
        <f t="shared" si="16"/>
        <v>-0.035393833114131246</v>
      </c>
      <c r="AI11" s="14">
        <v>142213</v>
      </c>
      <c r="AJ11" s="14">
        <v>146047</v>
      </c>
      <c r="AK11" s="14">
        <v>143080</v>
      </c>
      <c r="AL11" s="14"/>
    </row>
    <row r="12" spans="1:38" s="15" customFormat="1" ht="12.75">
      <c r="A12" s="30" t="s">
        <v>95</v>
      </c>
      <c r="B12" s="94" t="s">
        <v>559</v>
      </c>
      <c r="C12" s="40" t="s">
        <v>560</v>
      </c>
      <c r="D12" s="41">
        <v>0</v>
      </c>
      <c r="E12" s="42">
        <v>0</v>
      </c>
      <c r="F12" s="43">
        <f t="shared" si="0"/>
        <v>0</v>
      </c>
      <c r="G12" s="41">
        <v>110903</v>
      </c>
      <c r="H12" s="42">
        <v>0</v>
      </c>
      <c r="I12" s="44">
        <f t="shared" si="1"/>
        <v>110903</v>
      </c>
      <c r="J12" s="41">
        <v>35060</v>
      </c>
      <c r="K12" s="42">
        <v>1360</v>
      </c>
      <c r="L12" s="42">
        <f t="shared" si="2"/>
        <v>36420</v>
      </c>
      <c r="M12" s="45">
        <f t="shared" si="3"/>
        <v>0</v>
      </c>
      <c r="N12" s="46">
        <v>24054</v>
      </c>
      <c r="O12" s="47">
        <v>9301</v>
      </c>
      <c r="P12" s="48">
        <f t="shared" si="4"/>
        <v>33355</v>
      </c>
      <c r="Q12" s="45">
        <f t="shared" si="5"/>
        <v>0.30075832033398553</v>
      </c>
      <c r="R12" s="46">
        <v>14842</v>
      </c>
      <c r="S12" s="48">
        <v>11619</v>
      </c>
      <c r="T12" s="48">
        <f t="shared" si="6"/>
        <v>26461</v>
      </c>
      <c r="U12" s="45">
        <f t="shared" si="7"/>
        <v>0.23859589010216134</v>
      </c>
      <c r="V12" s="46">
        <v>32856</v>
      </c>
      <c r="W12" s="48">
        <v>12943</v>
      </c>
      <c r="X12" s="48">
        <f t="shared" si="8"/>
        <v>45799</v>
      </c>
      <c r="Y12" s="45">
        <f t="shared" si="9"/>
        <v>0.41296448247567696</v>
      </c>
      <c r="Z12" s="41">
        <f t="shared" si="10"/>
        <v>106812</v>
      </c>
      <c r="AA12" s="42">
        <f t="shared" si="11"/>
        <v>35223</v>
      </c>
      <c r="AB12" s="42">
        <f t="shared" si="12"/>
        <v>142035</v>
      </c>
      <c r="AC12" s="45">
        <f t="shared" si="13"/>
        <v>1.2807137769041415</v>
      </c>
      <c r="AD12" s="41">
        <v>0</v>
      </c>
      <c r="AE12" s="42">
        <v>0</v>
      </c>
      <c r="AF12" s="42">
        <f t="shared" si="14"/>
        <v>0</v>
      </c>
      <c r="AG12" s="45">
        <f t="shared" si="15"/>
        <v>0</v>
      </c>
      <c r="AH12" s="45">
        <f t="shared" si="16"/>
        <v>0</v>
      </c>
      <c r="AI12" s="14">
        <v>0</v>
      </c>
      <c r="AJ12" s="14">
        <v>0</v>
      </c>
      <c r="AK12" s="14">
        <v>0</v>
      </c>
      <c r="AL12" s="14"/>
    </row>
    <row r="13" spans="1:38" s="15" customFormat="1" ht="12.75">
      <c r="A13" s="30" t="s">
        <v>95</v>
      </c>
      <c r="B13" s="94" t="s">
        <v>561</v>
      </c>
      <c r="C13" s="40" t="s">
        <v>562</v>
      </c>
      <c r="D13" s="41">
        <v>145491</v>
      </c>
      <c r="E13" s="42">
        <v>44277</v>
      </c>
      <c r="F13" s="43">
        <f t="shared" si="0"/>
        <v>189768</v>
      </c>
      <c r="G13" s="41">
        <v>146966</v>
      </c>
      <c r="H13" s="42">
        <v>45177</v>
      </c>
      <c r="I13" s="44">
        <f t="shared" si="1"/>
        <v>192143</v>
      </c>
      <c r="J13" s="41">
        <v>58908</v>
      </c>
      <c r="K13" s="42">
        <v>5246</v>
      </c>
      <c r="L13" s="42">
        <f t="shared" si="2"/>
        <v>64154</v>
      </c>
      <c r="M13" s="45">
        <f t="shared" si="3"/>
        <v>0.33806542725854727</v>
      </c>
      <c r="N13" s="46">
        <v>23619</v>
      </c>
      <c r="O13" s="47">
        <v>2925</v>
      </c>
      <c r="P13" s="48">
        <f t="shared" si="4"/>
        <v>26544</v>
      </c>
      <c r="Q13" s="45">
        <f t="shared" si="5"/>
        <v>0.13814710918430545</v>
      </c>
      <c r="R13" s="46">
        <v>29535</v>
      </c>
      <c r="S13" s="48">
        <v>0</v>
      </c>
      <c r="T13" s="48">
        <f t="shared" si="6"/>
        <v>29535</v>
      </c>
      <c r="U13" s="45">
        <f t="shared" si="7"/>
        <v>0.15371364036160567</v>
      </c>
      <c r="V13" s="46">
        <v>12653</v>
      </c>
      <c r="W13" s="48">
        <v>19645</v>
      </c>
      <c r="X13" s="48">
        <f t="shared" si="8"/>
        <v>32298</v>
      </c>
      <c r="Y13" s="45">
        <f t="shared" si="9"/>
        <v>0.16809355532077672</v>
      </c>
      <c r="Z13" s="41">
        <f t="shared" si="10"/>
        <v>124715</v>
      </c>
      <c r="AA13" s="42">
        <f t="shared" si="11"/>
        <v>27816</v>
      </c>
      <c r="AB13" s="42">
        <f t="shared" si="12"/>
        <v>152531</v>
      </c>
      <c r="AC13" s="45">
        <f t="shared" si="13"/>
        <v>0.7938410454713417</v>
      </c>
      <c r="AD13" s="41">
        <v>19954</v>
      </c>
      <c r="AE13" s="42">
        <v>18831</v>
      </c>
      <c r="AF13" s="42">
        <f t="shared" si="14"/>
        <v>38785</v>
      </c>
      <c r="AG13" s="45">
        <f t="shared" si="15"/>
        <v>0.9535681164615756</v>
      </c>
      <c r="AH13" s="45">
        <f t="shared" si="16"/>
        <v>-0.16725538223540026</v>
      </c>
      <c r="AI13" s="14">
        <v>128317</v>
      </c>
      <c r="AJ13" s="14">
        <v>128317</v>
      </c>
      <c r="AK13" s="14">
        <v>122359</v>
      </c>
      <c r="AL13" s="14"/>
    </row>
    <row r="14" spans="1:38" s="15" customFormat="1" ht="12.75">
      <c r="A14" s="30" t="s">
        <v>95</v>
      </c>
      <c r="B14" s="94" t="s">
        <v>563</v>
      </c>
      <c r="C14" s="40" t="s">
        <v>564</v>
      </c>
      <c r="D14" s="41">
        <v>441361</v>
      </c>
      <c r="E14" s="42">
        <v>0</v>
      </c>
      <c r="F14" s="43">
        <f t="shared" si="0"/>
        <v>441361</v>
      </c>
      <c r="G14" s="41">
        <v>441361</v>
      </c>
      <c r="H14" s="42">
        <v>0</v>
      </c>
      <c r="I14" s="44">
        <f t="shared" si="1"/>
        <v>441361</v>
      </c>
      <c r="J14" s="41">
        <v>177473</v>
      </c>
      <c r="K14" s="42">
        <v>14159</v>
      </c>
      <c r="L14" s="42">
        <f t="shared" si="2"/>
        <v>191632</v>
      </c>
      <c r="M14" s="45">
        <f t="shared" si="3"/>
        <v>0.43418426186273823</v>
      </c>
      <c r="N14" s="46">
        <v>67057</v>
      </c>
      <c r="O14" s="47">
        <v>23973</v>
      </c>
      <c r="P14" s="48">
        <f t="shared" si="4"/>
        <v>91030</v>
      </c>
      <c r="Q14" s="45">
        <f t="shared" si="5"/>
        <v>0.20624839983596194</v>
      </c>
      <c r="R14" s="46">
        <v>74481</v>
      </c>
      <c r="S14" s="48">
        <v>12792</v>
      </c>
      <c r="T14" s="48">
        <f t="shared" si="6"/>
        <v>87273</v>
      </c>
      <c r="U14" s="45">
        <f t="shared" si="7"/>
        <v>0.19773609358325725</v>
      </c>
      <c r="V14" s="46">
        <v>75871</v>
      </c>
      <c r="W14" s="48">
        <v>24466</v>
      </c>
      <c r="X14" s="48">
        <f t="shared" si="8"/>
        <v>100337</v>
      </c>
      <c r="Y14" s="45">
        <f t="shared" si="9"/>
        <v>0.22733544649391316</v>
      </c>
      <c r="Z14" s="41">
        <f t="shared" si="10"/>
        <v>394882</v>
      </c>
      <c r="AA14" s="42">
        <f t="shared" si="11"/>
        <v>75390</v>
      </c>
      <c r="AB14" s="42">
        <f t="shared" si="12"/>
        <v>470272</v>
      </c>
      <c r="AC14" s="45">
        <f t="shared" si="13"/>
        <v>1.0655042017758705</v>
      </c>
      <c r="AD14" s="41">
        <v>30878</v>
      </c>
      <c r="AE14" s="42">
        <v>6803</v>
      </c>
      <c r="AF14" s="42">
        <f t="shared" si="14"/>
        <v>37681</v>
      </c>
      <c r="AG14" s="45">
        <f t="shared" si="15"/>
        <v>2.9472251659322883</v>
      </c>
      <c r="AH14" s="45">
        <f t="shared" si="16"/>
        <v>1.662800881080651</v>
      </c>
      <c r="AI14" s="14">
        <v>89645</v>
      </c>
      <c r="AJ14" s="14">
        <v>89645</v>
      </c>
      <c r="AK14" s="14">
        <v>264204</v>
      </c>
      <c r="AL14" s="14"/>
    </row>
    <row r="15" spans="1:38" s="15" customFormat="1" ht="12.75">
      <c r="A15" s="30" t="s">
        <v>95</v>
      </c>
      <c r="B15" s="94" t="s">
        <v>565</v>
      </c>
      <c r="C15" s="40" t="s">
        <v>566</v>
      </c>
      <c r="D15" s="41">
        <v>229484</v>
      </c>
      <c r="E15" s="42">
        <v>55340</v>
      </c>
      <c r="F15" s="43">
        <f t="shared" si="0"/>
        <v>284824</v>
      </c>
      <c r="G15" s="41">
        <v>229484</v>
      </c>
      <c r="H15" s="42">
        <v>55340</v>
      </c>
      <c r="I15" s="44">
        <f t="shared" si="1"/>
        <v>284824</v>
      </c>
      <c r="J15" s="41">
        <v>68148</v>
      </c>
      <c r="K15" s="42">
        <v>4128</v>
      </c>
      <c r="L15" s="42">
        <f t="shared" si="2"/>
        <v>72276</v>
      </c>
      <c r="M15" s="45">
        <f t="shared" si="3"/>
        <v>0.2537567058955706</v>
      </c>
      <c r="N15" s="46">
        <v>67741</v>
      </c>
      <c r="O15" s="47">
        <v>8860</v>
      </c>
      <c r="P15" s="48">
        <f t="shared" si="4"/>
        <v>76601</v>
      </c>
      <c r="Q15" s="45">
        <f t="shared" si="5"/>
        <v>0.2689415217818723</v>
      </c>
      <c r="R15" s="46">
        <v>50365</v>
      </c>
      <c r="S15" s="48">
        <v>10155</v>
      </c>
      <c r="T15" s="48">
        <f t="shared" si="6"/>
        <v>60520</v>
      </c>
      <c r="U15" s="45">
        <f t="shared" si="7"/>
        <v>0.21248209420554448</v>
      </c>
      <c r="V15" s="46">
        <v>48083</v>
      </c>
      <c r="W15" s="48">
        <v>19612</v>
      </c>
      <c r="X15" s="48">
        <f t="shared" si="8"/>
        <v>67695</v>
      </c>
      <c r="Y15" s="45">
        <f t="shared" si="9"/>
        <v>0.23767308934640338</v>
      </c>
      <c r="Z15" s="41">
        <f t="shared" si="10"/>
        <v>234337</v>
      </c>
      <c r="AA15" s="42">
        <f t="shared" si="11"/>
        <v>42755</v>
      </c>
      <c r="AB15" s="42">
        <f t="shared" si="12"/>
        <v>277092</v>
      </c>
      <c r="AC15" s="45">
        <f t="shared" si="13"/>
        <v>0.9728534112293907</v>
      </c>
      <c r="AD15" s="41">
        <v>52349</v>
      </c>
      <c r="AE15" s="42">
        <v>14331</v>
      </c>
      <c r="AF15" s="42">
        <f t="shared" si="14"/>
        <v>66680</v>
      </c>
      <c r="AG15" s="45">
        <f t="shared" si="15"/>
        <v>0.7926534257260097</v>
      </c>
      <c r="AH15" s="45">
        <f t="shared" si="16"/>
        <v>0.01522195560887818</v>
      </c>
      <c r="AI15" s="14">
        <v>305894</v>
      </c>
      <c r="AJ15" s="14">
        <v>353852</v>
      </c>
      <c r="AK15" s="14">
        <v>280482</v>
      </c>
      <c r="AL15" s="14"/>
    </row>
    <row r="16" spans="1:38" s="15" customFormat="1" ht="12.75">
      <c r="A16" s="30" t="s">
        <v>114</v>
      </c>
      <c r="B16" s="94" t="s">
        <v>567</v>
      </c>
      <c r="C16" s="40" t="s">
        <v>568</v>
      </c>
      <c r="D16" s="41">
        <v>272888</v>
      </c>
      <c r="E16" s="42">
        <v>72621</v>
      </c>
      <c r="F16" s="43">
        <f t="shared" si="0"/>
        <v>345509</v>
      </c>
      <c r="G16" s="41">
        <v>272888</v>
      </c>
      <c r="H16" s="42">
        <v>72621</v>
      </c>
      <c r="I16" s="44">
        <f t="shared" si="1"/>
        <v>345509</v>
      </c>
      <c r="J16" s="41">
        <v>63230</v>
      </c>
      <c r="K16" s="42">
        <v>6548</v>
      </c>
      <c r="L16" s="42">
        <f t="shared" si="2"/>
        <v>69778</v>
      </c>
      <c r="M16" s="45">
        <f t="shared" si="3"/>
        <v>0.20195711254989016</v>
      </c>
      <c r="N16" s="46">
        <v>50858</v>
      </c>
      <c r="O16" s="47">
        <v>13571</v>
      </c>
      <c r="P16" s="48">
        <f t="shared" si="4"/>
        <v>64429</v>
      </c>
      <c r="Q16" s="45">
        <f t="shared" si="5"/>
        <v>0.18647560555586107</v>
      </c>
      <c r="R16" s="46">
        <v>59732</v>
      </c>
      <c r="S16" s="48">
        <v>9897</v>
      </c>
      <c r="T16" s="48">
        <f t="shared" si="6"/>
        <v>69629</v>
      </c>
      <c r="U16" s="45">
        <f t="shared" si="7"/>
        <v>0.20152586473868989</v>
      </c>
      <c r="V16" s="46">
        <v>27866</v>
      </c>
      <c r="W16" s="48">
        <v>37997</v>
      </c>
      <c r="X16" s="48">
        <f t="shared" si="8"/>
        <v>65863</v>
      </c>
      <c r="Y16" s="45">
        <f t="shared" si="9"/>
        <v>0.1906260039535873</v>
      </c>
      <c r="Z16" s="41">
        <f t="shared" si="10"/>
        <v>201686</v>
      </c>
      <c r="AA16" s="42">
        <f t="shared" si="11"/>
        <v>68013</v>
      </c>
      <c r="AB16" s="42">
        <f t="shared" si="12"/>
        <v>269699</v>
      </c>
      <c r="AC16" s="45">
        <f t="shared" si="13"/>
        <v>0.7805845867980284</v>
      </c>
      <c r="AD16" s="41">
        <v>0</v>
      </c>
      <c r="AE16" s="42">
        <v>27209</v>
      </c>
      <c r="AF16" s="42">
        <f t="shared" si="14"/>
        <v>27209</v>
      </c>
      <c r="AG16" s="45">
        <f t="shared" si="15"/>
        <v>0</v>
      </c>
      <c r="AH16" s="45">
        <f t="shared" si="16"/>
        <v>1.4206328788268587</v>
      </c>
      <c r="AI16" s="14">
        <v>0</v>
      </c>
      <c r="AJ16" s="14">
        <v>0</v>
      </c>
      <c r="AK16" s="14">
        <v>54589</v>
      </c>
      <c r="AL16" s="14"/>
    </row>
    <row r="17" spans="1:38" s="87" customFormat="1" ht="12.75">
      <c r="A17" s="95"/>
      <c r="B17" s="112" t="s">
        <v>660</v>
      </c>
      <c r="C17" s="33"/>
      <c r="D17" s="52">
        <f>SUM(D11:D16)</f>
        <v>1204730</v>
      </c>
      <c r="E17" s="53">
        <f>SUM(E11:E16)</f>
        <v>216830</v>
      </c>
      <c r="F17" s="89">
        <f t="shared" si="0"/>
        <v>1421560</v>
      </c>
      <c r="G17" s="52">
        <f>SUM(G11:G16)</f>
        <v>1321148</v>
      </c>
      <c r="H17" s="53">
        <f>SUM(H11:H16)</f>
        <v>232812</v>
      </c>
      <c r="I17" s="54">
        <f t="shared" si="1"/>
        <v>1553960</v>
      </c>
      <c r="J17" s="52">
        <f>SUM(J11:J16)</f>
        <v>432783</v>
      </c>
      <c r="K17" s="53">
        <f>SUM(K11:K16)</f>
        <v>51094</v>
      </c>
      <c r="L17" s="53">
        <f t="shared" si="2"/>
        <v>483877</v>
      </c>
      <c r="M17" s="55">
        <f t="shared" si="3"/>
        <v>0.34038450716114693</v>
      </c>
      <c r="N17" s="74">
        <f>SUM(N11:N16)</f>
        <v>259419</v>
      </c>
      <c r="O17" s="75">
        <f>SUM(O11:O16)</f>
        <v>62673</v>
      </c>
      <c r="P17" s="76">
        <f t="shared" si="4"/>
        <v>322092</v>
      </c>
      <c r="Q17" s="55">
        <f t="shared" si="5"/>
        <v>0.2072717444464465</v>
      </c>
      <c r="R17" s="74">
        <f>SUM(R11:R16)</f>
        <v>279372</v>
      </c>
      <c r="S17" s="76">
        <f>SUM(S11:S16)</f>
        <v>38829</v>
      </c>
      <c r="T17" s="76">
        <f t="shared" si="6"/>
        <v>318201</v>
      </c>
      <c r="U17" s="55">
        <f t="shared" si="7"/>
        <v>0.20476781899147983</v>
      </c>
      <c r="V17" s="74">
        <f>SUM(V11:V16)</f>
        <v>219705</v>
      </c>
      <c r="W17" s="76">
        <f>SUM(W11:W16)</f>
        <v>125291</v>
      </c>
      <c r="X17" s="76">
        <f t="shared" si="8"/>
        <v>344996</v>
      </c>
      <c r="Y17" s="55">
        <f t="shared" si="9"/>
        <v>0.22201086257046512</v>
      </c>
      <c r="Z17" s="52">
        <f t="shared" si="10"/>
        <v>1191279</v>
      </c>
      <c r="AA17" s="53">
        <f t="shared" si="11"/>
        <v>277887</v>
      </c>
      <c r="AB17" s="53">
        <f t="shared" si="12"/>
        <v>1469166</v>
      </c>
      <c r="AC17" s="55">
        <f t="shared" si="13"/>
        <v>0.9454336018945146</v>
      </c>
      <c r="AD17" s="52">
        <f>SUM(AD11:AD16)</f>
        <v>124537</v>
      </c>
      <c r="AE17" s="53">
        <f>SUM(AE11:AE16)</f>
        <v>80033</v>
      </c>
      <c r="AF17" s="53">
        <f t="shared" si="14"/>
        <v>204570</v>
      </c>
      <c r="AG17" s="55">
        <f t="shared" si="15"/>
        <v>1.2045702441001809</v>
      </c>
      <c r="AH17" s="55">
        <f t="shared" si="16"/>
        <v>0.686444737742582</v>
      </c>
      <c r="AI17" s="96">
        <f>SUM(AI11:AI16)</f>
        <v>666069</v>
      </c>
      <c r="AJ17" s="96">
        <f>SUM(AJ11:AJ16)</f>
        <v>717861</v>
      </c>
      <c r="AK17" s="96">
        <f>SUM(AK11:AK16)</f>
        <v>864714</v>
      </c>
      <c r="AL17" s="96"/>
    </row>
    <row r="18" spans="1:38" s="15" customFormat="1" ht="12.75">
      <c r="A18" s="30" t="s">
        <v>95</v>
      </c>
      <c r="B18" s="94" t="s">
        <v>569</v>
      </c>
      <c r="C18" s="40" t="s">
        <v>570</v>
      </c>
      <c r="D18" s="41">
        <v>213134</v>
      </c>
      <c r="E18" s="42">
        <v>45718</v>
      </c>
      <c r="F18" s="43">
        <f t="shared" si="0"/>
        <v>258852</v>
      </c>
      <c r="G18" s="41">
        <v>221201</v>
      </c>
      <c r="H18" s="42">
        <v>75628</v>
      </c>
      <c r="I18" s="44">
        <f t="shared" si="1"/>
        <v>296829</v>
      </c>
      <c r="J18" s="41">
        <v>69950</v>
      </c>
      <c r="K18" s="42">
        <v>7930</v>
      </c>
      <c r="L18" s="42">
        <f t="shared" si="2"/>
        <v>77880</v>
      </c>
      <c r="M18" s="45">
        <f t="shared" si="3"/>
        <v>0.30086690464048954</v>
      </c>
      <c r="N18" s="46">
        <v>44285</v>
      </c>
      <c r="O18" s="47">
        <v>10736</v>
      </c>
      <c r="P18" s="48">
        <f t="shared" si="4"/>
        <v>55021</v>
      </c>
      <c r="Q18" s="45">
        <f t="shared" si="5"/>
        <v>0.18536261618642383</v>
      </c>
      <c r="R18" s="46">
        <v>49615</v>
      </c>
      <c r="S18" s="48">
        <v>9077</v>
      </c>
      <c r="T18" s="48">
        <f t="shared" si="6"/>
        <v>58692</v>
      </c>
      <c r="U18" s="45">
        <f t="shared" si="7"/>
        <v>0.1977300061651658</v>
      </c>
      <c r="V18" s="46">
        <v>44203</v>
      </c>
      <c r="W18" s="48">
        <v>30695</v>
      </c>
      <c r="X18" s="48">
        <f t="shared" si="8"/>
        <v>74898</v>
      </c>
      <c r="Y18" s="45">
        <f t="shared" si="9"/>
        <v>0.25232709741972653</v>
      </c>
      <c r="Z18" s="41">
        <f t="shared" si="10"/>
        <v>208053</v>
      </c>
      <c r="AA18" s="42">
        <f t="shared" si="11"/>
        <v>58438</v>
      </c>
      <c r="AB18" s="42">
        <f t="shared" si="12"/>
        <v>266491</v>
      </c>
      <c r="AC18" s="45">
        <f t="shared" si="13"/>
        <v>0.8977930054004157</v>
      </c>
      <c r="AD18" s="41">
        <v>47656</v>
      </c>
      <c r="AE18" s="42">
        <v>12130</v>
      </c>
      <c r="AF18" s="42">
        <f t="shared" si="14"/>
        <v>59786</v>
      </c>
      <c r="AG18" s="45">
        <f t="shared" si="15"/>
        <v>1.0132671226459289</v>
      </c>
      <c r="AH18" s="45">
        <f t="shared" si="16"/>
        <v>0.2527682066035526</v>
      </c>
      <c r="AI18" s="14">
        <v>211247</v>
      </c>
      <c r="AJ18" s="14">
        <v>213460</v>
      </c>
      <c r="AK18" s="14">
        <v>216292</v>
      </c>
      <c r="AL18" s="14"/>
    </row>
    <row r="19" spans="1:38" s="15" customFormat="1" ht="12.75">
      <c r="A19" s="30" t="s">
        <v>95</v>
      </c>
      <c r="B19" s="94" t="s">
        <v>56</v>
      </c>
      <c r="C19" s="40" t="s">
        <v>57</v>
      </c>
      <c r="D19" s="41">
        <v>700299</v>
      </c>
      <c r="E19" s="42">
        <v>233240</v>
      </c>
      <c r="F19" s="43">
        <f t="shared" si="0"/>
        <v>933539</v>
      </c>
      <c r="G19" s="41">
        <v>700299</v>
      </c>
      <c r="H19" s="42">
        <v>233240</v>
      </c>
      <c r="I19" s="44">
        <f t="shared" si="1"/>
        <v>933539</v>
      </c>
      <c r="J19" s="41">
        <v>285539</v>
      </c>
      <c r="K19" s="42">
        <v>21979</v>
      </c>
      <c r="L19" s="42">
        <f t="shared" si="2"/>
        <v>307518</v>
      </c>
      <c r="M19" s="45">
        <f t="shared" si="3"/>
        <v>0.32941098336545127</v>
      </c>
      <c r="N19" s="46">
        <v>118556</v>
      </c>
      <c r="O19" s="47">
        <v>68811</v>
      </c>
      <c r="P19" s="48">
        <f t="shared" si="4"/>
        <v>187367</v>
      </c>
      <c r="Q19" s="45">
        <f t="shared" si="5"/>
        <v>0.20070613011347144</v>
      </c>
      <c r="R19" s="46">
        <v>134448</v>
      </c>
      <c r="S19" s="48">
        <v>25707</v>
      </c>
      <c r="T19" s="48">
        <f t="shared" si="6"/>
        <v>160155</v>
      </c>
      <c r="U19" s="45">
        <f t="shared" si="7"/>
        <v>0.1715568390822451</v>
      </c>
      <c r="V19" s="46">
        <v>190050</v>
      </c>
      <c r="W19" s="48">
        <v>103765</v>
      </c>
      <c r="X19" s="48">
        <f t="shared" si="8"/>
        <v>293815</v>
      </c>
      <c r="Y19" s="45">
        <f t="shared" si="9"/>
        <v>0.3147324321747672</v>
      </c>
      <c r="Z19" s="41">
        <f t="shared" si="10"/>
        <v>728593</v>
      </c>
      <c r="AA19" s="42">
        <f t="shared" si="11"/>
        <v>220262</v>
      </c>
      <c r="AB19" s="42">
        <f t="shared" si="12"/>
        <v>948855</v>
      </c>
      <c r="AC19" s="45">
        <f t="shared" si="13"/>
        <v>1.016406384735935</v>
      </c>
      <c r="AD19" s="41">
        <v>85445</v>
      </c>
      <c r="AE19" s="42">
        <v>-66163</v>
      </c>
      <c r="AF19" s="42">
        <f t="shared" si="14"/>
        <v>19282</v>
      </c>
      <c r="AG19" s="45">
        <f t="shared" si="15"/>
        <v>0</v>
      </c>
      <c r="AH19" s="45">
        <f t="shared" si="16"/>
        <v>14.23778653666632</v>
      </c>
      <c r="AI19" s="14">
        <v>0</v>
      </c>
      <c r="AJ19" s="14">
        <v>0</v>
      </c>
      <c r="AK19" s="14">
        <v>147170</v>
      </c>
      <c r="AL19" s="14"/>
    </row>
    <row r="20" spans="1:38" s="15" customFormat="1" ht="12.75">
      <c r="A20" s="30" t="s">
        <v>95</v>
      </c>
      <c r="B20" s="94" t="s">
        <v>86</v>
      </c>
      <c r="C20" s="40" t="s">
        <v>87</v>
      </c>
      <c r="D20" s="41">
        <v>523813</v>
      </c>
      <c r="E20" s="42">
        <v>150371</v>
      </c>
      <c r="F20" s="43">
        <f t="shared" si="0"/>
        <v>674184</v>
      </c>
      <c r="G20" s="41">
        <v>523813</v>
      </c>
      <c r="H20" s="42">
        <v>150371</v>
      </c>
      <c r="I20" s="44">
        <f t="shared" si="1"/>
        <v>674184</v>
      </c>
      <c r="J20" s="41">
        <v>240086</v>
      </c>
      <c r="K20" s="42">
        <v>6888</v>
      </c>
      <c r="L20" s="42">
        <f t="shared" si="2"/>
        <v>246974</v>
      </c>
      <c r="M20" s="45">
        <f t="shared" si="3"/>
        <v>0.36633025998837115</v>
      </c>
      <c r="N20" s="46">
        <v>82843</v>
      </c>
      <c r="O20" s="47">
        <v>15712</v>
      </c>
      <c r="P20" s="48">
        <f t="shared" si="4"/>
        <v>98555</v>
      </c>
      <c r="Q20" s="45">
        <f t="shared" si="5"/>
        <v>0.14618412777520676</v>
      </c>
      <c r="R20" s="46">
        <v>94922</v>
      </c>
      <c r="S20" s="48">
        <v>16875</v>
      </c>
      <c r="T20" s="48">
        <f t="shared" si="6"/>
        <v>111797</v>
      </c>
      <c r="U20" s="45">
        <f t="shared" si="7"/>
        <v>0.16582564997092783</v>
      </c>
      <c r="V20" s="46">
        <v>105243</v>
      </c>
      <c r="W20" s="48">
        <v>58056</v>
      </c>
      <c r="X20" s="48">
        <f t="shared" si="8"/>
        <v>163299</v>
      </c>
      <c r="Y20" s="45">
        <f t="shared" si="9"/>
        <v>0.2422172581965754</v>
      </c>
      <c r="Z20" s="41">
        <f t="shared" si="10"/>
        <v>523094</v>
      </c>
      <c r="AA20" s="42">
        <f t="shared" si="11"/>
        <v>97531</v>
      </c>
      <c r="AB20" s="42">
        <f t="shared" si="12"/>
        <v>620625</v>
      </c>
      <c r="AC20" s="45">
        <f t="shared" si="13"/>
        <v>0.9205572959310812</v>
      </c>
      <c r="AD20" s="41">
        <v>89234</v>
      </c>
      <c r="AE20" s="42">
        <v>46616</v>
      </c>
      <c r="AF20" s="42">
        <f t="shared" si="14"/>
        <v>135850</v>
      </c>
      <c r="AG20" s="45">
        <f t="shared" si="15"/>
        <v>0.8288432032486961</v>
      </c>
      <c r="AH20" s="45">
        <f t="shared" si="16"/>
        <v>0.20205373573794616</v>
      </c>
      <c r="AI20" s="14">
        <v>645770</v>
      </c>
      <c r="AJ20" s="14">
        <v>653062</v>
      </c>
      <c r="AK20" s="14">
        <v>541286</v>
      </c>
      <c r="AL20" s="14"/>
    </row>
    <row r="21" spans="1:38" s="15" customFormat="1" ht="12.75">
      <c r="A21" s="30" t="s">
        <v>95</v>
      </c>
      <c r="B21" s="94" t="s">
        <v>571</v>
      </c>
      <c r="C21" s="40" t="s">
        <v>572</v>
      </c>
      <c r="D21" s="41">
        <v>421673</v>
      </c>
      <c r="E21" s="42">
        <v>97921</v>
      </c>
      <c r="F21" s="44">
        <f t="shared" si="0"/>
        <v>519594</v>
      </c>
      <c r="G21" s="41">
        <v>504474</v>
      </c>
      <c r="H21" s="42">
        <v>127268</v>
      </c>
      <c r="I21" s="44">
        <f t="shared" si="1"/>
        <v>631742</v>
      </c>
      <c r="J21" s="41">
        <v>100665</v>
      </c>
      <c r="K21" s="42">
        <v>22799</v>
      </c>
      <c r="L21" s="42">
        <f t="shared" si="2"/>
        <v>123464</v>
      </c>
      <c r="M21" s="45">
        <f t="shared" si="3"/>
        <v>0.23761629272085513</v>
      </c>
      <c r="N21" s="46">
        <v>64455</v>
      </c>
      <c r="O21" s="47">
        <v>19878</v>
      </c>
      <c r="P21" s="48">
        <f t="shared" si="4"/>
        <v>84333</v>
      </c>
      <c r="Q21" s="45">
        <f t="shared" si="5"/>
        <v>0.13349278661225628</v>
      </c>
      <c r="R21" s="46">
        <v>112681</v>
      </c>
      <c r="S21" s="48">
        <v>5106</v>
      </c>
      <c r="T21" s="48">
        <f t="shared" si="6"/>
        <v>117787</v>
      </c>
      <c r="U21" s="45">
        <f t="shared" si="7"/>
        <v>0.18644794868791373</v>
      </c>
      <c r="V21" s="46">
        <v>92715</v>
      </c>
      <c r="W21" s="48">
        <v>10636</v>
      </c>
      <c r="X21" s="48">
        <f t="shared" si="8"/>
        <v>103351</v>
      </c>
      <c r="Y21" s="45">
        <f t="shared" si="9"/>
        <v>0.16359684808038724</v>
      </c>
      <c r="Z21" s="41">
        <f t="shared" si="10"/>
        <v>370516</v>
      </c>
      <c r="AA21" s="42">
        <f t="shared" si="11"/>
        <v>58419</v>
      </c>
      <c r="AB21" s="42">
        <f t="shared" si="12"/>
        <v>428935</v>
      </c>
      <c r="AC21" s="45">
        <f t="shared" si="13"/>
        <v>0.6789717954481418</v>
      </c>
      <c r="AD21" s="41">
        <v>92673</v>
      </c>
      <c r="AE21" s="42">
        <v>34059</v>
      </c>
      <c r="AF21" s="42">
        <f t="shared" si="14"/>
        <v>126732</v>
      </c>
      <c r="AG21" s="45">
        <f t="shared" si="15"/>
        <v>0.8479400791557227</v>
      </c>
      <c r="AH21" s="45">
        <f t="shared" si="16"/>
        <v>-0.18449168323706722</v>
      </c>
      <c r="AI21" s="14">
        <v>547386</v>
      </c>
      <c r="AJ21" s="14">
        <v>528831</v>
      </c>
      <c r="AK21" s="14">
        <v>448417</v>
      </c>
      <c r="AL21" s="14"/>
    </row>
    <row r="22" spans="1:38" s="15" customFormat="1" ht="12.75">
      <c r="A22" s="30" t="s">
        <v>95</v>
      </c>
      <c r="B22" s="94" t="s">
        <v>573</v>
      </c>
      <c r="C22" s="40" t="s">
        <v>574</v>
      </c>
      <c r="D22" s="41">
        <v>246577</v>
      </c>
      <c r="E22" s="42">
        <v>0</v>
      </c>
      <c r="F22" s="43">
        <f t="shared" si="0"/>
        <v>246577</v>
      </c>
      <c r="G22" s="41">
        <v>246577</v>
      </c>
      <c r="H22" s="42">
        <v>0</v>
      </c>
      <c r="I22" s="44">
        <f t="shared" si="1"/>
        <v>246577</v>
      </c>
      <c r="J22" s="41">
        <v>78646</v>
      </c>
      <c r="K22" s="42">
        <v>2611</v>
      </c>
      <c r="L22" s="42">
        <f t="shared" si="2"/>
        <v>81257</v>
      </c>
      <c r="M22" s="45">
        <f t="shared" si="3"/>
        <v>0.3295400625362463</v>
      </c>
      <c r="N22" s="46">
        <v>37151</v>
      </c>
      <c r="O22" s="47">
        <v>10893</v>
      </c>
      <c r="P22" s="48">
        <f t="shared" si="4"/>
        <v>48044</v>
      </c>
      <c r="Q22" s="45">
        <f t="shared" si="5"/>
        <v>0.19484380132777995</v>
      </c>
      <c r="R22" s="46">
        <v>65579</v>
      </c>
      <c r="S22" s="48">
        <v>11182</v>
      </c>
      <c r="T22" s="48">
        <f t="shared" si="6"/>
        <v>76761</v>
      </c>
      <c r="U22" s="45">
        <f t="shared" si="7"/>
        <v>0.3113064073291507</v>
      </c>
      <c r="V22" s="46">
        <v>51941</v>
      </c>
      <c r="W22" s="48">
        <v>9268</v>
      </c>
      <c r="X22" s="48">
        <f t="shared" si="8"/>
        <v>61209</v>
      </c>
      <c r="Y22" s="45">
        <f t="shared" si="9"/>
        <v>0.24823483131030064</v>
      </c>
      <c r="Z22" s="41">
        <f t="shared" si="10"/>
        <v>233317</v>
      </c>
      <c r="AA22" s="42">
        <f t="shared" si="11"/>
        <v>33954</v>
      </c>
      <c r="AB22" s="42">
        <f t="shared" si="12"/>
        <v>267271</v>
      </c>
      <c r="AC22" s="45">
        <f t="shared" si="13"/>
        <v>1.0839251025034775</v>
      </c>
      <c r="AD22" s="41">
        <v>0</v>
      </c>
      <c r="AE22" s="42">
        <v>0</v>
      </c>
      <c r="AF22" s="42">
        <f t="shared" si="14"/>
        <v>0</v>
      </c>
      <c r="AG22" s="45">
        <f t="shared" si="15"/>
        <v>0</v>
      </c>
      <c r="AH22" s="45">
        <f t="shared" si="16"/>
        <v>0</v>
      </c>
      <c r="AI22" s="14">
        <v>0</v>
      </c>
      <c r="AJ22" s="14">
        <v>0</v>
      </c>
      <c r="AK22" s="14">
        <v>0</v>
      </c>
      <c r="AL22" s="14"/>
    </row>
    <row r="23" spans="1:38" s="15" customFormat="1" ht="12.75">
      <c r="A23" s="30" t="s">
        <v>114</v>
      </c>
      <c r="B23" s="94" t="s">
        <v>575</v>
      </c>
      <c r="C23" s="40" t="s">
        <v>576</v>
      </c>
      <c r="D23" s="41">
        <v>316294</v>
      </c>
      <c r="E23" s="42">
        <v>28456</v>
      </c>
      <c r="F23" s="43">
        <f t="shared" si="0"/>
        <v>344750</v>
      </c>
      <c r="G23" s="41">
        <v>317254</v>
      </c>
      <c r="H23" s="42">
        <v>22222</v>
      </c>
      <c r="I23" s="44">
        <f t="shared" si="1"/>
        <v>339476</v>
      </c>
      <c r="J23" s="41">
        <v>89445</v>
      </c>
      <c r="K23" s="42">
        <v>1118</v>
      </c>
      <c r="L23" s="42">
        <f t="shared" si="2"/>
        <v>90563</v>
      </c>
      <c r="M23" s="45">
        <f t="shared" si="3"/>
        <v>0.26269180565627265</v>
      </c>
      <c r="N23" s="46">
        <v>82561</v>
      </c>
      <c r="O23" s="47">
        <v>3291</v>
      </c>
      <c r="P23" s="48">
        <f t="shared" si="4"/>
        <v>85852</v>
      </c>
      <c r="Q23" s="45">
        <f t="shared" si="5"/>
        <v>0.2528956391615313</v>
      </c>
      <c r="R23" s="46">
        <v>109456</v>
      </c>
      <c r="S23" s="48">
        <v>4322</v>
      </c>
      <c r="T23" s="48">
        <f t="shared" si="6"/>
        <v>113778</v>
      </c>
      <c r="U23" s="45">
        <f t="shared" si="7"/>
        <v>0.3351577136528061</v>
      </c>
      <c r="V23" s="46">
        <v>48865</v>
      </c>
      <c r="W23" s="48">
        <v>8255</v>
      </c>
      <c r="X23" s="48">
        <f t="shared" si="8"/>
        <v>57120</v>
      </c>
      <c r="Y23" s="45">
        <f t="shared" si="9"/>
        <v>0.1682593173007812</v>
      </c>
      <c r="Z23" s="41">
        <f t="shared" si="10"/>
        <v>330327</v>
      </c>
      <c r="AA23" s="42">
        <f t="shared" si="11"/>
        <v>16986</v>
      </c>
      <c r="AB23" s="42">
        <f t="shared" si="12"/>
        <v>347313</v>
      </c>
      <c r="AC23" s="45">
        <f t="shared" si="13"/>
        <v>1.0230855789510893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0</v>
      </c>
      <c r="AL23" s="14"/>
    </row>
    <row r="24" spans="1:38" s="87" customFormat="1" ht="12.75">
      <c r="A24" s="95"/>
      <c r="B24" s="112" t="s">
        <v>661</v>
      </c>
      <c r="C24" s="33"/>
      <c r="D24" s="52">
        <f>SUM(D18:D23)</f>
        <v>2421790</v>
      </c>
      <c r="E24" s="53">
        <f>SUM(E18:E23)</f>
        <v>555706</v>
      </c>
      <c r="F24" s="89">
        <f t="shared" si="0"/>
        <v>2977496</v>
      </c>
      <c r="G24" s="52">
        <f>SUM(G18:G23)</f>
        <v>2513618</v>
      </c>
      <c r="H24" s="53">
        <f>SUM(H18:H23)</f>
        <v>608729</v>
      </c>
      <c r="I24" s="54">
        <f t="shared" si="1"/>
        <v>3122347</v>
      </c>
      <c r="J24" s="52">
        <f>SUM(J18:J23)</f>
        <v>864331</v>
      </c>
      <c r="K24" s="53">
        <f>SUM(K18:K23)</f>
        <v>63325</v>
      </c>
      <c r="L24" s="53">
        <f t="shared" si="2"/>
        <v>927656</v>
      </c>
      <c r="M24" s="55">
        <f t="shared" si="3"/>
        <v>0.3115557502008399</v>
      </c>
      <c r="N24" s="74">
        <f>SUM(N18:N23)</f>
        <v>429851</v>
      </c>
      <c r="O24" s="75">
        <f>SUM(O18:O23)</f>
        <v>129321</v>
      </c>
      <c r="P24" s="76">
        <f t="shared" si="4"/>
        <v>559172</v>
      </c>
      <c r="Q24" s="55">
        <f t="shared" si="5"/>
        <v>0.17908707776553984</v>
      </c>
      <c r="R24" s="74">
        <f>SUM(R18:R23)</f>
        <v>566701</v>
      </c>
      <c r="S24" s="76">
        <f>SUM(S18:S23)</f>
        <v>72269</v>
      </c>
      <c r="T24" s="76">
        <f t="shared" si="6"/>
        <v>638970</v>
      </c>
      <c r="U24" s="55">
        <f t="shared" si="7"/>
        <v>0.2046441346845818</v>
      </c>
      <c r="V24" s="74">
        <f>SUM(V18:V23)</f>
        <v>533017</v>
      </c>
      <c r="W24" s="76">
        <f>SUM(W18:W23)</f>
        <v>220675</v>
      </c>
      <c r="X24" s="76">
        <f t="shared" si="8"/>
        <v>753692</v>
      </c>
      <c r="Y24" s="55">
        <f t="shared" si="9"/>
        <v>0.2413863673704428</v>
      </c>
      <c r="Z24" s="52">
        <f t="shared" si="10"/>
        <v>2393900</v>
      </c>
      <c r="AA24" s="53">
        <f t="shared" si="11"/>
        <v>485590</v>
      </c>
      <c r="AB24" s="53">
        <f t="shared" si="12"/>
        <v>2879490</v>
      </c>
      <c r="AC24" s="55">
        <f t="shared" si="13"/>
        <v>0.9222197276599943</v>
      </c>
      <c r="AD24" s="52">
        <f>SUM(AD18:AD23)</f>
        <v>315008</v>
      </c>
      <c r="AE24" s="53">
        <f>SUM(AE18:AE23)</f>
        <v>26642</v>
      </c>
      <c r="AF24" s="53">
        <f t="shared" si="14"/>
        <v>341650</v>
      </c>
      <c r="AG24" s="55">
        <f t="shared" si="15"/>
        <v>0.9697653568666853</v>
      </c>
      <c r="AH24" s="55">
        <f t="shared" si="16"/>
        <v>1.206035416361774</v>
      </c>
      <c r="AI24" s="96">
        <f>SUM(AI18:AI23)</f>
        <v>1404403</v>
      </c>
      <c r="AJ24" s="96">
        <f>SUM(AJ18:AJ23)</f>
        <v>1395353</v>
      </c>
      <c r="AK24" s="96">
        <f>SUM(AK18:AK23)</f>
        <v>1353165</v>
      </c>
      <c r="AL24" s="96"/>
    </row>
    <row r="25" spans="1:38" s="15" customFormat="1" ht="12.75">
      <c r="A25" s="30" t="s">
        <v>95</v>
      </c>
      <c r="B25" s="94" t="s">
        <v>577</v>
      </c>
      <c r="C25" s="40" t="s">
        <v>578</v>
      </c>
      <c r="D25" s="41">
        <v>0</v>
      </c>
      <c r="E25" s="42">
        <v>0</v>
      </c>
      <c r="F25" s="43">
        <f t="shared" si="0"/>
        <v>0</v>
      </c>
      <c r="G25" s="41">
        <v>0</v>
      </c>
      <c r="H25" s="42">
        <v>0</v>
      </c>
      <c r="I25" s="44">
        <f t="shared" si="1"/>
        <v>0</v>
      </c>
      <c r="J25" s="41">
        <v>64309</v>
      </c>
      <c r="K25" s="42">
        <v>6071</v>
      </c>
      <c r="L25" s="42">
        <f t="shared" si="2"/>
        <v>70380</v>
      </c>
      <c r="M25" s="45">
        <f t="shared" si="3"/>
        <v>0</v>
      </c>
      <c r="N25" s="46">
        <v>49027</v>
      </c>
      <c r="O25" s="47">
        <v>13834</v>
      </c>
      <c r="P25" s="48">
        <f t="shared" si="4"/>
        <v>62861</v>
      </c>
      <c r="Q25" s="45">
        <f t="shared" si="5"/>
        <v>0</v>
      </c>
      <c r="R25" s="46">
        <v>63891</v>
      </c>
      <c r="S25" s="48">
        <v>13510</v>
      </c>
      <c r="T25" s="48">
        <f t="shared" si="6"/>
        <v>77401</v>
      </c>
      <c r="U25" s="45">
        <f t="shared" si="7"/>
        <v>0</v>
      </c>
      <c r="V25" s="46">
        <v>40953</v>
      </c>
      <c r="W25" s="48">
        <v>23828</v>
      </c>
      <c r="X25" s="48">
        <f t="shared" si="8"/>
        <v>64781</v>
      </c>
      <c r="Y25" s="45">
        <f t="shared" si="9"/>
        <v>0</v>
      </c>
      <c r="Z25" s="41">
        <f t="shared" si="10"/>
        <v>218180</v>
      </c>
      <c r="AA25" s="42">
        <f t="shared" si="11"/>
        <v>57243</v>
      </c>
      <c r="AB25" s="42">
        <f t="shared" si="12"/>
        <v>275423</v>
      </c>
      <c r="AC25" s="45">
        <f t="shared" si="13"/>
        <v>0</v>
      </c>
      <c r="AD25" s="41">
        <v>0</v>
      </c>
      <c r="AE25" s="42">
        <v>0</v>
      </c>
      <c r="AF25" s="42">
        <f t="shared" si="14"/>
        <v>0</v>
      </c>
      <c r="AG25" s="45">
        <f t="shared" si="15"/>
        <v>0</v>
      </c>
      <c r="AH25" s="45">
        <f t="shared" si="16"/>
        <v>0</v>
      </c>
      <c r="AI25" s="14">
        <v>0</v>
      </c>
      <c r="AJ25" s="14">
        <v>0</v>
      </c>
      <c r="AK25" s="14">
        <v>0</v>
      </c>
      <c r="AL25" s="14"/>
    </row>
    <row r="26" spans="1:38" s="15" customFormat="1" ht="12.75">
      <c r="A26" s="30" t="s">
        <v>95</v>
      </c>
      <c r="B26" s="94" t="s">
        <v>579</v>
      </c>
      <c r="C26" s="40" t="s">
        <v>580</v>
      </c>
      <c r="D26" s="41">
        <v>459906</v>
      </c>
      <c r="E26" s="42">
        <v>191576</v>
      </c>
      <c r="F26" s="43">
        <f t="shared" si="0"/>
        <v>651482</v>
      </c>
      <c r="G26" s="41">
        <v>459906</v>
      </c>
      <c r="H26" s="42">
        <v>191576</v>
      </c>
      <c r="I26" s="44">
        <f t="shared" si="1"/>
        <v>651482</v>
      </c>
      <c r="J26" s="41">
        <v>100487</v>
      </c>
      <c r="K26" s="42">
        <v>12735</v>
      </c>
      <c r="L26" s="42">
        <f t="shared" si="2"/>
        <v>113222</v>
      </c>
      <c r="M26" s="45">
        <f t="shared" si="3"/>
        <v>0.17379144780669306</v>
      </c>
      <c r="N26" s="46">
        <v>102124</v>
      </c>
      <c r="O26" s="47">
        <v>39787</v>
      </c>
      <c r="P26" s="48">
        <f t="shared" si="4"/>
        <v>141911</v>
      </c>
      <c r="Q26" s="45">
        <f t="shared" si="5"/>
        <v>0.21782796761844533</v>
      </c>
      <c r="R26" s="46">
        <v>100004</v>
      </c>
      <c r="S26" s="48">
        <v>38293</v>
      </c>
      <c r="T26" s="48">
        <f t="shared" si="6"/>
        <v>138297</v>
      </c>
      <c r="U26" s="45">
        <f t="shared" si="7"/>
        <v>0.2122806155810905</v>
      </c>
      <c r="V26" s="46">
        <v>107503</v>
      </c>
      <c r="W26" s="48">
        <v>52226</v>
      </c>
      <c r="X26" s="48">
        <f t="shared" si="8"/>
        <v>159729</v>
      </c>
      <c r="Y26" s="45">
        <f t="shared" si="9"/>
        <v>0.24517791742519363</v>
      </c>
      <c r="Z26" s="41">
        <f t="shared" si="10"/>
        <v>410118</v>
      </c>
      <c r="AA26" s="42">
        <f t="shared" si="11"/>
        <v>143041</v>
      </c>
      <c r="AB26" s="42">
        <f t="shared" si="12"/>
        <v>553159</v>
      </c>
      <c r="AC26" s="45">
        <f t="shared" si="13"/>
        <v>0.8490779484314225</v>
      </c>
      <c r="AD26" s="41">
        <v>0</v>
      </c>
      <c r="AE26" s="42">
        <v>0</v>
      </c>
      <c r="AF26" s="42">
        <f t="shared" si="14"/>
        <v>0</v>
      </c>
      <c r="AG26" s="45">
        <f t="shared" si="15"/>
        <v>0</v>
      </c>
      <c r="AH26" s="45">
        <f t="shared" si="16"/>
        <v>0</v>
      </c>
      <c r="AI26" s="14">
        <v>0</v>
      </c>
      <c r="AJ26" s="14">
        <v>0</v>
      </c>
      <c r="AK26" s="14">
        <v>0</v>
      </c>
      <c r="AL26" s="14"/>
    </row>
    <row r="27" spans="1:38" s="15" customFormat="1" ht="12.75">
      <c r="A27" s="30" t="s">
        <v>95</v>
      </c>
      <c r="B27" s="94" t="s">
        <v>581</v>
      </c>
      <c r="C27" s="40" t="s">
        <v>582</v>
      </c>
      <c r="D27" s="41">
        <v>103934</v>
      </c>
      <c r="E27" s="42">
        <v>27294</v>
      </c>
      <c r="F27" s="43">
        <f t="shared" si="0"/>
        <v>131228</v>
      </c>
      <c r="G27" s="41">
        <v>103934</v>
      </c>
      <c r="H27" s="42">
        <v>27294</v>
      </c>
      <c r="I27" s="44">
        <f t="shared" si="1"/>
        <v>131228</v>
      </c>
      <c r="J27" s="41">
        <v>47428</v>
      </c>
      <c r="K27" s="42">
        <v>3798</v>
      </c>
      <c r="L27" s="42">
        <f t="shared" si="2"/>
        <v>51226</v>
      </c>
      <c r="M27" s="45">
        <f t="shared" si="3"/>
        <v>0.39035876489773524</v>
      </c>
      <c r="N27" s="46">
        <v>20631</v>
      </c>
      <c r="O27" s="47">
        <v>3716</v>
      </c>
      <c r="P27" s="48">
        <f t="shared" si="4"/>
        <v>24347</v>
      </c>
      <c r="Q27" s="45">
        <f t="shared" si="5"/>
        <v>0.18553205108665832</v>
      </c>
      <c r="R27" s="46">
        <v>24525</v>
      </c>
      <c r="S27" s="48">
        <v>10815</v>
      </c>
      <c r="T27" s="48">
        <f t="shared" si="6"/>
        <v>35340</v>
      </c>
      <c r="U27" s="45">
        <f t="shared" si="7"/>
        <v>0.2693022830493492</v>
      </c>
      <c r="V27" s="46">
        <v>18668</v>
      </c>
      <c r="W27" s="48">
        <v>9225</v>
      </c>
      <c r="X27" s="48">
        <f t="shared" si="8"/>
        <v>27893</v>
      </c>
      <c r="Y27" s="45">
        <f t="shared" si="9"/>
        <v>0.2125537232907611</v>
      </c>
      <c r="Z27" s="41">
        <f t="shared" si="10"/>
        <v>111252</v>
      </c>
      <c r="AA27" s="42">
        <f t="shared" si="11"/>
        <v>27554</v>
      </c>
      <c r="AB27" s="42">
        <f t="shared" si="12"/>
        <v>138806</v>
      </c>
      <c r="AC27" s="45">
        <f t="shared" si="13"/>
        <v>1.057746822324504</v>
      </c>
      <c r="AD27" s="41">
        <v>19059</v>
      </c>
      <c r="AE27" s="42">
        <v>8193</v>
      </c>
      <c r="AF27" s="42">
        <f t="shared" si="14"/>
        <v>27252</v>
      </c>
      <c r="AG27" s="45">
        <f t="shared" si="15"/>
        <v>0.8809655020390169</v>
      </c>
      <c r="AH27" s="45">
        <f t="shared" si="16"/>
        <v>0.023521209452517233</v>
      </c>
      <c r="AI27" s="14">
        <v>127022</v>
      </c>
      <c r="AJ27" s="14">
        <v>127022</v>
      </c>
      <c r="AK27" s="14">
        <v>111902</v>
      </c>
      <c r="AL27" s="14"/>
    </row>
    <row r="28" spans="1:38" s="15" customFormat="1" ht="12.75">
      <c r="A28" s="30" t="s">
        <v>95</v>
      </c>
      <c r="B28" s="94" t="s">
        <v>583</v>
      </c>
      <c r="C28" s="40" t="s">
        <v>584</v>
      </c>
      <c r="D28" s="41">
        <v>87843</v>
      </c>
      <c r="E28" s="42">
        <v>38694</v>
      </c>
      <c r="F28" s="43">
        <f t="shared" si="0"/>
        <v>126537</v>
      </c>
      <c r="G28" s="41">
        <v>83282</v>
      </c>
      <c r="H28" s="42">
        <v>45968</v>
      </c>
      <c r="I28" s="44">
        <f t="shared" si="1"/>
        <v>129250</v>
      </c>
      <c r="J28" s="41">
        <v>16764</v>
      </c>
      <c r="K28" s="42">
        <v>1424</v>
      </c>
      <c r="L28" s="42">
        <f t="shared" si="2"/>
        <v>18188</v>
      </c>
      <c r="M28" s="45">
        <f t="shared" si="3"/>
        <v>0.1437366145870378</v>
      </c>
      <c r="N28" s="46">
        <v>17037</v>
      </c>
      <c r="O28" s="47">
        <v>3302</v>
      </c>
      <c r="P28" s="48">
        <f t="shared" si="4"/>
        <v>20339</v>
      </c>
      <c r="Q28" s="45">
        <f t="shared" si="5"/>
        <v>0.15736170212765957</v>
      </c>
      <c r="R28" s="46">
        <v>14413</v>
      </c>
      <c r="S28" s="48">
        <v>4492</v>
      </c>
      <c r="T28" s="48">
        <f t="shared" si="6"/>
        <v>18905</v>
      </c>
      <c r="U28" s="45">
        <f t="shared" si="7"/>
        <v>0.1462669245647969</v>
      </c>
      <c r="V28" s="46">
        <v>23250</v>
      </c>
      <c r="W28" s="48">
        <v>9785</v>
      </c>
      <c r="X28" s="48">
        <f t="shared" si="8"/>
        <v>33035</v>
      </c>
      <c r="Y28" s="45">
        <f t="shared" si="9"/>
        <v>0.2555899419729207</v>
      </c>
      <c r="Z28" s="41">
        <f t="shared" si="10"/>
        <v>71464</v>
      </c>
      <c r="AA28" s="42">
        <f t="shared" si="11"/>
        <v>19003</v>
      </c>
      <c r="AB28" s="42">
        <f t="shared" si="12"/>
        <v>90467</v>
      </c>
      <c r="AC28" s="45">
        <f t="shared" si="13"/>
        <v>0.6999381044487427</v>
      </c>
      <c r="AD28" s="41">
        <v>12688</v>
      </c>
      <c r="AE28" s="42">
        <v>5911</v>
      </c>
      <c r="AF28" s="42">
        <f t="shared" si="14"/>
        <v>18599</v>
      </c>
      <c r="AG28" s="45">
        <f t="shared" si="15"/>
        <v>0.7284562377639394</v>
      </c>
      <c r="AH28" s="45">
        <f t="shared" si="16"/>
        <v>0.7761707618689178</v>
      </c>
      <c r="AI28" s="14">
        <v>82944</v>
      </c>
      <c r="AJ28" s="14">
        <v>90409</v>
      </c>
      <c r="AK28" s="14">
        <v>65859</v>
      </c>
      <c r="AL28" s="14"/>
    </row>
    <row r="29" spans="1:38" s="15" customFormat="1" ht="12.75">
      <c r="A29" s="30" t="s">
        <v>114</v>
      </c>
      <c r="B29" s="94" t="s">
        <v>585</v>
      </c>
      <c r="C29" s="40" t="s">
        <v>586</v>
      </c>
      <c r="D29" s="41">
        <v>122678</v>
      </c>
      <c r="E29" s="42">
        <v>1144</v>
      </c>
      <c r="F29" s="43">
        <f t="shared" si="0"/>
        <v>123822</v>
      </c>
      <c r="G29" s="41">
        <v>97042</v>
      </c>
      <c r="H29" s="42">
        <v>2994</v>
      </c>
      <c r="I29" s="44">
        <f t="shared" si="1"/>
        <v>100036</v>
      </c>
      <c r="J29" s="41">
        <v>30956</v>
      </c>
      <c r="K29" s="42">
        <v>48</v>
      </c>
      <c r="L29" s="42">
        <f t="shared" si="2"/>
        <v>31004</v>
      </c>
      <c r="M29" s="45">
        <f t="shared" si="3"/>
        <v>0.2503916912987999</v>
      </c>
      <c r="N29" s="46">
        <v>22449</v>
      </c>
      <c r="O29" s="47">
        <v>39</v>
      </c>
      <c r="P29" s="48">
        <f t="shared" si="4"/>
        <v>22488</v>
      </c>
      <c r="Q29" s="45">
        <f t="shared" si="5"/>
        <v>0.22479907233395977</v>
      </c>
      <c r="R29" s="46">
        <v>28418</v>
      </c>
      <c r="S29" s="48">
        <v>209</v>
      </c>
      <c r="T29" s="48">
        <f t="shared" si="6"/>
        <v>28627</v>
      </c>
      <c r="U29" s="45">
        <f t="shared" si="7"/>
        <v>0.2861669798872406</v>
      </c>
      <c r="V29" s="46">
        <v>12761</v>
      </c>
      <c r="W29" s="48">
        <v>520</v>
      </c>
      <c r="X29" s="48">
        <f t="shared" si="8"/>
        <v>13281</v>
      </c>
      <c r="Y29" s="45">
        <f t="shared" si="9"/>
        <v>0.13276220560598184</v>
      </c>
      <c r="Z29" s="41">
        <f t="shared" si="10"/>
        <v>94584</v>
      </c>
      <c r="AA29" s="42">
        <f t="shared" si="11"/>
        <v>816</v>
      </c>
      <c r="AB29" s="42">
        <f t="shared" si="12"/>
        <v>95400</v>
      </c>
      <c r="AC29" s="45">
        <f t="shared" si="13"/>
        <v>0.9536566835939062</v>
      </c>
      <c r="AD29" s="41">
        <v>10130</v>
      </c>
      <c r="AE29" s="42">
        <v>593</v>
      </c>
      <c r="AF29" s="42">
        <f t="shared" si="14"/>
        <v>10723</v>
      </c>
      <c r="AG29" s="45">
        <f t="shared" si="15"/>
        <v>0.6971937956855054</v>
      </c>
      <c r="AH29" s="45">
        <f t="shared" si="16"/>
        <v>0.238552643849669</v>
      </c>
      <c r="AI29" s="14">
        <v>131003</v>
      </c>
      <c r="AJ29" s="14">
        <v>140225</v>
      </c>
      <c r="AK29" s="14">
        <v>97764</v>
      </c>
      <c r="AL29" s="14"/>
    </row>
    <row r="30" spans="1:38" s="87" customFormat="1" ht="12.75">
      <c r="A30" s="95"/>
      <c r="B30" s="112" t="s">
        <v>662</v>
      </c>
      <c r="C30" s="33"/>
      <c r="D30" s="52">
        <f>SUM(D25:D29)</f>
        <v>774361</v>
      </c>
      <c r="E30" s="53">
        <f>SUM(E25:E29)</f>
        <v>258708</v>
      </c>
      <c r="F30" s="89">
        <f t="shared" si="0"/>
        <v>1033069</v>
      </c>
      <c r="G30" s="52">
        <f>SUM(G25:G29)</f>
        <v>744164</v>
      </c>
      <c r="H30" s="53">
        <f>SUM(H25:H29)</f>
        <v>267832</v>
      </c>
      <c r="I30" s="54">
        <f t="shared" si="1"/>
        <v>1011996</v>
      </c>
      <c r="J30" s="52">
        <f>SUM(J25:J29)</f>
        <v>259944</v>
      </c>
      <c r="K30" s="53">
        <f>SUM(K25:K29)</f>
        <v>24076</v>
      </c>
      <c r="L30" s="53">
        <f t="shared" si="2"/>
        <v>284020</v>
      </c>
      <c r="M30" s="55">
        <f t="shared" si="3"/>
        <v>0.27492839297278304</v>
      </c>
      <c r="N30" s="74">
        <f>SUM(N25:N29)</f>
        <v>211268</v>
      </c>
      <c r="O30" s="75">
        <f>SUM(O25:O29)</f>
        <v>60678</v>
      </c>
      <c r="P30" s="76">
        <f t="shared" si="4"/>
        <v>271946</v>
      </c>
      <c r="Q30" s="55">
        <f t="shared" si="5"/>
        <v>0.2687224060174151</v>
      </c>
      <c r="R30" s="74">
        <f>SUM(R25:R29)</f>
        <v>231251</v>
      </c>
      <c r="S30" s="76">
        <f>SUM(S25:S29)</f>
        <v>67319</v>
      </c>
      <c r="T30" s="76">
        <f t="shared" si="6"/>
        <v>298570</v>
      </c>
      <c r="U30" s="55">
        <f t="shared" si="7"/>
        <v>0.2950308103984601</v>
      </c>
      <c r="V30" s="74">
        <f>SUM(V25:V29)</f>
        <v>203135</v>
      </c>
      <c r="W30" s="76">
        <f>SUM(W25:W29)</f>
        <v>95584</v>
      </c>
      <c r="X30" s="76">
        <f t="shared" si="8"/>
        <v>298719</v>
      </c>
      <c r="Y30" s="55">
        <f t="shared" si="9"/>
        <v>0.29517804418199284</v>
      </c>
      <c r="Z30" s="52">
        <f t="shared" si="10"/>
        <v>905598</v>
      </c>
      <c r="AA30" s="53">
        <f t="shared" si="11"/>
        <v>247657</v>
      </c>
      <c r="AB30" s="53">
        <f t="shared" si="12"/>
        <v>1153255</v>
      </c>
      <c r="AC30" s="55">
        <f t="shared" si="13"/>
        <v>1.1395845438124261</v>
      </c>
      <c r="AD30" s="52">
        <f>SUM(AD25:AD29)</f>
        <v>41877</v>
      </c>
      <c r="AE30" s="53">
        <f>SUM(AE25:AE29)</f>
        <v>14697</v>
      </c>
      <c r="AF30" s="53">
        <f t="shared" si="14"/>
        <v>56574</v>
      </c>
      <c r="AG30" s="55">
        <f t="shared" si="15"/>
        <v>0.7703631422372336</v>
      </c>
      <c r="AH30" s="55">
        <f t="shared" si="16"/>
        <v>4.280146356983773</v>
      </c>
      <c r="AI30" s="96">
        <f>SUM(AI25:AI29)</f>
        <v>340969</v>
      </c>
      <c r="AJ30" s="96">
        <f>SUM(AJ25:AJ29)</f>
        <v>357656</v>
      </c>
      <c r="AK30" s="96">
        <f>SUM(AK25:AK29)</f>
        <v>275525</v>
      </c>
      <c r="AL30" s="96"/>
    </row>
    <row r="31" spans="1:38" s="15" customFormat="1" ht="12.75">
      <c r="A31" s="30" t="s">
        <v>95</v>
      </c>
      <c r="B31" s="94" t="s">
        <v>587</v>
      </c>
      <c r="C31" s="40" t="s">
        <v>588</v>
      </c>
      <c r="D31" s="41">
        <v>67754</v>
      </c>
      <c r="E31" s="42">
        <v>13980</v>
      </c>
      <c r="F31" s="44">
        <f t="shared" si="0"/>
        <v>81734</v>
      </c>
      <c r="G31" s="41">
        <v>80978</v>
      </c>
      <c r="H31" s="42">
        <v>23928</v>
      </c>
      <c r="I31" s="44">
        <f t="shared" si="1"/>
        <v>104906</v>
      </c>
      <c r="J31" s="41">
        <v>13855</v>
      </c>
      <c r="K31" s="42">
        <v>368</v>
      </c>
      <c r="L31" s="42">
        <f t="shared" si="2"/>
        <v>14223</v>
      </c>
      <c r="M31" s="45">
        <f t="shared" si="3"/>
        <v>0.1740157094966599</v>
      </c>
      <c r="N31" s="46">
        <v>13125</v>
      </c>
      <c r="O31" s="47">
        <v>618</v>
      </c>
      <c r="P31" s="48">
        <f t="shared" si="4"/>
        <v>13743</v>
      </c>
      <c r="Q31" s="45">
        <f t="shared" si="5"/>
        <v>0.13100299315577754</v>
      </c>
      <c r="R31" s="46">
        <v>20705</v>
      </c>
      <c r="S31" s="48">
        <v>4478</v>
      </c>
      <c r="T31" s="48">
        <f t="shared" si="6"/>
        <v>25183</v>
      </c>
      <c r="U31" s="45">
        <f t="shared" si="7"/>
        <v>0.24005299982841782</v>
      </c>
      <c r="V31" s="46">
        <v>15176</v>
      </c>
      <c r="W31" s="48">
        <v>5076</v>
      </c>
      <c r="X31" s="48">
        <f t="shared" si="8"/>
        <v>20252</v>
      </c>
      <c r="Y31" s="45">
        <f t="shared" si="9"/>
        <v>0.19304901530894325</v>
      </c>
      <c r="Z31" s="41">
        <f t="shared" si="10"/>
        <v>62861</v>
      </c>
      <c r="AA31" s="42">
        <f t="shared" si="11"/>
        <v>10540</v>
      </c>
      <c r="AB31" s="42">
        <f t="shared" si="12"/>
        <v>73401</v>
      </c>
      <c r="AC31" s="45">
        <f t="shared" si="13"/>
        <v>0.6996835262044115</v>
      </c>
      <c r="AD31" s="41">
        <v>21865</v>
      </c>
      <c r="AE31" s="42">
        <v>6214</v>
      </c>
      <c r="AF31" s="42">
        <f t="shared" si="14"/>
        <v>28079</v>
      </c>
      <c r="AG31" s="45">
        <f t="shared" si="15"/>
        <v>0.8951990832592187</v>
      </c>
      <c r="AH31" s="45">
        <f t="shared" si="16"/>
        <v>-0.27874924320666694</v>
      </c>
      <c r="AI31" s="14">
        <v>85827</v>
      </c>
      <c r="AJ31" s="14">
        <v>116936</v>
      </c>
      <c r="AK31" s="14">
        <v>104681</v>
      </c>
      <c r="AL31" s="14"/>
    </row>
    <row r="32" spans="1:38" s="15" customFormat="1" ht="12.75">
      <c r="A32" s="30" t="s">
        <v>95</v>
      </c>
      <c r="B32" s="94" t="s">
        <v>589</v>
      </c>
      <c r="C32" s="40" t="s">
        <v>590</v>
      </c>
      <c r="D32" s="41">
        <v>221162</v>
      </c>
      <c r="E32" s="42">
        <v>75703</v>
      </c>
      <c r="F32" s="43">
        <f t="shared" si="0"/>
        <v>296865</v>
      </c>
      <c r="G32" s="41">
        <v>232917</v>
      </c>
      <c r="H32" s="42">
        <v>65640</v>
      </c>
      <c r="I32" s="44">
        <f t="shared" si="1"/>
        <v>298557</v>
      </c>
      <c r="J32" s="41">
        <v>89315</v>
      </c>
      <c r="K32" s="42">
        <v>4355</v>
      </c>
      <c r="L32" s="42">
        <f t="shared" si="2"/>
        <v>93670</v>
      </c>
      <c r="M32" s="45">
        <f t="shared" si="3"/>
        <v>0.31553062840011453</v>
      </c>
      <c r="N32" s="46">
        <v>30551</v>
      </c>
      <c r="O32" s="47">
        <v>6298</v>
      </c>
      <c r="P32" s="48">
        <f t="shared" si="4"/>
        <v>36849</v>
      </c>
      <c r="Q32" s="45">
        <f t="shared" si="5"/>
        <v>0.12342366784232156</v>
      </c>
      <c r="R32" s="46">
        <v>38098</v>
      </c>
      <c r="S32" s="48">
        <v>4250</v>
      </c>
      <c r="T32" s="48">
        <f t="shared" si="6"/>
        <v>42348</v>
      </c>
      <c r="U32" s="45">
        <f t="shared" si="7"/>
        <v>0.14184226127674113</v>
      </c>
      <c r="V32" s="46">
        <v>33758</v>
      </c>
      <c r="W32" s="48">
        <v>21699</v>
      </c>
      <c r="X32" s="48">
        <f t="shared" si="8"/>
        <v>55457</v>
      </c>
      <c r="Y32" s="45">
        <f t="shared" si="9"/>
        <v>0.18575012476679495</v>
      </c>
      <c r="Z32" s="41">
        <f t="shared" si="10"/>
        <v>191722</v>
      </c>
      <c r="AA32" s="42">
        <f t="shared" si="11"/>
        <v>36602</v>
      </c>
      <c r="AB32" s="42">
        <f t="shared" si="12"/>
        <v>228324</v>
      </c>
      <c r="AC32" s="45">
        <f t="shared" si="13"/>
        <v>0.7647584883288618</v>
      </c>
      <c r="AD32" s="41">
        <v>33097</v>
      </c>
      <c r="AE32" s="42">
        <v>23009</v>
      </c>
      <c r="AF32" s="42">
        <f t="shared" si="14"/>
        <v>56106</v>
      </c>
      <c r="AG32" s="45">
        <f t="shared" si="15"/>
        <v>0.8236725452605463</v>
      </c>
      <c r="AH32" s="45">
        <f t="shared" si="16"/>
        <v>-0.011567390296937985</v>
      </c>
      <c r="AI32" s="14">
        <v>250534</v>
      </c>
      <c r="AJ32" s="14">
        <v>230554</v>
      </c>
      <c r="AK32" s="14">
        <v>189901</v>
      </c>
      <c r="AL32" s="14"/>
    </row>
    <row r="33" spans="1:38" s="15" customFormat="1" ht="12.75">
      <c r="A33" s="30" t="s">
        <v>95</v>
      </c>
      <c r="B33" s="94" t="s">
        <v>591</v>
      </c>
      <c r="C33" s="40" t="s">
        <v>592</v>
      </c>
      <c r="D33" s="41">
        <v>433543</v>
      </c>
      <c r="E33" s="42">
        <v>97138</v>
      </c>
      <c r="F33" s="43">
        <f t="shared" si="0"/>
        <v>530681</v>
      </c>
      <c r="G33" s="41">
        <v>485366</v>
      </c>
      <c r="H33" s="42">
        <v>107447</v>
      </c>
      <c r="I33" s="44">
        <f t="shared" si="1"/>
        <v>592813</v>
      </c>
      <c r="J33" s="41">
        <v>168440</v>
      </c>
      <c r="K33" s="42">
        <v>11820</v>
      </c>
      <c r="L33" s="42">
        <f t="shared" si="2"/>
        <v>180260</v>
      </c>
      <c r="M33" s="45">
        <f t="shared" si="3"/>
        <v>0.3396767549620205</v>
      </c>
      <c r="N33" s="46">
        <v>75388</v>
      </c>
      <c r="O33" s="47">
        <v>19653</v>
      </c>
      <c r="P33" s="48">
        <f t="shared" si="4"/>
        <v>95041</v>
      </c>
      <c r="Q33" s="45">
        <f t="shared" si="5"/>
        <v>0.16032205771465877</v>
      </c>
      <c r="R33" s="46">
        <v>79581</v>
      </c>
      <c r="S33" s="48">
        <v>20452</v>
      </c>
      <c r="T33" s="48">
        <f t="shared" si="6"/>
        <v>100033</v>
      </c>
      <c r="U33" s="45">
        <f t="shared" si="7"/>
        <v>0.1687429256780806</v>
      </c>
      <c r="V33" s="46">
        <v>79216</v>
      </c>
      <c r="W33" s="48">
        <v>45350</v>
      </c>
      <c r="X33" s="48">
        <f t="shared" si="8"/>
        <v>124566</v>
      </c>
      <c r="Y33" s="45">
        <f t="shared" si="9"/>
        <v>0.21012697089976096</v>
      </c>
      <c r="Z33" s="41">
        <f t="shared" si="10"/>
        <v>402625</v>
      </c>
      <c r="AA33" s="42">
        <f t="shared" si="11"/>
        <v>97275</v>
      </c>
      <c r="AB33" s="42">
        <f t="shared" si="12"/>
        <v>499900</v>
      </c>
      <c r="AC33" s="45">
        <f t="shared" si="13"/>
        <v>0.843267607154364</v>
      </c>
      <c r="AD33" s="41">
        <v>100232</v>
      </c>
      <c r="AE33" s="42">
        <v>14745</v>
      </c>
      <c r="AF33" s="42">
        <f t="shared" si="14"/>
        <v>114977</v>
      </c>
      <c r="AG33" s="45">
        <f t="shared" si="15"/>
        <v>0.7856528075439349</v>
      </c>
      <c r="AH33" s="45">
        <f t="shared" si="16"/>
        <v>0.08339928855336276</v>
      </c>
      <c r="AI33" s="14">
        <v>487308</v>
      </c>
      <c r="AJ33" s="14">
        <v>583250</v>
      </c>
      <c r="AK33" s="14">
        <v>458232</v>
      </c>
      <c r="AL33" s="14"/>
    </row>
    <row r="34" spans="1:38" s="15" customFormat="1" ht="12.75">
      <c r="A34" s="30" t="s">
        <v>95</v>
      </c>
      <c r="B34" s="94" t="s">
        <v>62</v>
      </c>
      <c r="C34" s="40" t="s">
        <v>63</v>
      </c>
      <c r="D34" s="41">
        <v>766182</v>
      </c>
      <c r="E34" s="42">
        <v>330202</v>
      </c>
      <c r="F34" s="43">
        <f t="shared" si="0"/>
        <v>1096384</v>
      </c>
      <c r="G34" s="41">
        <v>756625</v>
      </c>
      <c r="H34" s="42">
        <v>286134</v>
      </c>
      <c r="I34" s="44">
        <f t="shared" si="1"/>
        <v>1042759</v>
      </c>
      <c r="J34" s="41">
        <v>289145</v>
      </c>
      <c r="K34" s="42">
        <v>42450</v>
      </c>
      <c r="L34" s="42">
        <f t="shared" si="2"/>
        <v>331595</v>
      </c>
      <c r="M34" s="45">
        <f t="shared" si="3"/>
        <v>0.3024442166248322</v>
      </c>
      <c r="N34" s="46">
        <v>96150</v>
      </c>
      <c r="O34" s="47">
        <v>68058</v>
      </c>
      <c r="P34" s="48">
        <f t="shared" si="4"/>
        <v>164208</v>
      </c>
      <c r="Q34" s="45">
        <f t="shared" si="5"/>
        <v>0.15747454589219562</v>
      </c>
      <c r="R34" s="46">
        <v>180820</v>
      </c>
      <c r="S34" s="48">
        <v>60155</v>
      </c>
      <c r="T34" s="48">
        <f t="shared" si="6"/>
        <v>240975</v>
      </c>
      <c r="U34" s="45">
        <f t="shared" si="7"/>
        <v>0.23109366593815062</v>
      </c>
      <c r="V34" s="46">
        <v>123397</v>
      </c>
      <c r="W34" s="48">
        <v>114260</v>
      </c>
      <c r="X34" s="48">
        <f t="shared" si="8"/>
        <v>237657</v>
      </c>
      <c r="Y34" s="45">
        <f t="shared" si="9"/>
        <v>0.22791172265115908</v>
      </c>
      <c r="Z34" s="41">
        <f t="shared" si="10"/>
        <v>689512</v>
      </c>
      <c r="AA34" s="42">
        <f t="shared" si="11"/>
        <v>284923</v>
      </c>
      <c r="AB34" s="42">
        <f t="shared" si="12"/>
        <v>974435</v>
      </c>
      <c r="AC34" s="45">
        <f t="shared" si="13"/>
        <v>0.9344776693368266</v>
      </c>
      <c r="AD34" s="41">
        <v>99223</v>
      </c>
      <c r="AE34" s="42">
        <v>133970</v>
      </c>
      <c r="AF34" s="42">
        <f t="shared" si="14"/>
        <v>233193</v>
      </c>
      <c r="AG34" s="45">
        <f t="shared" si="15"/>
        <v>0.8244223969810975</v>
      </c>
      <c r="AH34" s="45">
        <f t="shared" si="16"/>
        <v>0.019142941683498282</v>
      </c>
      <c r="AI34" s="14">
        <v>956925</v>
      </c>
      <c r="AJ34" s="14">
        <v>962469</v>
      </c>
      <c r="AK34" s="14">
        <v>793481</v>
      </c>
      <c r="AL34" s="14"/>
    </row>
    <row r="35" spans="1:38" s="15" customFormat="1" ht="12.75">
      <c r="A35" s="30" t="s">
        <v>95</v>
      </c>
      <c r="B35" s="94" t="s">
        <v>593</v>
      </c>
      <c r="C35" s="40" t="s">
        <v>594</v>
      </c>
      <c r="D35" s="41">
        <v>210389</v>
      </c>
      <c r="E35" s="42">
        <v>29969</v>
      </c>
      <c r="F35" s="43">
        <f t="shared" si="0"/>
        <v>240358</v>
      </c>
      <c r="G35" s="41">
        <v>229148</v>
      </c>
      <c r="H35" s="42">
        <v>29609</v>
      </c>
      <c r="I35" s="44">
        <f t="shared" si="1"/>
        <v>258757</v>
      </c>
      <c r="J35" s="41">
        <v>41326</v>
      </c>
      <c r="K35" s="42">
        <v>1993</v>
      </c>
      <c r="L35" s="42">
        <f t="shared" si="2"/>
        <v>43319</v>
      </c>
      <c r="M35" s="45">
        <f t="shared" si="3"/>
        <v>0.18022699473285683</v>
      </c>
      <c r="N35" s="46">
        <v>72062</v>
      </c>
      <c r="O35" s="47">
        <v>3385</v>
      </c>
      <c r="P35" s="48">
        <f t="shared" si="4"/>
        <v>75447</v>
      </c>
      <c r="Q35" s="45">
        <f t="shared" si="5"/>
        <v>0.2915747206838849</v>
      </c>
      <c r="R35" s="46">
        <v>45994</v>
      </c>
      <c r="S35" s="48">
        <v>5310</v>
      </c>
      <c r="T35" s="48">
        <f t="shared" si="6"/>
        <v>51304</v>
      </c>
      <c r="U35" s="45">
        <f t="shared" si="7"/>
        <v>0.1982709646502317</v>
      </c>
      <c r="V35" s="46">
        <v>56374</v>
      </c>
      <c r="W35" s="48">
        <v>4961</v>
      </c>
      <c r="X35" s="48">
        <f t="shared" si="8"/>
        <v>61335</v>
      </c>
      <c r="Y35" s="45">
        <f t="shared" si="9"/>
        <v>0.23703706566392407</v>
      </c>
      <c r="Z35" s="41">
        <f t="shared" si="10"/>
        <v>215756</v>
      </c>
      <c r="AA35" s="42">
        <f t="shared" si="11"/>
        <v>15649</v>
      </c>
      <c r="AB35" s="42">
        <f t="shared" si="12"/>
        <v>231405</v>
      </c>
      <c r="AC35" s="45">
        <f t="shared" si="13"/>
        <v>0.8942946471013344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11329</v>
      </c>
      <c r="AL35" s="14"/>
    </row>
    <row r="36" spans="1:38" s="15" customFormat="1" ht="12.75">
      <c r="A36" s="30" t="s">
        <v>95</v>
      </c>
      <c r="B36" s="94" t="s">
        <v>595</v>
      </c>
      <c r="C36" s="40" t="s">
        <v>596</v>
      </c>
      <c r="D36" s="41">
        <v>211839</v>
      </c>
      <c r="E36" s="42">
        <v>90110</v>
      </c>
      <c r="F36" s="43">
        <f t="shared" si="0"/>
        <v>301949</v>
      </c>
      <c r="G36" s="41">
        <v>246429</v>
      </c>
      <c r="H36" s="42">
        <v>67185</v>
      </c>
      <c r="I36" s="44">
        <f t="shared" si="1"/>
        <v>313614</v>
      </c>
      <c r="J36" s="41">
        <v>49277</v>
      </c>
      <c r="K36" s="42">
        <v>2168</v>
      </c>
      <c r="L36" s="42">
        <f t="shared" si="2"/>
        <v>51445</v>
      </c>
      <c r="M36" s="45">
        <f t="shared" si="3"/>
        <v>0.17037645430188542</v>
      </c>
      <c r="N36" s="46">
        <v>100925</v>
      </c>
      <c r="O36" s="47">
        <v>9184</v>
      </c>
      <c r="P36" s="48">
        <f t="shared" si="4"/>
        <v>110109</v>
      </c>
      <c r="Q36" s="45">
        <f t="shared" si="5"/>
        <v>0.3510972086705313</v>
      </c>
      <c r="R36" s="46">
        <v>29963</v>
      </c>
      <c r="S36" s="48">
        <v>15628</v>
      </c>
      <c r="T36" s="48">
        <f t="shared" si="6"/>
        <v>45591</v>
      </c>
      <c r="U36" s="45">
        <f t="shared" si="7"/>
        <v>0.14537297442078478</v>
      </c>
      <c r="V36" s="46">
        <v>39937</v>
      </c>
      <c r="W36" s="48">
        <v>36524</v>
      </c>
      <c r="X36" s="48">
        <f t="shared" si="8"/>
        <v>76461</v>
      </c>
      <c r="Y36" s="45">
        <f t="shared" si="9"/>
        <v>0.24380608008571045</v>
      </c>
      <c r="Z36" s="41">
        <f t="shared" si="10"/>
        <v>220102</v>
      </c>
      <c r="AA36" s="42">
        <f t="shared" si="11"/>
        <v>63504</v>
      </c>
      <c r="AB36" s="42">
        <f t="shared" si="12"/>
        <v>283606</v>
      </c>
      <c r="AC36" s="45">
        <f t="shared" si="13"/>
        <v>0.9043154961194334</v>
      </c>
      <c r="AD36" s="41">
        <v>47230</v>
      </c>
      <c r="AE36" s="42">
        <v>30108</v>
      </c>
      <c r="AF36" s="42">
        <f t="shared" si="14"/>
        <v>77338</v>
      </c>
      <c r="AG36" s="45">
        <f t="shared" si="15"/>
        <v>1.0078765277747839</v>
      </c>
      <c r="AH36" s="45">
        <f t="shared" si="16"/>
        <v>-0.011339832941115624</v>
      </c>
      <c r="AI36" s="14">
        <v>231944</v>
      </c>
      <c r="AJ36" s="14">
        <v>231955</v>
      </c>
      <c r="AK36" s="14">
        <v>233782</v>
      </c>
      <c r="AL36" s="14"/>
    </row>
    <row r="37" spans="1:38" s="15" customFormat="1" ht="12.75">
      <c r="A37" s="30" t="s">
        <v>95</v>
      </c>
      <c r="B37" s="94" t="s">
        <v>597</v>
      </c>
      <c r="C37" s="40" t="s">
        <v>598</v>
      </c>
      <c r="D37" s="41">
        <v>351686</v>
      </c>
      <c r="E37" s="42">
        <v>68617</v>
      </c>
      <c r="F37" s="43">
        <f t="shared" si="0"/>
        <v>420303</v>
      </c>
      <c r="G37" s="41">
        <v>381353</v>
      </c>
      <c r="H37" s="42">
        <v>70744</v>
      </c>
      <c r="I37" s="44">
        <f t="shared" si="1"/>
        <v>452097</v>
      </c>
      <c r="J37" s="41">
        <v>175516</v>
      </c>
      <c r="K37" s="42">
        <v>14407</v>
      </c>
      <c r="L37" s="42">
        <f t="shared" si="2"/>
        <v>189923</v>
      </c>
      <c r="M37" s="45">
        <f t="shared" si="3"/>
        <v>0.4518716259460437</v>
      </c>
      <c r="N37" s="46">
        <v>54622</v>
      </c>
      <c r="O37" s="47">
        <v>15691</v>
      </c>
      <c r="P37" s="48">
        <f t="shared" si="4"/>
        <v>70313</v>
      </c>
      <c r="Q37" s="45">
        <f t="shared" si="5"/>
        <v>0.15552635828151923</v>
      </c>
      <c r="R37" s="46">
        <v>61120</v>
      </c>
      <c r="S37" s="48">
        <v>16642</v>
      </c>
      <c r="T37" s="48">
        <f t="shared" si="6"/>
        <v>77762</v>
      </c>
      <c r="U37" s="45">
        <f t="shared" si="7"/>
        <v>0.17200291087974484</v>
      </c>
      <c r="V37" s="46">
        <v>87602</v>
      </c>
      <c r="W37" s="48">
        <v>21776</v>
      </c>
      <c r="X37" s="48">
        <f t="shared" si="8"/>
        <v>109378</v>
      </c>
      <c r="Y37" s="45">
        <f t="shared" si="9"/>
        <v>0.2419348060261404</v>
      </c>
      <c r="Z37" s="41">
        <f t="shared" si="10"/>
        <v>378860</v>
      </c>
      <c r="AA37" s="42">
        <f t="shared" si="11"/>
        <v>68516</v>
      </c>
      <c r="AB37" s="42">
        <f t="shared" si="12"/>
        <v>447376</v>
      </c>
      <c r="AC37" s="45">
        <f t="shared" si="13"/>
        <v>0.9895575507026148</v>
      </c>
      <c r="AD37" s="41">
        <v>88691</v>
      </c>
      <c r="AE37" s="42">
        <v>23526</v>
      </c>
      <c r="AF37" s="42">
        <f t="shared" si="14"/>
        <v>112217</v>
      </c>
      <c r="AG37" s="45">
        <f t="shared" si="15"/>
        <v>0.9161589947380222</v>
      </c>
      <c r="AH37" s="45">
        <f t="shared" si="16"/>
        <v>-0.025299197091349757</v>
      </c>
      <c r="AI37" s="14">
        <v>391447</v>
      </c>
      <c r="AJ37" s="14">
        <v>419234</v>
      </c>
      <c r="AK37" s="14">
        <v>384085</v>
      </c>
      <c r="AL37" s="14"/>
    </row>
    <row r="38" spans="1:38" s="15" customFormat="1" ht="12.75">
      <c r="A38" s="30" t="s">
        <v>114</v>
      </c>
      <c r="B38" s="94" t="s">
        <v>599</v>
      </c>
      <c r="C38" s="40" t="s">
        <v>600</v>
      </c>
      <c r="D38" s="41">
        <v>160396</v>
      </c>
      <c r="E38" s="42">
        <v>22631</v>
      </c>
      <c r="F38" s="43">
        <f t="shared" si="0"/>
        <v>183027</v>
      </c>
      <c r="G38" s="41">
        <v>160396</v>
      </c>
      <c r="H38" s="42">
        <v>22631</v>
      </c>
      <c r="I38" s="44">
        <f t="shared" si="1"/>
        <v>183027</v>
      </c>
      <c r="J38" s="41">
        <v>44485</v>
      </c>
      <c r="K38" s="42">
        <v>2821</v>
      </c>
      <c r="L38" s="42">
        <f t="shared" si="2"/>
        <v>47306</v>
      </c>
      <c r="M38" s="45">
        <f t="shared" si="3"/>
        <v>0.25846459811940314</v>
      </c>
      <c r="N38" s="46">
        <v>34882</v>
      </c>
      <c r="O38" s="47">
        <v>5643</v>
      </c>
      <c r="P38" s="48">
        <f t="shared" si="4"/>
        <v>40525</v>
      </c>
      <c r="Q38" s="45">
        <f t="shared" si="5"/>
        <v>0.22141541958290306</v>
      </c>
      <c r="R38" s="46">
        <v>93972</v>
      </c>
      <c r="S38" s="48">
        <v>4570</v>
      </c>
      <c r="T38" s="48">
        <f t="shared" si="6"/>
        <v>98542</v>
      </c>
      <c r="U38" s="45">
        <f t="shared" si="7"/>
        <v>0.5384014380391964</v>
      </c>
      <c r="V38" s="46">
        <v>8146</v>
      </c>
      <c r="W38" s="48">
        <v>8619</v>
      </c>
      <c r="X38" s="48">
        <f t="shared" si="8"/>
        <v>16765</v>
      </c>
      <c r="Y38" s="45">
        <f t="shared" si="9"/>
        <v>0.09159850732405601</v>
      </c>
      <c r="Z38" s="41">
        <f t="shared" si="10"/>
        <v>181485</v>
      </c>
      <c r="AA38" s="42">
        <f t="shared" si="11"/>
        <v>21653</v>
      </c>
      <c r="AB38" s="42">
        <f t="shared" si="12"/>
        <v>203138</v>
      </c>
      <c r="AC38" s="45">
        <f t="shared" si="13"/>
        <v>1.1098799630655587</v>
      </c>
      <c r="AD38" s="41">
        <v>25328</v>
      </c>
      <c r="AE38" s="42">
        <v>7161</v>
      </c>
      <c r="AF38" s="42">
        <f t="shared" si="14"/>
        <v>32489</v>
      </c>
      <c r="AG38" s="45">
        <f t="shared" si="15"/>
        <v>0</v>
      </c>
      <c r="AH38" s="45">
        <f t="shared" si="16"/>
        <v>-0.4839791929576164</v>
      </c>
      <c r="AI38" s="14">
        <v>0</v>
      </c>
      <c r="AJ38" s="14">
        <v>0</v>
      </c>
      <c r="AK38" s="14">
        <v>163856</v>
      </c>
      <c r="AL38" s="14"/>
    </row>
    <row r="39" spans="1:38" s="87" customFormat="1" ht="12.75">
      <c r="A39" s="95"/>
      <c r="B39" s="112" t="s">
        <v>663</v>
      </c>
      <c r="C39" s="33"/>
      <c r="D39" s="52">
        <f>SUM(D31:D38)</f>
        <v>2422951</v>
      </c>
      <c r="E39" s="53">
        <f>SUM(E31:E38)</f>
        <v>728350</v>
      </c>
      <c r="F39" s="89">
        <f t="shared" si="0"/>
        <v>3151301</v>
      </c>
      <c r="G39" s="52">
        <f>SUM(G31:G38)</f>
        <v>2573212</v>
      </c>
      <c r="H39" s="53">
        <f>SUM(H31:H38)</f>
        <v>673318</v>
      </c>
      <c r="I39" s="54">
        <f t="shared" si="1"/>
        <v>3246530</v>
      </c>
      <c r="J39" s="52">
        <f>SUM(J31:J38)</f>
        <v>871359</v>
      </c>
      <c r="K39" s="53">
        <f>SUM(K31:K38)</f>
        <v>80382</v>
      </c>
      <c r="L39" s="53">
        <f t="shared" si="2"/>
        <v>951741</v>
      </c>
      <c r="M39" s="55">
        <f t="shared" si="3"/>
        <v>0.30201526290252817</v>
      </c>
      <c r="N39" s="74">
        <f>SUM(N31:N38)</f>
        <v>477705</v>
      </c>
      <c r="O39" s="75">
        <f>SUM(O31:O38)</f>
        <v>128530</v>
      </c>
      <c r="P39" s="76">
        <f t="shared" si="4"/>
        <v>606235</v>
      </c>
      <c r="Q39" s="55">
        <f t="shared" si="5"/>
        <v>0.1867332197761918</v>
      </c>
      <c r="R39" s="74">
        <f>SUM(R31:R38)</f>
        <v>550253</v>
      </c>
      <c r="S39" s="76">
        <f>SUM(S31:S38)</f>
        <v>131485</v>
      </c>
      <c r="T39" s="76">
        <f t="shared" si="6"/>
        <v>681738</v>
      </c>
      <c r="U39" s="55">
        <f t="shared" si="7"/>
        <v>0.20998974289472144</v>
      </c>
      <c r="V39" s="74">
        <f>SUM(V31:V38)</f>
        <v>443606</v>
      </c>
      <c r="W39" s="76">
        <f>SUM(W31:W38)</f>
        <v>258265</v>
      </c>
      <c r="X39" s="76">
        <f t="shared" si="8"/>
        <v>701871</v>
      </c>
      <c r="Y39" s="55">
        <f t="shared" si="9"/>
        <v>0.21619113330232587</v>
      </c>
      <c r="Z39" s="52">
        <f t="shared" si="10"/>
        <v>2342923</v>
      </c>
      <c r="AA39" s="53">
        <f t="shared" si="11"/>
        <v>598662</v>
      </c>
      <c r="AB39" s="53">
        <f t="shared" si="12"/>
        <v>2941585</v>
      </c>
      <c r="AC39" s="55">
        <f t="shared" si="13"/>
        <v>0.9060704814063015</v>
      </c>
      <c r="AD39" s="52">
        <f>SUM(AD31:AD38)</f>
        <v>415666</v>
      </c>
      <c r="AE39" s="53">
        <f>SUM(AE31:AE38)</f>
        <v>238733</v>
      </c>
      <c r="AF39" s="53">
        <f t="shared" si="14"/>
        <v>654399</v>
      </c>
      <c r="AG39" s="55">
        <f t="shared" si="15"/>
        <v>0.9194107997255146</v>
      </c>
      <c r="AH39" s="55">
        <f t="shared" si="16"/>
        <v>0.07254289814012549</v>
      </c>
      <c r="AI39" s="96">
        <f>SUM(AI31:AI38)</f>
        <v>2403985</v>
      </c>
      <c r="AJ39" s="96">
        <f>SUM(AJ31:AJ38)</f>
        <v>2544398</v>
      </c>
      <c r="AK39" s="96">
        <f>SUM(AK31:AK38)</f>
        <v>2339347</v>
      </c>
      <c r="AL39" s="96"/>
    </row>
    <row r="40" spans="1:38" s="15" customFormat="1" ht="12.75">
      <c r="A40" s="30" t="s">
        <v>95</v>
      </c>
      <c r="B40" s="94" t="s">
        <v>601</v>
      </c>
      <c r="C40" s="40" t="s">
        <v>602</v>
      </c>
      <c r="D40" s="41">
        <v>21309</v>
      </c>
      <c r="E40" s="42">
        <v>5455</v>
      </c>
      <c r="F40" s="43">
        <f t="shared" si="0"/>
        <v>26764</v>
      </c>
      <c r="G40" s="41">
        <v>27796</v>
      </c>
      <c r="H40" s="42">
        <v>5446</v>
      </c>
      <c r="I40" s="44">
        <f t="shared" si="1"/>
        <v>33242</v>
      </c>
      <c r="J40" s="41">
        <v>3959</v>
      </c>
      <c r="K40" s="42">
        <v>1414</v>
      </c>
      <c r="L40" s="42">
        <f t="shared" si="2"/>
        <v>5373</v>
      </c>
      <c r="M40" s="45">
        <f t="shared" si="3"/>
        <v>0.20075474518009268</v>
      </c>
      <c r="N40" s="46">
        <v>6303</v>
      </c>
      <c r="O40" s="47">
        <v>1377</v>
      </c>
      <c r="P40" s="48">
        <f t="shared" si="4"/>
        <v>7680</v>
      </c>
      <c r="Q40" s="45">
        <f t="shared" si="5"/>
        <v>0.23103303050357982</v>
      </c>
      <c r="R40" s="46">
        <v>5035</v>
      </c>
      <c r="S40" s="48">
        <v>685</v>
      </c>
      <c r="T40" s="48">
        <f t="shared" si="6"/>
        <v>5720</v>
      </c>
      <c r="U40" s="45">
        <f t="shared" si="7"/>
        <v>0.17207147584381205</v>
      </c>
      <c r="V40" s="46">
        <v>8441</v>
      </c>
      <c r="W40" s="48">
        <v>1777</v>
      </c>
      <c r="X40" s="48">
        <f t="shared" si="8"/>
        <v>10218</v>
      </c>
      <c r="Y40" s="45">
        <f t="shared" si="9"/>
        <v>0.3073822273028097</v>
      </c>
      <c r="Z40" s="41">
        <f t="shared" si="10"/>
        <v>23738</v>
      </c>
      <c r="AA40" s="42">
        <f t="shared" si="11"/>
        <v>5253</v>
      </c>
      <c r="AB40" s="42">
        <f t="shared" si="12"/>
        <v>28991</v>
      </c>
      <c r="AC40" s="45">
        <f t="shared" si="13"/>
        <v>0.872119607725167</v>
      </c>
      <c r="AD40" s="41">
        <v>3705</v>
      </c>
      <c r="AE40" s="42">
        <v>2136</v>
      </c>
      <c r="AF40" s="42">
        <f t="shared" si="14"/>
        <v>5841</v>
      </c>
      <c r="AG40" s="45">
        <f t="shared" si="15"/>
        <v>0.8767414782992733</v>
      </c>
      <c r="AH40" s="45">
        <f t="shared" si="16"/>
        <v>0.7493579866461222</v>
      </c>
      <c r="AI40" s="14">
        <v>24907</v>
      </c>
      <c r="AJ40" s="14">
        <v>24907</v>
      </c>
      <c r="AK40" s="14">
        <v>21837</v>
      </c>
      <c r="AL40" s="14"/>
    </row>
    <row r="41" spans="1:38" s="15" customFormat="1" ht="12.75">
      <c r="A41" s="30" t="s">
        <v>95</v>
      </c>
      <c r="B41" s="94" t="s">
        <v>603</v>
      </c>
      <c r="C41" s="40" t="s">
        <v>604</v>
      </c>
      <c r="D41" s="41">
        <v>19576</v>
      </c>
      <c r="E41" s="42">
        <v>6998</v>
      </c>
      <c r="F41" s="43">
        <f t="shared" si="0"/>
        <v>26574</v>
      </c>
      <c r="G41" s="41">
        <v>20230</v>
      </c>
      <c r="H41" s="42">
        <v>6998</v>
      </c>
      <c r="I41" s="44">
        <f t="shared" si="1"/>
        <v>27228</v>
      </c>
      <c r="J41" s="41">
        <v>5515</v>
      </c>
      <c r="K41" s="42">
        <v>0</v>
      </c>
      <c r="L41" s="42">
        <f t="shared" si="2"/>
        <v>5515</v>
      </c>
      <c r="M41" s="45">
        <f t="shared" si="3"/>
        <v>0.20753367953638896</v>
      </c>
      <c r="N41" s="46">
        <v>3810</v>
      </c>
      <c r="O41" s="47">
        <v>263</v>
      </c>
      <c r="P41" s="48">
        <f t="shared" si="4"/>
        <v>4073</v>
      </c>
      <c r="Q41" s="45">
        <f t="shared" si="5"/>
        <v>0.14958865873365654</v>
      </c>
      <c r="R41" s="46">
        <v>5932</v>
      </c>
      <c r="S41" s="48">
        <v>3122</v>
      </c>
      <c r="T41" s="48">
        <f t="shared" si="6"/>
        <v>9054</v>
      </c>
      <c r="U41" s="45">
        <f t="shared" si="7"/>
        <v>0.33252534156015867</v>
      </c>
      <c r="V41" s="46">
        <v>6595</v>
      </c>
      <c r="W41" s="48">
        <v>367</v>
      </c>
      <c r="X41" s="48">
        <f t="shared" si="8"/>
        <v>6962</v>
      </c>
      <c r="Y41" s="45">
        <f t="shared" si="9"/>
        <v>0.2556926693110034</v>
      </c>
      <c r="Z41" s="41">
        <f t="shared" si="10"/>
        <v>21852</v>
      </c>
      <c r="AA41" s="42">
        <f t="shared" si="11"/>
        <v>3752</v>
      </c>
      <c r="AB41" s="42">
        <f t="shared" si="12"/>
        <v>25604</v>
      </c>
      <c r="AC41" s="45">
        <f t="shared" si="13"/>
        <v>0.9403555163801969</v>
      </c>
      <c r="AD41" s="41">
        <v>2216</v>
      </c>
      <c r="AE41" s="42">
        <v>557</v>
      </c>
      <c r="AF41" s="42">
        <f t="shared" si="14"/>
        <v>2773</v>
      </c>
      <c r="AG41" s="45">
        <f t="shared" si="15"/>
        <v>0.9271526543053086</v>
      </c>
      <c r="AH41" s="45">
        <f t="shared" si="16"/>
        <v>1.5106382978723403</v>
      </c>
      <c r="AI41" s="14">
        <v>19925</v>
      </c>
      <c r="AJ41" s="14">
        <v>19685</v>
      </c>
      <c r="AK41" s="14">
        <v>18251</v>
      </c>
      <c r="AL41" s="14"/>
    </row>
    <row r="42" spans="1:38" s="15" customFormat="1" ht="12.75">
      <c r="A42" s="30" t="s">
        <v>95</v>
      </c>
      <c r="B42" s="94" t="s">
        <v>605</v>
      </c>
      <c r="C42" s="40" t="s">
        <v>606</v>
      </c>
      <c r="D42" s="41">
        <v>116044</v>
      </c>
      <c r="E42" s="42">
        <v>36004</v>
      </c>
      <c r="F42" s="43">
        <f t="shared" si="0"/>
        <v>152048</v>
      </c>
      <c r="G42" s="41">
        <v>118921</v>
      </c>
      <c r="H42" s="42">
        <v>40338</v>
      </c>
      <c r="I42" s="44">
        <f t="shared" si="1"/>
        <v>159259</v>
      </c>
      <c r="J42" s="41">
        <v>37521</v>
      </c>
      <c r="K42" s="42">
        <v>14223</v>
      </c>
      <c r="L42" s="42">
        <f t="shared" si="2"/>
        <v>51744</v>
      </c>
      <c r="M42" s="45">
        <f t="shared" si="3"/>
        <v>0.3403135851836262</v>
      </c>
      <c r="N42" s="46">
        <v>18942</v>
      </c>
      <c r="O42" s="47">
        <v>13140</v>
      </c>
      <c r="P42" s="48">
        <f t="shared" si="4"/>
        <v>32082</v>
      </c>
      <c r="Q42" s="45">
        <f t="shared" si="5"/>
        <v>0.20144544421351385</v>
      </c>
      <c r="R42" s="46">
        <v>23214</v>
      </c>
      <c r="S42" s="48">
        <v>14764</v>
      </c>
      <c r="T42" s="48">
        <f t="shared" si="6"/>
        <v>37978</v>
      </c>
      <c r="U42" s="45">
        <f t="shared" si="7"/>
        <v>0.23846689982983693</v>
      </c>
      <c r="V42" s="46">
        <v>16367</v>
      </c>
      <c r="W42" s="48">
        <v>10875</v>
      </c>
      <c r="X42" s="48">
        <f t="shared" si="8"/>
        <v>27242</v>
      </c>
      <c r="Y42" s="45">
        <f t="shared" si="9"/>
        <v>0.1710546970657859</v>
      </c>
      <c r="Z42" s="41">
        <f t="shared" si="10"/>
        <v>96044</v>
      </c>
      <c r="AA42" s="42">
        <f t="shared" si="11"/>
        <v>53002</v>
      </c>
      <c r="AB42" s="42">
        <f t="shared" si="12"/>
        <v>149046</v>
      </c>
      <c r="AC42" s="45">
        <f t="shared" si="13"/>
        <v>0.9358717560703006</v>
      </c>
      <c r="AD42" s="41">
        <v>41103</v>
      </c>
      <c r="AE42" s="42">
        <v>-1050</v>
      </c>
      <c r="AF42" s="42">
        <f t="shared" si="14"/>
        <v>40053</v>
      </c>
      <c r="AG42" s="45">
        <f t="shared" si="15"/>
        <v>0.8788633658127949</v>
      </c>
      <c r="AH42" s="45">
        <f t="shared" si="16"/>
        <v>-0.319851197163758</v>
      </c>
      <c r="AI42" s="14">
        <v>93262</v>
      </c>
      <c r="AJ42" s="14">
        <v>136086</v>
      </c>
      <c r="AK42" s="14">
        <v>119601</v>
      </c>
      <c r="AL42" s="14"/>
    </row>
    <row r="43" spans="1:38" s="15" customFormat="1" ht="12.75">
      <c r="A43" s="30" t="s">
        <v>114</v>
      </c>
      <c r="B43" s="94" t="s">
        <v>607</v>
      </c>
      <c r="C43" s="40" t="s">
        <v>608</v>
      </c>
      <c r="D43" s="41">
        <v>55089</v>
      </c>
      <c r="E43" s="42">
        <v>6470</v>
      </c>
      <c r="F43" s="44">
        <f t="shared" si="0"/>
        <v>61559</v>
      </c>
      <c r="G43" s="41">
        <v>67803</v>
      </c>
      <c r="H43" s="42">
        <v>7647</v>
      </c>
      <c r="I43" s="43">
        <f t="shared" si="1"/>
        <v>75450</v>
      </c>
      <c r="J43" s="41">
        <v>16112</v>
      </c>
      <c r="K43" s="88">
        <v>3125</v>
      </c>
      <c r="L43" s="42">
        <f t="shared" si="2"/>
        <v>19237</v>
      </c>
      <c r="M43" s="45">
        <f t="shared" si="3"/>
        <v>0.31249695414155526</v>
      </c>
      <c r="N43" s="46">
        <v>8694</v>
      </c>
      <c r="O43" s="47">
        <v>247</v>
      </c>
      <c r="P43" s="48">
        <f t="shared" si="4"/>
        <v>8941</v>
      </c>
      <c r="Q43" s="45">
        <f t="shared" si="5"/>
        <v>0.11850231941683234</v>
      </c>
      <c r="R43" s="46">
        <v>21421</v>
      </c>
      <c r="S43" s="48">
        <v>2432</v>
      </c>
      <c r="T43" s="48">
        <f t="shared" si="6"/>
        <v>23853</v>
      </c>
      <c r="U43" s="45">
        <f t="shared" si="7"/>
        <v>0.3161431411530815</v>
      </c>
      <c r="V43" s="46">
        <v>9464</v>
      </c>
      <c r="W43" s="48">
        <v>1479</v>
      </c>
      <c r="X43" s="48">
        <f t="shared" si="8"/>
        <v>10943</v>
      </c>
      <c r="Y43" s="45">
        <f t="shared" si="9"/>
        <v>0.1450364479787939</v>
      </c>
      <c r="Z43" s="41">
        <f t="shared" si="10"/>
        <v>55691</v>
      </c>
      <c r="AA43" s="42">
        <f t="shared" si="11"/>
        <v>7283</v>
      </c>
      <c r="AB43" s="42">
        <f t="shared" si="12"/>
        <v>62974</v>
      </c>
      <c r="AC43" s="45">
        <f t="shared" si="13"/>
        <v>0.8346454605699138</v>
      </c>
      <c r="AD43" s="41">
        <v>2770</v>
      </c>
      <c r="AE43" s="42">
        <v>378</v>
      </c>
      <c r="AF43" s="42">
        <f t="shared" si="14"/>
        <v>3148</v>
      </c>
      <c r="AG43" s="45">
        <f t="shared" si="15"/>
        <v>0.8791420949171581</v>
      </c>
      <c r="AH43" s="45">
        <f t="shared" si="16"/>
        <v>2.4761753494282086</v>
      </c>
      <c r="AI43" s="14">
        <v>56723</v>
      </c>
      <c r="AJ43" s="14">
        <v>56976</v>
      </c>
      <c r="AK43" s="14">
        <v>50090</v>
      </c>
      <c r="AL43" s="14"/>
    </row>
    <row r="44" spans="1:38" s="87" customFormat="1" ht="12.75">
      <c r="A44" s="95"/>
      <c r="B44" s="112" t="s">
        <v>664</v>
      </c>
      <c r="C44" s="33"/>
      <c r="D44" s="52">
        <f>SUM(D40:D43)</f>
        <v>212018</v>
      </c>
      <c r="E44" s="53">
        <f>SUM(E40:E43)</f>
        <v>54927</v>
      </c>
      <c r="F44" s="54">
        <f t="shared" si="0"/>
        <v>266945</v>
      </c>
      <c r="G44" s="52">
        <f>SUM(G40:G43)</f>
        <v>234750</v>
      </c>
      <c r="H44" s="53">
        <f>SUM(H40:H43)</f>
        <v>60429</v>
      </c>
      <c r="I44" s="89">
        <f t="shared" si="1"/>
        <v>295179</v>
      </c>
      <c r="J44" s="52">
        <f>SUM(J40:J43)</f>
        <v>63107</v>
      </c>
      <c r="K44" s="90">
        <f>SUM(K40:K43)</f>
        <v>18762</v>
      </c>
      <c r="L44" s="53">
        <f t="shared" si="2"/>
        <v>81869</v>
      </c>
      <c r="M44" s="55">
        <f t="shared" si="3"/>
        <v>0.3066886437281088</v>
      </c>
      <c r="N44" s="74">
        <f>SUM(N40:N43)</f>
        <v>37749</v>
      </c>
      <c r="O44" s="75">
        <f>SUM(O40:O43)</f>
        <v>15027</v>
      </c>
      <c r="P44" s="76">
        <f t="shared" si="4"/>
        <v>52776</v>
      </c>
      <c r="Q44" s="55">
        <f t="shared" si="5"/>
        <v>0.17879320683381947</v>
      </c>
      <c r="R44" s="74">
        <f>SUM(R40:R43)</f>
        <v>55602</v>
      </c>
      <c r="S44" s="76">
        <f>SUM(S40:S43)</f>
        <v>21003</v>
      </c>
      <c r="T44" s="76">
        <f t="shared" si="6"/>
        <v>76605</v>
      </c>
      <c r="U44" s="55">
        <f t="shared" si="7"/>
        <v>0.25952049434410984</v>
      </c>
      <c r="V44" s="74">
        <f>SUM(V40:V43)</f>
        <v>40867</v>
      </c>
      <c r="W44" s="76">
        <f>SUM(W40:W43)</f>
        <v>14498</v>
      </c>
      <c r="X44" s="76">
        <f t="shared" si="8"/>
        <v>55365</v>
      </c>
      <c r="Y44" s="55">
        <f t="shared" si="9"/>
        <v>0.18756415598670637</v>
      </c>
      <c r="Z44" s="52">
        <f t="shared" si="10"/>
        <v>197325</v>
      </c>
      <c r="AA44" s="53">
        <f t="shared" si="11"/>
        <v>69290</v>
      </c>
      <c r="AB44" s="53">
        <f t="shared" si="12"/>
        <v>266615</v>
      </c>
      <c r="AC44" s="55">
        <f t="shared" si="13"/>
        <v>0.9032315984538195</v>
      </c>
      <c r="AD44" s="52">
        <f>SUM(AD40:AD43)</f>
        <v>49794</v>
      </c>
      <c r="AE44" s="53">
        <f>SUM(AE40:AE43)</f>
        <v>2021</v>
      </c>
      <c r="AF44" s="53">
        <f t="shared" si="14"/>
        <v>51815</v>
      </c>
      <c r="AG44" s="55">
        <f t="shared" si="15"/>
        <v>0.882707633786934</v>
      </c>
      <c r="AH44" s="55">
        <f t="shared" si="16"/>
        <v>0.06851297886712349</v>
      </c>
      <c r="AI44" s="96">
        <f>SUM(AI40:AI43)</f>
        <v>194817</v>
      </c>
      <c r="AJ44" s="96">
        <f>SUM(AJ40:AJ43)</f>
        <v>237654</v>
      </c>
      <c r="AK44" s="96">
        <f>SUM(AK40:AK43)</f>
        <v>209779</v>
      </c>
      <c r="AL44" s="96"/>
    </row>
    <row r="45" spans="1:38" s="87" customFormat="1" ht="12.75">
      <c r="A45" s="95"/>
      <c r="B45" s="112" t="s">
        <v>665</v>
      </c>
      <c r="C45" s="33"/>
      <c r="D45" s="52">
        <f>SUM(D9,D11:D16,D18:D23,D25:D29,D31:D38,D40:D43)</f>
        <v>26488819</v>
      </c>
      <c r="E45" s="53">
        <f>SUM(E9,E11:E16,E18:E23,E25:E29,E31:E38,E40:E43)</f>
        <v>5723613</v>
      </c>
      <c r="F45" s="54">
        <f t="shared" si="0"/>
        <v>32212432</v>
      </c>
      <c r="G45" s="52">
        <f>SUM(G9,G11:G16,G18:G23,G25:G29,G31:G38,G40:G43)</f>
        <v>28960443</v>
      </c>
      <c r="H45" s="53">
        <f>SUM(H9,H11:H16,H18:H23,H25:H29,H31:H38,H40:H43)</f>
        <v>7067183</v>
      </c>
      <c r="I45" s="89">
        <f t="shared" si="1"/>
        <v>36027626</v>
      </c>
      <c r="J45" s="52">
        <f>SUM(J9,J11:J16,J18:J23,J25:J29,J31:J38,J40:J43)</f>
        <v>7292483</v>
      </c>
      <c r="K45" s="90">
        <f>SUM(K9,K11:K16,K18:K23,K25:K29,K31:K38,K40:K43)</f>
        <v>1089439</v>
      </c>
      <c r="L45" s="53">
        <f t="shared" si="2"/>
        <v>8381922</v>
      </c>
      <c r="M45" s="55">
        <f t="shared" si="3"/>
        <v>0.26020767385709964</v>
      </c>
      <c r="N45" s="74">
        <f>SUM(N9,N11:N16,N18:N23,N25:N29,N31:N38,N40:N43)</f>
        <v>6717065</v>
      </c>
      <c r="O45" s="75">
        <f>SUM(O9,O11:O16,O18:O23,O25:O29,O31:O38,O40:O43)</f>
        <v>1519798</v>
      </c>
      <c r="P45" s="76">
        <f t="shared" si="4"/>
        <v>8236863</v>
      </c>
      <c r="Q45" s="55">
        <f t="shared" si="5"/>
        <v>0.2286263047140547</v>
      </c>
      <c r="R45" s="74">
        <f>SUM(R9,R11:R16,R18:R23,R25:R29,R31:R38,R40:R43)</f>
        <v>7419968</v>
      </c>
      <c r="S45" s="76">
        <f>SUM(S9,S11:S16,S18:S23,S25:S29,S31:S38,S40:S43)</f>
        <v>1213247</v>
      </c>
      <c r="T45" s="76">
        <f t="shared" si="6"/>
        <v>8633215</v>
      </c>
      <c r="U45" s="55">
        <f t="shared" si="7"/>
        <v>0.2396276401892259</v>
      </c>
      <c r="V45" s="74">
        <f>SUM(V9,V11:V16,V18:V23,V25:V29,V31:V38,V40:V43)</f>
        <v>6860727</v>
      </c>
      <c r="W45" s="76">
        <f>SUM(W9,W11:W16,W18:W23,W25:W29,W31:W38,W40:W43)</f>
        <v>2832318</v>
      </c>
      <c r="X45" s="76">
        <f t="shared" si="8"/>
        <v>9693045</v>
      </c>
      <c r="Y45" s="55">
        <f t="shared" si="9"/>
        <v>0.26904478801906073</v>
      </c>
      <c r="Z45" s="52">
        <f t="shared" si="10"/>
        <v>28290243</v>
      </c>
      <c r="AA45" s="53">
        <f t="shared" si="11"/>
        <v>6654802</v>
      </c>
      <c r="AB45" s="53">
        <f t="shared" si="12"/>
        <v>34945045</v>
      </c>
      <c r="AC45" s="55">
        <f t="shared" si="13"/>
        <v>0.9699513645445303</v>
      </c>
      <c r="AD45" s="52">
        <f>SUM(AD9,AD11:AD16,AD18:AD23,AD25:AD29,AD31:AD38,AD40:AD43)</f>
        <v>4910852</v>
      </c>
      <c r="AE45" s="53">
        <f>SUM(AE9,AE11:AE16,AE18:AE23,AE25:AE29,AE31:AE38,AE40:AE43)</f>
        <v>1802291</v>
      </c>
      <c r="AF45" s="53">
        <f t="shared" si="14"/>
        <v>6713143</v>
      </c>
      <c r="AG45" s="55">
        <f t="shared" si="15"/>
        <v>0.947995149116169</v>
      </c>
      <c r="AH45" s="55">
        <f t="shared" si="16"/>
        <v>0.4438907379151613</v>
      </c>
      <c r="AI45" s="96">
        <f>SUM(AI9,AI11:AI16,AI18:AI23,AI25:AI29,AI31:AI38,AI40:AI43)</f>
        <v>25701880</v>
      </c>
      <c r="AJ45" s="96">
        <f>SUM(AJ9,AJ11:AJ16,AJ18:AJ23,AJ25:AJ29,AJ31:AJ38,AJ40:AJ43)</f>
        <v>25768500</v>
      </c>
      <c r="AK45" s="96">
        <f>SUM(AK9,AK11:AK16,AK18:AK23,AK25:AK29,AK31:AK38,AK40:AK43)</f>
        <v>24428413</v>
      </c>
      <c r="AL45" s="96"/>
    </row>
    <row r="46" spans="1:38" s="15" customFormat="1" ht="12.75">
      <c r="A46" s="97"/>
      <c r="B46" s="98"/>
      <c r="C46" s="99"/>
      <c r="D46" s="100"/>
      <c r="E46" s="100"/>
      <c r="F46" s="101"/>
      <c r="G46" s="102"/>
      <c r="H46" s="100"/>
      <c r="I46" s="103"/>
      <c r="J46" s="102"/>
      <c r="K46" s="104"/>
      <c r="L46" s="100"/>
      <c r="M46" s="103"/>
      <c r="N46" s="102"/>
      <c r="O46" s="104"/>
      <c r="P46" s="100"/>
      <c r="Q46" s="103"/>
      <c r="R46" s="102"/>
      <c r="S46" s="104"/>
      <c r="T46" s="100"/>
      <c r="U46" s="103"/>
      <c r="V46" s="102"/>
      <c r="W46" s="104"/>
      <c r="X46" s="100"/>
      <c r="Y46" s="103"/>
      <c r="Z46" s="102"/>
      <c r="AA46" s="104"/>
      <c r="AB46" s="100"/>
      <c r="AC46" s="103"/>
      <c r="AD46" s="102"/>
      <c r="AE46" s="100"/>
      <c r="AF46" s="100"/>
      <c r="AG46" s="103"/>
      <c r="AH46" s="103"/>
      <c r="AI46" s="14"/>
      <c r="AJ46" s="14"/>
      <c r="AK46" s="14"/>
      <c r="AL46" s="14"/>
    </row>
    <row r="47" spans="1:38" s="15" customFormat="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15" customFormat="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1:38" s="1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34" t="s">
        <v>38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/>
      <c r="B9" s="39" t="s">
        <v>39</v>
      </c>
      <c r="C9" s="40" t="s">
        <v>40</v>
      </c>
      <c r="D9" s="41">
        <v>5240379</v>
      </c>
      <c r="E9" s="42">
        <v>1951352</v>
      </c>
      <c r="F9" s="43">
        <f>$D9+$E9</f>
        <v>7191731</v>
      </c>
      <c r="G9" s="41">
        <v>4448353</v>
      </c>
      <c r="H9" s="42">
        <v>2797395</v>
      </c>
      <c r="I9" s="44">
        <f>$G9+$H9</f>
        <v>7245748</v>
      </c>
      <c r="J9" s="41">
        <v>1440928</v>
      </c>
      <c r="K9" s="42">
        <v>368001</v>
      </c>
      <c r="L9" s="42">
        <f>$J9+$K9</f>
        <v>1808929</v>
      </c>
      <c r="M9" s="45">
        <f>IF($F9=0,0,$L9/$F9)</f>
        <v>0.25152901297337177</v>
      </c>
      <c r="N9" s="46">
        <v>1417632</v>
      </c>
      <c r="O9" s="47">
        <v>610896</v>
      </c>
      <c r="P9" s="48">
        <f>$N9+$O9</f>
        <v>2028528</v>
      </c>
      <c r="Q9" s="45">
        <f>IF($I9=0,0,$P9/$I9)</f>
        <v>0.27996115790943876</v>
      </c>
      <c r="R9" s="46">
        <v>827251</v>
      </c>
      <c r="S9" s="48">
        <v>545082</v>
      </c>
      <c r="T9" s="48">
        <f>$R9+$S9</f>
        <v>1372333</v>
      </c>
      <c r="U9" s="45">
        <f>IF($I9=0,0,$T9/$I9)</f>
        <v>0.18939838923462424</v>
      </c>
      <c r="V9" s="46">
        <v>428806</v>
      </c>
      <c r="W9" s="48">
        <v>757535</v>
      </c>
      <c r="X9" s="48">
        <f>$V9+$W9</f>
        <v>1186341</v>
      </c>
      <c r="Y9" s="45">
        <f>IF($I9=0,0,$X9/$I9)</f>
        <v>0.16372926577076652</v>
      </c>
      <c r="Z9" s="41">
        <f>(($J9+$N9)+$R9)+$V9</f>
        <v>4114617</v>
      </c>
      <c r="AA9" s="42">
        <f>(($K9+$O9)+$S9)+$W9</f>
        <v>2281514</v>
      </c>
      <c r="AB9" s="42">
        <f>$Z9+$AA9</f>
        <v>6396131</v>
      </c>
      <c r="AC9" s="45">
        <f>IF($I9=0,0,$AB9/$I9)</f>
        <v>0.8827426788787024</v>
      </c>
      <c r="AD9" s="41">
        <v>759184</v>
      </c>
      <c r="AE9" s="42">
        <v>1001418</v>
      </c>
      <c r="AF9" s="42">
        <f>$AD9+$AE9</f>
        <v>1760602</v>
      </c>
      <c r="AG9" s="45">
        <f>IF($AJ9=0,0,$AK9/$AJ9)</f>
        <v>0.7484457206174016</v>
      </c>
      <c r="AH9" s="45">
        <f>IF($AF9=0,0,$X9/$AF9-1)</f>
        <v>-0.32617309306703046</v>
      </c>
      <c r="AI9" s="14">
        <v>7178407</v>
      </c>
      <c r="AJ9" s="14">
        <v>7178407</v>
      </c>
      <c r="AK9" s="14">
        <v>5372648</v>
      </c>
      <c r="AL9" s="14"/>
    </row>
    <row r="10" spans="1:38" s="15" customFormat="1" ht="12.75">
      <c r="A10" s="30"/>
      <c r="B10" s="39" t="s">
        <v>41</v>
      </c>
      <c r="C10" s="40" t="s">
        <v>42</v>
      </c>
      <c r="D10" s="41">
        <v>13504087</v>
      </c>
      <c r="E10" s="42">
        <v>2248236</v>
      </c>
      <c r="F10" s="44">
        <f aca="true" t="shared" si="0" ref="F10:F15">$D10+$E10</f>
        <v>15752323</v>
      </c>
      <c r="G10" s="41">
        <v>13902331</v>
      </c>
      <c r="H10" s="42">
        <v>2934433</v>
      </c>
      <c r="I10" s="44">
        <f aca="true" t="shared" si="1" ref="I10:I15">$G10+$H10</f>
        <v>16836764</v>
      </c>
      <c r="J10" s="41">
        <v>3169512</v>
      </c>
      <c r="K10" s="42">
        <v>199956</v>
      </c>
      <c r="L10" s="42">
        <f aca="true" t="shared" si="2" ref="L10:L15">$J10+$K10</f>
        <v>3369468</v>
      </c>
      <c r="M10" s="45">
        <f aca="true" t="shared" si="3" ref="M10:M15">IF($F10=0,0,$L10/$F10)</f>
        <v>0.21390292720635554</v>
      </c>
      <c r="N10" s="46">
        <v>3389131</v>
      </c>
      <c r="O10" s="47">
        <v>465510</v>
      </c>
      <c r="P10" s="48">
        <f aca="true" t="shared" si="4" ref="P10:P15">$N10+$O10</f>
        <v>3854641</v>
      </c>
      <c r="Q10" s="45">
        <f aca="true" t="shared" si="5" ref="Q10:Q15">IF($I10=0,0,$P10/$I10)</f>
        <v>0.2289419154417084</v>
      </c>
      <c r="R10" s="46">
        <v>3442979</v>
      </c>
      <c r="S10" s="48">
        <v>383759</v>
      </c>
      <c r="T10" s="48">
        <f aca="true" t="shared" si="6" ref="T10:T15">$R10+$S10</f>
        <v>3826738</v>
      </c>
      <c r="U10" s="45">
        <f aca="true" t="shared" si="7" ref="U10:U15">IF($I10=0,0,$T10/$I10)</f>
        <v>0.22728464923544692</v>
      </c>
      <c r="V10" s="46">
        <v>906185</v>
      </c>
      <c r="W10" s="48">
        <v>891508</v>
      </c>
      <c r="X10" s="48">
        <f aca="true" t="shared" si="8" ref="X10:X15">$V10+$W10</f>
        <v>1797693</v>
      </c>
      <c r="Y10" s="45">
        <f aca="true" t="shared" si="9" ref="Y10:Y15">IF($I10=0,0,$X10/$I10)</f>
        <v>0.10677188324312202</v>
      </c>
      <c r="Z10" s="41">
        <f aca="true" t="shared" si="10" ref="Z10:Z15">(($J10+$N10)+$R10)+$V10</f>
        <v>10907807</v>
      </c>
      <c r="AA10" s="42">
        <f aca="true" t="shared" si="11" ref="AA10:AA15">(($K10+$O10)+$S10)+$W10</f>
        <v>1940733</v>
      </c>
      <c r="AB10" s="42">
        <f aca="true" t="shared" si="12" ref="AB10:AB15">$Z10+$AA10</f>
        <v>12848540</v>
      </c>
      <c r="AC10" s="45">
        <f aca="true" t="shared" si="13" ref="AC10:AC15">IF($I10=0,0,$AB10/$I10)</f>
        <v>0.7631240777622114</v>
      </c>
      <c r="AD10" s="41">
        <v>2599313</v>
      </c>
      <c r="AE10" s="42">
        <v>888477</v>
      </c>
      <c r="AF10" s="42">
        <f aca="true" t="shared" si="14" ref="AF10:AF15">$AD10+$AE10</f>
        <v>3487790</v>
      </c>
      <c r="AG10" s="45">
        <f aca="true" t="shared" si="15" ref="AG10:AG15">IF($AJ10=0,0,$AK10/$AJ10)</f>
        <v>0.9475447102927153</v>
      </c>
      <c r="AH10" s="45">
        <f aca="true" t="shared" si="16" ref="AH10:AH15">IF($AF10=0,0,$X10/$AF10-1)</f>
        <v>-0.4845753328038672</v>
      </c>
      <c r="AI10" s="14">
        <v>13271410</v>
      </c>
      <c r="AJ10" s="14">
        <v>13703556</v>
      </c>
      <c r="AK10" s="14">
        <v>12984732</v>
      </c>
      <c r="AL10" s="14"/>
    </row>
    <row r="11" spans="1:38" s="15" customFormat="1" ht="12.75">
      <c r="A11" s="30"/>
      <c r="B11" s="39" t="s">
        <v>43</v>
      </c>
      <c r="C11" s="40" t="s">
        <v>44</v>
      </c>
      <c r="D11" s="41">
        <v>23999965</v>
      </c>
      <c r="E11" s="42">
        <v>5270489</v>
      </c>
      <c r="F11" s="44">
        <f t="shared" si="0"/>
        <v>29270454</v>
      </c>
      <c r="G11" s="41">
        <v>23999965</v>
      </c>
      <c r="H11" s="42">
        <v>6474589</v>
      </c>
      <c r="I11" s="44">
        <f t="shared" si="1"/>
        <v>30474554</v>
      </c>
      <c r="J11" s="41">
        <v>4918338</v>
      </c>
      <c r="K11" s="42">
        <v>1128157</v>
      </c>
      <c r="L11" s="42">
        <f t="shared" si="2"/>
        <v>6046495</v>
      </c>
      <c r="M11" s="45">
        <f t="shared" si="3"/>
        <v>0.2065733247594998</v>
      </c>
      <c r="N11" s="46">
        <v>4783470</v>
      </c>
      <c r="O11" s="47">
        <v>1713118</v>
      </c>
      <c r="P11" s="48">
        <f t="shared" si="4"/>
        <v>6496588</v>
      </c>
      <c r="Q11" s="45">
        <f t="shared" si="5"/>
        <v>0.21318074088959596</v>
      </c>
      <c r="R11" s="46">
        <v>5135340</v>
      </c>
      <c r="S11" s="48">
        <v>1447340</v>
      </c>
      <c r="T11" s="48">
        <f t="shared" si="6"/>
        <v>6582680</v>
      </c>
      <c r="U11" s="45">
        <f t="shared" si="7"/>
        <v>0.21600578633570813</v>
      </c>
      <c r="V11" s="46">
        <v>5929498</v>
      </c>
      <c r="W11" s="48">
        <v>2348799</v>
      </c>
      <c r="X11" s="48">
        <f t="shared" si="8"/>
        <v>8278297</v>
      </c>
      <c r="Y11" s="45">
        <f t="shared" si="9"/>
        <v>0.27164620686491425</v>
      </c>
      <c r="Z11" s="41">
        <f t="shared" si="10"/>
        <v>20766646</v>
      </c>
      <c r="AA11" s="42">
        <f t="shared" si="11"/>
        <v>6637414</v>
      </c>
      <c r="AB11" s="42">
        <f t="shared" si="12"/>
        <v>27404060</v>
      </c>
      <c r="AC11" s="45">
        <f t="shared" si="13"/>
        <v>0.8992440053429493</v>
      </c>
      <c r="AD11" s="41">
        <v>4990051</v>
      </c>
      <c r="AE11" s="42">
        <v>1310884</v>
      </c>
      <c r="AF11" s="42">
        <f t="shared" si="14"/>
        <v>6300935</v>
      </c>
      <c r="AG11" s="45">
        <f t="shared" si="15"/>
        <v>0.9554450104759983</v>
      </c>
      <c r="AH11" s="45">
        <f t="shared" si="16"/>
        <v>0.31382040919323884</v>
      </c>
      <c r="AI11" s="14">
        <v>24662970</v>
      </c>
      <c r="AJ11" s="14">
        <v>23080378</v>
      </c>
      <c r="AK11" s="14">
        <v>22052032</v>
      </c>
      <c r="AL11" s="14"/>
    </row>
    <row r="12" spans="1:38" s="15" customFormat="1" ht="12.75">
      <c r="A12" s="30"/>
      <c r="B12" s="39" t="s">
        <v>45</v>
      </c>
      <c r="C12" s="40" t="s">
        <v>46</v>
      </c>
      <c r="D12" s="41">
        <v>12708977</v>
      </c>
      <c r="E12" s="42">
        <v>3161765</v>
      </c>
      <c r="F12" s="44">
        <f t="shared" si="0"/>
        <v>15870742</v>
      </c>
      <c r="G12" s="41">
        <v>13159725</v>
      </c>
      <c r="H12" s="42">
        <v>3050998</v>
      </c>
      <c r="I12" s="44">
        <f t="shared" si="1"/>
        <v>16210723</v>
      </c>
      <c r="J12" s="41">
        <v>2345102</v>
      </c>
      <c r="K12" s="42">
        <v>270800</v>
      </c>
      <c r="L12" s="42">
        <f t="shared" si="2"/>
        <v>2615902</v>
      </c>
      <c r="M12" s="45">
        <f t="shared" si="3"/>
        <v>0.16482543790328139</v>
      </c>
      <c r="N12" s="46">
        <v>3067442</v>
      </c>
      <c r="O12" s="47">
        <v>574014</v>
      </c>
      <c r="P12" s="48">
        <f t="shared" si="4"/>
        <v>3641456</v>
      </c>
      <c r="Q12" s="45">
        <f t="shared" si="5"/>
        <v>0.22463254723432138</v>
      </c>
      <c r="R12" s="46">
        <v>3442741</v>
      </c>
      <c r="S12" s="48">
        <v>402105</v>
      </c>
      <c r="T12" s="48">
        <f t="shared" si="6"/>
        <v>3844846</v>
      </c>
      <c r="U12" s="45">
        <f t="shared" si="7"/>
        <v>0.23717918071883654</v>
      </c>
      <c r="V12" s="46">
        <v>3297315</v>
      </c>
      <c r="W12" s="48">
        <v>1397238</v>
      </c>
      <c r="X12" s="48">
        <f t="shared" si="8"/>
        <v>4694553</v>
      </c>
      <c r="Y12" s="45">
        <f t="shared" si="9"/>
        <v>0.28959553500482366</v>
      </c>
      <c r="Z12" s="41">
        <f t="shared" si="10"/>
        <v>12152600</v>
      </c>
      <c r="AA12" s="42">
        <f t="shared" si="11"/>
        <v>2644157</v>
      </c>
      <c r="AB12" s="42">
        <f t="shared" si="12"/>
        <v>14796757</v>
      </c>
      <c r="AC12" s="45">
        <f t="shared" si="13"/>
        <v>0.9127758829757315</v>
      </c>
      <c r="AD12" s="41">
        <v>2934598</v>
      </c>
      <c r="AE12" s="42">
        <v>840315</v>
      </c>
      <c r="AF12" s="42">
        <f t="shared" si="14"/>
        <v>3774913</v>
      </c>
      <c r="AG12" s="45">
        <f t="shared" si="15"/>
        <v>0.9671902463340092</v>
      </c>
      <c r="AH12" s="45">
        <f t="shared" si="16"/>
        <v>0.24361885956047202</v>
      </c>
      <c r="AI12" s="14">
        <v>12522599</v>
      </c>
      <c r="AJ12" s="14">
        <v>12305609</v>
      </c>
      <c r="AK12" s="14">
        <v>11901865</v>
      </c>
      <c r="AL12" s="14"/>
    </row>
    <row r="13" spans="1:38" s="15" customFormat="1" ht="12.75">
      <c r="A13" s="30"/>
      <c r="B13" s="39" t="s">
        <v>47</v>
      </c>
      <c r="C13" s="40" t="s">
        <v>48</v>
      </c>
      <c r="D13" s="41">
        <v>17488224</v>
      </c>
      <c r="E13" s="42">
        <v>5929687</v>
      </c>
      <c r="F13" s="44">
        <f t="shared" si="0"/>
        <v>23417911</v>
      </c>
      <c r="G13" s="41">
        <v>19114501</v>
      </c>
      <c r="H13" s="42">
        <v>5929687</v>
      </c>
      <c r="I13" s="44">
        <f t="shared" si="1"/>
        <v>25044188</v>
      </c>
      <c r="J13" s="41">
        <v>3379293</v>
      </c>
      <c r="K13" s="42">
        <v>736617</v>
      </c>
      <c r="L13" s="42">
        <f t="shared" si="2"/>
        <v>4115910</v>
      </c>
      <c r="M13" s="45">
        <f t="shared" si="3"/>
        <v>0.1757590589527819</v>
      </c>
      <c r="N13" s="46">
        <v>3897641</v>
      </c>
      <c r="O13" s="47">
        <v>1873969</v>
      </c>
      <c r="P13" s="48">
        <f t="shared" si="4"/>
        <v>5771610</v>
      </c>
      <c r="Q13" s="45">
        <f t="shared" si="5"/>
        <v>0.23045706253283196</v>
      </c>
      <c r="R13" s="46">
        <v>3979289</v>
      </c>
      <c r="S13" s="48">
        <v>1310171</v>
      </c>
      <c r="T13" s="48">
        <f t="shared" si="6"/>
        <v>5289460</v>
      </c>
      <c r="U13" s="45">
        <f t="shared" si="7"/>
        <v>0.21120509077794816</v>
      </c>
      <c r="V13" s="46">
        <v>3244733</v>
      </c>
      <c r="W13" s="48">
        <v>2382291</v>
      </c>
      <c r="X13" s="48">
        <f t="shared" si="8"/>
        <v>5627024</v>
      </c>
      <c r="Y13" s="45">
        <f t="shared" si="9"/>
        <v>0.22468382684237956</v>
      </c>
      <c r="Z13" s="41">
        <f t="shared" si="10"/>
        <v>14500956</v>
      </c>
      <c r="AA13" s="42">
        <f t="shared" si="11"/>
        <v>6303048</v>
      </c>
      <c r="AB13" s="42">
        <f t="shared" si="12"/>
        <v>20804004</v>
      </c>
      <c r="AC13" s="45">
        <f t="shared" si="13"/>
        <v>0.8306918954609349</v>
      </c>
      <c r="AD13" s="41">
        <v>3123428</v>
      </c>
      <c r="AE13" s="42">
        <v>1843953</v>
      </c>
      <c r="AF13" s="42">
        <f t="shared" si="14"/>
        <v>4967381</v>
      </c>
      <c r="AG13" s="45">
        <f t="shared" si="15"/>
        <v>0.9469478486989948</v>
      </c>
      <c r="AH13" s="45">
        <f t="shared" si="16"/>
        <v>0.13279492754833977</v>
      </c>
      <c r="AI13" s="14">
        <v>17363995</v>
      </c>
      <c r="AJ13" s="14">
        <v>17588938</v>
      </c>
      <c r="AK13" s="14">
        <v>16655807</v>
      </c>
      <c r="AL13" s="14"/>
    </row>
    <row r="14" spans="1:38" s="15" customFormat="1" ht="12.75">
      <c r="A14" s="30"/>
      <c r="B14" s="39" t="s">
        <v>49</v>
      </c>
      <c r="C14" s="40" t="s">
        <v>50</v>
      </c>
      <c r="D14" s="41">
        <v>19452969</v>
      </c>
      <c r="E14" s="42">
        <v>3909092</v>
      </c>
      <c r="F14" s="44">
        <f t="shared" si="0"/>
        <v>23362061</v>
      </c>
      <c r="G14" s="41">
        <v>21573551</v>
      </c>
      <c r="H14" s="42">
        <v>5224063</v>
      </c>
      <c r="I14" s="44">
        <f t="shared" si="1"/>
        <v>26797614</v>
      </c>
      <c r="J14" s="41">
        <v>4800959</v>
      </c>
      <c r="K14" s="42">
        <v>851800</v>
      </c>
      <c r="L14" s="42">
        <f t="shared" si="2"/>
        <v>5652759</v>
      </c>
      <c r="M14" s="45">
        <f t="shared" si="3"/>
        <v>0.24196319836678792</v>
      </c>
      <c r="N14" s="46">
        <v>5301073</v>
      </c>
      <c r="O14" s="47">
        <v>1123569</v>
      </c>
      <c r="P14" s="48">
        <f t="shared" si="4"/>
        <v>6424642</v>
      </c>
      <c r="Q14" s="45">
        <f t="shared" si="5"/>
        <v>0.23974679238233673</v>
      </c>
      <c r="R14" s="46">
        <v>5736789</v>
      </c>
      <c r="S14" s="48">
        <v>882342</v>
      </c>
      <c r="T14" s="48">
        <f t="shared" si="6"/>
        <v>6619131</v>
      </c>
      <c r="U14" s="45">
        <f t="shared" si="7"/>
        <v>0.24700449077294717</v>
      </c>
      <c r="V14" s="46">
        <v>5420397</v>
      </c>
      <c r="W14" s="48">
        <v>2118005</v>
      </c>
      <c r="X14" s="48">
        <f t="shared" si="8"/>
        <v>7538402</v>
      </c>
      <c r="Y14" s="45">
        <f t="shared" si="9"/>
        <v>0.2813087015881339</v>
      </c>
      <c r="Z14" s="41">
        <f t="shared" si="10"/>
        <v>21259218</v>
      </c>
      <c r="AA14" s="42">
        <f t="shared" si="11"/>
        <v>4975716</v>
      </c>
      <c r="AB14" s="42">
        <f t="shared" si="12"/>
        <v>26234934</v>
      </c>
      <c r="AC14" s="45">
        <f t="shared" si="13"/>
        <v>0.9790026082172838</v>
      </c>
      <c r="AD14" s="41">
        <v>3963970</v>
      </c>
      <c r="AE14" s="42">
        <v>1440165</v>
      </c>
      <c r="AF14" s="42">
        <f t="shared" si="14"/>
        <v>5404135</v>
      </c>
      <c r="AG14" s="45">
        <f t="shared" si="15"/>
        <v>0.9449347710310673</v>
      </c>
      <c r="AH14" s="45">
        <f t="shared" si="16"/>
        <v>0.394932213943582</v>
      </c>
      <c r="AI14" s="14">
        <v>20691637</v>
      </c>
      <c r="AJ14" s="14">
        <v>20515578</v>
      </c>
      <c r="AK14" s="14">
        <v>19385883</v>
      </c>
      <c r="AL14" s="14"/>
    </row>
    <row r="15" spans="1:38" s="15" customFormat="1" ht="12.75">
      <c r="A15" s="30"/>
      <c r="B15" s="111" t="s">
        <v>609</v>
      </c>
      <c r="C15" s="40"/>
      <c r="D15" s="52">
        <f>SUM(D9:D14)</f>
        <v>92394601</v>
      </c>
      <c r="E15" s="53">
        <f>SUM(E9:E14)</f>
        <v>22470621</v>
      </c>
      <c r="F15" s="54">
        <f t="shared" si="0"/>
        <v>114865222</v>
      </c>
      <c r="G15" s="52">
        <f>SUM(G9:G14)</f>
        <v>96198426</v>
      </c>
      <c r="H15" s="53">
        <f>SUM(H9:H14)</f>
        <v>26411165</v>
      </c>
      <c r="I15" s="54">
        <f t="shared" si="1"/>
        <v>122609591</v>
      </c>
      <c r="J15" s="52">
        <f>SUM(J9:J14)</f>
        <v>20054132</v>
      </c>
      <c r="K15" s="53">
        <f>SUM(K9:K14)</f>
        <v>3555331</v>
      </c>
      <c r="L15" s="53">
        <f t="shared" si="2"/>
        <v>23609463</v>
      </c>
      <c r="M15" s="55">
        <f t="shared" si="3"/>
        <v>0.20554056823221914</v>
      </c>
      <c r="N15" s="74">
        <f>SUM(N9:N14)</f>
        <v>21856389</v>
      </c>
      <c r="O15" s="75">
        <f>SUM(O9:O14)</f>
        <v>6361076</v>
      </c>
      <c r="P15" s="76">
        <f t="shared" si="4"/>
        <v>28217465</v>
      </c>
      <c r="Q15" s="55">
        <f t="shared" si="5"/>
        <v>0.2301407644366092</v>
      </c>
      <c r="R15" s="74">
        <f>SUM(R9:R14)</f>
        <v>22564389</v>
      </c>
      <c r="S15" s="76">
        <f>SUM(S9:S14)</f>
        <v>4970799</v>
      </c>
      <c r="T15" s="76">
        <f t="shared" si="6"/>
        <v>27535188</v>
      </c>
      <c r="U15" s="55">
        <f t="shared" si="7"/>
        <v>0.22457613450484473</v>
      </c>
      <c r="V15" s="74">
        <f>SUM(V9:V14)</f>
        <v>19226934</v>
      </c>
      <c r="W15" s="76">
        <f>SUM(W9:W14)</f>
        <v>9895376</v>
      </c>
      <c r="X15" s="76">
        <f t="shared" si="8"/>
        <v>29122310</v>
      </c>
      <c r="Y15" s="55">
        <f t="shared" si="9"/>
        <v>0.23752065203447256</v>
      </c>
      <c r="Z15" s="52">
        <f t="shared" si="10"/>
        <v>83701844</v>
      </c>
      <c r="AA15" s="53">
        <f t="shared" si="11"/>
        <v>24782582</v>
      </c>
      <c r="AB15" s="53">
        <f t="shared" si="12"/>
        <v>108484426</v>
      </c>
      <c r="AC15" s="55">
        <f t="shared" si="13"/>
        <v>0.8847955948242254</v>
      </c>
      <c r="AD15" s="52">
        <f>SUM(AD9:AD14)</f>
        <v>18370544</v>
      </c>
      <c r="AE15" s="53">
        <f>SUM(AE9:AE14)</f>
        <v>7325212</v>
      </c>
      <c r="AF15" s="53">
        <f t="shared" si="14"/>
        <v>25695756</v>
      </c>
      <c r="AG15" s="55">
        <f t="shared" si="15"/>
        <v>0.9362155165045704</v>
      </c>
      <c r="AH15" s="55">
        <f t="shared" si="16"/>
        <v>0.13335097048711075</v>
      </c>
      <c r="AI15" s="14">
        <f>SUM(AI9:AI14)</f>
        <v>95691018</v>
      </c>
      <c r="AJ15" s="14">
        <f>SUM(AJ9:AJ14)</f>
        <v>94372466</v>
      </c>
      <c r="AK15" s="14">
        <f>SUM(AK9:AK14)</f>
        <v>88352967</v>
      </c>
      <c r="AL15" s="14"/>
    </row>
    <row r="16" spans="1:38" s="15" customFormat="1" ht="12.75">
      <c r="A16" s="59"/>
      <c r="B16" s="77"/>
      <c r="C16" s="78"/>
      <c r="D16" s="68"/>
      <c r="E16" s="69"/>
      <c r="F16" s="70"/>
      <c r="G16" s="68"/>
      <c r="H16" s="69"/>
      <c r="I16" s="70"/>
      <c r="J16" s="68"/>
      <c r="K16" s="69"/>
      <c r="L16" s="69"/>
      <c r="M16" s="71"/>
      <c r="N16" s="79"/>
      <c r="O16" s="80"/>
      <c r="P16" s="81"/>
      <c r="Q16" s="71"/>
      <c r="R16" s="79"/>
      <c r="S16" s="81"/>
      <c r="T16" s="81"/>
      <c r="U16" s="71"/>
      <c r="V16" s="79"/>
      <c r="W16" s="81"/>
      <c r="X16" s="81"/>
      <c r="Y16" s="71"/>
      <c r="Z16" s="68"/>
      <c r="AA16" s="69"/>
      <c r="AB16" s="69"/>
      <c r="AC16" s="71"/>
      <c r="AD16" s="68"/>
      <c r="AE16" s="69"/>
      <c r="AF16" s="69"/>
      <c r="AG16" s="71"/>
      <c r="AH16" s="71"/>
      <c r="AI16" s="14"/>
      <c r="AJ16" s="14"/>
      <c r="AK16" s="14"/>
      <c r="AL16" s="14"/>
    </row>
    <row r="17" spans="1:38" ht="12.75">
      <c r="A17" s="82"/>
      <c r="B17" s="83"/>
      <c r="C17" s="84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85"/>
      <c r="O17" s="85"/>
      <c r="P17" s="85"/>
      <c r="Q17" s="86"/>
      <c r="R17" s="85"/>
      <c r="S17" s="85"/>
      <c r="T17" s="85"/>
      <c r="U17" s="86"/>
      <c r="V17" s="85"/>
      <c r="W17" s="85"/>
      <c r="X17" s="85"/>
      <c r="Y17" s="86"/>
      <c r="Z17" s="72"/>
      <c r="AA17" s="72"/>
      <c r="AB17" s="72"/>
      <c r="AC17" s="73"/>
      <c r="AD17" s="72"/>
      <c r="AE17" s="72"/>
      <c r="AF17" s="72"/>
      <c r="AG17" s="73"/>
      <c r="AH17" s="73"/>
      <c r="AI17" s="3"/>
      <c r="AJ17" s="3"/>
      <c r="AK17" s="3"/>
      <c r="AL17" s="3"/>
    </row>
    <row r="18" spans="1:3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s="9" customFormat="1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7"/>
      <c r="AJ3" s="7"/>
      <c r="AK3" s="7"/>
      <c r="AL3" s="7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34" t="s">
        <v>51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/>
      <c r="B9" s="39" t="s">
        <v>52</v>
      </c>
      <c r="C9" s="40" t="s">
        <v>53</v>
      </c>
      <c r="D9" s="41">
        <v>2813259</v>
      </c>
      <c r="E9" s="42">
        <v>902089</v>
      </c>
      <c r="F9" s="43">
        <f>$D9+$E9</f>
        <v>3715348</v>
      </c>
      <c r="G9" s="41">
        <v>2875608</v>
      </c>
      <c r="H9" s="42">
        <v>724182</v>
      </c>
      <c r="I9" s="44">
        <f>$G9+$H9</f>
        <v>3599790</v>
      </c>
      <c r="J9" s="41">
        <v>1026760</v>
      </c>
      <c r="K9" s="42">
        <v>31731</v>
      </c>
      <c r="L9" s="42">
        <f>$J9+$K9</f>
        <v>1058491</v>
      </c>
      <c r="M9" s="45">
        <f>IF($F9=0,0,$L9/$F9)</f>
        <v>0.28489686565027017</v>
      </c>
      <c r="N9" s="46">
        <v>554395</v>
      </c>
      <c r="O9" s="47">
        <v>66898</v>
      </c>
      <c r="P9" s="48">
        <f>$N9+$O9</f>
        <v>621293</v>
      </c>
      <c r="Q9" s="45">
        <f>IF($I9=0,0,$P9/$I9)</f>
        <v>0.17259145672386444</v>
      </c>
      <c r="R9" s="46">
        <v>661680</v>
      </c>
      <c r="S9" s="48">
        <v>63286</v>
      </c>
      <c r="T9" s="48">
        <f>$R9+$S9</f>
        <v>724966</v>
      </c>
      <c r="U9" s="45">
        <f>IF($I9=0,0,$T9/$I9)</f>
        <v>0.20139119226399319</v>
      </c>
      <c r="V9" s="46">
        <v>453895</v>
      </c>
      <c r="W9" s="48">
        <v>179559</v>
      </c>
      <c r="X9" s="48">
        <f>$V9+$W9</f>
        <v>633454</v>
      </c>
      <c r="Y9" s="45">
        <f>IF($I9=0,0,$X9/$I9)</f>
        <v>0.17596970934415618</v>
      </c>
      <c r="Z9" s="41">
        <f>(($J9+$N9)+$R9)+$V9</f>
        <v>2696730</v>
      </c>
      <c r="AA9" s="42">
        <f>(($K9+$O9)+$S9)+$W9</f>
        <v>341474</v>
      </c>
      <c r="AB9" s="42">
        <f>$Z9+$AA9</f>
        <v>3038204</v>
      </c>
      <c r="AC9" s="45">
        <f>IF($I9=0,0,$AB9/$I9)</f>
        <v>0.8439947885848896</v>
      </c>
      <c r="AD9" s="41">
        <v>329258</v>
      </c>
      <c r="AE9" s="42">
        <v>116277</v>
      </c>
      <c r="AF9" s="42">
        <f>$AD9+$AE9</f>
        <v>445535</v>
      </c>
      <c r="AG9" s="45">
        <f>IF($AJ9=0,0,$AK9/$AJ9)</f>
        <v>0.7459848174632963</v>
      </c>
      <c r="AH9" s="45">
        <f>IF($AF9=0,0,$X9/$AF9-1)</f>
        <v>0.42178280045338745</v>
      </c>
      <c r="AI9" s="14">
        <v>2752241</v>
      </c>
      <c r="AJ9" s="14">
        <v>2752241</v>
      </c>
      <c r="AK9" s="14">
        <v>2053130</v>
      </c>
      <c r="AL9" s="14"/>
    </row>
    <row r="10" spans="1:38" s="15" customFormat="1" ht="12.75">
      <c r="A10" s="30"/>
      <c r="B10" s="39" t="s">
        <v>54</v>
      </c>
      <c r="C10" s="40" t="s">
        <v>55</v>
      </c>
      <c r="D10" s="41">
        <v>1007087</v>
      </c>
      <c r="E10" s="42">
        <v>297692</v>
      </c>
      <c r="F10" s="44">
        <f aca="true" t="shared" si="0" ref="F10:F30">$D10+$E10</f>
        <v>1304779</v>
      </c>
      <c r="G10" s="41">
        <v>1098889</v>
      </c>
      <c r="H10" s="42">
        <v>297692</v>
      </c>
      <c r="I10" s="44">
        <f aca="true" t="shared" si="1" ref="I10:I30">$G10+$H10</f>
        <v>1396581</v>
      </c>
      <c r="J10" s="41">
        <v>258245</v>
      </c>
      <c r="K10" s="42">
        <v>26164</v>
      </c>
      <c r="L10" s="42">
        <f aca="true" t="shared" si="2" ref="L10:L30">$J10+$K10</f>
        <v>284409</v>
      </c>
      <c r="M10" s="45">
        <f aca="true" t="shared" si="3" ref="M10:M30">IF($F10=0,0,$L10/$F10)</f>
        <v>0.21797484478214318</v>
      </c>
      <c r="N10" s="46">
        <v>238515</v>
      </c>
      <c r="O10" s="47">
        <v>53734</v>
      </c>
      <c r="P10" s="48">
        <f aca="true" t="shared" si="4" ref="P10:P30">$N10+$O10</f>
        <v>292249</v>
      </c>
      <c r="Q10" s="45">
        <f aca="true" t="shared" si="5" ref="Q10:Q30">IF($I10=0,0,$P10/$I10)</f>
        <v>0.2092603293328493</v>
      </c>
      <c r="R10" s="46">
        <v>210312</v>
      </c>
      <c r="S10" s="48">
        <v>25866</v>
      </c>
      <c r="T10" s="48">
        <f aca="true" t="shared" si="6" ref="T10:T30">$R10+$S10</f>
        <v>236178</v>
      </c>
      <c r="U10" s="45">
        <f aca="true" t="shared" si="7" ref="U10:U30">IF($I10=0,0,$T10/$I10)</f>
        <v>0.16911156603161578</v>
      </c>
      <c r="V10" s="46">
        <v>197760</v>
      </c>
      <c r="W10" s="48">
        <v>77251</v>
      </c>
      <c r="X10" s="48">
        <f aca="true" t="shared" si="8" ref="X10:X30">$V10+$W10</f>
        <v>275011</v>
      </c>
      <c r="Y10" s="45">
        <f aca="true" t="shared" si="9" ref="Y10:Y30">IF($I10=0,0,$X10/$I10)</f>
        <v>0.19691732881945265</v>
      </c>
      <c r="Z10" s="41">
        <f aca="true" t="shared" si="10" ref="Z10:Z30">(($J10+$N10)+$R10)+$V10</f>
        <v>904832</v>
      </c>
      <c r="AA10" s="42">
        <f aca="true" t="shared" si="11" ref="AA10:AA30">(($K10+$O10)+$S10)+$W10</f>
        <v>183015</v>
      </c>
      <c r="AB10" s="42">
        <f aca="true" t="shared" si="12" ref="AB10:AB30">$Z10+$AA10</f>
        <v>1087847</v>
      </c>
      <c r="AC10" s="45">
        <f aca="true" t="shared" si="13" ref="AC10:AC30">IF($I10=0,0,$AB10/$I10)</f>
        <v>0.7789358440362572</v>
      </c>
      <c r="AD10" s="41">
        <v>179015</v>
      </c>
      <c r="AE10" s="42">
        <v>71685</v>
      </c>
      <c r="AF10" s="42">
        <f aca="true" t="shared" si="14" ref="AF10:AF30">$AD10+$AE10</f>
        <v>250700</v>
      </c>
      <c r="AG10" s="45">
        <f aca="true" t="shared" si="15" ref="AG10:AG30">IF($AJ10=0,0,$AK10/$AJ10)</f>
        <v>1.1704192992533027</v>
      </c>
      <c r="AH10" s="45">
        <f aca="true" t="shared" si="16" ref="AH10:AH30">IF($AF10=0,0,$X10/$AF10-1)</f>
        <v>0.09697247706422019</v>
      </c>
      <c r="AI10" s="14">
        <v>821527</v>
      </c>
      <c r="AJ10" s="14">
        <v>870500</v>
      </c>
      <c r="AK10" s="14">
        <v>1018850</v>
      </c>
      <c r="AL10" s="14"/>
    </row>
    <row r="11" spans="1:38" s="15" customFormat="1" ht="12.75">
      <c r="A11" s="30"/>
      <c r="B11" s="39" t="s">
        <v>56</v>
      </c>
      <c r="C11" s="40" t="s">
        <v>57</v>
      </c>
      <c r="D11" s="41">
        <v>700299</v>
      </c>
      <c r="E11" s="42">
        <v>233240</v>
      </c>
      <c r="F11" s="44">
        <f t="shared" si="0"/>
        <v>933539</v>
      </c>
      <c r="G11" s="41">
        <v>700299</v>
      </c>
      <c r="H11" s="42">
        <v>233240</v>
      </c>
      <c r="I11" s="44">
        <f t="shared" si="1"/>
        <v>933539</v>
      </c>
      <c r="J11" s="41">
        <v>285539</v>
      </c>
      <c r="K11" s="42">
        <v>21979</v>
      </c>
      <c r="L11" s="42">
        <f t="shared" si="2"/>
        <v>307518</v>
      </c>
      <c r="M11" s="45">
        <f t="shared" si="3"/>
        <v>0.32941098336545127</v>
      </c>
      <c r="N11" s="46">
        <v>118556</v>
      </c>
      <c r="O11" s="47">
        <v>68811</v>
      </c>
      <c r="P11" s="48">
        <f t="shared" si="4"/>
        <v>187367</v>
      </c>
      <c r="Q11" s="45">
        <f t="shared" si="5"/>
        <v>0.20070613011347144</v>
      </c>
      <c r="R11" s="46">
        <v>134448</v>
      </c>
      <c r="S11" s="48">
        <v>25707</v>
      </c>
      <c r="T11" s="48">
        <f t="shared" si="6"/>
        <v>160155</v>
      </c>
      <c r="U11" s="45">
        <f t="shared" si="7"/>
        <v>0.1715568390822451</v>
      </c>
      <c r="V11" s="46">
        <v>190050</v>
      </c>
      <c r="W11" s="48">
        <v>103765</v>
      </c>
      <c r="X11" s="48">
        <f t="shared" si="8"/>
        <v>293815</v>
      </c>
      <c r="Y11" s="45">
        <f t="shared" si="9"/>
        <v>0.3147324321747672</v>
      </c>
      <c r="Z11" s="41">
        <f t="shared" si="10"/>
        <v>728593</v>
      </c>
      <c r="AA11" s="42">
        <f t="shared" si="11"/>
        <v>220262</v>
      </c>
      <c r="AB11" s="42">
        <f t="shared" si="12"/>
        <v>948855</v>
      </c>
      <c r="AC11" s="45">
        <f t="shared" si="13"/>
        <v>1.016406384735935</v>
      </c>
      <c r="AD11" s="41">
        <v>85445</v>
      </c>
      <c r="AE11" s="42">
        <v>-66163</v>
      </c>
      <c r="AF11" s="42">
        <f t="shared" si="14"/>
        <v>19282</v>
      </c>
      <c r="AG11" s="45">
        <f t="shared" si="15"/>
        <v>0</v>
      </c>
      <c r="AH11" s="45">
        <f t="shared" si="16"/>
        <v>14.23778653666632</v>
      </c>
      <c r="AI11" s="14">
        <v>0</v>
      </c>
      <c r="AJ11" s="14">
        <v>0</v>
      </c>
      <c r="AK11" s="14">
        <v>147170</v>
      </c>
      <c r="AL11" s="14"/>
    </row>
    <row r="12" spans="1:38" s="15" customFormat="1" ht="12.75">
      <c r="A12" s="30"/>
      <c r="B12" s="39" t="s">
        <v>58</v>
      </c>
      <c r="C12" s="40" t="s">
        <v>59</v>
      </c>
      <c r="D12" s="41">
        <v>951147</v>
      </c>
      <c r="E12" s="42">
        <v>448958</v>
      </c>
      <c r="F12" s="44">
        <f t="shared" si="0"/>
        <v>1400105</v>
      </c>
      <c r="G12" s="41">
        <v>45724</v>
      </c>
      <c r="H12" s="42">
        <v>448958</v>
      </c>
      <c r="I12" s="44">
        <f t="shared" si="1"/>
        <v>494682</v>
      </c>
      <c r="J12" s="41">
        <v>206388</v>
      </c>
      <c r="K12" s="42">
        <v>27948</v>
      </c>
      <c r="L12" s="42">
        <f t="shared" si="2"/>
        <v>234336</v>
      </c>
      <c r="M12" s="45">
        <f t="shared" si="3"/>
        <v>0.1673703043700294</v>
      </c>
      <c r="N12" s="46">
        <v>217063</v>
      </c>
      <c r="O12" s="47">
        <v>41408</v>
      </c>
      <c r="P12" s="48">
        <f t="shared" si="4"/>
        <v>258471</v>
      </c>
      <c r="Q12" s="45">
        <f t="shared" si="5"/>
        <v>0.522499302582265</v>
      </c>
      <c r="R12" s="46">
        <v>184163</v>
      </c>
      <c r="S12" s="48">
        <v>56390</v>
      </c>
      <c r="T12" s="48">
        <f t="shared" si="6"/>
        <v>240553</v>
      </c>
      <c r="U12" s="45">
        <f t="shared" si="7"/>
        <v>0.486278053375704</v>
      </c>
      <c r="V12" s="46">
        <v>168909</v>
      </c>
      <c r="W12" s="48">
        <v>59413</v>
      </c>
      <c r="X12" s="48">
        <f t="shared" si="8"/>
        <v>228322</v>
      </c>
      <c r="Y12" s="45">
        <f t="shared" si="9"/>
        <v>0.46155307854338745</v>
      </c>
      <c r="Z12" s="41">
        <f t="shared" si="10"/>
        <v>776523</v>
      </c>
      <c r="AA12" s="42">
        <f t="shared" si="11"/>
        <v>185159</v>
      </c>
      <c r="AB12" s="42">
        <f t="shared" si="12"/>
        <v>961682</v>
      </c>
      <c r="AC12" s="45">
        <f t="shared" si="13"/>
        <v>1.9440408181417557</v>
      </c>
      <c r="AD12" s="41">
        <v>251020</v>
      </c>
      <c r="AE12" s="42">
        <v>61509</v>
      </c>
      <c r="AF12" s="42">
        <f t="shared" si="14"/>
        <v>312529</v>
      </c>
      <c r="AG12" s="45">
        <f t="shared" si="15"/>
        <v>0.8419543167493481</v>
      </c>
      <c r="AH12" s="45">
        <f t="shared" si="16"/>
        <v>-0.2694373962096317</v>
      </c>
      <c r="AI12" s="14">
        <v>958359</v>
      </c>
      <c r="AJ12" s="14">
        <v>1076018</v>
      </c>
      <c r="AK12" s="14">
        <v>905958</v>
      </c>
      <c r="AL12" s="14"/>
    </row>
    <row r="13" spans="1:38" s="15" customFormat="1" ht="12.75">
      <c r="A13" s="30"/>
      <c r="B13" s="39" t="s">
        <v>60</v>
      </c>
      <c r="C13" s="40" t="s">
        <v>61</v>
      </c>
      <c r="D13" s="41">
        <v>2156141</v>
      </c>
      <c r="E13" s="42">
        <v>293090</v>
      </c>
      <c r="F13" s="44">
        <f t="shared" si="0"/>
        <v>2449231</v>
      </c>
      <c r="G13" s="41">
        <v>2281051</v>
      </c>
      <c r="H13" s="42">
        <v>385610</v>
      </c>
      <c r="I13" s="44">
        <f t="shared" si="1"/>
        <v>2666661</v>
      </c>
      <c r="J13" s="41">
        <v>607545</v>
      </c>
      <c r="K13" s="42">
        <v>27352</v>
      </c>
      <c r="L13" s="42">
        <f t="shared" si="2"/>
        <v>634897</v>
      </c>
      <c r="M13" s="45">
        <f t="shared" si="3"/>
        <v>0.25922299693250656</v>
      </c>
      <c r="N13" s="46">
        <v>509995</v>
      </c>
      <c r="O13" s="47">
        <v>31408</v>
      </c>
      <c r="P13" s="48">
        <f t="shared" si="4"/>
        <v>541403</v>
      </c>
      <c r="Q13" s="45">
        <f t="shared" si="5"/>
        <v>0.20302655643143241</v>
      </c>
      <c r="R13" s="46">
        <v>539445</v>
      </c>
      <c r="S13" s="48">
        <v>16692</v>
      </c>
      <c r="T13" s="48">
        <f t="shared" si="6"/>
        <v>556137</v>
      </c>
      <c r="U13" s="45">
        <f t="shared" si="7"/>
        <v>0.20855181817261362</v>
      </c>
      <c r="V13" s="46">
        <v>521579</v>
      </c>
      <c r="W13" s="48">
        <v>-26797</v>
      </c>
      <c r="X13" s="48">
        <f t="shared" si="8"/>
        <v>494782</v>
      </c>
      <c r="Y13" s="45">
        <f t="shared" si="9"/>
        <v>0.18554364428024409</v>
      </c>
      <c r="Z13" s="41">
        <f t="shared" si="10"/>
        <v>2178564</v>
      </c>
      <c r="AA13" s="42">
        <f t="shared" si="11"/>
        <v>48655</v>
      </c>
      <c r="AB13" s="42">
        <f t="shared" si="12"/>
        <v>2227219</v>
      </c>
      <c r="AC13" s="45">
        <f t="shared" si="13"/>
        <v>0.8352088998189121</v>
      </c>
      <c r="AD13" s="41">
        <v>0</v>
      </c>
      <c r="AE13" s="42">
        <v>0</v>
      </c>
      <c r="AF13" s="42">
        <f t="shared" si="14"/>
        <v>0</v>
      </c>
      <c r="AG13" s="45">
        <f t="shared" si="15"/>
        <v>0</v>
      </c>
      <c r="AH13" s="45">
        <f t="shared" si="16"/>
        <v>0</v>
      </c>
      <c r="AI13" s="14">
        <v>0</v>
      </c>
      <c r="AJ13" s="14">
        <v>0</v>
      </c>
      <c r="AK13" s="14">
        <v>0</v>
      </c>
      <c r="AL13" s="14"/>
    </row>
    <row r="14" spans="1:38" s="15" customFormat="1" ht="12.75">
      <c r="A14" s="30"/>
      <c r="B14" s="39" t="s">
        <v>62</v>
      </c>
      <c r="C14" s="40" t="s">
        <v>63</v>
      </c>
      <c r="D14" s="41">
        <v>766182</v>
      </c>
      <c r="E14" s="42">
        <v>330202</v>
      </c>
      <c r="F14" s="44">
        <f t="shared" si="0"/>
        <v>1096384</v>
      </c>
      <c r="G14" s="41">
        <v>756625</v>
      </c>
      <c r="H14" s="42">
        <v>286134</v>
      </c>
      <c r="I14" s="44">
        <f t="shared" si="1"/>
        <v>1042759</v>
      </c>
      <c r="J14" s="41">
        <v>289145</v>
      </c>
      <c r="K14" s="42">
        <v>42450</v>
      </c>
      <c r="L14" s="42">
        <f t="shared" si="2"/>
        <v>331595</v>
      </c>
      <c r="M14" s="45">
        <f t="shared" si="3"/>
        <v>0.3024442166248322</v>
      </c>
      <c r="N14" s="46">
        <v>96150</v>
      </c>
      <c r="O14" s="47">
        <v>68058</v>
      </c>
      <c r="P14" s="48">
        <f t="shared" si="4"/>
        <v>164208</v>
      </c>
      <c r="Q14" s="45">
        <f t="shared" si="5"/>
        <v>0.15747454589219562</v>
      </c>
      <c r="R14" s="46">
        <v>180820</v>
      </c>
      <c r="S14" s="48">
        <v>60155</v>
      </c>
      <c r="T14" s="48">
        <f t="shared" si="6"/>
        <v>240975</v>
      </c>
      <c r="U14" s="45">
        <f t="shared" si="7"/>
        <v>0.23109366593815062</v>
      </c>
      <c r="V14" s="46">
        <v>123397</v>
      </c>
      <c r="W14" s="48">
        <v>114260</v>
      </c>
      <c r="X14" s="48">
        <f t="shared" si="8"/>
        <v>237657</v>
      </c>
      <c r="Y14" s="45">
        <f t="shared" si="9"/>
        <v>0.22791172265115908</v>
      </c>
      <c r="Z14" s="41">
        <f t="shared" si="10"/>
        <v>689512</v>
      </c>
      <c r="AA14" s="42">
        <f t="shared" si="11"/>
        <v>284923</v>
      </c>
      <c r="AB14" s="42">
        <f t="shared" si="12"/>
        <v>974435</v>
      </c>
      <c r="AC14" s="45">
        <f t="shared" si="13"/>
        <v>0.9344776693368266</v>
      </c>
      <c r="AD14" s="41">
        <v>99223</v>
      </c>
      <c r="AE14" s="42">
        <v>133970</v>
      </c>
      <c r="AF14" s="42">
        <f t="shared" si="14"/>
        <v>233193</v>
      </c>
      <c r="AG14" s="45">
        <f t="shared" si="15"/>
        <v>0.8244223969810975</v>
      </c>
      <c r="AH14" s="45">
        <f t="shared" si="16"/>
        <v>0.019142941683498282</v>
      </c>
      <c r="AI14" s="14">
        <v>956925</v>
      </c>
      <c r="AJ14" s="14">
        <v>962469</v>
      </c>
      <c r="AK14" s="14">
        <v>793481</v>
      </c>
      <c r="AL14" s="14"/>
    </row>
    <row r="15" spans="1:38" s="15" customFormat="1" ht="12.75">
      <c r="A15" s="30"/>
      <c r="B15" s="39" t="s">
        <v>64</v>
      </c>
      <c r="C15" s="40" t="s">
        <v>65</v>
      </c>
      <c r="D15" s="41">
        <v>726199</v>
      </c>
      <c r="E15" s="42">
        <v>109001</v>
      </c>
      <c r="F15" s="44">
        <f t="shared" si="0"/>
        <v>835200</v>
      </c>
      <c r="G15" s="41">
        <v>779958</v>
      </c>
      <c r="H15" s="42">
        <v>109001</v>
      </c>
      <c r="I15" s="44">
        <f t="shared" si="1"/>
        <v>888959</v>
      </c>
      <c r="J15" s="41">
        <v>159557</v>
      </c>
      <c r="K15" s="42">
        <v>5874</v>
      </c>
      <c r="L15" s="42">
        <f t="shared" si="2"/>
        <v>165431</v>
      </c>
      <c r="M15" s="45">
        <f t="shared" si="3"/>
        <v>0.1980735153256705</v>
      </c>
      <c r="N15" s="46">
        <v>168764</v>
      </c>
      <c r="O15" s="47">
        <v>-498</v>
      </c>
      <c r="P15" s="48">
        <f t="shared" si="4"/>
        <v>168266</v>
      </c>
      <c r="Q15" s="45">
        <f t="shared" si="5"/>
        <v>0.1892843201992443</v>
      </c>
      <c r="R15" s="46">
        <v>199371</v>
      </c>
      <c r="S15" s="48">
        <v>-85</v>
      </c>
      <c r="T15" s="48">
        <f t="shared" si="6"/>
        <v>199286</v>
      </c>
      <c r="U15" s="45">
        <f t="shared" si="7"/>
        <v>0.22417906787602127</v>
      </c>
      <c r="V15" s="46">
        <v>99015</v>
      </c>
      <c r="W15" s="48">
        <v>3833</v>
      </c>
      <c r="X15" s="48">
        <f t="shared" si="8"/>
        <v>102848</v>
      </c>
      <c r="Y15" s="45">
        <f t="shared" si="9"/>
        <v>0.11569487456676855</v>
      </c>
      <c r="Z15" s="41">
        <f t="shared" si="10"/>
        <v>626707</v>
      </c>
      <c r="AA15" s="42">
        <f t="shared" si="11"/>
        <v>9124</v>
      </c>
      <c r="AB15" s="42">
        <f t="shared" si="12"/>
        <v>635831</v>
      </c>
      <c r="AC15" s="45">
        <f t="shared" si="13"/>
        <v>0.7152534593833911</v>
      </c>
      <c r="AD15" s="41">
        <v>142417</v>
      </c>
      <c r="AE15" s="42">
        <v>4646</v>
      </c>
      <c r="AF15" s="42">
        <f t="shared" si="14"/>
        <v>147063</v>
      </c>
      <c r="AG15" s="45">
        <f t="shared" si="15"/>
        <v>0.8840433236856526</v>
      </c>
      <c r="AH15" s="45">
        <f t="shared" si="16"/>
        <v>-0.300653461441695</v>
      </c>
      <c r="AI15" s="14">
        <v>726254</v>
      </c>
      <c r="AJ15" s="14">
        <v>726254</v>
      </c>
      <c r="AK15" s="14">
        <v>642040</v>
      </c>
      <c r="AL15" s="14"/>
    </row>
    <row r="16" spans="1:38" s="15" customFormat="1" ht="12.75">
      <c r="A16" s="30"/>
      <c r="B16" s="39" t="s">
        <v>66</v>
      </c>
      <c r="C16" s="40" t="s">
        <v>67</v>
      </c>
      <c r="D16" s="41">
        <v>617730</v>
      </c>
      <c r="E16" s="42">
        <v>162870</v>
      </c>
      <c r="F16" s="44">
        <f t="shared" si="0"/>
        <v>780600</v>
      </c>
      <c r="G16" s="41">
        <v>617730</v>
      </c>
      <c r="H16" s="42">
        <v>162870</v>
      </c>
      <c r="I16" s="44">
        <f t="shared" si="1"/>
        <v>780600</v>
      </c>
      <c r="J16" s="41">
        <v>212029</v>
      </c>
      <c r="K16" s="42">
        <v>27041</v>
      </c>
      <c r="L16" s="42">
        <f t="shared" si="2"/>
        <v>239070</v>
      </c>
      <c r="M16" s="45">
        <f t="shared" si="3"/>
        <v>0.3062644119907763</v>
      </c>
      <c r="N16" s="46">
        <v>197182</v>
      </c>
      <c r="O16" s="47">
        <v>25768</v>
      </c>
      <c r="P16" s="48">
        <f t="shared" si="4"/>
        <v>222950</v>
      </c>
      <c r="Q16" s="45">
        <f t="shared" si="5"/>
        <v>0.2856136305406098</v>
      </c>
      <c r="R16" s="46">
        <v>37659</v>
      </c>
      <c r="S16" s="48">
        <v>14362</v>
      </c>
      <c r="T16" s="48">
        <f t="shared" si="6"/>
        <v>52021</v>
      </c>
      <c r="U16" s="45">
        <f t="shared" si="7"/>
        <v>0.06664232641557775</v>
      </c>
      <c r="V16" s="46">
        <v>0</v>
      </c>
      <c r="W16" s="48">
        <v>25013</v>
      </c>
      <c r="X16" s="48">
        <f t="shared" si="8"/>
        <v>25013</v>
      </c>
      <c r="Y16" s="45">
        <f t="shared" si="9"/>
        <v>0.032043300025621314</v>
      </c>
      <c r="Z16" s="41">
        <f t="shared" si="10"/>
        <v>446870</v>
      </c>
      <c r="AA16" s="42">
        <f t="shared" si="11"/>
        <v>92184</v>
      </c>
      <c r="AB16" s="42">
        <f t="shared" si="12"/>
        <v>539054</v>
      </c>
      <c r="AC16" s="45">
        <f t="shared" si="13"/>
        <v>0.6905636689725851</v>
      </c>
      <c r="AD16" s="41">
        <v>80281</v>
      </c>
      <c r="AE16" s="42">
        <v>1850</v>
      </c>
      <c r="AF16" s="42">
        <f t="shared" si="14"/>
        <v>82131</v>
      </c>
      <c r="AG16" s="45">
        <f t="shared" si="15"/>
        <v>0</v>
      </c>
      <c r="AH16" s="45">
        <f t="shared" si="16"/>
        <v>-0.6954499519061013</v>
      </c>
      <c r="AI16" s="14">
        <v>0</v>
      </c>
      <c r="AJ16" s="14">
        <v>0</v>
      </c>
      <c r="AK16" s="14">
        <v>518045</v>
      </c>
      <c r="AL16" s="14"/>
    </row>
    <row r="17" spans="1:38" s="15" customFormat="1" ht="12.75">
      <c r="A17" s="30"/>
      <c r="B17" s="39" t="s">
        <v>68</v>
      </c>
      <c r="C17" s="40" t="s">
        <v>69</v>
      </c>
      <c r="D17" s="41">
        <v>2538872</v>
      </c>
      <c r="E17" s="42">
        <v>727434</v>
      </c>
      <c r="F17" s="44">
        <f t="shared" si="0"/>
        <v>3266306</v>
      </c>
      <c r="G17" s="41">
        <v>2713846</v>
      </c>
      <c r="H17" s="42">
        <v>840015</v>
      </c>
      <c r="I17" s="44">
        <f t="shared" si="1"/>
        <v>3553861</v>
      </c>
      <c r="J17" s="41">
        <v>524606</v>
      </c>
      <c r="K17" s="42">
        <v>94119</v>
      </c>
      <c r="L17" s="42">
        <f t="shared" si="2"/>
        <v>618725</v>
      </c>
      <c r="M17" s="45">
        <f t="shared" si="3"/>
        <v>0.18942652647976033</v>
      </c>
      <c r="N17" s="46">
        <v>410101</v>
      </c>
      <c r="O17" s="47">
        <v>174712</v>
      </c>
      <c r="P17" s="48">
        <f t="shared" si="4"/>
        <v>584813</v>
      </c>
      <c r="Q17" s="45">
        <f t="shared" si="5"/>
        <v>0.16455708312733672</v>
      </c>
      <c r="R17" s="46">
        <v>504285</v>
      </c>
      <c r="S17" s="48">
        <v>137095</v>
      </c>
      <c r="T17" s="48">
        <f t="shared" si="6"/>
        <v>641380</v>
      </c>
      <c r="U17" s="45">
        <f t="shared" si="7"/>
        <v>0.18047413784613411</v>
      </c>
      <c r="V17" s="46">
        <v>1015987</v>
      </c>
      <c r="W17" s="48">
        <v>164326</v>
      </c>
      <c r="X17" s="48">
        <f t="shared" si="8"/>
        <v>1180313</v>
      </c>
      <c r="Y17" s="45">
        <f t="shared" si="9"/>
        <v>0.33212131819449325</v>
      </c>
      <c r="Z17" s="41">
        <f t="shared" si="10"/>
        <v>2454979</v>
      </c>
      <c r="AA17" s="42">
        <f t="shared" si="11"/>
        <v>570252</v>
      </c>
      <c r="AB17" s="42">
        <f t="shared" si="12"/>
        <v>3025231</v>
      </c>
      <c r="AC17" s="45">
        <f t="shared" si="13"/>
        <v>0.8512519200947927</v>
      </c>
      <c r="AD17" s="41">
        <v>320397</v>
      </c>
      <c r="AE17" s="42">
        <v>226602</v>
      </c>
      <c r="AF17" s="42">
        <f t="shared" si="14"/>
        <v>546999</v>
      </c>
      <c r="AG17" s="45">
        <f t="shared" si="15"/>
        <v>0.7741738530349932</v>
      </c>
      <c r="AH17" s="45">
        <f t="shared" si="16"/>
        <v>1.1577973634321088</v>
      </c>
      <c r="AI17" s="14">
        <v>2564313</v>
      </c>
      <c r="AJ17" s="14">
        <v>2715558</v>
      </c>
      <c r="AK17" s="14">
        <v>2102314</v>
      </c>
      <c r="AL17" s="14"/>
    </row>
    <row r="18" spans="1:38" s="15" customFormat="1" ht="12.75">
      <c r="A18" s="30"/>
      <c r="B18" s="39" t="s">
        <v>70</v>
      </c>
      <c r="C18" s="40" t="s">
        <v>71</v>
      </c>
      <c r="D18" s="41">
        <v>1022119</v>
      </c>
      <c r="E18" s="42">
        <v>139682</v>
      </c>
      <c r="F18" s="44">
        <f t="shared" si="0"/>
        <v>1161801</v>
      </c>
      <c r="G18" s="41">
        <v>1065071</v>
      </c>
      <c r="H18" s="42">
        <v>141400</v>
      </c>
      <c r="I18" s="44">
        <f t="shared" si="1"/>
        <v>1206471</v>
      </c>
      <c r="J18" s="41">
        <v>207283</v>
      </c>
      <c r="K18" s="42">
        <v>6069</v>
      </c>
      <c r="L18" s="42">
        <f t="shared" si="2"/>
        <v>213352</v>
      </c>
      <c r="M18" s="45">
        <f t="shared" si="3"/>
        <v>0.18363902251762565</v>
      </c>
      <c r="N18" s="46">
        <v>199485</v>
      </c>
      <c r="O18" s="47">
        <v>35081</v>
      </c>
      <c r="P18" s="48">
        <f t="shared" si="4"/>
        <v>234566</v>
      </c>
      <c r="Q18" s="45">
        <f t="shared" si="5"/>
        <v>0.19442323934848</v>
      </c>
      <c r="R18" s="46">
        <v>124845</v>
      </c>
      <c r="S18" s="48">
        <v>24802</v>
      </c>
      <c r="T18" s="48">
        <f t="shared" si="6"/>
        <v>149647</v>
      </c>
      <c r="U18" s="45">
        <f t="shared" si="7"/>
        <v>0.12403696400493672</v>
      </c>
      <c r="V18" s="46">
        <v>81468</v>
      </c>
      <c r="W18" s="48">
        <v>16827</v>
      </c>
      <c r="X18" s="48">
        <f t="shared" si="8"/>
        <v>98295</v>
      </c>
      <c r="Y18" s="45">
        <f t="shared" si="9"/>
        <v>0.08147315600623636</v>
      </c>
      <c r="Z18" s="41">
        <f t="shared" si="10"/>
        <v>613081</v>
      </c>
      <c r="AA18" s="42">
        <f t="shared" si="11"/>
        <v>82779</v>
      </c>
      <c r="AB18" s="42">
        <f t="shared" si="12"/>
        <v>695860</v>
      </c>
      <c r="AC18" s="45">
        <f t="shared" si="13"/>
        <v>0.5767730844753003</v>
      </c>
      <c r="AD18" s="41">
        <v>137504</v>
      </c>
      <c r="AE18" s="42">
        <v>0</v>
      </c>
      <c r="AF18" s="42">
        <f t="shared" si="14"/>
        <v>137504</v>
      </c>
      <c r="AG18" s="45">
        <f t="shared" si="15"/>
        <v>0.8595364176928614</v>
      </c>
      <c r="AH18" s="45">
        <f t="shared" si="16"/>
        <v>-0.28514806841982776</v>
      </c>
      <c r="AI18" s="14">
        <v>1117569</v>
      </c>
      <c r="AJ18" s="14">
        <v>1087919</v>
      </c>
      <c r="AK18" s="14">
        <v>935106</v>
      </c>
      <c r="AL18" s="14"/>
    </row>
    <row r="19" spans="1:38" s="15" customFormat="1" ht="12.75">
      <c r="A19" s="30"/>
      <c r="B19" s="39" t="s">
        <v>72</v>
      </c>
      <c r="C19" s="40" t="s">
        <v>73</v>
      </c>
      <c r="D19" s="41">
        <v>717273</v>
      </c>
      <c r="E19" s="42">
        <v>1276251</v>
      </c>
      <c r="F19" s="44">
        <f t="shared" si="0"/>
        <v>1993524</v>
      </c>
      <c r="G19" s="41">
        <v>720994</v>
      </c>
      <c r="H19" s="42">
        <v>1276251</v>
      </c>
      <c r="I19" s="44">
        <f t="shared" si="1"/>
        <v>1997245</v>
      </c>
      <c r="J19" s="41">
        <v>210526</v>
      </c>
      <c r="K19" s="42">
        <v>97129</v>
      </c>
      <c r="L19" s="42">
        <f t="shared" si="2"/>
        <v>307655</v>
      </c>
      <c r="M19" s="45">
        <f t="shared" si="3"/>
        <v>0.1543272115108722</v>
      </c>
      <c r="N19" s="46">
        <v>175444</v>
      </c>
      <c r="O19" s="47">
        <v>197223</v>
      </c>
      <c r="P19" s="48">
        <f t="shared" si="4"/>
        <v>372667</v>
      </c>
      <c r="Q19" s="45">
        <f t="shared" si="5"/>
        <v>0.18659052845294394</v>
      </c>
      <c r="R19" s="46">
        <v>247815</v>
      </c>
      <c r="S19" s="48">
        <v>73040</v>
      </c>
      <c r="T19" s="48">
        <f t="shared" si="6"/>
        <v>320855</v>
      </c>
      <c r="U19" s="45">
        <f t="shared" si="7"/>
        <v>0.16064879371334012</v>
      </c>
      <c r="V19" s="46">
        <v>138420</v>
      </c>
      <c r="W19" s="48">
        <v>251643</v>
      </c>
      <c r="X19" s="48">
        <f t="shared" si="8"/>
        <v>390063</v>
      </c>
      <c r="Y19" s="45">
        <f t="shared" si="9"/>
        <v>0.19530052647521962</v>
      </c>
      <c r="Z19" s="41">
        <f t="shared" si="10"/>
        <v>772205</v>
      </c>
      <c r="AA19" s="42">
        <f t="shared" si="11"/>
        <v>619035</v>
      </c>
      <c r="AB19" s="42">
        <f t="shared" si="12"/>
        <v>1391240</v>
      </c>
      <c r="AC19" s="45">
        <f t="shared" si="13"/>
        <v>0.6965795383140275</v>
      </c>
      <c r="AD19" s="41">
        <v>145808</v>
      </c>
      <c r="AE19" s="42">
        <v>113193</v>
      </c>
      <c r="AF19" s="42">
        <f t="shared" si="14"/>
        <v>259001</v>
      </c>
      <c r="AG19" s="45">
        <f t="shared" si="15"/>
        <v>0.5356616351035817</v>
      </c>
      <c r="AH19" s="45">
        <f t="shared" si="16"/>
        <v>0.5060289342512192</v>
      </c>
      <c r="AI19" s="14">
        <v>1824019</v>
      </c>
      <c r="AJ19" s="14">
        <v>1824019</v>
      </c>
      <c r="AK19" s="14">
        <v>977057</v>
      </c>
      <c r="AL19" s="14"/>
    </row>
    <row r="20" spans="1:38" s="15" customFormat="1" ht="12.75">
      <c r="A20" s="30"/>
      <c r="B20" s="39" t="s">
        <v>74</v>
      </c>
      <c r="C20" s="40" t="s">
        <v>75</v>
      </c>
      <c r="D20" s="41">
        <v>933087</v>
      </c>
      <c r="E20" s="42">
        <v>139631</v>
      </c>
      <c r="F20" s="44">
        <f t="shared" si="0"/>
        <v>1072718</v>
      </c>
      <c r="G20" s="41">
        <v>949226</v>
      </c>
      <c r="H20" s="42">
        <v>139631</v>
      </c>
      <c r="I20" s="44">
        <f t="shared" si="1"/>
        <v>1088857</v>
      </c>
      <c r="J20" s="41">
        <v>253956</v>
      </c>
      <c r="K20" s="42">
        <v>21307</v>
      </c>
      <c r="L20" s="42">
        <f t="shared" si="2"/>
        <v>275263</v>
      </c>
      <c r="M20" s="45">
        <f t="shared" si="3"/>
        <v>0.2566033197914084</v>
      </c>
      <c r="N20" s="46">
        <v>249256</v>
      </c>
      <c r="O20" s="47">
        <v>18549</v>
      </c>
      <c r="P20" s="48">
        <f t="shared" si="4"/>
        <v>267805</v>
      </c>
      <c r="Q20" s="45">
        <f t="shared" si="5"/>
        <v>0.24595057018506564</v>
      </c>
      <c r="R20" s="46">
        <v>233861</v>
      </c>
      <c r="S20" s="48">
        <v>12366</v>
      </c>
      <c r="T20" s="48">
        <f t="shared" si="6"/>
        <v>246227</v>
      </c>
      <c r="U20" s="45">
        <f t="shared" si="7"/>
        <v>0.22613345921457087</v>
      </c>
      <c r="V20" s="46">
        <v>238935</v>
      </c>
      <c r="W20" s="48">
        <v>32487</v>
      </c>
      <c r="X20" s="48">
        <f t="shared" si="8"/>
        <v>271422</v>
      </c>
      <c r="Y20" s="45">
        <f t="shared" si="9"/>
        <v>0.24927240216116534</v>
      </c>
      <c r="Z20" s="41">
        <f t="shared" si="10"/>
        <v>976008</v>
      </c>
      <c r="AA20" s="42">
        <f t="shared" si="11"/>
        <v>84709</v>
      </c>
      <c r="AB20" s="42">
        <f t="shared" si="12"/>
        <v>1060717</v>
      </c>
      <c r="AC20" s="45">
        <f t="shared" si="13"/>
        <v>0.9741563860084473</v>
      </c>
      <c r="AD20" s="41">
        <v>0</v>
      </c>
      <c r="AE20" s="42">
        <v>0</v>
      </c>
      <c r="AF20" s="42">
        <f t="shared" si="14"/>
        <v>0</v>
      </c>
      <c r="AG20" s="45">
        <f t="shared" si="15"/>
        <v>0</v>
      </c>
      <c r="AH20" s="45">
        <f t="shared" si="16"/>
        <v>0</v>
      </c>
      <c r="AI20" s="14">
        <v>0</v>
      </c>
      <c r="AJ20" s="14">
        <v>0</v>
      </c>
      <c r="AK20" s="14">
        <v>0</v>
      </c>
      <c r="AL20" s="14"/>
    </row>
    <row r="21" spans="1:38" s="15" customFormat="1" ht="12.75">
      <c r="A21" s="30"/>
      <c r="B21" s="39" t="s">
        <v>76</v>
      </c>
      <c r="C21" s="40" t="s">
        <v>77</v>
      </c>
      <c r="D21" s="41">
        <v>1584771</v>
      </c>
      <c r="E21" s="42">
        <v>236817</v>
      </c>
      <c r="F21" s="44">
        <f t="shared" si="0"/>
        <v>1821588</v>
      </c>
      <c r="G21" s="41">
        <v>1633866</v>
      </c>
      <c r="H21" s="42">
        <v>323303</v>
      </c>
      <c r="I21" s="44">
        <f t="shared" si="1"/>
        <v>1957169</v>
      </c>
      <c r="J21" s="41">
        <v>418118</v>
      </c>
      <c r="K21" s="42">
        <v>42951</v>
      </c>
      <c r="L21" s="42">
        <f t="shared" si="2"/>
        <v>461069</v>
      </c>
      <c r="M21" s="45">
        <f t="shared" si="3"/>
        <v>0.25311376666952135</v>
      </c>
      <c r="N21" s="46">
        <v>434385</v>
      </c>
      <c r="O21" s="47">
        <v>89482</v>
      </c>
      <c r="P21" s="48">
        <f t="shared" si="4"/>
        <v>523867</v>
      </c>
      <c r="Q21" s="45">
        <f t="shared" si="5"/>
        <v>0.26766569468451623</v>
      </c>
      <c r="R21" s="46">
        <v>476570</v>
      </c>
      <c r="S21" s="48">
        <v>39103</v>
      </c>
      <c r="T21" s="48">
        <f t="shared" si="6"/>
        <v>515673</v>
      </c>
      <c r="U21" s="45">
        <f t="shared" si="7"/>
        <v>0.2634790352800397</v>
      </c>
      <c r="V21" s="46">
        <v>252600</v>
      </c>
      <c r="W21" s="48">
        <v>28173</v>
      </c>
      <c r="X21" s="48">
        <f t="shared" si="8"/>
        <v>280773</v>
      </c>
      <c r="Y21" s="45">
        <f t="shared" si="9"/>
        <v>0.14345874066061745</v>
      </c>
      <c r="Z21" s="41">
        <f t="shared" si="10"/>
        <v>1581673</v>
      </c>
      <c r="AA21" s="42">
        <f t="shared" si="11"/>
        <v>199709</v>
      </c>
      <c r="AB21" s="42">
        <f t="shared" si="12"/>
        <v>1781382</v>
      </c>
      <c r="AC21" s="45">
        <f t="shared" si="13"/>
        <v>0.9101830245625186</v>
      </c>
      <c r="AD21" s="41">
        <v>461389</v>
      </c>
      <c r="AE21" s="42">
        <v>89938</v>
      </c>
      <c r="AF21" s="42">
        <f t="shared" si="14"/>
        <v>551327</v>
      </c>
      <c r="AG21" s="45">
        <f t="shared" si="15"/>
        <v>1.0949853888948557</v>
      </c>
      <c r="AH21" s="45">
        <f t="shared" si="16"/>
        <v>-0.4907323602870891</v>
      </c>
      <c r="AI21" s="14">
        <v>1630540</v>
      </c>
      <c r="AJ21" s="14">
        <v>1703841</v>
      </c>
      <c r="AK21" s="14">
        <v>1865681</v>
      </c>
      <c r="AL21" s="14"/>
    </row>
    <row r="22" spans="1:38" s="15" customFormat="1" ht="12.75">
      <c r="A22" s="30"/>
      <c r="B22" s="39" t="s">
        <v>78</v>
      </c>
      <c r="C22" s="40" t="s">
        <v>79</v>
      </c>
      <c r="D22" s="41">
        <v>0</v>
      </c>
      <c r="E22" s="42">
        <v>80245</v>
      </c>
      <c r="F22" s="44">
        <f t="shared" si="0"/>
        <v>80245</v>
      </c>
      <c r="G22" s="41">
        <v>0</v>
      </c>
      <c r="H22" s="42">
        <v>80245</v>
      </c>
      <c r="I22" s="44">
        <f t="shared" si="1"/>
        <v>80245</v>
      </c>
      <c r="J22" s="41">
        <v>200657</v>
      </c>
      <c r="K22" s="42">
        <v>15411</v>
      </c>
      <c r="L22" s="42">
        <f t="shared" si="2"/>
        <v>216068</v>
      </c>
      <c r="M22" s="45">
        <f t="shared" si="3"/>
        <v>2.692603900554552</v>
      </c>
      <c r="N22" s="46">
        <v>196956</v>
      </c>
      <c r="O22" s="47">
        <v>4950</v>
      </c>
      <c r="P22" s="48">
        <f t="shared" si="4"/>
        <v>201906</v>
      </c>
      <c r="Q22" s="45">
        <f t="shared" si="5"/>
        <v>2.51611938438532</v>
      </c>
      <c r="R22" s="46">
        <v>182494</v>
      </c>
      <c r="S22" s="48">
        <v>3067</v>
      </c>
      <c r="T22" s="48">
        <f t="shared" si="6"/>
        <v>185561</v>
      </c>
      <c r="U22" s="45">
        <f t="shared" si="7"/>
        <v>2.312430681039317</v>
      </c>
      <c r="V22" s="46">
        <v>214577</v>
      </c>
      <c r="W22" s="48">
        <v>23747</v>
      </c>
      <c r="X22" s="48">
        <f t="shared" si="8"/>
        <v>238324</v>
      </c>
      <c r="Y22" s="45">
        <f t="shared" si="9"/>
        <v>2.9699545142999564</v>
      </c>
      <c r="Z22" s="41">
        <f t="shared" si="10"/>
        <v>794684</v>
      </c>
      <c r="AA22" s="42">
        <f t="shared" si="11"/>
        <v>47175</v>
      </c>
      <c r="AB22" s="42">
        <f t="shared" si="12"/>
        <v>841859</v>
      </c>
      <c r="AC22" s="45">
        <f t="shared" si="13"/>
        <v>10.491108480279145</v>
      </c>
      <c r="AD22" s="41">
        <v>168515</v>
      </c>
      <c r="AE22" s="42">
        <v>9573</v>
      </c>
      <c r="AF22" s="42">
        <f t="shared" si="14"/>
        <v>178088</v>
      </c>
      <c r="AG22" s="45">
        <f t="shared" si="15"/>
        <v>0</v>
      </c>
      <c r="AH22" s="45">
        <f t="shared" si="16"/>
        <v>0.3382372759534613</v>
      </c>
      <c r="AI22" s="14">
        <v>0</v>
      </c>
      <c r="AJ22" s="14">
        <v>0</v>
      </c>
      <c r="AK22" s="14">
        <v>695625</v>
      </c>
      <c r="AL22" s="14"/>
    </row>
    <row r="23" spans="1:38" s="15" customFormat="1" ht="12.75">
      <c r="A23" s="30"/>
      <c r="B23" s="39" t="s">
        <v>80</v>
      </c>
      <c r="C23" s="40" t="s">
        <v>81</v>
      </c>
      <c r="D23" s="41">
        <v>2012933</v>
      </c>
      <c r="E23" s="42">
        <v>1244109</v>
      </c>
      <c r="F23" s="44">
        <f t="shared" si="0"/>
        <v>3257042</v>
      </c>
      <c r="G23" s="41">
        <v>2432302</v>
      </c>
      <c r="H23" s="42">
        <v>1244109</v>
      </c>
      <c r="I23" s="44">
        <f t="shared" si="1"/>
        <v>3676411</v>
      </c>
      <c r="J23" s="41">
        <v>0</v>
      </c>
      <c r="K23" s="42">
        <v>177947</v>
      </c>
      <c r="L23" s="42">
        <f t="shared" si="2"/>
        <v>177947</v>
      </c>
      <c r="M23" s="45">
        <f t="shared" si="3"/>
        <v>0.05463454263101305</v>
      </c>
      <c r="N23" s="46">
        <v>0</v>
      </c>
      <c r="O23" s="47">
        <v>255230</v>
      </c>
      <c r="P23" s="48">
        <f t="shared" si="4"/>
        <v>255230</v>
      </c>
      <c r="Q23" s="45">
        <f t="shared" si="5"/>
        <v>0.06942368521909004</v>
      </c>
      <c r="R23" s="46">
        <v>1090598</v>
      </c>
      <c r="S23" s="48">
        <v>219898</v>
      </c>
      <c r="T23" s="48">
        <f t="shared" si="6"/>
        <v>1310496</v>
      </c>
      <c r="U23" s="45">
        <f t="shared" si="7"/>
        <v>0.35646068951485566</v>
      </c>
      <c r="V23" s="46">
        <v>620244</v>
      </c>
      <c r="W23" s="48">
        <v>350091</v>
      </c>
      <c r="X23" s="48">
        <f t="shared" si="8"/>
        <v>970335</v>
      </c>
      <c r="Y23" s="45">
        <f t="shared" si="9"/>
        <v>0.2639353978649286</v>
      </c>
      <c r="Z23" s="41">
        <f t="shared" si="10"/>
        <v>1710842</v>
      </c>
      <c r="AA23" s="42">
        <f t="shared" si="11"/>
        <v>1003166</v>
      </c>
      <c r="AB23" s="42">
        <f t="shared" si="12"/>
        <v>2714008</v>
      </c>
      <c r="AC23" s="45">
        <f t="shared" si="13"/>
        <v>0.738222141104463</v>
      </c>
      <c r="AD23" s="41">
        <v>86353</v>
      </c>
      <c r="AE23" s="42">
        <v>0</v>
      </c>
      <c r="AF23" s="42">
        <f t="shared" si="14"/>
        <v>86353</v>
      </c>
      <c r="AG23" s="45">
        <f t="shared" si="15"/>
        <v>0.7258789976307878</v>
      </c>
      <c r="AH23" s="45">
        <f t="shared" si="16"/>
        <v>10.236841800516485</v>
      </c>
      <c r="AI23" s="14">
        <v>2410928</v>
      </c>
      <c r="AJ23" s="14">
        <v>2410928</v>
      </c>
      <c r="AK23" s="14">
        <v>1750042</v>
      </c>
      <c r="AL23" s="14"/>
    </row>
    <row r="24" spans="1:38" s="15" customFormat="1" ht="12.75">
      <c r="A24" s="30"/>
      <c r="B24" s="39" t="s">
        <v>82</v>
      </c>
      <c r="C24" s="40" t="s">
        <v>83</v>
      </c>
      <c r="D24" s="41">
        <v>1374083</v>
      </c>
      <c r="E24" s="42">
        <v>362747</v>
      </c>
      <c r="F24" s="44">
        <f t="shared" si="0"/>
        <v>1736830</v>
      </c>
      <c r="G24" s="41">
        <v>1374083</v>
      </c>
      <c r="H24" s="42">
        <v>362747</v>
      </c>
      <c r="I24" s="44">
        <f t="shared" si="1"/>
        <v>1736830</v>
      </c>
      <c r="J24" s="41">
        <v>455386</v>
      </c>
      <c r="K24" s="42">
        <v>44006</v>
      </c>
      <c r="L24" s="42">
        <f t="shared" si="2"/>
        <v>499392</v>
      </c>
      <c r="M24" s="45">
        <f t="shared" si="3"/>
        <v>0.2875307312747937</v>
      </c>
      <c r="N24" s="46">
        <v>309562</v>
      </c>
      <c r="O24" s="47">
        <v>68893</v>
      </c>
      <c r="P24" s="48">
        <f t="shared" si="4"/>
        <v>378455</v>
      </c>
      <c r="Q24" s="45">
        <f t="shared" si="5"/>
        <v>0.21789985202927173</v>
      </c>
      <c r="R24" s="46">
        <v>285559</v>
      </c>
      <c r="S24" s="48">
        <v>45621</v>
      </c>
      <c r="T24" s="48">
        <f t="shared" si="6"/>
        <v>331180</v>
      </c>
      <c r="U24" s="45">
        <f t="shared" si="7"/>
        <v>0.1906807229262507</v>
      </c>
      <c r="V24" s="46">
        <v>186646</v>
      </c>
      <c r="W24" s="48">
        <v>60159</v>
      </c>
      <c r="X24" s="48">
        <f t="shared" si="8"/>
        <v>246805</v>
      </c>
      <c r="Y24" s="45">
        <f t="shared" si="9"/>
        <v>0.14210083888463465</v>
      </c>
      <c r="Z24" s="41">
        <f t="shared" si="10"/>
        <v>1237153</v>
      </c>
      <c r="AA24" s="42">
        <f t="shared" si="11"/>
        <v>218679</v>
      </c>
      <c r="AB24" s="42">
        <f t="shared" si="12"/>
        <v>1455832</v>
      </c>
      <c r="AC24" s="45">
        <f t="shared" si="13"/>
        <v>0.8382121451149508</v>
      </c>
      <c r="AD24" s="41">
        <v>305878</v>
      </c>
      <c r="AE24" s="42">
        <v>84219</v>
      </c>
      <c r="AF24" s="42">
        <f t="shared" si="14"/>
        <v>390097</v>
      </c>
      <c r="AG24" s="45">
        <f t="shared" si="15"/>
        <v>0.8616288456207419</v>
      </c>
      <c r="AH24" s="45">
        <f t="shared" si="16"/>
        <v>-0.3673240245374868</v>
      </c>
      <c r="AI24" s="14">
        <v>1720691</v>
      </c>
      <c r="AJ24" s="14">
        <v>1720691</v>
      </c>
      <c r="AK24" s="14">
        <v>1482597</v>
      </c>
      <c r="AL24" s="14"/>
    </row>
    <row r="25" spans="1:38" s="15" customFormat="1" ht="12.75">
      <c r="A25" s="30"/>
      <c r="B25" s="39" t="s">
        <v>84</v>
      </c>
      <c r="C25" s="40" t="s">
        <v>85</v>
      </c>
      <c r="D25" s="41">
        <v>665077</v>
      </c>
      <c r="E25" s="42">
        <v>125707</v>
      </c>
      <c r="F25" s="44">
        <f t="shared" si="0"/>
        <v>790784</v>
      </c>
      <c r="G25" s="41">
        <v>665077</v>
      </c>
      <c r="H25" s="42">
        <v>137726</v>
      </c>
      <c r="I25" s="44">
        <f t="shared" si="1"/>
        <v>802803</v>
      </c>
      <c r="J25" s="41">
        <v>283938</v>
      </c>
      <c r="K25" s="42">
        <v>13413</v>
      </c>
      <c r="L25" s="42">
        <f t="shared" si="2"/>
        <v>297351</v>
      </c>
      <c r="M25" s="45">
        <f t="shared" si="3"/>
        <v>0.37602050623179023</v>
      </c>
      <c r="N25" s="46">
        <v>121768</v>
      </c>
      <c r="O25" s="47">
        <v>19541</v>
      </c>
      <c r="P25" s="48">
        <f t="shared" si="4"/>
        <v>141309</v>
      </c>
      <c r="Q25" s="45">
        <f t="shared" si="5"/>
        <v>0.17601952160118983</v>
      </c>
      <c r="R25" s="46">
        <v>178368</v>
      </c>
      <c r="S25" s="48">
        <v>38738</v>
      </c>
      <c r="T25" s="48">
        <f t="shared" si="6"/>
        <v>217106</v>
      </c>
      <c r="U25" s="45">
        <f t="shared" si="7"/>
        <v>0.27043496349664864</v>
      </c>
      <c r="V25" s="46">
        <v>85439</v>
      </c>
      <c r="W25" s="48">
        <v>9626</v>
      </c>
      <c r="X25" s="48">
        <f t="shared" si="8"/>
        <v>95065</v>
      </c>
      <c r="Y25" s="45">
        <f t="shared" si="9"/>
        <v>0.11841634871817869</v>
      </c>
      <c r="Z25" s="41">
        <f t="shared" si="10"/>
        <v>669513</v>
      </c>
      <c r="AA25" s="42">
        <f t="shared" si="11"/>
        <v>81318</v>
      </c>
      <c r="AB25" s="42">
        <f t="shared" si="12"/>
        <v>750831</v>
      </c>
      <c r="AC25" s="45">
        <f t="shared" si="13"/>
        <v>0.9352618263758357</v>
      </c>
      <c r="AD25" s="41">
        <v>126651</v>
      </c>
      <c r="AE25" s="42">
        <v>46485</v>
      </c>
      <c r="AF25" s="42">
        <f t="shared" si="14"/>
        <v>173136</v>
      </c>
      <c r="AG25" s="45">
        <f t="shared" si="15"/>
        <v>0.9275311661057841</v>
      </c>
      <c r="AH25" s="45">
        <f t="shared" si="16"/>
        <v>-0.4509229738471491</v>
      </c>
      <c r="AI25" s="14">
        <v>735665</v>
      </c>
      <c r="AJ25" s="14">
        <v>761003</v>
      </c>
      <c r="AK25" s="14">
        <v>705854</v>
      </c>
      <c r="AL25" s="14"/>
    </row>
    <row r="26" spans="1:38" s="15" customFormat="1" ht="12.75">
      <c r="A26" s="30"/>
      <c r="B26" s="39" t="s">
        <v>86</v>
      </c>
      <c r="C26" s="40" t="s">
        <v>87</v>
      </c>
      <c r="D26" s="41">
        <v>523813</v>
      </c>
      <c r="E26" s="42">
        <v>150371</v>
      </c>
      <c r="F26" s="44">
        <f t="shared" si="0"/>
        <v>674184</v>
      </c>
      <c r="G26" s="41">
        <v>523813</v>
      </c>
      <c r="H26" s="42">
        <v>150371</v>
      </c>
      <c r="I26" s="44">
        <f t="shared" si="1"/>
        <v>674184</v>
      </c>
      <c r="J26" s="41">
        <v>240086</v>
      </c>
      <c r="K26" s="42">
        <v>6888</v>
      </c>
      <c r="L26" s="42">
        <f t="shared" si="2"/>
        <v>246974</v>
      </c>
      <c r="M26" s="45">
        <f t="shared" si="3"/>
        <v>0.36633025998837115</v>
      </c>
      <c r="N26" s="46">
        <v>82843</v>
      </c>
      <c r="O26" s="47">
        <v>15712</v>
      </c>
      <c r="P26" s="48">
        <f t="shared" si="4"/>
        <v>98555</v>
      </c>
      <c r="Q26" s="45">
        <f t="shared" si="5"/>
        <v>0.14618412777520676</v>
      </c>
      <c r="R26" s="46">
        <v>94922</v>
      </c>
      <c r="S26" s="48">
        <v>16875</v>
      </c>
      <c r="T26" s="48">
        <f t="shared" si="6"/>
        <v>111797</v>
      </c>
      <c r="U26" s="45">
        <f t="shared" si="7"/>
        <v>0.16582564997092783</v>
      </c>
      <c r="V26" s="46">
        <v>105243</v>
      </c>
      <c r="W26" s="48">
        <v>58056</v>
      </c>
      <c r="X26" s="48">
        <f t="shared" si="8"/>
        <v>163299</v>
      </c>
      <c r="Y26" s="45">
        <f t="shared" si="9"/>
        <v>0.2422172581965754</v>
      </c>
      <c r="Z26" s="41">
        <f t="shared" si="10"/>
        <v>523094</v>
      </c>
      <c r="AA26" s="42">
        <f t="shared" si="11"/>
        <v>97531</v>
      </c>
      <c r="AB26" s="42">
        <f t="shared" si="12"/>
        <v>620625</v>
      </c>
      <c r="AC26" s="45">
        <f t="shared" si="13"/>
        <v>0.9205572959310812</v>
      </c>
      <c r="AD26" s="41">
        <v>89234</v>
      </c>
      <c r="AE26" s="42">
        <v>46616</v>
      </c>
      <c r="AF26" s="42">
        <f t="shared" si="14"/>
        <v>135850</v>
      </c>
      <c r="AG26" s="45">
        <f t="shared" si="15"/>
        <v>0.8288432032486961</v>
      </c>
      <c r="AH26" s="45">
        <f t="shared" si="16"/>
        <v>0.20205373573794616</v>
      </c>
      <c r="AI26" s="14">
        <v>645770</v>
      </c>
      <c r="AJ26" s="14">
        <v>653062</v>
      </c>
      <c r="AK26" s="14">
        <v>541286</v>
      </c>
      <c r="AL26" s="14"/>
    </row>
    <row r="27" spans="1:38" s="15" customFormat="1" ht="12.75">
      <c r="A27" s="30"/>
      <c r="B27" s="39" t="s">
        <v>88</v>
      </c>
      <c r="C27" s="40" t="s">
        <v>89</v>
      </c>
      <c r="D27" s="41">
        <v>609842</v>
      </c>
      <c r="E27" s="42">
        <v>277386</v>
      </c>
      <c r="F27" s="44">
        <f t="shared" si="0"/>
        <v>887228</v>
      </c>
      <c r="G27" s="41">
        <v>667575</v>
      </c>
      <c r="H27" s="42">
        <v>316456</v>
      </c>
      <c r="I27" s="44">
        <f t="shared" si="1"/>
        <v>984031</v>
      </c>
      <c r="J27" s="41">
        <v>156030</v>
      </c>
      <c r="K27" s="42">
        <v>26377</v>
      </c>
      <c r="L27" s="42">
        <f t="shared" si="2"/>
        <v>182407</v>
      </c>
      <c r="M27" s="45">
        <f t="shared" si="3"/>
        <v>0.2055920236962765</v>
      </c>
      <c r="N27" s="46">
        <v>166714</v>
      </c>
      <c r="O27" s="47">
        <v>38018</v>
      </c>
      <c r="P27" s="48">
        <f t="shared" si="4"/>
        <v>204732</v>
      </c>
      <c r="Q27" s="45">
        <f t="shared" si="5"/>
        <v>0.20805442104974334</v>
      </c>
      <c r="R27" s="46">
        <v>171258</v>
      </c>
      <c r="S27" s="48">
        <v>28785</v>
      </c>
      <c r="T27" s="48">
        <f t="shared" si="6"/>
        <v>200043</v>
      </c>
      <c r="U27" s="45">
        <f t="shared" si="7"/>
        <v>0.20328932726712878</v>
      </c>
      <c r="V27" s="46">
        <v>157682</v>
      </c>
      <c r="W27" s="48">
        <v>62131</v>
      </c>
      <c r="X27" s="48">
        <f t="shared" si="8"/>
        <v>219813</v>
      </c>
      <c r="Y27" s="45">
        <f t="shared" si="9"/>
        <v>0.22338015773893302</v>
      </c>
      <c r="Z27" s="41">
        <f t="shared" si="10"/>
        <v>651684</v>
      </c>
      <c r="AA27" s="42">
        <f t="shared" si="11"/>
        <v>155311</v>
      </c>
      <c r="AB27" s="42">
        <f t="shared" si="12"/>
        <v>806995</v>
      </c>
      <c r="AC27" s="45">
        <f t="shared" si="13"/>
        <v>0.8200910337174337</v>
      </c>
      <c r="AD27" s="41">
        <v>127604</v>
      </c>
      <c r="AE27" s="42">
        <v>42387</v>
      </c>
      <c r="AF27" s="42">
        <f t="shared" si="14"/>
        <v>169991</v>
      </c>
      <c r="AG27" s="45">
        <f t="shared" si="15"/>
        <v>0.8009183470699004</v>
      </c>
      <c r="AH27" s="45">
        <f t="shared" si="16"/>
        <v>0.2930861045584767</v>
      </c>
      <c r="AI27" s="14">
        <v>762846</v>
      </c>
      <c r="AJ27" s="14">
        <v>845432</v>
      </c>
      <c r="AK27" s="14">
        <v>677122</v>
      </c>
      <c r="AL27" s="14"/>
    </row>
    <row r="28" spans="1:38" s="15" customFormat="1" ht="12.75">
      <c r="A28" s="30"/>
      <c r="B28" s="39" t="s">
        <v>90</v>
      </c>
      <c r="C28" s="40" t="s">
        <v>91</v>
      </c>
      <c r="D28" s="41">
        <v>434900</v>
      </c>
      <c r="E28" s="42">
        <v>132495</v>
      </c>
      <c r="F28" s="44">
        <f t="shared" si="0"/>
        <v>567395</v>
      </c>
      <c r="G28" s="41">
        <v>462732</v>
      </c>
      <c r="H28" s="42">
        <v>150478</v>
      </c>
      <c r="I28" s="44">
        <f t="shared" si="1"/>
        <v>613210</v>
      </c>
      <c r="J28" s="41">
        <v>116728</v>
      </c>
      <c r="K28" s="42">
        <v>9793</v>
      </c>
      <c r="L28" s="42">
        <f t="shared" si="2"/>
        <v>126521</v>
      </c>
      <c r="M28" s="45">
        <f t="shared" si="3"/>
        <v>0.22298575066752438</v>
      </c>
      <c r="N28" s="46">
        <v>119644</v>
      </c>
      <c r="O28" s="47">
        <v>15875</v>
      </c>
      <c r="P28" s="48">
        <f t="shared" si="4"/>
        <v>135519</v>
      </c>
      <c r="Q28" s="45">
        <f t="shared" si="5"/>
        <v>0.22099933138728983</v>
      </c>
      <c r="R28" s="46">
        <v>130098</v>
      </c>
      <c r="S28" s="48">
        <v>25285</v>
      </c>
      <c r="T28" s="48">
        <f t="shared" si="6"/>
        <v>155383</v>
      </c>
      <c r="U28" s="45">
        <f t="shared" si="7"/>
        <v>0.2533928018134081</v>
      </c>
      <c r="V28" s="46">
        <v>121357</v>
      </c>
      <c r="W28" s="48">
        <v>31549</v>
      </c>
      <c r="X28" s="48">
        <f t="shared" si="8"/>
        <v>152906</v>
      </c>
      <c r="Y28" s="45">
        <f t="shared" si="9"/>
        <v>0.24935340258638966</v>
      </c>
      <c r="Z28" s="41">
        <f t="shared" si="10"/>
        <v>487827</v>
      </c>
      <c r="AA28" s="42">
        <f t="shared" si="11"/>
        <v>82502</v>
      </c>
      <c r="AB28" s="42">
        <f t="shared" si="12"/>
        <v>570329</v>
      </c>
      <c r="AC28" s="45">
        <f t="shared" si="13"/>
        <v>0.9300712643303273</v>
      </c>
      <c r="AD28" s="41">
        <v>59468</v>
      </c>
      <c r="AE28" s="42">
        <v>34745</v>
      </c>
      <c r="AF28" s="42">
        <f t="shared" si="14"/>
        <v>94213</v>
      </c>
      <c r="AG28" s="45">
        <f t="shared" si="15"/>
        <v>1.0284418431368314</v>
      </c>
      <c r="AH28" s="45">
        <f t="shared" si="16"/>
        <v>0.6229819663952958</v>
      </c>
      <c r="AI28" s="14">
        <v>463015</v>
      </c>
      <c r="AJ28" s="14">
        <v>463015</v>
      </c>
      <c r="AK28" s="14">
        <v>476184</v>
      </c>
      <c r="AL28" s="14"/>
    </row>
    <row r="29" spans="1:38" s="15" customFormat="1" ht="12.75">
      <c r="A29" s="30"/>
      <c r="B29" s="49" t="s">
        <v>92</v>
      </c>
      <c r="C29" s="40" t="s">
        <v>93</v>
      </c>
      <c r="D29" s="41">
        <v>1042386</v>
      </c>
      <c r="E29" s="42">
        <v>559468</v>
      </c>
      <c r="F29" s="44">
        <f t="shared" si="0"/>
        <v>1601854</v>
      </c>
      <c r="G29" s="41">
        <v>1278496</v>
      </c>
      <c r="H29" s="42">
        <v>506126</v>
      </c>
      <c r="I29" s="44">
        <f t="shared" si="1"/>
        <v>1784622</v>
      </c>
      <c r="J29" s="41">
        <v>288366</v>
      </c>
      <c r="K29" s="42">
        <v>46333</v>
      </c>
      <c r="L29" s="42">
        <f t="shared" si="2"/>
        <v>334699</v>
      </c>
      <c r="M29" s="45">
        <f t="shared" si="3"/>
        <v>0.20894476025904982</v>
      </c>
      <c r="N29" s="46">
        <v>262661</v>
      </c>
      <c r="O29" s="47">
        <v>97461</v>
      </c>
      <c r="P29" s="48">
        <f t="shared" si="4"/>
        <v>360122</v>
      </c>
      <c r="Q29" s="45">
        <f t="shared" si="5"/>
        <v>0.20179175197885044</v>
      </c>
      <c r="R29" s="46">
        <v>256176</v>
      </c>
      <c r="S29" s="48">
        <v>104687</v>
      </c>
      <c r="T29" s="48">
        <f t="shared" si="6"/>
        <v>360863</v>
      </c>
      <c r="U29" s="45">
        <f t="shared" si="7"/>
        <v>0.20220696595693655</v>
      </c>
      <c r="V29" s="46">
        <v>281152</v>
      </c>
      <c r="W29" s="48">
        <v>110815</v>
      </c>
      <c r="X29" s="48">
        <f t="shared" si="8"/>
        <v>391967</v>
      </c>
      <c r="Y29" s="45">
        <f t="shared" si="9"/>
        <v>0.21963586686704523</v>
      </c>
      <c r="Z29" s="41">
        <f t="shared" si="10"/>
        <v>1088355</v>
      </c>
      <c r="AA29" s="42">
        <f t="shared" si="11"/>
        <v>359296</v>
      </c>
      <c r="AB29" s="42">
        <f t="shared" si="12"/>
        <v>1447651</v>
      </c>
      <c r="AC29" s="45">
        <f t="shared" si="13"/>
        <v>0.8111807430369008</v>
      </c>
      <c r="AD29" s="41">
        <v>228455</v>
      </c>
      <c r="AE29" s="42">
        <v>95474</v>
      </c>
      <c r="AF29" s="42">
        <f t="shared" si="14"/>
        <v>323929</v>
      </c>
      <c r="AG29" s="45">
        <f t="shared" si="15"/>
        <v>0.844628743764463</v>
      </c>
      <c r="AH29" s="45">
        <f t="shared" si="16"/>
        <v>0.21003985441254103</v>
      </c>
      <c r="AI29" s="14">
        <v>1292459</v>
      </c>
      <c r="AJ29" s="14">
        <v>1279561</v>
      </c>
      <c r="AK29" s="14">
        <v>1080754</v>
      </c>
      <c r="AL29" s="14"/>
    </row>
    <row r="30" spans="1:38" s="15" customFormat="1" ht="12.75">
      <c r="A30" s="50"/>
      <c r="B30" s="51" t="s">
        <v>610</v>
      </c>
      <c r="C30" s="50"/>
      <c r="D30" s="52">
        <f>SUM(D9:D29)</f>
        <v>23197200</v>
      </c>
      <c r="E30" s="53">
        <f>SUM(E9:E29)</f>
        <v>8229485</v>
      </c>
      <c r="F30" s="54">
        <f t="shared" si="0"/>
        <v>31426685</v>
      </c>
      <c r="G30" s="52">
        <f>SUM(G9:G29)</f>
        <v>23642965</v>
      </c>
      <c r="H30" s="53">
        <f>SUM(H9:H29)</f>
        <v>8316545</v>
      </c>
      <c r="I30" s="54">
        <f t="shared" si="1"/>
        <v>31959510</v>
      </c>
      <c r="J30" s="52">
        <f>SUM(J9:J29)</f>
        <v>6400888</v>
      </c>
      <c r="K30" s="53">
        <f>SUM(K9:K29)</f>
        <v>812282</v>
      </c>
      <c r="L30" s="53">
        <f t="shared" si="2"/>
        <v>7213170</v>
      </c>
      <c r="M30" s="55">
        <f t="shared" si="3"/>
        <v>0.22952373118577413</v>
      </c>
      <c r="N30" s="56">
        <f>SUM(N9:N29)</f>
        <v>4829439</v>
      </c>
      <c r="O30" s="57">
        <f>SUM(O9:O29)</f>
        <v>1386314</v>
      </c>
      <c r="P30" s="58">
        <f t="shared" si="4"/>
        <v>6215753</v>
      </c>
      <c r="Q30" s="55">
        <f t="shared" si="5"/>
        <v>0.19448836981543208</v>
      </c>
      <c r="R30" s="56">
        <f>SUM(R9:R29)</f>
        <v>6124747</v>
      </c>
      <c r="S30" s="58">
        <f>SUM(S9:S29)</f>
        <v>1031735</v>
      </c>
      <c r="T30" s="58">
        <f t="shared" si="6"/>
        <v>7156482</v>
      </c>
      <c r="U30" s="55">
        <f t="shared" si="7"/>
        <v>0.22392339557145902</v>
      </c>
      <c r="V30" s="56">
        <f>SUM(V9:V29)</f>
        <v>5254355</v>
      </c>
      <c r="W30" s="58">
        <f>SUM(W9:W29)</f>
        <v>1735927</v>
      </c>
      <c r="X30" s="58">
        <f t="shared" si="8"/>
        <v>6990282</v>
      </c>
      <c r="Y30" s="55">
        <f t="shared" si="9"/>
        <v>0.21872306552885198</v>
      </c>
      <c r="Z30" s="52">
        <f t="shared" si="10"/>
        <v>22609429</v>
      </c>
      <c r="AA30" s="53">
        <f t="shared" si="11"/>
        <v>4966258</v>
      </c>
      <c r="AB30" s="53">
        <f t="shared" si="12"/>
        <v>27575687</v>
      </c>
      <c r="AC30" s="55">
        <f t="shared" si="13"/>
        <v>0.8628319708280884</v>
      </c>
      <c r="AD30" s="52">
        <f>SUM(AD9:AD29)</f>
        <v>3423915</v>
      </c>
      <c r="AE30" s="53">
        <f>SUM(AE9:AE29)</f>
        <v>1113006</v>
      </c>
      <c r="AF30" s="53">
        <f t="shared" si="14"/>
        <v>4536921</v>
      </c>
      <c r="AG30" s="55">
        <f t="shared" si="15"/>
        <v>0.8863190138652716</v>
      </c>
      <c r="AH30" s="55">
        <f t="shared" si="16"/>
        <v>0.5407546219120853</v>
      </c>
      <c r="AI30" s="14">
        <f>SUM(AI9:AI29)</f>
        <v>21383121</v>
      </c>
      <c r="AJ30" s="14">
        <f>SUM(AJ9:AJ29)</f>
        <v>21852511</v>
      </c>
      <c r="AK30" s="14">
        <f>SUM(AK9:AK29)</f>
        <v>19368296</v>
      </c>
      <c r="AL30" s="14"/>
    </row>
    <row r="31" spans="1:38" s="15" customFormat="1" ht="12.75" customHeight="1">
      <c r="A31" s="59"/>
      <c r="B31" s="60"/>
      <c r="C31" s="61"/>
      <c r="D31" s="62"/>
      <c r="E31" s="63"/>
      <c r="F31" s="64"/>
      <c r="G31" s="62"/>
      <c r="H31" s="63"/>
      <c r="I31" s="64"/>
      <c r="J31" s="65"/>
      <c r="K31" s="63"/>
      <c r="L31" s="64"/>
      <c r="M31" s="66"/>
      <c r="N31" s="65"/>
      <c r="O31" s="64"/>
      <c r="P31" s="63"/>
      <c r="Q31" s="66"/>
      <c r="R31" s="65"/>
      <c r="S31" s="63"/>
      <c r="T31" s="63"/>
      <c r="U31" s="66"/>
      <c r="V31" s="65"/>
      <c r="W31" s="63"/>
      <c r="X31" s="63"/>
      <c r="Y31" s="66"/>
      <c r="Z31" s="65"/>
      <c r="AA31" s="63"/>
      <c r="AB31" s="64"/>
      <c r="AC31" s="66"/>
      <c r="AD31" s="65"/>
      <c r="AE31" s="63"/>
      <c r="AF31" s="63"/>
      <c r="AG31" s="66"/>
      <c r="AH31" s="66"/>
      <c r="AI31" s="14"/>
      <c r="AJ31" s="14"/>
      <c r="AK31" s="14"/>
      <c r="AL31" s="14"/>
    </row>
    <row r="32" spans="1:38" s="15" customFormat="1" ht="12.75">
      <c r="A32" s="14"/>
      <c r="B32" s="6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5" width="10.7109375" style="0" hidden="1" customWidth="1"/>
    <col min="36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94</v>
      </c>
      <c r="B9" s="94" t="s">
        <v>39</v>
      </c>
      <c r="C9" s="40" t="s">
        <v>40</v>
      </c>
      <c r="D9" s="41">
        <v>5240379</v>
      </c>
      <c r="E9" s="42">
        <v>1951352</v>
      </c>
      <c r="F9" s="43">
        <f>$D9+$E9</f>
        <v>7191731</v>
      </c>
      <c r="G9" s="41">
        <v>4448353</v>
      </c>
      <c r="H9" s="42">
        <v>2797395</v>
      </c>
      <c r="I9" s="44">
        <f>$G9+$H9</f>
        <v>7245748</v>
      </c>
      <c r="J9" s="41">
        <v>1440928</v>
      </c>
      <c r="K9" s="42">
        <v>368001</v>
      </c>
      <c r="L9" s="42">
        <f>$J9+$K9</f>
        <v>1808929</v>
      </c>
      <c r="M9" s="45">
        <f>IF($F9=0,0,$L9/$F9)</f>
        <v>0.25152901297337177</v>
      </c>
      <c r="N9" s="46">
        <v>1417632</v>
      </c>
      <c r="O9" s="47">
        <v>610896</v>
      </c>
      <c r="P9" s="48">
        <f>$N9+$O9</f>
        <v>2028528</v>
      </c>
      <c r="Q9" s="45">
        <f>IF($I9=0,0,$P9/$I9)</f>
        <v>0.27996115790943876</v>
      </c>
      <c r="R9" s="46">
        <v>827251</v>
      </c>
      <c r="S9" s="48">
        <v>545082</v>
      </c>
      <c r="T9" s="48">
        <f>$R9+$S9</f>
        <v>1372333</v>
      </c>
      <c r="U9" s="45">
        <f>IF($I9=0,0,$T9/$I9)</f>
        <v>0.18939838923462424</v>
      </c>
      <c r="V9" s="46">
        <v>428806</v>
      </c>
      <c r="W9" s="48">
        <v>757535</v>
      </c>
      <c r="X9" s="48">
        <f>$V9+$W9</f>
        <v>1186341</v>
      </c>
      <c r="Y9" s="45">
        <f>IF($I9=0,0,$X9/$I9)</f>
        <v>0.16372926577076652</v>
      </c>
      <c r="Z9" s="41">
        <f>(($J9+$N9)+$R9)+$V9</f>
        <v>4114617</v>
      </c>
      <c r="AA9" s="42">
        <f>(($K9+$O9)+$S9)+$W9</f>
        <v>2281514</v>
      </c>
      <c r="AB9" s="42">
        <f>$Z9+$AA9</f>
        <v>6396131</v>
      </c>
      <c r="AC9" s="45">
        <f>IF($I9=0,0,$AB9/$I9)</f>
        <v>0.8827426788787024</v>
      </c>
      <c r="AD9" s="41">
        <v>759184</v>
      </c>
      <c r="AE9" s="42">
        <v>1001418</v>
      </c>
      <c r="AF9" s="42">
        <f>$AD9+$AE9</f>
        <v>1760602</v>
      </c>
      <c r="AG9" s="45">
        <f>IF($AJ9=0,0,$AK9/$AJ9)</f>
        <v>0.7484457206174016</v>
      </c>
      <c r="AH9" s="45">
        <f>IF($AF9=0,0,$X9/$AF9-1)</f>
        <v>-0.32617309306703046</v>
      </c>
      <c r="AI9" s="14">
        <v>7178407</v>
      </c>
      <c r="AJ9" s="14">
        <v>7178407</v>
      </c>
      <c r="AK9" s="14">
        <v>5372648</v>
      </c>
      <c r="AL9" s="14"/>
    </row>
    <row r="10" spans="1:38" s="87" customFormat="1" ht="12.75">
      <c r="A10" s="95"/>
      <c r="B10" s="112" t="s">
        <v>12</v>
      </c>
      <c r="C10" s="33"/>
      <c r="D10" s="52">
        <f>D9</f>
        <v>5240379</v>
      </c>
      <c r="E10" s="53">
        <f>E9</f>
        <v>1951352</v>
      </c>
      <c r="F10" s="54">
        <f aca="true" t="shared" si="0" ref="F10:F41">$D10+$E10</f>
        <v>7191731</v>
      </c>
      <c r="G10" s="52">
        <f>G9</f>
        <v>4448353</v>
      </c>
      <c r="H10" s="53">
        <f>H9</f>
        <v>2797395</v>
      </c>
      <c r="I10" s="54">
        <f aca="true" t="shared" si="1" ref="I10:I41">$G10+$H10</f>
        <v>7245748</v>
      </c>
      <c r="J10" s="52">
        <f>J9</f>
        <v>1440928</v>
      </c>
      <c r="K10" s="53">
        <f>K9</f>
        <v>368001</v>
      </c>
      <c r="L10" s="53">
        <f aca="true" t="shared" si="2" ref="L10:L41">$J10+$K10</f>
        <v>1808929</v>
      </c>
      <c r="M10" s="55">
        <f aca="true" t="shared" si="3" ref="M10:M41">IF($F10=0,0,$L10/$F10)</f>
        <v>0.25152901297337177</v>
      </c>
      <c r="N10" s="74">
        <f>N9</f>
        <v>1417632</v>
      </c>
      <c r="O10" s="75">
        <f>O9</f>
        <v>610896</v>
      </c>
      <c r="P10" s="76">
        <f aca="true" t="shared" si="4" ref="P10:P41">$N10+$O10</f>
        <v>2028528</v>
      </c>
      <c r="Q10" s="55">
        <f aca="true" t="shared" si="5" ref="Q10:Q41">IF($I10=0,0,$P10/$I10)</f>
        <v>0.27996115790943876</v>
      </c>
      <c r="R10" s="74">
        <f>R9</f>
        <v>827251</v>
      </c>
      <c r="S10" s="76">
        <f>S9</f>
        <v>545082</v>
      </c>
      <c r="T10" s="76">
        <f aca="true" t="shared" si="6" ref="T10:T41">$R10+$S10</f>
        <v>1372333</v>
      </c>
      <c r="U10" s="55">
        <f aca="true" t="shared" si="7" ref="U10:U41">IF($I10=0,0,$T10/$I10)</f>
        <v>0.18939838923462424</v>
      </c>
      <c r="V10" s="74">
        <f>V9</f>
        <v>428806</v>
      </c>
      <c r="W10" s="76">
        <f>W9</f>
        <v>757535</v>
      </c>
      <c r="X10" s="76">
        <f aca="true" t="shared" si="8" ref="X10:X41">$V10+$W10</f>
        <v>1186341</v>
      </c>
      <c r="Y10" s="55">
        <f aca="true" t="shared" si="9" ref="Y10:Y41">IF($I10=0,0,$X10/$I10)</f>
        <v>0.16372926577076652</v>
      </c>
      <c r="Z10" s="52">
        <f aca="true" t="shared" si="10" ref="Z10:Z41">(($J10+$N10)+$R10)+$V10</f>
        <v>4114617</v>
      </c>
      <c r="AA10" s="53">
        <f aca="true" t="shared" si="11" ref="AA10:AA41">(($K10+$O10)+$S10)+$W10</f>
        <v>2281514</v>
      </c>
      <c r="AB10" s="53">
        <f aca="true" t="shared" si="12" ref="AB10:AB41">$Z10+$AA10</f>
        <v>6396131</v>
      </c>
      <c r="AC10" s="55">
        <f aca="true" t="shared" si="13" ref="AC10:AC41">IF($I10=0,0,$AB10/$I10)</f>
        <v>0.8827426788787024</v>
      </c>
      <c r="AD10" s="52">
        <f>AD9</f>
        <v>759184</v>
      </c>
      <c r="AE10" s="53">
        <f>AE9</f>
        <v>1001418</v>
      </c>
      <c r="AF10" s="53">
        <f aca="true" t="shared" si="14" ref="AF10:AF41">$AD10+$AE10</f>
        <v>1760602</v>
      </c>
      <c r="AG10" s="55">
        <f aca="true" t="shared" si="15" ref="AG10:AG41">IF($AJ10=0,0,$AK10/$AJ10)</f>
        <v>0.7484457206174016</v>
      </c>
      <c r="AH10" s="55">
        <f aca="true" t="shared" si="16" ref="AH10:AH41">IF($AF10=0,0,$X10/$AF10-1)</f>
        <v>-0.32617309306703046</v>
      </c>
      <c r="AI10" s="96">
        <f>AI9</f>
        <v>7178407</v>
      </c>
      <c r="AJ10" s="96">
        <f>AJ9</f>
        <v>7178407</v>
      </c>
      <c r="AK10" s="96">
        <f>AK9</f>
        <v>5372648</v>
      </c>
      <c r="AL10" s="96"/>
    </row>
    <row r="11" spans="1:38" s="15" customFormat="1" ht="12.75">
      <c r="A11" s="30" t="s">
        <v>95</v>
      </c>
      <c r="B11" s="94" t="s">
        <v>96</v>
      </c>
      <c r="C11" s="40" t="s">
        <v>97</v>
      </c>
      <c r="D11" s="41">
        <v>4650</v>
      </c>
      <c r="E11" s="42">
        <v>406</v>
      </c>
      <c r="F11" s="43">
        <f t="shared" si="0"/>
        <v>5056</v>
      </c>
      <c r="G11" s="41">
        <v>20369</v>
      </c>
      <c r="H11" s="42">
        <v>23545</v>
      </c>
      <c r="I11" s="44">
        <f t="shared" si="1"/>
        <v>43914</v>
      </c>
      <c r="J11" s="41">
        <v>12512</v>
      </c>
      <c r="K11" s="42">
        <v>1803</v>
      </c>
      <c r="L11" s="42">
        <f t="shared" si="2"/>
        <v>14315</v>
      </c>
      <c r="M11" s="45">
        <f t="shared" si="3"/>
        <v>2.8312895569620253</v>
      </c>
      <c r="N11" s="46">
        <v>1852</v>
      </c>
      <c r="O11" s="47">
        <v>6409</v>
      </c>
      <c r="P11" s="48">
        <f t="shared" si="4"/>
        <v>8261</v>
      </c>
      <c r="Q11" s="45">
        <f t="shared" si="5"/>
        <v>0.18811768456528669</v>
      </c>
      <c r="R11" s="46">
        <v>2176</v>
      </c>
      <c r="S11" s="48">
        <v>2970</v>
      </c>
      <c r="T11" s="48">
        <f t="shared" si="6"/>
        <v>5146</v>
      </c>
      <c r="U11" s="45">
        <f t="shared" si="7"/>
        <v>0.11718358610010475</v>
      </c>
      <c r="V11" s="46">
        <v>1916</v>
      </c>
      <c r="W11" s="48">
        <v>4048</v>
      </c>
      <c r="X11" s="48">
        <f t="shared" si="8"/>
        <v>5964</v>
      </c>
      <c r="Y11" s="45">
        <f t="shared" si="9"/>
        <v>0.13581090312884272</v>
      </c>
      <c r="Z11" s="41">
        <f t="shared" si="10"/>
        <v>18456</v>
      </c>
      <c r="AA11" s="42">
        <f t="shared" si="11"/>
        <v>15230</v>
      </c>
      <c r="AB11" s="42">
        <f t="shared" si="12"/>
        <v>33686</v>
      </c>
      <c r="AC11" s="45">
        <f t="shared" si="13"/>
        <v>0.7670902217971489</v>
      </c>
      <c r="AD11" s="41">
        <v>0</v>
      </c>
      <c r="AE11" s="42">
        <v>0</v>
      </c>
      <c r="AF11" s="42">
        <f t="shared" si="14"/>
        <v>0</v>
      </c>
      <c r="AG11" s="45">
        <f t="shared" si="15"/>
        <v>0.7997495446265938</v>
      </c>
      <c r="AH11" s="45">
        <f t="shared" si="16"/>
        <v>0</v>
      </c>
      <c r="AI11" s="14">
        <v>77434</v>
      </c>
      <c r="AJ11" s="14">
        <v>79056</v>
      </c>
      <c r="AK11" s="14">
        <v>63225</v>
      </c>
      <c r="AL11" s="14"/>
    </row>
    <row r="12" spans="1:38" s="15" customFormat="1" ht="12.75">
      <c r="A12" s="30" t="s">
        <v>95</v>
      </c>
      <c r="B12" s="94" t="s">
        <v>98</v>
      </c>
      <c r="C12" s="40" t="s">
        <v>99</v>
      </c>
      <c r="D12" s="41">
        <v>115951</v>
      </c>
      <c r="E12" s="42">
        <v>13630</v>
      </c>
      <c r="F12" s="43">
        <f t="shared" si="0"/>
        <v>129581</v>
      </c>
      <c r="G12" s="41">
        <v>125840</v>
      </c>
      <c r="H12" s="42">
        <v>11491</v>
      </c>
      <c r="I12" s="44">
        <f t="shared" si="1"/>
        <v>137331</v>
      </c>
      <c r="J12" s="41">
        <v>52995</v>
      </c>
      <c r="K12" s="42">
        <v>0</v>
      </c>
      <c r="L12" s="42">
        <f t="shared" si="2"/>
        <v>52995</v>
      </c>
      <c r="M12" s="45">
        <f t="shared" si="3"/>
        <v>0.40897199435102366</v>
      </c>
      <c r="N12" s="46">
        <v>25400</v>
      </c>
      <c r="O12" s="47">
        <v>4535</v>
      </c>
      <c r="P12" s="48">
        <f t="shared" si="4"/>
        <v>29935</v>
      </c>
      <c r="Q12" s="45">
        <f t="shared" si="5"/>
        <v>0.21797700446366808</v>
      </c>
      <c r="R12" s="46">
        <v>25515</v>
      </c>
      <c r="S12" s="48">
        <v>4276</v>
      </c>
      <c r="T12" s="48">
        <f t="shared" si="6"/>
        <v>29791</v>
      </c>
      <c r="U12" s="45">
        <f t="shared" si="7"/>
        <v>0.2169284429589823</v>
      </c>
      <c r="V12" s="46">
        <v>20450</v>
      </c>
      <c r="W12" s="48">
        <v>6160</v>
      </c>
      <c r="X12" s="48">
        <f t="shared" si="8"/>
        <v>26610</v>
      </c>
      <c r="Y12" s="45">
        <f t="shared" si="9"/>
        <v>0.19376542805338925</v>
      </c>
      <c r="Z12" s="41">
        <f t="shared" si="10"/>
        <v>124360</v>
      </c>
      <c r="AA12" s="42">
        <f t="shared" si="11"/>
        <v>14971</v>
      </c>
      <c r="AB12" s="42">
        <f t="shared" si="12"/>
        <v>139331</v>
      </c>
      <c r="AC12" s="45">
        <f t="shared" si="13"/>
        <v>1.0145633542317467</v>
      </c>
      <c r="AD12" s="41">
        <v>38169</v>
      </c>
      <c r="AE12" s="42">
        <v>1850</v>
      </c>
      <c r="AF12" s="42">
        <f t="shared" si="14"/>
        <v>40019</v>
      </c>
      <c r="AG12" s="45">
        <f t="shared" si="15"/>
        <v>1.0420283458388504</v>
      </c>
      <c r="AH12" s="45">
        <f t="shared" si="16"/>
        <v>-0.335065843724231</v>
      </c>
      <c r="AI12" s="14">
        <v>78873</v>
      </c>
      <c r="AJ12" s="14">
        <v>142737</v>
      </c>
      <c r="AK12" s="14">
        <v>148736</v>
      </c>
      <c r="AL12" s="14"/>
    </row>
    <row r="13" spans="1:38" s="15" customFormat="1" ht="12.75">
      <c r="A13" s="30" t="s">
        <v>95</v>
      </c>
      <c r="B13" s="94" t="s">
        <v>100</v>
      </c>
      <c r="C13" s="40" t="s">
        <v>101</v>
      </c>
      <c r="D13" s="41">
        <v>16356</v>
      </c>
      <c r="E13" s="42">
        <v>3886</v>
      </c>
      <c r="F13" s="43">
        <f t="shared" si="0"/>
        <v>20242</v>
      </c>
      <c r="G13" s="41">
        <v>16462</v>
      </c>
      <c r="H13" s="42">
        <v>14627</v>
      </c>
      <c r="I13" s="44">
        <f t="shared" si="1"/>
        <v>31089</v>
      </c>
      <c r="J13" s="41">
        <v>5310</v>
      </c>
      <c r="K13" s="42">
        <v>1689</v>
      </c>
      <c r="L13" s="42">
        <f t="shared" si="2"/>
        <v>6999</v>
      </c>
      <c r="M13" s="45">
        <f t="shared" si="3"/>
        <v>0.34576622863353423</v>
      </c>
      <c r="N13" s="46">
        <v>3997</v>
      </c>
      <c r="O13" s="47">
        <v>3760</v>
      </c>
      <c r="P13" s="48">
        <f t="shared" si="4"/>
        <v>7757</v>
      </c>
      <c r="Q13" s="45">
        <f t="shared" si="5"/>
        <v>0.2495094728038856</v>
      </c>
      <c r="R13" s="46">
        <v>5948</v>
      </c>
      <c r="S13" s="48">
        <v>2187</v>
      </c>
      <c r="T13" s="48">
        <f t="shared" si="6"/>
        <v>8135</v>
      </c>
      <c r="U13" s="45">
        <f t="shared" si="7"/>
        <v>0.2616681141239667</v>
      </c>
      <c r="V13" s="46">
        <v>850</v>
      </c>
      <c r="W13" s="48">
        <v>4747</v>
      </c>
      <c r="X13" s="48">
        <f t="shared" si="8"/>
        <v>5597</v>
      </c>
      <c r="Y13" s="45">
        <f t="shared" si="9"/>
        <v>0.18003152240342243</v>
      </c>
      <c r="Z13" s="41">
        <f t="shared" si="10"/>
        <v>16105</v>
      </c>
      <c r="AA13" s="42">
        <f t="shared" si="11"/>
        <v>12383</v>
      </c>
      <c r="AB13" s="42">
        <f t="shared" si="12"/>
        <v>28488</v>
      </c>
      <c r="AC13" s="45">
        <f t="shared" si="13"/>
        <v>0.9163369680594422</v>
      </c>
      <c r="AD13" s="41">
        <v>1899</v>
      </c>
      <c r="AE13" s="42">
        <v>4864</v>
      </c>
      <c r="AF13" s="42">
        <f t="shared" si="14"/>
        <v>6763</v>
      </c>
      <c r="AG13" s="45">
        <f t="shared" si="15"/>
        <v>0.9716874620038792</v>
      </c>
      <c r="AH13" s="45">
        <f t="shared" si="16"/>
        <v>-0.1724086943664055</v>
      </c>
      <c r="AI13" s="14">
        <v>20831</v>
      </c>
      <c r="AJ13" s="14">
        <v>34543</v>
      </c>
      <c r="AK13" s="14">
        <v>33565</v>
      </c>
      <c r="AL13" s="14"/>
    </row>
    <row r="14" spans="1:38" s="15" customFormat="1" ht="12.75">
      <c r="A14" s="30" t="s">
        <v>95</v>
      </c>
      <c r="B14" s="94" t="s">
        <v>102</v>
      </c>
      <c r="C14" s="40" t="s">
        <v>103</v>
      </c>
      <c r="D14" s="41">
        <v>171784</v>
      </c>
      <c r="E14" s="42">
        <v>34054</v>
      </c>
      <c r="F14" s="43">
        <f t="shared" si="0"/>
        <v>205838</v>
      </c>
      <c r="G14" s="41">
        <v>182681</v>
      </c>
      <c r="H14" s="42">
        <v>34054</v>
      </c>
      <c r="I14" s="44">
        <f t="shared" si="1"/>
        <v>216735</v>
      </c>
      <c r="J14" s="41">
        <v>61542</v>
      </c>
      <c r="K14" s="42">
        <v>3071</v>
      </c>
      <c r="L14" s="42">
        <f t="shared" si="2"/>
        <v>64613</v>
      </c>
      <c r="M14" s="45">
        <f t="shared" si="3"/>
        <v>0.3139021949299935</v>
      </c>
      <c r="N14" s="46">
        <v>41394</v>
      </c>
      <c r="O14" s="47">
        <v>4738</v>
      </c>
      <c r="P14" s="48">
        <f t="shared" si="4"/>
        <v>46132</v>
      </c>
      <c r="Q14" s="45">
        <f t="shared" si="5"/>
        <v>0.21284979352665698</v>
      </c>
      <c r="R14" s="46">
        <v>44680</v>
      </c>
      <c r="S14" s="48">
        <v>7260</v>
      </c>
      <c r="T14" s="48">
        <f t="shared" si="6"/>
        <v>51940</v>
      </c>
      <c r="U14" s="45">
        <f t="shared" si="7"/>
        <v>0.23964749578978936</v>
      </c>
      <c r="V14" s="46">
        <v>34059</v>
      </c>
      <c r="W14" s="48">
        <v>18196</v>
      </c>
      <c r="X14" s="48">
        <f t="shared" si="8"/>
        <v>52255</v>
      </c>
      <c r="Y14" s="45">
        <f t="shared" si="9"/>
        <v>0.24110088356749027</v>
      </c>
      <c r="Z14" s="41">
        <f t="shared" si="10"/>
        <v>181675</v>
      </c>
      <c r="AA14" s="42">
        <f t="shared" si="11"/>
        <v>33265</v>
      </c>
      <c r="AB14" s="42">
        <f t="shared" si="12"/>
        <v>214940</v>
      </c>
      <c r="AC14" s="45">
        <f t="shared" si="13"/>
        <v>0.9917179966318315</v>
      </c>
      <c r="AD14" s="41">
        <v>43350</v>
      </c>
      <c r="AE14" s="42">
        <v>18880</v>
      </c>
      <c r="AF14" s="42">
        <f t="shared" si="14"/>
        <v>62230</v>
      </c>
      <c r="AG14" s="45">
        <f t="shared" si="15"/>
        <v>1.025589672508575</v>
      </c>
      <c r="AH14" s="45">
        <f t="shared" si="16"/>
        <v>-0.1602924634420697</v>
      </c>
      <c r="AI14" s="14">
        <v>146556</v>
      </c>
      <c r="AJ14" s="14">
        <v>170264</v>
      </c>
      <c r="AK14" s="14">
        <v>174621</v>
      </c>
      <c r="AL14" s="14"/>
    </row>
    <row r="15" spans="1:38" s="15" customFormat="1" ht="12.75">
      <c r="A15" s="30" t="s">
        <v>95</v>
      </c>
      <c r="B15" s="94" t="s">
        <v>104</v>
      </c>
      <c r="C15" s="40" t="s">
        <v>105</v>
      </c>
      <c r="D15" s="41">
        <v>123762</v>
      </c>
      <c r="E15" s="42">
        <v>38249</v>
      </c>
      <c r="F15" s="43">
        <f t="shared" si="0"/>
        <v>162011</v>
      </c>
      <c r="G15" s="41">
        <v>123762</v>
      </c>
      <c r="H15" s="42">
        <v>38249</v>
      </c>
      <c r="I15" s="44">
        <f t="shared" si="1"/>
        <v>162011</v>
      </c>
      <c r="J15" s="41">
        <v>48882</v>
      </c>
      <c r="K15" s="42">
        <v>7438</v>
      </c>
      <c r="L15" s="42">
        <f t="shared" si="2"/>
        <v>56320</v>
      </c>
      <c r="M15" s="45">
        <f t="shared" si="3"/>
        <v>0.34763071643283483</v>
      </c>
      <c r="N15" s="46">
        <v>31418</v>
      </c>
      <c r="O15" s="47">
        <v>4194</v>
      </c>
      <c r="P15" s="48">
        <f t="shared" si="4"/>
        <v>35612</v>
      </c>
      <c r="Q15" s="45">
        <f t="shared" si="5"/>
        <v>0.21981223497169947</v>
      </c>
      <c r="R15" s="46">
        <v>36644</v>
      </c>
      <c r="S15" s="48">
        <v>2917</v>
      </c>
      <c r="T15" s="48">
        <f t="shared" si="6"/>
        <v>39561</v>
      </c>
      <c r="U15" s="45">
        <f t="shared" si="7"/>
        <v>0.24418712309657986</v>
      </c>
      <c r="V15" s="46">
        <v>21351</v>
      </c>
      <c r="W15" s="48">
        <v>15658</v>
      </c>
      <c r="X15" s="48">
        <f t="shared" si="8"/>
        <v>37009</v>
      </c>
      <c r="Y15" s="45">
        <f t="shared" si="9"/>
        <v>0.22843510625821703</v>
      </c>
      <c r="Z15" s="41">
        <f t="shared" si="10"/>
        <v>138295</v>
      </c>
      <c r="AA15" s="42">
        <f t="shared" si="11"/>
        <v>30207</v>
      </c>
      <c r="AB15" s="42">
        <f t="shared" si="12"/>
        <v>168502</v>
      </c>
      <c r="AC15" s="45">
        <f t="shared" si="13"/>
        <v>1.040065180759331</v>
      </c>
      <c r="AD15" s="41">
        <v>67137</v>
      </c>
      <c r="AE15" s="42">
        <v>1868</v>
      </c>
      <c r="AF15" s="42">
        <f t="shared" si="14"/>
        <v>69005</v>
      </c>
      <c r="AG15" s="45">
        <f t="shared" si="15"/>
        <v>1.6601867482591264</v>
      </c>
      <c r="AH15" s="45">
        <f t="shared" si="16"/>
        <v>-0.4636765451778857</v>
      </c>
      <c r="AI15" s="14">
        <v>135353</v>
      </c>
      <c r="AJ15" s="14">
        <v>113736</v>
      </c>
      <c r="AK15" s="14">
        <v>188823</v>
      </c>
      <c r="AL15" s="14"/>
    </row>
    <row r="16" spans="1:38" s="15" customFormat="1" ht="12.75">
      <c r="A16" s="30" t="s">
        <v>95</v>
      </c>
      <c r="B16" s="94" t="s">
        <v>106</v>
      </c>
      <c r="C16" s="40" t="s">
        <v>107</v>
      </c>
      <c r="D16" s="41">
        <v>79086</v>
      </c>
      <c r="E16" s="42">
        <v>28523</v>
      </c>
      <c r="F16" s="43">
        <f t="shared" si="0"/>
        <v>107609</v>
      </c>
      <c r="G16" s="41">
        <v>0</v>
      </c>
      <c r="H16" s="42">
        <v>28523</v>
      </c>
      <c r="I16" s="44">
        <f t="shared" si="1"/>
        <v>28523</v>
      </c>
      <c r="J16" s="41">
        <v>18514</v>
      </c>
      <c r="K16" s="42">
        <v>2366</v>
      </c>
      <c r="L16" s="42">
        <f t="shared" si="2"/>
        <v>20880</v>
      </c>
      <c r="M16" s="45">
        <f t="shared" si="3"/>
        <v>0.19403581484820043</v>
      </c>
      <c r="N16" s="46">
        <v>11407</v>
      </c>
      <c r="O16" s="47">
        <v>4613</v>
      </c>
      <c r="P16" s="48">
        <f t="shared" si="4"/>
        <v>16020</v>
      </c>
      <c r="Q16" s="45">
        <f t="shared" si="5"/>
        <v>0.5616520001402378</v>
      </c>
      <c r="R16" s="46">
        <v>14893</v>
      </c>
      <c r="S16" s="48">
        <v>3295</v>
      </c>
      <c r="T16" s="48">
        <f t="shared" si="6"/>
        <v>18188</v>
      </c>
      <c r="U16" s="45">
        <f t="shared" si="7"/>
        <v>0.6376608351155209</v>
      </c>
      <c r="V16" s="46">
        <v>8064</v>
      </c>
      <c r="W16" s="48">
        <v>5475</v>
      </c>
      <c r="X16" s="48">
        <f t="shared" si="8"/>
        <v>13539</v>
      </c>
      <c r="Y16" s="45">
        <f t="shared" si="9"/>
        <v>0.4746695649125267</v>
      </c>
      <c r="Z16" s="41">
        <f t="shared" si="10"/>
        <v>52878</v>
      </c>
      <c r="AA16" s="42">
        <f t="shared" si="11"/>
        <v>15749</v>
      </c>
      <c r="AB16" s="42">
        <f t="shared" si="12"/>
        <v>68627</v>
      </c>
      <c r="AC16" s="45">
        <f t="shared" si="13"/>
        <v>2.406023209339831</v>
      </c>
      <c r="AD16" s="41">
        <v>7603</v>
      </c>
      <c r="AE16" s="42">
        <v>1074</v>
      </c>
      <c r="AF16" s="42">
        <f t="shared" si="14"/>
        <v>8677</v>
      </c>
      <c r="AG16" s="45">
        <f t="shared" si="15"/>
        <v>0.6953057426676801</v>
      </c>
      <c r="AH16" s="45">
        <f t="shared" si="16"/>
        <v>0.5603319119511352</v>
      </c>
      <c r="AI16" s="14">
        <v>76306</v>
      </c>
      <c r="AJ16" s="14">
        <v>76306</v>
      </c>
      <c r="AK16" s="14">
        <v>53056</v>
      </c>
      <c r="AL16" s="14"/>
    </row>
    <row r="17" spans="1:38" s="15" customFormat="1" ht="12.75">
      <c r="A17" s="30" t="s">
        <v>95</v>
      </c>
      <c r="B17" s="94" t="s">
        <v>108</v>
      </c>
      <c r="C17" s="40" t="s">
        <v>109</v>
      </c>
      <c r="D17" s="41">
        <v>22996</v>
      </c>
      <c r="E17" s="42">
        <v>35125</v>
      </c>
      <c r="F17" s="43">
        <f t="shared" si="0"/>
        <v>58121</v>
      </c>
      <c r="G17" s="41">
        <v>24406</v>
      </c>
      <c r="H17" s="42">
        <v>25737</v>
      </c>
      <c r="I17" s="44">
        <f t="shared" si="1"/>
        <v>50143</v>
      </c>
      <c r="J17" s="41">
        <v>5952</v>
      </c>
      <c r="K17" s="42">
        <v>941</v>
      </c>
      <c r="L17" s="42">
        <f t="shared" si="2"/>
        <v>6893</v>
      </c>
      <c r="M17" s="45">
        <f t="shared" si="3"/>
        <v>0.11859740885394264</v>
      </c>
      <c r="N17" s="46">
        <v>3564</v>
      </c>
      <c r="O17" s="47">
        <v>14345</v>
      </c>
      <c r="P17" s="48">
        <f t="shared" si="4"/>
        <v>17909</v>
      </c>
      <c r="Q17" s="45">
        <f t="shared" si="5"/>
        <v>0.3571585266138843</v>
      </c>
      <c r="R17" s="46">
        <v>7051</v>
      </c>
      <c r="S17" s="48">
        <v>4057</v>
      </c>
      <c r="T17" s="48">
        <f t="shared" si="6"/>
        <v>11108</v>
      </c>
      <c r="U17" s="45">
        <f t="shared" si="7"/>
        <v>0.2215264343976228</v>
      </c>
      <c r="V17" s="46">
        <v>4797</v>
      </c>
      <c r="W17" s="48">
        <v>10519</v>
      </c>
      <c r="X17" s="48">
        <f t="shared" si="8"/>
        <v>15316</v>
      </c>
      <c r="Y17" s="45">
        <f t="shared" si="9"/>
        <v>0.30544642322956345</v>
      </c>
      <c r="Z17" s="41">
        <f t="shared" si="10"/>
        <v>21364</v>
      </c>
      <c r="AA17" s="42">
        <f t="shared" si="11"/>
        <v>29862</v>
      </c>
      <c r="AB17" s="42">
        <f t="shared" si="12"/>
        <v>51226</v>
      </c>
      <c r="AC17" s="45">
        <f t="shared" si="13"/>
        <v>1.0215982290648744</v>
      </c>
      <c r="AD17" s="41">
        <v>4912</v>
      </c>
      <c r="AE17" s="42">
        <v>29</v>
      </c>
      <c r="AF17" s="42">
        <f t="shared" si="14"/>
        <v>4941</v>
      </c>
      <c r="AG17" s="45">
        <f t="shared" si="15"/>
        <v>0.6507430510962297</v>
      </c>
      <c r="AH17" s="45">
        <f t="shared" si="16"/>
        <v>2.099777373001417</v>
      </c>
      <c r="AI17" s="14">
        <v>43651</v>
      </c>
      <c r="AJ17" s="14">
        <v>43604</v>
      </c>
      <c r="AK17" s="14">
        <v>28375</v>
      </c>
      <c r="AL17" s="14"/>
    </row>
    <row r="18" spans="1:38" s="15" customFormat="1" ht="12.75">
      <c r="A18" s="30" t="s">
        <v>95</v>
      </c>
      <c r="B18" s="94" t="s">
        <v>110</v>
      </c>
      <c r="C18" s="40" t="s">
        <v>111</v>
      </c>
      <c r="D18" s="41">
        <v>289733</v>
      </c>
      <c r="E18" s="42">
        <v>97630</v>
      </c>
      <c r="F18" s="43">
        <f t="shared" si="0"/>
        <v>387363</v>
      </c>
      <c r="G18" s="41">
        <v>314612</v>
      </c>
      <c r="H18" s="42">
        <v>97630</v>
      </c>
      <c r="I18" s="44">
        <f t="shared" si="1"/>
        <v>412242</v>
      </c>
      <c r="J18" s="41">
        <v>72739</v>
      </c>
      <c r="K18" s="42">
        <v>8737</v>
      </c>
      <c r="L18" s="42">
        <f t="shared" si="2"/>
        <v>81476</v>
      </c>
      <c r="M18" s="45">
        <f t="shared" si="3"/>
        <v>0.21033500876438896</v>
      </c>
      <c r="N18" s="46">
        <v>75304</v>
      </c>
      <c r="O18" s="47">
        <v>9499</v>
      </c>
      <c r="P18" s="48">
        <f t="shared" si="4"/>
        <v>84803</v>
      </c>
      <c r="Q18" s="45">
        <f t="shared" si="5"/>
        <v>0.20571169361685612</v>
      </c>
      <c r="R18" s="46">
        <v>80342</v>
      </c>
      <c r="S18" s="48">
        <v>10215</v>
      </c>
      <c r="T18" s="48">
        <f t="shared" si="6"/>
        <v>90557</v>
      </c>
      <c r="U18" s="45">
        <f t="shared" si="7"/>
        <v>0.21966951450846833</v>
      </c>
      <c r="V18" s="46">
        <v>73300</v>
      </c>
      <c r="W18" s="48">
        <v>14283</v>
      </c>
      <c r="X18" s="48">
        <f t="shared" si="8"/>
        <v>87583</v>
      </c>
      <c r="Y18" s="45">
        <f t="shared" si="9"/>
        <v>0.21245530537887938</v>
      </c>
      <c r="Z18" s="41">
        <f t="shared" si="10"/>
        <v>301685</v>
      </c>
      <c r="AA18" s="42">
        <f t="shared" si="11"/>
        <v>42734</v>
      </c>
      <c r="AB18" s="42">
        <f t="shared" si="12"/>
        <v>344419</v>
      </c>
      <c r="AC18" s="45">
        <f t="shared" si="13"/>
        <v>0.8354777048432717</v>
      </c>
      <c r="AD18" s="41">
        <v>62852</v>
      </c>
      <c r="AE18" s="42">
        <v>26879</v>
      </c>
      <c r="AF18" s="42">
        <f t="shared" si="14"/>
        <v>89731</v>
      </c>
      <c r="AG18" s="45">
        <f t="shared" si="15"/>
        <v>0.875788015618524</v>
      </c>
      <c r="AH18" s="45">
        <f t="shared" si="16"/>
        <v>-0.02393821533249374</v>
      </c>
      <c r="AI18" s="14">
        <v>350537</v>
      </c>
      <c r="AJ18" s="14">
        <v>366744</v>
      </c>
      <c r="AK18" s="14">
        <v>321190</v>
      </c>
      <c r="AL18" s="14"/>
    </row>
    <row r="19" spans="1:38" s="15" customFormat="1" ht="12.75">
      <c r="A19" s="30" t="s">
        <v>95</v>
      </c>
      <c r="B19" s="94" t="s">
        <v>112</v>
      </c>
      <c r="C19" s="40" t="s">
        <v>113</v>
      </c>
      <c r="D19" s="41">
        <v>52429</v>
      </c>
      <c r="E19" s="42">
        <v>7648</v>
      </c>
      <c r="F19" s="43">
        <f t="shared" si="0"/>
        <v>60077</v>
      </c>
      <c r="G19" s="41">
        <v>52429</v>
      </c>
      <c r="H19" s="42">
        <v>7648</v>
      </c>
      <c r="I19" s="44">
        <f t="shared" si="1"/>
        <v>60077</v>
      </c>
      <c r="J19" s="41">
        <v>2188</v>
      </c>
      <c r="K19" s="42">
        <v>5350</v>
      </c>
      <c r="L19" s="42">
        <f t="shared" si="2"/>
        <v>7538</v>
      </c>
      <c r="M19" s="45">
        <f t="shared" si="3"/>
        <v>0.12547231053481367</v>
      </c>
      <c r="N19" s="46">
        <v>5815</v>
      </c>
      <c r="O19" s="47">
        <v>76</v>
      </c>
      <c r="P19" s="48">
        <f t="shared" si="4"/>
        <v>5891</v>
      </c>
      <c r="Q19" s="45">
        <f t="shared" si="5"/>
        <v>0.09805749288413203</v>
      </c>
      <c r="R19" s="46">
        <v>7773</v>
      </c>
      <c r="S19" s="48">
        <v>143</v>
      </c>
      <c r="T19" s="48">
        <f t="shared" si="6"/>
        <v>7916</v>
      </c>
      <c r="U19" s="45">
        <f t="shared" si="7"/>
        <v>0.1317642358972652</v>
      </c>
      <c r="V19" s="46">
        <v>9279</v>
      </c>
      <c r="W19" s="48">
        <v>100</v>
      </c>
      <c r="X19" s="48">
        <f t="shared" si="8"/>
        <v>9379</v>
      </c>
      <c r="Y19" s="45">
        <f t="shared" si="9"/>
        <v>0.1561163173926794</v>
      </c>
      <c r="Z19" s="41">
        <f t="shared" si="10"/>
        <v>25055</v>
      </c>
      <c r="AA19" s="42">
        <f t="shared" si="11"/>
        <v>5669</v>
      </c>
      <c r="AB19" s="42">
        <f t="shared" si="12"/>
        <v>30724</v>
      </c>
      <c r="AC19" s="45">
        <f t="shared" si="13"/>
        <v>0.5114103567088902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0.43431811644820645</v>
      </c>
      <c r="AH19" s="45">
        <f t="shared" si="16"/>
        <v>0</v>
      </c>
      <c r="AI19" s="14">
        <v>48674</v>
      </c>
      <c r="AJ19" s="14">
        <v>48674</v>
      </c>
      <c r="AK19" s="14">
        <v>21140</v>
      </c>
      <c r="AL19" s="14"/>
    </row>
    <row r="20" spans="1:38" s="15" customFormat="1" ht="12.75">
      <c r="A20" s="30" t="s">
        <v>114</v>
      </c>
      <c r="B20" s="94" t="s">
        <v>115</v>
      </c>
      <c r="C20" s="40" t="s">
        <v>116</v>
      </c>
      <c r="D20" s="41">
        <v>261395</v>
      </c>
      <c r="E20" s="42">
        <v>0</v>
      </c>
      <c r="F20" s="43">
        <f t="shared" si="0"/>
        <v>261395</v>
      </c>
      <c r="G20" s="41">
        <v>271034</v>
      </c>
      <c r="H20" s="42">
        <v>0</v>
      </c>
      <c r="I20" s="44">
        <f t="shared" si="1"/>
        <v>271034</v>
      </c>
      <c r="J20" s="41">
        <v>46690</v>
      </c>
      <c r="K20" s="42">
        <v>2</v>
      </c>
      <c r="L20" s="42">
        <f t="shared" si="2"/>
        <v>46692</v>
      </c>
      <c r="M20" s="45">
        <f t="shared" si="3"/>
        <v>0.1786262170278697</v>
      </c>
      <c r="N20" s="46">
        <v>57758</v>
      </c>
      <c r="O20" s="47">
        <v>1042</v>
      </c>
      <c r="P20" s="48">
        <f t="shared" si="4"/>
        <v>58800</v>
      </c>
      <c r="Q20" s="45">
        <f t="shared" si="5"/>
        <v>0.21694695130500233</v>
      </c>
      <c r="R20" s="46">
        <v>62693</v>
      </c>
      <c r="S20" s="48">
        <v>636</v>
      </c>
      <c r="T20" s="48">
        <f t="shared" si="6"/>
        <v>63329</v>
      </c>
      <c r="U20" s="45">
        <f t="shared" si="7"/>
        <v>0.23365703195909002</v>
      </c>
      <c r="V20" s="46">
        <v>53637</v>
      </c>
      <c r="W20" s="48">
        <v>3580</v>
      </c>
      <c r="X20" s="48">
        <f t="shared" si="8"/>
        <v>57217</v>
      </c>
      <c r="Y20" s="45">
        <f t="shared" si="9"/>
        <v>0.21110635566017547</v>
      </c>
      <c r="Z20" s="41">
        <f t="shared" si="10"/>
        <v>220778</v>
      </c>
      <c r="AA20" s="42">
        <f t="shared" si="11"/>
        <v>5260</v>
      </c>
      <c r="AB20" s="42">
        <f t="shared" si="12"/>
        <v>226038</v>
      </c>
      <c r="AC20" s="45">
        <f t="shared" si="13"/>
        <v>0.8339839282156483</v>
      </c>
      <c r="AD20" s="41">
        <v>65366</v>
      </c>
      <c r="AE20" s="42">
        <v>1164</v>
      </c>
      <c r="AF20" s="42">
        <f t="shared" si="14"/>
        <v>66530</v>
      </c>
      <c r="AG20" s="45">
        <f t="shared" si="15"/>
        <v>0.6014599634259675</v>
      </c>
      <c r="AH20" s="45">
        <f t="shared" si="16"/>
        <v>-0.13998196302419963</v>
      </c>
      <c r="AI20" s="14">
        <v>333570</v>
      </c>
      <c r="AJ20" s="14">
        <v>333570</v>
      </c>
      <c r="AK20" s="14">
        <v>200629</v>
      </c>
      <c r="AL20" s="14"/>
    </row>
    <row r="21" spans="1:38" s="87" customFormat="1" ht="12.75">
      <c r="A21" s="95"/>
      <c r="B21" s="112" t="s">
        <v>611</v>
      </c>
      <c r="C21" s="33"/>
      <c r="D21" s="52">
        <f>SUM(D11:D20)</f>
        <v>1138142</v>
      </c>
      <c r="E21" s="53">
        <f>SUM(E11:E20)</f>
        <v>259151</v>
      </c>
      <c r="F21" s="54">
        <f t="shared" si="0"/>
        <v>1397293</v>
      </c>
      <c r="G21" s="52">
        <f>SUM(G11:G20)</f>
        <v>1131595</v>
      </c>
      <c r="H21" s="53">
        <f>SUM(H11:H20)</f>
        <v>281504</v>
      </c>
      <c r="I21" s="54">
        <f t="shared" si="1"/>
        <v>1413099</v>
      </c>
      <c r="J21" s="52">
        <f>SUM(J11:J20)</f>
        <v>327324</v>
      </c>
      <c r="K21" s="53">
        <f>SUM(K11:K20)</f>
        <v>31397</v>
      </c>
      <c r="L21" s="53">
        <f t="shared" si="2"/>
        <v>358721</v>
      </c>
      <c r="M21" s="55">
        <f t="shared" si="3"/>
        <v>0.2567256831602248</v>
      </c>
      <c r="N21" s="74">
        <f>SUM(N11:N20)</f>
        <v>257909</v>
      </c>
      <c r="O21" s="75">
        <f>SUM(O11:O20)</f>
        <v>53211</v>
      </c>
      <c r="P21" s="76">
        <f t="shared" si="4"/>
        <v>311120</v>
      </c>
      <c r="Q21" s="55">
        <f t="shared" si="5"/>
        <v>0.22016857983764762</v>
      </c>
      <c r="R21" s="74">
        <f>SUM(R11:R20)</f>
        <v>287715</v>
      </c>
      <c r="S21" s="76">
        <f>SUM(S11:S20)</f>
        <v>37956</v>
      </c>
      <c r="T21" s="76">
        <f t="shared" si="6"/>
        <v>325671</v>
      </c>
      <c r="U21" s="55">
        <f t="shared" si="7"/>
        <v>0.23046580600509944</v>
      </c>
      <c r="V21" s="74">
        <f>SUM(V11:V20)</f>
        <v>227703</v>
      </c>
      <c r="W21" s="76">
        <f>SUM(W11:W20)</f>
        <v>82766</v>
      </c>
      <c r="X21" s="76">
        <f t="shared" si="8"/>
        <v>310469</v>
      </c>
      <c r="Y21" s="55">
        <f t="shared" si="9"/>
        <v>0.21970789024689708</v>
      </c>
      <c r="Z21" s="52">
        <f t="shared" si="10"/>
        <v>1100651</v>
      </c>
      <c r="AA21" s="53">
        <f t="shared" si="11"/>
        <v>205330</v>
      </c>
      <c r="AB21" s="53">
        <f t="shared" si="12"/>
        <v>1305981</v>
      </c>
      <c r="AC21" s="55">
        <f t="shared" si="13"/>
        <v>0.9241963938832312</v>
      </c>
      <c r="AD21" s="52">
        <f>SUM(AD11:AD20)</f>
        <v>291288</v>
      </c>
      <c r="AE21" s="53">
        <f>SUM(AE11:AE20)</f>
        <v>56608</v>
      </c>
      <c r="AF21" s="53">
        <f t="shared" si="14"/>
        <v>347896</v>
      </c>
      <c r="AG21" s="55">
        <f t="shared" si="15"/>
        <v>0.875198866902161</v>
      </c>
      <c r="AH21" s="55">
        <f t="shared" si="16"/>
        <v>-0.10758100121875502</v>
      </c>
      <c r="AI21" s="96">
        <f>SUM(AI11:AI20)</f>
        <v>1311785</v>
      </c>
      <c r="AJ21" s="96">
        <f>SUM(AJ11:AJ20)</f>
        <v>1409234</v>
      </c>
      <c r="AK21" s="96">
        <f>SUM(AK11:AK20)</f>
        <v>1233360</v>
      </c>
      <c r="AL21" s="96"/>
    </row>
    <row r="22" spans="1:38" s="15" customFormat="1" ht="12.75">
      <c r="A22" s="30" t="s">
        <v>95</v>
      </c>
      <c r="B22" s="94" t="s">
        <v>117</v>
      </c>
      <c r="C22" s="40" t="s">
        <v>118</v>
      </c>
      <c r="D22" s="41">
        <v>56626</v>
      </c>
      <c r="E22" s="42">
        <v>21056</v>
      </c>
      <c r="F22" s="43">
        <f t="shared" si="0"/>
        <v>77682</v>
      </c>
      <c r="G22" s="41">
        <v>56626</v>
      </c>
      <c r="H22" s="42">
        <v>21056</v>
      </c>
      <c r="I22" s="44">
        <f t="shared" si="1"/>
        <v>77682</v>
      </c>
      <c r="J22" s="41">
        <v>721</v>
      </c>
      <c r="K22" s="42">
        <v>1009</v>
      </c>
      <c r="L22" s="42">
        <f t="shared" si="2"/>
        <v>1730</v>
      </c>
      <c r="M22" s="45">
        <f t="shared" si="3"/>
        <v>0.022270281403671377</v>
      </c>
      <c r="N22" s="46">
        <v>252</v>
      </c>
      <c r="O22" s="47">
        <v>4932</v>
      </c>
      <c r="P22" s="48">
        <f t="shared" si="4"/>
        <v>5184</v>
      </c>
      <c r="Q22" s="45">
        <f t="shared" si="5"/>
        <v>0.066733606240828</v>
      </c>
      <c r="R22" s="46">
        <v>27130</v>
      </c>
      <c r="S22" s="48">
        <v>2530</v>
      </c>
      <c r="T22" s="48">
        <f t="shared" si="6"/>
        <v>29660</v>
      </c>
      <c r="U22" s="45">
        <f t="shared" si="7"/>
        <v>0.3818130326201694</v>
      </c>
      <c r="V22" s="46">
        <v>1677</v>
      </c>
      <c r="W22" s="48">
        <v>2942</v>
      </c>
      <c r="X22" s="48">
        <f t="shared" si="8"/>
        <v>4619</v>
      </c>
      <c r="Y22" s="45">
        <f t="shared" si="9"/>
        <v>0.05946036404829948</v>
      </c>
      <c r="Z22" s="41">
        <f t="shared" si="10"/>
        <v>29780</v>
      </c>
      <c r="AA22" s="42">
        <f t="shared" si="11"/>
        <v>11413</v>
      </c>
      <c r="AB22" s="42">
        <f t="shared" si="12"/>
        <v>41193</v>
      </c>
      <c r="AC22" s="45">
        <f t="shared" si="13"/>
        <v>0.5302772843129683</v>
      </c>
      <c r="AD22" s="41">
        <v>357</v>
      </c>
      <c r="AE22" s="42">
        <v>4606</v>
      </c>
      <c r="AF22" s="42">
        <f t="shared" si="14"/>
        <v>4963</v>
      </c>
      <c r="AG22" s="45">
        <f t="shared" si="15"/>
        <v>0.7147693242480795</v>
      </c>
      <c r="AH22" s="45">
        <f t="shared" si="16"/>
        <v>-0.06931291557525687</v>
      </c>
      <c r="AI22" s="14">
        <v>23041</v>
      </c>
      <c r="AJ22" s="14">
        <v>23041</v>
      </c>
      <c r="AK22" s="14">
        <v>16469</v>
      </c>
      <c r="AL22" s="14"/>
    </row>
    <row r="23" spans="1:38" s="15" customFormat="1" ht="12.75">
      <c r="A23" s="30" t="s">
        <v>95</v>
      </c>
      <c r="B23" s="94" t="s">
        <v>119</v>
      </c>
      <c r="C23" s="40" t="s">
        <v>120</v>
      </c>
      <c r="D23" s="41">
        <v>121878</v>
      </c>
      <c r="E23" s="42">
        <v>44184</v>
      </c>
      <c r="F23" s="43">
        <f t="shared" si="0"/>
        <v>166062</v>
      </c>
      <c r="G23" s="41">
        <v>124144</v>
      </c>
      <c r="H23" s="42">
        <v>60673</v>
      </c>
      <c r="I23" s="44">
        <f t="shared" si="1"/>
        <v>184817</v>
      </c>
      <c r="J23" s="41">
        <v>29180</v>
      </c>
      <c r="K23" s="42">
        <v>6620</v>
      </c>
      <c r="L23" s="42">
        <f t="shared" si="2"/>
        <v>35800</v>
      </c>
      <c r="M23" s="45">
        <f t="shared" si="3"/>
        <v>0.21558213197480458</v>
      </c>
      <c r="N23" s="46">
        <v>21946</v>
      </c>
      <c r="O23" s="47">
        <v>11511</v>
      </c>
      <c r="P23" s="48">
        <f t="shared" si="4"/>
        <v>33457</v>
      </c>
      <c r="Q23" s="45">
        <f t="shared" si="5"/>
        <v>0.1810277193115352</v>
      </c>
      <c r="R23" s="46">
        <v>37129</v>
      </c>
      <c r="S23" s="48">
        <v>7366</v>
      </c>
      <c r="T23" s="48">
        <f t="shared" si="6"/>
        <v>44495</v>
      </c>
      <c r="U23" s="45">
        <f t="shared" si="7"/>
        <v>0.2407516624552936</v>
      </c>
      <c r="V23" s="46">
        <v>4845</v>
      </c>
      <c r="W23" s="48">
        <v>10620</v>
      </c>
      <c r="X23" s="48">
        <f t="shared" si="8"/>
        <v>15465</v>
      </c>
      <c r="Y23" s="45">
        <f t="shared" si="9"/>
        <v>0.08367736734174887</v>
      </c>
      <c r="Z23" s="41">
        <f t="shared" si="10"/>
        <v>93100</v>
      </c>
      <c r="AA23" s="42">
        <f t="shared" si="11"/>
        <v>36117</v>
      </c>
      <c r="AB23" s="42">
        <f t="shared" si="12"/>
        <v>129217</v>
      </c>
      <c r="AC23" s="45">
        <f t="shared" si="13"/>
        <v>0.6991618736371654</v>
      </c>
      <c r="AD23" s="41">
        <v>3113</v>
      </c>
      <c r="AE23" s="42">
        <v>0</v>
      </c>
      <c r="AF23" s="42">
        <f t="shared" si="14"/>
        <v>3113</v>
      </c>
      <c r="AG23" s="45">
        <f t="shared" si="15"/>
        <v>0.7097840946409342</v>
      </c>
      <c r="AH23" s="45">
        <f t="shared" si="16"/>
        <v>3.9678766463218764</v>
      </c>
      <c r="AI23" s="14">
        <v>132773</v>
      </c>
      <c r="AJ23" s="14">
        <v>130937</v>
      </c>
      <c r="AK23" s="14">
        <v>92937</v>
      </c>
      <c r="AL23" s="14"/>
    </row>
    <row r="24" spans="1:38" s="15" customFormat="1" ht="12.75">
      <c r="A24" s="30" t="s">
        <v>95</v>
      </c>
      <c r="B24" s="94" t="s">
        <v>121</v>
      </c>
      <c r="C24" s="40" t="s">
        <v>122</v>
      </c>
      <c r="D24" s="41">
        <v>34968</v>
      </c>
      <c r="E24" s="42">
        <v>10439</v>
      </c>
      <c r="F24" s="43">
        <f t="shared" si="0"/>
        <v>45407</v>
      </c>
      <c r="G24" s="41">
        <v>37424</v>
      </c>
      <c r="H24" s="42">
        <v>15248</v>
      </c>
      <c r="I24" s="44">
        <f t="shared" si="1"/>
        <v>52672</v>
      </c>
      <c r="J24" s="41">
        <v>13895</v>
      </c>
      <c r="K24" s="42">
        <v>3458</v>
      </c>
      <c r="L24" s="42">
        <f t="shared" si="2"/>
        <v>17353</v>
      </c>
      <c r="M24" s="45">
        <f t="shared" si="3"/>
        <v>0.38216574536965664</v>
      </c>
      <c r="N24" s="46">
        <v>10565</v>
      </c>
      <c r="O24" s="47">
        <v>3954</v>
      </c>
      <c r="P24" s="48">
        <f t="shared" si="4"/>
        <v>14519</v>
      </c>
      <c r="Q24" s="45">
        <f t="shared" si="5"/>
        <v>0.2756493013365735</v>
      </c>
      <c r="R24" s="46">
        <v>2423</v>
      </c>
      <c r="S24" s="48">
        <v>2222</v>
      </c>
      <c r="T24" s="48">
        <f t="shared" si="6"/>
        <v>4645</v>
      </c>
      <c r="U24" s="45">
        <f t="shared" si="7"/>
        <v>0.08818727217496962</v>
      </c>
      <c r="V24" s="46">
        <v>2585</v>
      </c>
      <c r="W24" s="48">
        <v>2795</v>
      </c>
      <c r="X24" s="48">
        <f t="shared" si="8"/>
        <v>5380</v>
      </c>
      <c r="Y24" s="45">
        <f t="shared" si="9"/>
        <v>0.10214155528554071</v>
      </c>
      <c r="Z24" s="41">
        <f t="shared" si="10"/>
        <v>29468</v>
      </c>
      <c r="AA24" s="42">
        <f t="shared" si="11"/>
        <v>12429</v>
      </c>
      <c r="AB24" s="42">
        <f t="shared" si="12"/>
        <v>41897</v>
      </c>
      <c r="AC24" s="45">
        <f t="shared" si="13"/>
        <v>0.7954321081409478</v>
      </c>
      <c r="AD24" s="41">
        <v>0</v>
      </c>
      <c r="AE24" s="42">
        <v>0</v>
      </c>
      <c r="AF24" s="42">
        <f t="shared" si="14"/>
        <v>0</v>
      </c>
      <c r="AG24" s="45">
        <f t="shared" si="15"/>
        <v>0</v>
      </c>
      <c r="AH24" s="45">
        <f t="shared" si="16"/>
        <v>0</v>
      </c>
      <c r="AI24" s="14">
        <v>0</v>
      </c>
      <c r="AJ24" s="14">
        <v>0</v>
      </c>
      <c r="AK24" s="14">
        <v>0</v>
      </c>
      <c r="AL24" s="14"/>
    </row>
    <row r="25" spans="1:38" s="15" customFormat="1" ht="12.75">
      <c r="A25" s="30" t="s">
        <v>95</v>
      </c>
      <c r="B25" s="94" t="s">
        <v>123</v>
      </c>
      <c r="C25" s="40" t="s">
        <v>124</v>
      </c>
      <c r="D25" s="41">
        <v>67774</v>
      </c>
      <c r="E25" s="42">
        <v>18131</v>
      </c>
      <c r="F25" s="43">
        <f t="shared" si="0"/>
        <v>85905</v>
      </c>
      <c r="G25" s="41">
        <v>69042</v>
      </c>
      <c r="H25" s="42">
        <v>18131</v>
      </c>
      <c r="I25" s="44">
        <f t="shared" si="1"/>
        <v>87173</v>
      </c>
      <c r="J25" s="41">
        <v>25422</v>
      </c>
      <c r="K25" s="42">
        <v>3294</v>
      </c>
      <c r="L25" s="42">
        <f t="shared" si="2"/>
        <v>28716</v>
      </c>
      <c r="M25" s="45">
        <f t="shared" si="3"/>
        <v>0.33427623537628776</v>
      </c>
      <c r="N25" s="46">
        <v>16065</v>
      </c>
      <c r="O25" s="47">
        <v>3326</v>
      </c>
      <c r="P25" s="48">
        <f t="shared" si="4"/>
        <v>19391</v>
      </c>
      <c r="Q25" s="45">
        <f t="shared" si="5"/>
        <v>0.22244272882658622</v>
      </c>
      <c r="R25" s="46">
        <v>28168</v>
      </c>
      <c r="S25" s="48">
        <v>3661</v>
      </c>
      <c r="T25" s="48">
        <f t="shared" si="6"/>
        <v>31829</v>
      </c>
      <c r="U25" s="45">
        <f t="shared" si="7"/>
        <v>0.3651245225012332</v>
      </c>
      <c r="V25" s="46">
        <v>2180</v>
      </c>
      <c r="W25" s="48">
        <v>4220</v>
      </c>
      <c r="X25" s="48">
        <f t="shared" si="8"/>
        <v>6400</v>
      </c>
      <c r="Y25" s="45">
        <f t="shared" si="9"/>
        <v>0.07341722781136362</v>
      </c>
      <c r="Z25" s="41">
        <f t="shared" si="10"/>
        <v>71835</v>
      </c>
      <c r="AA25" s="42">
        <f t="shared" si="11"/>
        <v>14501</v>
      </c>
      <c r="AB25" s="42">
        <f t="shared" si="12"/>
        <v>86336</v>
      </c>
      <c r="AC25" s="45">
        <f t="shared" si="13"/>
        <v>0.9903984031752952</v>
      </c>
      <c r="AD25" s="41">
        <v>2224</v>
      </c>
      <c r="AE25" s="42">
        <v>57</v>
      </c>
      <c r="AF25" s="42">
        <f t="shared" si="14"/>
        <v>2281</v>
      </c>
      <c r="AG25" s="45">
        <f t="shared" si="15"/>
        <v>0.8951266688682361</v>
      </c>
      <c r="AH25" s="45">
        <f t="shared" si="16"/>
        <v>1.8057869355545813</v>
      </c>
      <c r="AI25" s="14">
        <v>63591</v>
      </c>
      <c r="AJ25" s="14">
        <v>63591</v>
      </c>
      <c r="AK25" s="14">
        <v>56922</v>
      </c>
      <c r="AL25" s="14"/>
    </row>
    <row r="26" spans="1:38" s="15" customFormat="1" ht="12.75">
      <c r="A26" s="30" t="s">
        <v>95</v>
      </c>
      <c r="B26" s="94" t="s">
        <v>52</v>
      </c>
      <c r="C26" s="40" t="s">
        <v>53</v>
      </c>
      <c r="D26" s="41">
        <v>2813259</v>
      </c>
      <c r="E26" s="42">
        <v>902089</v>
      </c>
      <c r="F26" s="43">
        <f t="shared" si="0"/>
        <v>3715348</v>
      </c>
      <c r="G26" s="41">
        <v>2875608</v>
      </c>
      <c r="H26" s="42">
        <v>724182</v>
      </c>
      <c r="I26" s="44">
        <f t="shared" si="1"/>
        <v>3599790</v>
      </c>
      <c r="J26" s="41">
        <v>1026760</v>
      </c>
      <c r="K26" s="42">
        <v>31731</v>
      </c>
      <c r="L26" s="42">
        <f t="shared" si="2"/>
        <v>1058491</v>
      </c>
      <c r="M26" s="45">
        <f t="shared" si="3"/>
        <v>0.28489686565027017</v>
      </c>
      <c r="N26" s="46">
        <v>554395</v>
      </c>
      <c r="O26" s="47">
        <v>66898</v>
      </c>
      <c r="P26" s="48">
        <f t="shared" si="4"/>
        <v>621293</v>
      </c>
      <c r="Q26" s="45">
        <f t="shared" si="5"/>
        <v>0.17259145672386444</v>
      </c>
      <c r="R26" s="46">
        <v>661680</v>
      </c>
      <c r="S26" s="48">
        <v>63286</v>
      </c>
      <c r="T26" s="48">
        <f t="shared" si="6"/>
        <v>724966</v>
      </c>
      <c r="U26" s="45">
        <f t="shared" si="7"/>
        <v>0.20139119226399319</v>
      </c>
      <c r="V26" s="46">
        <v>453895</v>
      </c>
      <c r="W26" s="48">
        <v>179559</v>
      </c>
      <c r="X26" s="48">
        <f t="shared" si="8"/>
        <v>633454</v>
      </c>
      <c r="Y26" s="45">
        <f t="shared" si="9"/>
        <v>0.17596970934415618</v>
      </c>
      <c r="Z26" s="41">
        <f t="shared" si="10"/>
        <v>2696730</v>
      </c>
      <c r="AA26" s="42">
        <f t="shared" si="11"/>
        <v>341474</v>
      </c>
      <c r="AB26" s="42">
        <f t="shared" si="12"/>
        <v>3038204</v>
      </c>
      <c r="AC26" s="45">
        <f t="shared" si="13"/>
        <v>0.8439947885848896</v>
      </c>
      <c r="AD26" s="41">
        <v>329258</v>
      </c>
      <c r="AE26" s="42">
        <v>116277</v>
      </c>
      <c r="AF26" s="42">
        <f t="shared" si="14"/>
        <v>445535</v>
      </c>
      <c r="AG26" s="45">
        <f t="shared" si="15"/>
        <v>0.7459848174632963</v>
      </c>
      <c r="AH26" s="45">
        <f t="shared" si="16"/>
        <v>0.42178280045338745</v>
      </c>
      <c r="AI26" s="14">
        <v>2752241</v>
      </c>
      <c r="AJ26" s="14">
        <v>2752241</v>
      </c>
      <c r="AK26" s="14">
        <v>2053130</v>
      </c>
      <c r="AL26" s="14"/>
    </row>
    <row r="27" spans="1:38" s="15" customFormat="1" ht="12.75">
      <c r="A27" s="30" t="s">
        <v>95</v>
      </c>
      <c r="B27" s="94" t="s">
        <v>125</v>
      </c>
      <c r="C27" s="40" t="s">
        <v>126</v>
      </c>
      <c r="D27" s="41">
        <v>7398</v>
      </c>
      <c r="E27" s="42">
        <v>9315</v>
      </c>
      <c r="F27" s="43">
        <f t="shared" si="0"/>
        <v>16713</v>
      </c>
      <c r="G27" s="41">
        <v>7398</v>
      </c>
      <c r="H27" s="42">
        <v>9315</v>
      </c>
      <c r="I27" s="44">
        <f t="shared" si="1"/>
        <v>16713</v>
      </c>
      <c r="J27" s="41">
        <v>882</v>
      </c>
      <c r="K27" s="42">
        <v>606</v>
      </c>
      <c r="L27" s="42">
        <f t="shared" si="2"/>
        <v>1488</v>
      </c>
      <c r="M27" s="45">
        <f t="shared" si="3"/>
        <v>0.08903248967869323</v>
      </c>
      <c r="N27" s="46">
        <v>574</v>
      </c>
      <c r="O27" s="47">
        <v>1039</v>
      </c>
      <c r="P27" s="48">
        <f t="shared" si="4"/>
        <v>1613</v>
      </c>
      <c r="Q27" s="45">
        <f t="shared" si="5"/>
        <v>0.09651169748100281</v>
      </c>
      <c r="R27" s="46">
        <v>740</v>
      </c>
      <c r="S27" s="48">
        <v>1780</v>
      </c>
      <c r="T27" s="48">
        <f t="shared" si="6"/>
        <v>2520</v>
      </c>
      <c r="U27" s="45">
        <f t="shared" si="7"/>
        <v>0.15078082929456113</v>
      </c>
      <c r="V27" s="46">
        <v>1912</v>
      </c>
      <c r="W27" s="48">
        <v>1267</v>
      </c>
      <c r="X27" s="48">
        <f t="shared" si="8"/>
        <v>3179</v>
      </c>
      <c r="Y27" s="45">
        <f t="shared" si="9"/>
        <v>0.19021121282833722</v>
      </c>
      <c r="Z27" s="41">
        <f t="shared" si="10"/>
        <v>4108</v>
      </c>
      <c r="AA27" s="42">
        <f t="shared" si="11"/>
        <v>4692</v>
      </c>
      <c r="AB27" s="42">
        <f t="shared" si="12"/>
        <v>8800</v>
      </c>
      <c r="AC27" s="45">
        <f t="shared" si="13"/>
        <v>0.5265362292825944</v>
      </c>
      <c r="AD27" s="41">
        <v>1006</v>
      </c>
      <c r="AE27" s="42">
        <v>3830</v>
      </c>
      <c r="AF27" s="42">
        <f t="shared" si="14"/>
        <v>4836</v>
      </c>
      <c r="AG27" s="45">
        <f t="shared" si="15"/>
        <v>1.0325659741718136</v>
      </c>
      <c r="AH27" s="45">
        <f t="shared" si="16"/>
        <v>-0.34263854425144746</v>
      </c>
      <c r="AI27" s="14">
        <v>19591</v>
      </c>
      <c r="AJ27" s="14">
        <v>19591</v>
      </c>
      <c r="AK27" s="14">
        <v>20229</v>
      </c>
      <c r="AL27" s="14"/>
    </row>
    <row r="28" spans="1:38" s="15" customFormat="1" ht="12.75">
      <c r="A28" s="30" t="s">
        <v>95</v>
      </c>
      <c r="B28" s="94" t="s">
        <v>127</v>
      </c>
      <c r="C28" s="40" t="s">
        <v>128</v>
      </c>
      <c r="D28" s="41">
        <v>100405</v>
      </c>
      <c r="E28" s="42">
        <v>18740</v>
      </c>
      <c r="F28" s="43">
        <f t="shared" si="0"/>
        <v>119145</v>
      </c>
      <c r="G28" s="41">
        <v>100405</v>
      </c>
      <c r="H28" s="42">
        <v>18740</v>
      </c>
      <c r="I28" s="44">
        <f t="shared" si="1"/>
        <v>119145</v>
      </c>
      <c r="J28" s="41">
        <v>30756</v>
      </c>
      <c r="K28" s="42">
        <v>0</v>
      </c>
      <c r="L28" s="42">
        <f t="shared" si="2"/>
        <v>30756</v>
      </c>
      <c r="M28" s="45">
        <f t="shared" si="3"/>
        <v>0.25813924209996225</v>
      </c>
      <c r="N28" s="46">
        <v>29804</v>
      </c>
      <c r="O28" s="47">
        <v>447</v>
      </c>
      <c r="P28" s="48">
        <f t="shared" si="4"/>
        <v>30251</v>
      </c>
      <c r="Q28" s="45">
        <f t="shared" si="5"/>
        <v>0.25390070921985813</v>
      </c>
      <c r="R28" s="46">
        <v>2381</v>
      </c>
      <c r="S28" s="48">
        <v>0</v>
      </c>
      <c r="T28" s="48">
        <f t="shared" si="6"/>
        <v>2381</v>
      </c>
      <c r="U28" s="45">
        <f t="shared" si="7"/>
        <v>0.01998405304460951</v>
      </c>
      <c r="V28" s="46">
        <v>0</v>
      </c>
      <c r="W28" s="48">
        <v>0</v>
      </c>
      <c r="X28" s="48">
        <f t="shared" si="8"/>
        <v>0</v>
      </c>
      <c r="Y28" s="45">
        <f t="shared" si="9"/>
        <v>0</v>
      </c>
      <c r="Z28" s="41">
        <f t="shared" si="10"/>
        <v>62941</v>
      </c>
      <c r="AA28" s="42">
        <f t="shared" si="11"/>
        <v>447</v>
      </c>
      <c r="AB28" s="42">
        <f t="shared" si="12"/>
        <v>63388</v>
      </c>
      <c r="AC28" s="45">
        <f t="shared" si="13"/>
        <v>0.5320240043644299</v>
      </c>
      <c r="AD28" s="41">
        <v>4203</v>
      </c>
      <c r="AE28" s="42">
        <v>0</v>
      </c>
      <c r="AF28" s="42">
        <f t="shared" si="14"/>
        <v>4203</v>
      </c>
      <c r="AG28" s="45">
        <f t="shared" si="15"/>
        <v>0.8873772177633834</v>
      </c>
      <c r="AH28" s="45">
        <f t="shared" si="16"/>
        <v>-1</v>
      </c>
      <c r="AI28" s="14">
        <v>91230</v>
      </c>
      <c r="AJ28" s="14">
        <v>84601</v>
      </c>
      <c r="AK28" s="14">
        <v>75073</v>
      </c>
      <c r="AL28" s="14"/>
    </row>
    <row r="29" spans="1:38" s="15" customFormat="1" ht="12.75">
      <c r="A29" s="30" t="s">
        <v>95</v>
      </c>
      <c r="B29" s="94" t="s">
        <v>129</v>
      </c>
      <c r="C29" s="40" t="s">
        <v>130</v>
      </c>
      <c r="D29" s="41">
        <v>31541</v>
      </c>
      <c r="E29" s="42">
        <v>7167</v>
      </c>
      <c r="F29" s="43">
        <f t="shared" si="0"/>
        <v>38708</v>
      </c>
      <c r="G29" s="41">
        <v>31541</v>
      </c>
      <c r="H29" s="42">
        <v>7167</v>
      </c>
      <c r="I29" s="44">
        <f t="shared" si="1"/>
        <v>38708</v>
      </c>
      <c r="J29" s="41">
        <v>14963</v>
      </c>
      <c r="K29" s="42">
        <v>0</v>
      </c>
      <c r="L29" s="42">
        <f t="shared" si="2"/>
        <v>14963</v>
      </c>
      <c r="M29" s="45">
        <f t="shared" si="3"/>
        <v>0.3865609176397644</v>
      </c>
      <c r="N29" s="46">
        <v>6929</v>
      </c>
      <c r="O29" s="47">
        <v>211</v>
      </c>
      <c r="P29" s="48">
        <f t="shared" si="4"/>
        <v>7140</v>
      </c>
      <c r="Q29" s="45">
        <f t="shared" si="5"/>
        <v>0.18445799317970446</v>
      </c>
      <c r="R29" s="46">
        <v>11528</v>
      </c>
      <c r="S29" s="48">
        <v>1276</v>
      </c>
      <c r="T29" s="48">
        <f t="shared" si="6"/>
        <v>12804</v>
      </c>
      <c r="U29" s="45">
        <f t="shared" si="7"/>
        <v>0.33078433398780616</v>
      </c>
      <c r="V29" s="46">
        <v>4858</v>
      </c>
      <c r="W29" s="48">
        <v>3139</v>
      </c>
      <c r="X29" s="48">
        <f t="shared" si="8"/>
        <v>7997</v>
      </c>
      <c r="Y29" s="45">
        <f t="shared" si="9"/>
        <v>0.20659811925183424</v>
      </c>
      <c r="Z29" s="41">
        <f t="shared" si="10"/>
        <v>38278</v>
      </c>
      <c r="AA29" s="42">
        <f t="shared" si="11"/>
        <v>4626</v>
      </c>
      <c r="AB29" s="42">
        <f t="shared" si="12"/>
        <v>42904</v>
      </c>
      <c r="AC29" s="45">
        <f t="shared" si="13"/>
        <v>1.1084013640591093</v>
      </c>
      <c r="AD29" s="41">
        <v>2843</v>
      </c>
      <c r="AE29" s="42">
        <v>373</v>
      </c>
      <c r="AF29" s="42">
        <f t="shared" si="14"/>
        <v>3216</v>
      </c>
      <c r="AG29" s="45">
        <f t="shared" si="15"/>
        <v>0.6682225541448843</v>
      </c>
      <c r="AH29" s="45">
        <f t="shared" si="16"/>
        <v>1.4866293532338308</v>
      </c>
      <c r="AI29" s="14">
        <v>32136</v>
      </c>
      <c r="AJ29" s="14">
        <v>32136</v>
      </c>
      <c r="AK29" s="14">
        <v>21474</v>
      </c>
      <c r="AL29" s="14"/>
    </row>
    <row r="30" spans="1:38" s="15" customFormat="1" ht="12.75">
      <c r="A30" s="30" t="s">
        <v>114</v>
      </c>
      <c r="B30" s="94" t="s">
        <v>131</v>
      </c>
      <c r="C30" s="40" t="s">
        <v>132</v>
      </c>
      <c r="D30" s="41">
        <v>575061</v>
      </c>
      <c r="E30" s="42">
        <v>3516</v>
      </c>
      <c r="F30" s="43">
        <f t="shared" si="0"/>
        <v>578577</v>
      </c>
      <c r="G30" s="41">
        <v>575061</v>
      </c>
      <c r="H30" s="42">
        <v>3516</v>
      </c>
      <c r="I30" s="44">
        <f t="shared" si="1"/>
        <v>578577</v>
      </c>
      <c r="J30" s="41">
        <v>152711</v>
      </c>
      <c r="K30" s="42">
        <v>3769</v>
      </c>
      <c r="L30" s="42">
        <f t="shared" si="2"/>
        <v>156480</v>
      </c>
      <c r="M30" s="45">
        <f t="shared" si="3"/>
        <v>0.27045665486184206</v>
      </c>
      <c r="N30" s="46">
        <v>128478</v>
      </c>
      <c r="O30" s="47">
        <v>884</v>
      </c>
      <c r="P30" s="48">
        <f t="shared" si="4"/>
        <v>129362</v>
      </c>
      <c r="Q30" s="45">
        <f t="shared" si="5"/>
        <v>0.22358648892023014</v>
      </c>
      <c r="R30" s="46">
        <v>179072</v>
      </c>
      <c r="S30" s="48">
        <v>75</v>
      </c>
      <c r="T30" s="48">
        <f t="shared" si="6"/>
        <v>179147</v>
      </c>
      <c r="U30" s="45">
        <f t="shared" si="7"/>
        <v>0.30963380846456046</v>
      </c>
      <c r="V30" s="46">
        <v>53486</v>
      </c>
      <c r="W30" s="48">
        <v>26908</v>
      </c>
      <c r="X30" s="48">
        <f t="shared" si="8"/>
        <v>80394</v>
      </c>
      <c r="Y30" s="45">
        <f t="shared" si="9"/>
        <v>0.13895125454347476</v>
      </c>
      <c r="Z30" s="41">
        <f t="shared" si="10"/>
        <v>513747</v>
      </c>
      <c r="AA30" s="42">
        <f t="shared" si="11"/>
        <v>31636</v>
      </c>
      <c r="AB30" s="42">
        <f t="shared" si="12"/>
        <v>545383</v>
      </c>
      <c r="AC30" s="45">
        <f t="shared" si="13"/>
        <v>0.9426282067901075</v>
      </c>
      <c r="AD30" s="41">
        <v>41723</v>
      </c>
      <c r="AE30" s="42">
        <v>2522</v>
      </c>
      <c r="AF30" s="42">
        <f t="shared" si="14"/>
        <v>44245</v>
      </c>
      <c r="AG30" s="45">
        <f t="shared" si="15"/>
        <v>0.6510030298744767</v>
      </c>
      <c r="AH30" s="45">
        <f t="shared" si="16"/>
        <v>0.817018872188948</v>
      </c>
      <c r="AI30" s="14">
        <v>700029</v>
      </c>
      <c r="AJ30" s="14">
        <v>700029</v>
      </c>
      <c r="AK30" s="14">
        <v>455721</v>
      </c>
      <c r="AL30" s="14"/>
    </row>
    <row r="31" spans="1:38" s="87" customFormat="1" ht="12.75">
      <c r="A31" s="95"/>
      <c r="B31" s="112" t="s">
        <v>612</v>
      </c>
      <c r="C31" s="33"/>
      <c r="D31" s="52">
        <f>SUM(D22:D30)</f>
        <v>3808910</v>
      </c>
      <c r="E31" s="53">
        <f>SUM(E22:E30)</f>
        <v>1034637</v>
      </c>
      <c r="F31" s="54">
        <f t="shared" si="0"/>
        <v>4843547</v>
      </c>
      <c r="G31" s="52">
        <f>SUM(G22:G30)</f>
        <v>3877249</v>
      </c>
      <c r="H31" s="53">
        <f>SUM(H22:H30)</f>
        <v>878028</v>
      </c>
      <c r="I31" s="54">
        <f t="shared" si="1"/>
        <v>4755277</v>
      </c>
      <c r="J31" s="52">
        <f>SUM(J22:J30)</f>
        <v>1295290</v>
      </c>
      <c r="K31" s="53">
        <f>SUM(K22:K30)</f>
        <v>50487</v>
      </c>
      <c r="L31" s="53">
        <f t="shared" si="2"/>
        <v>1345777</v>
      </c>
      <c r="M31" s="55">
        <f t="shared" si="3"/>
        <v>0.27784947684001</v>
      </c>
      <c r="N31" s="74">
        <f>SUM(N22:N30)</f>
        <v>769008</v>
      </c>
      <c r="O31" s="75">
        <f>SUM(O22:O30)</f>
        <v>93202</v>
      </c>
      <c r="P31" s="76">
        <f t="shared" si="4"/>
        <v>862210</v>
      </c>
      <c r="Q31" s="55">
        <f t="shared" si="5"/>
        <v>0.1813164616908752</v>
      </c>
      <c r="R31" s="74">
        <f>SUM(R22:R30)</f>
        <v>950251</v>
      </c>
      <c r="S31" s="76">
        <f>SUM(S22:S30)</f>
        <v>82196</v>
      </c>
      <c r="T31" s="76">
        <f t="shared" si="6"/>
        <v>1032447</v>
      </c>
      <c r="U31" s="55">
        <f t="shared" si="7"/>
        <v>0.21711605864390235</v>
      </c>
      <c r="V31" s="74">
        <f>SUM(V22:V30)</f>
        <v>525438</v>
      </c>
      <c r="W31" s="76">
        <f>SUM(W22:W30)</f>
        <v>231450</v>
      </c>
      <c r="X31" s="76">
        <f t="shared" si="8"/>
        <v>756888</v>
      </c>
      <c r="Y31" s="55">
        <f t="shared" si="9"/>
        <v>0.15916801481806422</v>
      </c>
      <c r="Z31" s="52">
        <f t="shared" si="10"/>
        <v>3539987</v>
      </c>
      <c r="AA31" s="53">
        <f t="shared" si="11"/>
        <v>457335</v>
      </c>
      <c r="AB31" s="53">
        <f t="shared" si="12"/>
        <v>3997322</v>
      </c>
      <c r="AC31" s="55">
        <f t="shared" si="13"/>
        <v>0.8406076028799163</v>
      </c>
      <c r="AD31" s="52">
        <f>SUM(AD22:AD30)</f>
        <v>384727</v>
      </c>
      <c r="AE31" s="53">
        <f>SUM(AE22:AE30)</f>
        <v>127665</v>
      </c>
      <c r="AF31" s="53">
        <f t="shared" si="14"/>
        <v>512392</v>
      </c>
      <c r="AG31" s="55">
        <f t="shared" si="15"/>
        <v>0.733534550638477</v>
      </c>
      <c r="AH31" s="55">
        <f t="shared" si="16"/>
        <v>0.4771659198426206</v>
      </c>
      <c r="AI31" s="96">
        <f>SUM(AI22:AI30)</f>
        <v>3814632</v>
      </c>
      <c r="AJ31" s="96">
        <f>SUM(AJ22:AJ30)</f>
        <v>3806167</v>
      </c>
      <c r="AK31" s="96">
        <f>SUM(AK22:AK30)</f>
        <v>2791955</v>
      </c>
      <c r="AL31" s="96"/>
    </row>
    <row r="32" spans="1:38" s="15" customFormat="1" ht="12.75">
      <c r="A32" s="30" t="s">
        <v>95</v>
      </c>
      <c r="B32" s="94" t="s">
        <v>133</v>
      </c>
      <c r="C32" s="40" t="s">
        <v>134</v>
      </c>
      <c r="D32" s="41">
        <v>78076</v>
      </c>
      <c r="E32" s="42">
        <v>23568</v>
      </c>
      <c r="F32" s="43">
        <f t="shared" si="0"/>
        <v>101644</v>
      </c>
      <c r="G32" s="41">
        <v>78076</v>
      </c>
      <c r="H32" s="42">
        <v>23568</v>
      </c>
      <c r="I32" s="44">
        <f t="shared" si="1"/>
        <v>101644</v>
      </c>
      <c r="J32" s="41">
        <v>42913</v>
      </c>
      <c r="K32" s="42">
        <v>0</v>
      </c>
      <c r="L32" s="42">
        <f t="shared" si="2"/>
        <v>42913</v>
      </c>
      <c r="M32" s="45">
        <f t="shared" si="3"/>
        <v>0.42218920939750504</v>
      </c>
      <c r="N32" s="46">
        <v>14391</v>
      </c>
      <c r="O32" s="47">
        <v>0</v>
      </c>
      <c r="P32" s="48">
        <f t="shared" si="4"/>
        <v>14391</v>
      </c>
      <c r="Q32" s="45">
        <f t="shared" si="5"/>
        <v>0.14158238558104758</v>
      </c>
      <c r="R32" s="46">
        <v>19548</v>
      </c>
      <c r="S32" s="48">
        <v>3764</v>
      </c>
      <c r="T32" s="48">
        <f t="shared" si="6"/>
        <v>23312</v>
      </c>
      <c r="U32" s="45">
        <f t="shared" si="7"/>
        <v>0.22934949431348628</v>
      </c>
      <c r="V32" s="46">
        <v>16695</v>
      </c>
      <c r="W32" s="48">
        <v>678</v>
      </c>
      <c r="X32" s="48">
        <f t="shared" si="8"/>
        <v>17373</v>
      </c>
      <c r="Y32" s="45">
        <f t="shared" si="9"/>
        <v>0.17092007398370784</v>
      </c>
      <c r="Z32" s="41">
        <f t="shared" si="10"/>
        <v>93547</v>
      </c>
      <c r="AA32" s="42">
        <f t="shared" si="11"/>
        <v>4442</v>
      </c>
      <c r="AB32" s="42">
        <f t="shared" si="12"/>
        <v>97989</v>
      </c>
      <c r="AC32" s="45">
        <f t="shared" si="13"/>
        <v>0.9640411632757467</v>
      </c>
      <c r="AD32" s="41">
        <v>15980</v>
      </c>
      <c r="AE32" s="42">
        <v>0</v>
      </c>
      <c r="AF32" s="42">
        <f t="shared" si="14"/>
        <v>15980</v>
      </c>
      <c r="AG32" s="45">
        <f t="shared" si="15"/>
        <v>0.8944293169956887</v>
      </c>
      <c r="AH32" s="45">
        <f t="shared" si="16"/>
        <v>0.08717146433041312</v>
      </c>
      <c r="AI32" s="14">
        <v>88140</v>
      </c>
      <c r="AJ32" s="14">
        <v>88140</v>
      </c>
      <c r="AK32" s="14">
        <v>78835</v>
      </c>
      <c r="AL32" s="14"/>
    </row>
    <row r="33" spans="1:38" s="15" customFormat="1" ht="12.75">
      <c r="A33" s="30" t="s">
        <v>95</v>
      </c>
      <c r="B33" s="94" t="s">
        <v>135</v>
      </c>
      <c r="C33" s="40" t="s">
        <v>136</v>
      </c>
      <c r="D33" s="41">
        <v>31100</v>
      </c>
      <c r="E33" s="42">
        <v>11644</v>
      </c>
      <c r="F33" s="43">
        <f t="shared" si="0"/>
        <v>42744</v>
      </c>
      <c r="G33" s="41">
        <v>32594</v>
      </c>
      <c r="H33" s="42">
        <v>75579</v>
      </c>
      <c r="I33" s="44">
        <f t="shared" si="1"/>
        <v>108173</v>
      </c>
      <c r="J33" s="41">
        <v>8559</v>
      </c>
      <c r="K33" s="42">
        <v>330</v>
      </c>
      <c r="L33" s="42">
        <f t="shared" si="2"/>
        <v>8889</v>
      </c>
      <c r="M33" s="45">
        <f t="shared" si="3"/>
        <v>0.20795901179112858</v>
      </c>
      <c r="N33" s="46">
        <v>4837</v>
      </c>
      <c r="O33" s="47">
        <v>2433</v>
      </c>
      <c r="P33" s="48">
        <f t="shared" si="4"/>
        <v>7270</v>
      </c>
      <c r="Q33" s="45">
        <f t="shared" si="5"/>
        <v>0.06720715890286855</v>
      </c>
      <c r="R33" s="46">
        <v>6629</v>
      </c>
      <c r="S33" s="48">
        <v>5150</v>
      </c>
      <c r="T33" s="48">
        <f t="shared" si="6"/>
        <v>11779</v>
      </c>
      <c r="U33" s="45">
        <f t="shared" si="7"/>
        <v>0.1088903885442763</v>
      </c>
      <c r="V33" s="46">
        <v>8862</v>
      </c>
      <c r="W33" s="48">
        <v>2423</v>
      </c>
      <c r="X33" s="48">
        <f t="shared" si="8"/>
        <v>11285</v>
      </c>
      <c r="Y33" s="45">
        <f t="shared" si="9"/>
        <v>0.10432362974124781</v>
      </c>
      <c r="Z33" s="41">
        <f t="shared" si="10"/>
        <v>28887</v>
      </c>
      <c r="AA33" s="42">
        <f t="shared" si="11"/>
        <v>10336</v>
      </c>
      <c r="AB33" s="42">
        <f t="shared" si="12"/>
        <v>39223</v>
      </c>
      <c r="AC33" s="45">
        <f t="shared" si="13"/>
        <v>0.36259510228985053</v>
      </c>
      <c r="AD33" s="41">
        <v>0</v>
      </c>
      <c r="AE33" s="42">
        <v>0</v>
      </c>
      <c r="AF33" s="42">
        <f t="shared" si="14"/>
        <v>0</v>
      </c>
      <c r="AG33" s="45">
        <f t="shared" si="15"/>
        <v>0.28669431678062995</v>
      </c>
      <c r="AH33" s="45">
        <f t="shared" si="16"/>
        <v>0</v>
      </c>
      <c r="AI33" s="14">
        <v>44605</v>
      </c>
      <c r="AJ33" s="14">
        <v>44605</v>
      </c>
      <c r="AK33" s="14">
        <v>12788</v>
      </c>
      <c r="AL33" s="14"/>
    </row>
    <row r="34" spans="1:38" s="15" customFormat="1" ht="12.75">
      <c r="A34" s="30" t="s">
        <v>95</v>
      </c>
      <c r="B34" s="94" t="s">
        <v>137</v>
      </c>
      <c r="C34" s="40" t="s">
        <v>138</v>
      </c>
      <c r="D34" s="41">
        <v>19694</v>
      </c>
      <c r="E34" s="42">
        <v>3545</v>
      </c>
      <c r="F34" s="43">
        <f t="shared" si="0"/>
        <v>23239</v>
      </c>
      <c r="G34" s="41">
        <v>19694</v>
      </c>
      <c r="H34" s="42">
        <v>3545</v>
      </c>
      <c r="I34" s="44">
        <f t="shared" si="1"/>
        <v>23239</v>
      </c>
      <c r="J34" s="41">
        <v>4217</v>
      </c>
      <c r="K34" s="42">
        <v>76</v>
      </c>
      <c r="L34" s="42">
        <f t="shared" si="2"/>
        <v>4293</v>
      </c>
      <c r="M34" s="45">
        <f t="shared" si="3"/>
        <v>0.18473256164206722</v>
      </c>
      <c r="N34" s="46">
        <v>4259</v>
      </c>
      <c r="O34" s="47">
        <v>1160</v>
      </c>
      <c r="P34" s="48">
        <f t="shared" si="4"/>
        <v>5419</v>
      </c>
      <c r="Q34" s="45">
        <f t="shared" si="5"/>
        <v>0.23318559318387194</v>
      </c>
      <c r="R34" s="46">
        <v>5881</v>
      </c>
      <c r="S34" s="48">
        <v>821</v>
      </c>
      <c r="T34" s="48">
        <f t="shared" si="6"/>
        <v>6702</v>
      </c>
      <c r="U34" s="45">
        <f t="shared" si="7"/>
        <v>0.2883945092301734</v>
      </c>
      <c r="V34" s="46">
        <v>4323</v>
      </c>
      <c r="W34" s="48">
        <v>1104</v>
      </c>
      <c r="X34" s="48">
        <f t="shared" si="8"/>
        <v>5427</v>
      </c>
      <c r="Y34" s="45">
        <f t="shared" si="9"/>
        <v>0.2335298420758208</v>
      </c>
      <c r="Z34" s="41">
        <f t="shared" si="10"/>
        <v>18680</v>
      </c>
      <c r="AA34" s="42">
        <f t="shared" si="11"/>
        <v>3161</v>
      </c>
      <c r="AB34" s="42">
        <f t="shared" si="12"/>
        <v>21841</v>
      </c>
      <c r="AC34" s="45">
        <f t="shared" si="13"/>
        <v>0.9398425061319334</v>
      </c>
      <c r="AD34" s="41">
        <v>1448</v>
      </c>
      <c r="AE34" s="42">
        <v>0</v>
      </c>
      <c r="AF34" s="42">
        <f t="shared" si="14"/>
        <v>1448</v>
      </c>
      <c r="AG34" s="45">
        <f t="shared" si="15"/>
        <v>1.1523124693577382</v>
      </c>
      <c r="AH34" s="45">
        <f t="shared" si="16"/>
        <v>2.7479281767955803</v>
      </c>
      <c r="AI34" s="14">
        <v>7703</v>
      </c>
      <c r="AJ34" s="14">
        <v>6119</v>
      </c>
      <c r="AK34" s="14">
        <v>7051</v>
      </c>
      <c r="AL34" s="14"/>
    </row>
    <row r="35" spans="1:38" s="15" customFormat="1" ht="12.75">
      <c r="A35" s="30" t="s">
        <v>95</v>
      </c>
      <c r="B35" s="94" t="s">
        <v>139</v>
      </c>
      <c r="C35" s="40" t="s">
        <v>140</v>
      </c>
      <c r="D35" s="41">
        <v>256865</v>
      </c>
      <c r="E35" s="42">
        <v>101534</v>
      </c>
      <c r="F35" s="43">
        <f t="shared" si="0"/>
        <v>358399</v>
      </c>
      <c r="G35" s="41">
        <v>287534</v>
      </c>
      <c r="H35" s="42">
        <v>80126</v>
      </c>
      <c r="I35" s="44">
        <f t="shared" si="1"/>
        <v>367660</v>
      </c>
      <c r="J35" s="41">
        <v>109177</v>
      </c>
      <c r="K35" s="42">
        <v>11907</v>
      </c>
      <c r="L35" s="42">
        <f t="shared" si="2"/>
        <v>121084</v>
      </c>
      <c r="M35" s="45">
        <f t="shared" si="3"/>
        <v>0.3378469247961071</v>
      </c>
      <c r="N35" s="46">
        <v>63712</v>
      </c>
      <c r="O35" s="47">
        <v>9391</v>
      </c>
      <c r="P35" s="48">
        <f t="shared" si="4"/>
        <v>73103</v>
      </c>
      <c r="Q35" s="45">
        <f t="shared" si="5"/>
        <v>0.19883316107273025</v>
      </c>
      <c r="R35" s="46">
        <v>74720</v>
      </c>
      <c r="S35" s="48">
        <v>6719</v>
      </c>
      <c r="T35" s="48">
        <f t="shared" si="6"/>
        <v>81439</v>
      </c>
      <c r="U35" s="45">
        <f t="shared" si="7"/>
        <v>0.22150628297883915</v>
      </c>
      <c r="V35" s="46">
        <v>64128</v>
      </c>
      <c r="W35" s="48">
        <v>11006</v>
      </c>
      <c r="X35" s="48">
        <f t="shared" si="8"/>
        <v>75134</v>
      </c>
      <c r="Y35" s="45">
        <f t="shared" si="9"/>
        <v>0.20435728662351085</v>
      </c>
      <c r="Z35" s="41">
        <f t="shared" si="10"/>
        <v>311737</v>
      </c>
      <c r="AA35" s="42">
        <f t="shared" si="11"/>
        <v>39023</v>
      </c>
      <c r="AB35" s="42">
        <f t="shared" si="12"/>
        <v>350760</v>
      </c>
      <c r="AC35" s="45">
        <f t="shared" si="13"/>
        <v>0.9540336180166458</v>
      </c>
      <c r="AD35" s="41">
        <v>50347</v>
      </c>
      <c r="AE35" s="42">
        <v>13204</v>
      </c>
      <c r="AF35" s="42">
        <f t="shared" si="14"/>
        <v>63551</v>
      </c>
      <c r="AG35" s="45">
        <f t="shared" si="15"/>
        <v>0.9917814706530426</v>
      </c>
      <c r="AH35" s="45">
        <f t="shared" si="16"/>
        <v>0.18226306431055384</v>
      </c>
      <c r="AI35" s="14">
        <v>319379</v>
      </c>
      <c r="AJ35" s="14">
        <v>304069</v>
      </c>
      <c r="AK35" s="14">
        <v>301570</v>
      </c>
      <c r="AL35" s="14"/>
    </row>
    <row r="36" spans="1:38" s="15" customFormat="1" ht="12.75">
      <c r="A36" s="30" t="s">
        <v>95</v>
      </c>
      <c r="B36" s="94" t="s">
        <v>141</v>
      </c>
      <c r="C36" s="40" t="s">
        <v>142</v>
      </c>
      <c r="D36" s="41">
        <v>63841</v>
      </c>
      <c r="E36" s="42">
        <v>18164</v>
      </c>
      <c r="F36" s="43">
        <f t="shared" si="0"/>
        <v>82005</v>
      </c>
      <c r="G36" s="41">
        <v>84459</v>
      </c>
      <c r="H36" s="42">
        <v>27237</v>
      </c>
      <c r="I36" s="44">
        <f t="shared" si="1"/>
        <v>111696</v>
      </c>
      <c r="J36" s="41">
        <v>14025</v>
      </c>
      <c r="K36" s="42">
        <v>4584</v>
      </c>
      <c r="L36" s="42">
        <f t="shared" si="2"/>
        <v>18609</v>
      </c>
      <c r="M36" s="45">
        <f t="shared" si="3"/>
        <v>0.22692518748856777</v>
      </c>
      <c r="N36" s="46">
        <v>10523</v>
      </c>
      <c r="O36" s="47">
        <v>8337</v>
      </c>
      <c r="P36" s="48">
        <f t="shared" si="4"/>
        <v>18860</v>
      </c>
      <c r="Q36" s="45">
        <f t="shared" si="5"/>
        <v>0.16885116745451942</v>
      </c>
      <c r="R36" s="46">
        <v>492</v>
      </c>
      <c r="S36" s="48">
        <v>2669</v>
      </c>
      <c r="T36" s="48">
        <f t="shared" si="6"/>
        <v>3161</v>
      </c>
      <c r="U36" s="45">
        <f t="shared" si="7"/>
        <v>0.02830002864919066</v>
      </c>
      <c r="V36" s="46">
        <v>966</v>
      </c>
      <c r="W36" s="48">
        <v>1002</v>
      </c>
      <c r="X36" s="48">
        <f t="shared" si="8"/>
        <v>1968</v>
      </c>
      <c r="Y36" s="45">
        <f t="shared" si="9"/>
        <v>0.017619252256123763</v>
      </c>
      <c r="Z36" s="41">
        <f t="shared" si="10"/>
        <v>26006</v>
      </c>
      <c r="AA36" s="42">
        <f t="shared" si="11"/>
        <v>16592</v>
      </c>
      <c r="AB36" s="42">
        <f t="shared" si="12"/>
        <v>42598</v>
      </c>
      <c r="AC36" s="45">
        <f t="shared" si="13"/>
        <v>0.38137444492193096</v>
      </c>
      <c r="AD36" s="41">
        <v>29945</v>
      </c>
      <c r="AE36" s="42">
        <v>3951</v>
      </c>
      <c r="AF36" s="42">
        <f t="shared" si="14"/>
        <v>33896</v>
      </c>
      <c r="AG36" s="45">
        <f t="shared" si="15"/>
        <v>0.7420527141272331</v>
      </c>
      <c r="AH36" s="45">
        <f t="shared" si="16"/>
        <v>-0.9419400519235308</v>
      </c>
      <c r="AI36" s="14">
        <v>104564</v>
      </c>
      <c r="AJ36" s="14">
        <v>104564</v>
      </c>
      <c r="AK36" s="14">
        <v>77592</v>
      </c>
      <c r="AL36" s="14"/>
    </row>
    <row r="37" spans="1:38" s="15" customFormat="1" ht="12.75">
      <c r="A37" s="30" t="s">
        <v>95</v>
      </c>
      <c r="B37" s="94" t="s">
        <v>143</v>
      </c>
      <c r="C37" s="40" t="s">
        <v>144</v>
      </c>
      <c r="D37" s="41">
        <v>46190</v>
      </c>
      <c r="E37" s="42">
        <v>32527</v>
      </c>
      <c r="F37" s="43">
        <f t="shared" si="0"/>
        <v>78717</v>
      </c>
      <c r="G37" s="41">
        <v>46190</v>
      </c>
      <c r="H37" s="42">
        <v>32527</v>
      </c>
      <c r="I37" s="44">
        <f t="shared" si="1"/>
        <v>78717</v>
      </c>
      <c r="J37" s="41">
        <v>17214</v>
      </c>
      <c r="K37" s="42">
        <v>2059</v>
      </c>
      <c r="L37" s="42">
        <f t="shared" si="2"/>
        <v>19273</v>
      </c>
      <c r="M37" s="45">
        <f t="shared" si="3"/>
        <v>0.24483910718142204</v>
      </c>
      <c r="N37" s="46">
        <v>17844</v>
      </c>
      <c r="O37" s="47">
        <v>1912</v>
      </c>
      <c r="P37" s="48">
        <f t="shared" si="4"/>
        <v>19756</v>
      </c>
      <c r="Q37" s="45">
        <f t="shared" si="5"/>
        <v>0.25097501175095593</v>
      </c>
      <c r="R37" s="46">
        <v>24789</v>
      </c>
      <c r="S37" s="48">
        <v>4497</v>
      </c>
      <c r="T37" s="48">
        <f t="shared" si="6"/>
        <v>29286</v>
      </c>
      <c r="U37" s="45">
        <f t="shared" si="7"/>
        <v>0.372041617439689</v>
      </c>
      <c r="V37" s="46">
        <v>9193</v>
      </c>
      <c r="W37" s="48">
        <v>4468</v>
      </c>
      <c r="X37" s="48">
        <f t="shared" si="8"/>
        <v>13661</v>
      </c>
      <c r="Y37" s="45">
        <f t="shared" si="9"/>
        <v>0.1735457398020758</v>
      </c>
      <c r="Z37" s="41">
        <f t="shared" si="10"/>
        <v>69040</v>
      </c>
      <c r="AA37" s="42">
        <f t="shared" si="11"/>
        <v>12936</v>
      </c>
      <c r="AB37" s="42">
        <f t="shared" si="12"/>
        <v>81976</v>
      </c>
      <c r="AC37" s="45">
        <f t="shared" si="13"/>
        <v>1.0414014761741428</v>
      </c>
      <c r="AD37" s="41">
        <v>0</v>
      </c>
      <c r="AE37" s="42">
        <v>0</v>
      </c>
      <c r="AF37" s="42">
        <f t="shared" si="14"/>
        <v>0</v>
      </c>
      <c r="AG37" s="45">
        <f t="shared" si="15"/>
        <v>0.16829890270544162</v>
      </c>
      <c r="AH37" s="45">
        <f t="shared" si="16"/>
        <v>0</v>
      </c>
      <c r="AI37" s="14">
        <v>120387</v>
      </c>
      <c r="AJ37" s="14">
        <v>120387</v>
      </c>
      <c r="AK37" s="14">
        <v>20261</v>
      </c>
      <c r="AL37" s="14"/>
    </row>
    <row r="38" spans="1:38" s="15" customFormat="1" ht="12.75">
      <c r="A38" s="30" t="s">
        <v>95</v>
      </c>
      <c r="B38" s="94" t="s">
        <v>145</v>
      </c>
      <c r="C38" s="40" t="s">
        <v>146</v>
      </c>
      <c r="D38" s="41">
        <v>53063</v>
      </c>
      <c r="E38" s="42">
        <v>14628</v>
      </c>
      <c r="F38" s="43">
        <f t="shared" si="0"/>
        <v>67691</v>
      </c>
      <c r="G38" s="41">
        <v>52707</v>
      </c>
      <c r="H38" s="42">
        <v>14267</v>
      </c>
      <c r="I38" s="44">
        <f t="shared" si="1"/>
        <v>66974</v>
      </c>
      <c r="J38" s="41">
        <v>14059</v>
      </c>
      <c r="K38" s="42">
        <v>0</v>
      </c>
      <c r="L38" s="42">
        <f t="shared" si="2"/>
        <v>14059</v>
      </c>
      <c r="M38" s="45">
        <f t="shared" si="3"/>
        <v>0.20769378499357374</v>
      </c>
      <c r="N38" s="46">
        <v>7967</v>
      </c>
      <c r="O38" s="47">
        <v>3556</v>
      </c>
      <c r="P38" s="48">
        <f t="shared" si="4"/>
        <v>11523</v>
      </c>
      <c r="Q38" s="45">
        <f t="shared" si="5"/>
        <v>0.1720518410129304</v>
      </c>
      <c r="R38" s="46">
        <v>14125</v>
      </c>
      <c r="S38" s="48">
        <v>3505</v>
      </c>
      <c r="T38" s="48">
        <f t="shared" si="6"/>
        <v>17630</v>
      </c>
      <c r="U38" s="45">
        <f t="shared" si="7"/>
        <v>0.263236479827993</v>
      </c>
      <c r="V38" s="46">
        <v>2616</v>
      </c>
      <c r="W38" s="48">
        <v>990</v>
      </c>
      <c r="X38" s="48">
        <f t="shared" si="8"/>
        <v>3606</v>
      </c>
      <c r="Y38" s="45">
        <f t="shared" si="9"/>
        <v>0.05384178935109147</v>
      </c>
      <c r="Z38" s="41">
        <f t="shared" si="10"/>
        <v>38767</v>
      </c>
      <c r="AA38" s="42">
        <f t="shared" si="11"/>
        <v>8051</v>
      </c>
      <c r="AB38" s="42">
        <f t="shared" si="12"/>
        <v>46818</v>
      </c>
      <c r="AC38" s="45">
        <f t="shared" si="13"/>
        <v>0.6990473915250695</v>
      </c>
      <c r="AD38" s="41">
        <v>4193</v>
      </c>
      <c r="AE38" s="42">
        <v>0</v>
      </c>
      <c r="AF38" s="42">
        <f t="shared" si="14"/>
        <v>4193</v>
      </c>
      <c r="AG38" s="45">
        <f t="shared" si="15"/>
        <v>0.8846032390490368</v>
      </c>
      <c r="AH38" s="45">
        <f t="shared" si="16"/>
        <v>-0.13999523014548054</v>
      </c>
      <c r="AI38" s="14">
        <v>43836</v>
      </c>
      <c r="AJ38" s="14">
        <v>44334</v>
      </c>
      <c r="AK38" s="14">
        <v>39218</v>
      </c>
      <c r="AL38" s="14"/>
    </row>
    <row r="39" spans="1:38" s="15" customFormat="1" ht="12.75">
      <c r="A39" s="30" t="s">
        <v>95</v>
      </c>
      <c r="B39" s="94" t="s">
        <v>147</v>
      </c>
      <c r="C39" s="40" t="s">
        <v>148</v>
      </c>
      <c r="D39" s="41">
        <v>45357</v>
      </c>
      <c r="E39" s="42">
        <v>10257</v>
      </c>
      <c r="F39" s="43">
        <f t="shared" si="0"/>
        <v>55614</v>
      </c>
      <c r="G39" s="41">
        <v>45357</v>
      </c>
      <c r="H39" s="42">
        <v>10257</v>
      </c>
      <c r="I39" s="44">
        <f t="shared" si="1"/>
        <v>55614</v>
      </c>
      <c r="J39" s="41">
        <v>20626</v>
      </c>
      <c r="K39" s="42">
        <v>376</v>
      </c>
      <c r="L39" s="42">
        <f t="shared" si="2"/>
        <v>21002</v>
      </c>
      <c r="M39" s="45">
        <f t="shared" si="3"/>
        <v>0.3776387240622865</v>
      </c>
      <c r="N39" s="46">
        <v>16881</v>
      </c>
      <c r="O39" s="47">
        <v>2187</v>
      </c>
      <c r="P39" s="48">
        <f t="shared" si="4"/>
        <v>19068</v>
      </c>
      <c r="Q39" s="45">
        <f t="shared" si="5"/>
        <v>0.3428633078001942</v>
      </c>
      <c r="R39" s="46">
        <v>26033</v>
      </c>
      <c r="S39" s="48">
        <v>1519</v>
      </c>
      <c r="T39" s="48">
        <f t="shared" si="6"/>
        <v>27552</v>
      </c>
      <c r="U39" s="45">
        <f t="shared" si="7"/>
        <v>0.49541482360556693</v>
      </c>
      <c r="V39" s="46">
        <v>17077</v>
      </c>
      <c r="W39" s="48">
        <v>2026</v>
      </c>
      <c r="X39" s="48">
        <f t="shared" si="8"/>
        <v>19103</v>
      </c>
      <c r="Y39" s="45">
        <f t="shared" si="9"/>
        <v>0.34349264573668503</v>
      </c>
      <c r="Z39" s="41">
        <f t="shared" si="10"/>
        <v>80617</v>
      </c>
      <c r="AA39" s="42">
        <f t="shared" si="11"/>
        <v>6108</v>
      </c>
      <c r="AB39" s="42">
        <f t="shared" si="12"/>
        <v>86725</v>
      </c>
      <c r="AC39" s="45">
        <f t="shared" si="13"/>
        <v>1.5594095012047327</v>
      </c>
      <c r="AD39" s="41">
        <v>1721</v>
      </c>
      <c r="AE39" s="42">
        <v>459</v>
      </c>
      <c r="AF39" s="42">
        <f t="shared" si="14"/>
        <v>2180</v>
      </c>
      <c r="AG39" s="45">
        <f t="shared" si="15"/>
        <v>0.5325460557392536</v>
      </c>
      <c r="AH39" s="45">
        <f t="shared" si="16"/>
        <v>7.762844036697247</v>
      </c>
      <c r="AI39" s="14">
        <v>42340</v>
      </c>
      <c r="AJ39" s="14">
        <v>42340</v>
      </c>
      <c r="AK39" s="14">
        <v>22548</v>
      </c>
      <c r="AL39" s="14"/>
    </row>
    <row r="40" spans="1:38" s="15" customFormat="1" ht="12.75">
      <c r="A40" s="30" t="s">
        <v>114</v>
      </c>
      <c r="B40" s="94" t="s">
        <v>149</v>
      </c>
      <c r="C40" s="40" t="s">
        <v>150</v>
      </c>
      <c r="D40" s="41">
        <v>192390</v>
      </c>
      <c r="E40" s="42">
        <v>284301</v>
      </c>
      <c r="F40" s="43">
        <f t="shared" si="0"/>
        <v>476691</v>
      </c>
      <c r="G40" s="41">
        <v>192390</v>
      </c>
      <c r="H40" s="42">
        <v>284301</v>
      </c>
      <c r="I40" s="44">
        <f t="shared" si="1"/>
        <v>476691</v>
      </c>
      <c r="J40" s="41">
        <v>36948</v>
      </c>
      <c r="K40" s="42">
        <v>74076</v>
      </c>
      <c r="L40" s="42">
        <f t="shared" si="2"/>
        <v>111024</v>
      </c>
      <c r="M40" s="45">
        <f t="shared" si="3"/>
        <v>0.23290559293126994</v>
      </c>
      <c r="N40" s="46">
        <v>49069</v>
      </c>
      <c r="O40" s="47">
        <v>73435</v>
      </c>
      <c r="P40" s="48">
        <f t="shared" si="4"/>
        <v>122504</v>
      </c>
      <c r="Q40" s="45">
        <f t="shared" si="5"/>
        <v>0.25698827961929216</v>
      </c>
      <c r="R40" s="46">
        <v>0</v>
      </c>
      <c r="S40" s="48">
        <v>0</v>
      </c>
      <c r="T40" s="48">
        <f t="shared" si="6"/>
        <v>0</v>
      </c>
      <c r="U40" s="45">
        <f t="shared" si="7"/>
        <v>0</v>
      </c>
      <c r="V40" s="46">
        <v>0</v>
      </c>
      <c r="W40" s="48">
        <v>0</v>
      </c>
      <c r="X40" s="48">
        <f t="shared" si="8"/>
        <v>0</v>
      </c>
      <c r="Y40" s="45">
        <f t="shared" si="9"/>
        <v>0</v>
      </c>
      <c r="Z40" s="41">
        <f t="shared" si="10"/>
        <v>86017</v>
      </c>
      <c r="AA40" s="42">
        <f t="shared" si="11"/>
        <v>147511</v>
      </c>
      <c r="AB40" s="42">
        <f t="shared" si="12"/>
        <v>233528</v>
      </c>
      <c r="AC40" s="45">
        <f t="shared" si="13"/>
        <v>0.4898938725505621</v>
      </c>
      <c r="AD40" s="41">
        <v>12732</v>
      </c>
      <c r="AE40" s="42">
        <v>37782</v>
      </c>
      <c r="AF40" s="42">
        <f t="shared" si="14"/>
        <v>50514</v>
      </c>
      <c r="AG40" s="45">
        <f t="shared" si="15"/>
        <v>0.8988795505952251</v>
      </c>
      <c r="AH40" s="45">
        <f t="shared" si="16"/>
        <v>-1</v>
      </c>
      <c r="AI40" s="14">
        <v>412908</v>
      </c>
      <c r="AJ40" s="14">
        <v>457138</v>
      </c>
      <c r="AK40" s="14">
        <v>410912</v>
      </c>
      <c r="AL40" s="14"/>
    </row>
    <row r="41" spans="1:38" s="87" customFormat="1" ht="12.75">
      <c r="A41" s="95"/>
      <c r="B41" s="112" t="s">
        <v>613</v>
      </c>
      <c r="C41" s="33"/>
      <c r="D41" s="52">
        <f>SUM(D32:D40)</f>
        <v>786576</v>
      </c>
      <c r="E41" s="53">
        <f>SUM(E32:E40)</f>
        <v>500168</v>
      </c>
      <c r="F41" s="54">
        <f t="shared" si="0"/>
        <v>1286744</v>
      </c>
      <c r="G41" s="52">
        <f>SUM(G32:G40)</f>
        <v>839001</v>
      </c>
      <c r="H41" s="53">
        <f>SUM(H32:H40)</f>
        <v>551407</v>
      </c>
      <c r="I41" s="54">
        <f t="shared" si="1"/>
        <v>1390408</v>
      </c>
      <c r="J41" s="52">
        <f>SUM(J32:J40)</f>
        <v>267738</v>
      </c>
      <c r="K41" s="53">
        <f>SUM(K32:K40)</f>
        <v>93408</v>
      </c>
      <c r="L41" s="53">
        <f t="shared" si="2"/>
        <v>361146</v>
      </c>
      <c r="M41" s="55">
        <f t="shared" si="3"/>
        <v>0.28066655061146584</v>
      </c>
      <c r="N41" s="74">
        <f>SUM(N32:N40)</f>
        <v>189483</v>
      </c>
      <c r="O41" s="75">
        <f>SUM(O32:O40)</f>
        <v>102411</v>
      </c>
      <c r="P41" s="76">
        <f t="shared" si="4"/>
        <v>291894</v>
      </c>
      <c r="Q41" s="55">
        <f t="shared" si="5"/>
        <v>0.20993406251977836</v>
      </c>
      <c r="R41" s="74">
        <f>SUM(R32:R40)</f>
        <v>172217</v>
      </c>
      <c r="S41" s="76">
        <f>SUM(S32:S40)</f>
        <v>28644</v>
      </c>
      <c r="T41" s="76">
        <f t="shared" si="6"/>
        <v>200861</v>
      </c>
      <c r="U41" s="55">
        <f t="shared" si="7"/>
        <v>0.14446191333766778</v>
      </c>
      <c r="V41" s="74">
        <f>SUM(V32:V40)</f>
        <v>123860</v>
      </c>
      <c r="W41" s="76">
        <f>SUM(W32:W40)</f>
        <v>23697</v>
      </c>
      <c r="X41" s="76">
        <f t="shared" si="8"/>
        <v>147557</v>
      </c>
      <c r="Y41" s="55">
        <f t="shared" si="9"/>
        <v>0.10612496475854569</v>
      </c>
      <c r="Z41" s="52">
        <f t="shared" si="10"/>
        <v>753298</v>
      </c>
      <c r="AA41" s="53">
        <f t="shared" si="11"/>
        <v>248160</v>
      </c>
      <c r="AB41" s="53">
        <f t="shared" si="12"/>
        <v>1001458</v>
      </c>
      <c r="AC41" s="55">
        <f t="shared" si="13"/>
        <v>0.7202619662717706</v>
      </c>
      <c r="AD41" s="52">
        <f>SUM(AD32:AD40)</f>
        <v>116366</v>
      </c>
      <c r="AE41" s="53">
        <f>SUM(AE32:AE40)</f>
        <v>55396</v>
      </c>
      <c r="AF41" s="53">
        <f t="shared" si="14"/>
        <v>171762</v>
      </c>
      <c r="AG41" s="55">
        <f t="shared" si="15"/>
        <v>0.8011704255852953</v>
      </c>
      <c r="AH41" s="55">
        <f t="shared" si="16"/>
        <v>-0.14092174054796758</v>
      </c>
      <c r="AI41" s="96">
        <f>SUM(AI32:AI40)</f>
        <v>1183862</v>
      </c>
      <c r="AJ41" s="96">
        <f>SUM(AJ32:AJ40)</f>
        <v>1211696</v>
      </c>
      <c r="AK41" s="96">
        <f>SUM(AK32:AK40)</f>
        <v>970775</v>
      </c>
      <c r="AL41" s="96"/>
    </row>
    <row r="42" spans="1:38" s="15" customFormat="1" ht="12.75">
      <c r="A42" s="30" t="s">
        <v>95</v>
      </c>
      <c r="B42" s="94" t="s">
        <v>151</v>
      </c>
      <c r="C42" s="40" t="s">
        <v>152</v>
      </c>
      <c r="D42" s="41">
        <v>64990</v>
      </c>
      <c r="E42" s="42">
        <v>37300</v>
      </c>
      <c r="F42" s="43">
        <f aca="true" t="shared" si="17" ref="F42:F61">$D42+$E42</f>
        <v>102290</v>
      </c>
      <c r="G42" s="41">
        <v>64057</v>
      </c>
      <c r="H42" s="42">
        <v>35630</v>
      </c>
      <c r="I42" s="44">
        <f aca="true" t="shared" si="18" ref="I42:I61">$G42+$H42</f>
        <v>99687</v>
      </c>
      <c r="J42" s="41">
        <v>21326</v>
      </c>
      <c r="K42" s="42">
        <v>8228</v>
      </c>
      <c r="L42" s="42">
        <f aca="true" t="shared" si="19" ref="L42:L61">$J42+$K42</f>
        <v>29554</v>
      </c>
      <c r="M42" s="45">
        <f aca="true" t="shared" si="20" ref="M42:M61">IF($F42=0,0,$L42/$F42)</f>
        <v>0.2889236484504839</v>
      </c>
      <c r="N42" s="46">
        <v>32437</v>
      </c>
      <c r="O42" s="47">
        <v>8317</v>
      </c>
      <c r="P42" s="48">
        <f aca="true" t="shared" si="21" ref="P42:P61">$N42+$O42</f>
        <v>40754</v>
      </c>
      <c r="Q42" s="45">
        <f aca="true" t="shared" si="22" ref="Q42:Q61">IF($I42=0,0,$P42/$I42)</f>
        <v>0.4088196053647918</v>
      </c>
      <c r="R42" s="46">
        <v>25905</v>
      </c>
      <c r="S42" s="48">
        <v>5306</v>
      </c>
      <c r="T42" s="48">
        <f aca="true" t="shared" si="23" ref="T42:T61">$R42+$S42</f>
        <v>31211</v>
      </c>
      <c r="U42" s="45">
        <f aca="true" t="shared" si="24" ref="U42:U61">IF($I42=0,0,$T42/$I42)</f>
        <v>0.3130899716111429</v>
      </c>
      <c r="V42" s="46">
        <v>11455</v>
      </c>
      <c r="W42" s="48">
        <v>1643</v>
      </c>
      <c r="X42" s="48">
        <f aca="true" t="shared" si="25" ref="X42:X61">$V42+$W42</f>
        <v>13098</v>
      </c>
      <c r="Y42" s="45">
        <f aca="true" t="shared" si="26" ref="Y42:Y61">IF($I42=0,0,$X42/$I42)</f>
        <v>0.13139125462698245</v>
      </c>
      <c r="Z42" s="41">
        <f aca="true" t="shared" si="27" ref="Z42:Z61">(($J42+$N42)+$R42)+$V42</f>
        <v>91123</v>
      </c>
      <c r="AA42" s="42">
        <f aca="true" t="shared" si="28" ref="AA42:AA61">(($K42+$O42)+$S42)+$W42</f>
        <v>23494</v>
      </c>
      <c r="AB42" s="42">
        <f aca="true" t="shared" si="29" ref="AB42:AB61">$Z42+$AA42</f>
        <v>114617</v>
      </c>
      <c r="AC42" s="45">
        <f aca="true" t="shared" si="30" ref="AC42:AC61">IF($I42=0,0,$AB42/$I42)</f>
        <v>1.1497687762697242</v>
      </c>
      <c r="AD42" s="41">
        <v>19098</v>
      </c>
      <c r="AE42" s="42">
        <v>12253</v>
      </c>
      <c r="AF42" s="42">
        <f aca="true" t="shared" si="31" ref="AF42:AF61">$AD42+$AE42</f>
        <v>31351</v>
      </c>
      <c r="AG42" s="45">
        <f aca="true" t="shared" si="32" ref="AG42:AG61">IF($AJ42=0,0,$AK42/$AJ42)</f>
        <v>2.123077096457913</v>
      </c>
      <c r="AH42" s="45">
        <f aca="true" t="shared" si="33" ref="AH42:AH61">IF($AF42=0,0,$X42/$AF42-1)</f>
        <v>-0.5822142834359351</v>
      </c>
      <c r="AI42" s="14">
        <v>96151</v>
      </c>
      <c r="AJ42" s="14">
        <v>88733</v>
      </c>
      <c r="AK42" s="14">
        <v>188387</v>
      </c>
      <c r="AL42" s="14"/>
    </row>
    <row r="43" spans="1:38" s="15" customFormat="1" ht="12.75">
      <c r="A43" s="30" t="s">
        <v>95</v>
      </c>
      <c r="B43" s="94" t="s">
        <v>153</v>
      </c>
      <c r="C43" s="40" t="s">
        <v>154</v>
      </c>
      <c r="D43" s="41">
        <v>76587</v>
      </c>
      <c r="E43" s="42">
        <v>36832</v>
      </c>
      <c r="F43" s="43">
        <f t="shared" si="17"/>
        <v>113419</v>
      </c>
      <c r="G43" s="41">
        <v>79642</v>
      </c>
      <c r="H43" s="42">
        <v>57965</v>
      </c>
      <c r="I43" s="44">
        <f t="shared" si="18"/>
        <v>137607</v>
      </c>
      <c r="J43" s="41">
        <v>25129</v>
      </c>
      <c r="K43" s="42">
        <v>4829</v>
      </c>
      <c r="L43" s="42">
        <f t="shared" si="19"/>
        <v>29958</v>
      </c>
      <c r="M43" s="45">
        <f t="shared" si="20"/>
        <v>0.264135638649609</v>
      </c>
      <c r="N43" s="46">
        <v>10309</v>
      </c>
      <c r="O43" s="47">
        <v>5274</v>
      </c>
      <c r="P43" s="48">
        <f t="shared" si="21"/>
        <v>15583</v>
      </c>
      <c r="Q43" s="45">
        <f t="shared" si="22"/>
        <v>0.11324278561410393</v>
      </c>
      <c r="R43" s="46">
        <v>4999</v>
      </c>
      <c r="S43" s="48">
        <v>8309</v>
      </c>
      <c r="T43" s="48">
        <f t="shared" si="23"/>
        <v>13308</v>
      </c>
      <c r="U43" s="45">
        <f t="shared" si="24"/>
        <v>0.09671019642896074</v>
      </c>
      <c r="V43" s="46">
        <v>5438</v>
      </c>
      <c r="W43" s="48">
        <v>9569</v>
      </c>
      <c r="X43" s="48">
        <f t="shared" si="25"/>
        <v>15007</v>
      </c>
      <c r="Y43" s="45">
        <f t="shared" si="26"/>
        <v>0.10905695204459076</v>
      </c>
      <c r="Z43" s="41">
        <f t="shared" si="27"/>
        <v>45875</v>
      </c>
      <c r="AA43" s="42">
        <f t="shared" si="28"/>
        <v>27981</v>
      </c>
      <c r="AB43" s="42">
        <f t="shared" si="29"/>
        <v>73856</v>
      </c>
      <c r="AC43" s="45">
        <f t="shared" si="30"/>
        <v>0.5367168821353565</v>
      </c>
      <c r="AD43" s="41">
        <v>7301</v>
      </c>
      <c r="AE43" s="42">
        <v>4253</v>
      </c>
      <c r="AF43" s="42">
        <f t="shared" si="31"/>
        <v>11554</v>
      </c>
      <c r="AG43" s="45">
        <f t="shared" si="32"/>
        <v>0.7889783447445304</v>
      </c>
      <c r="AH43" s="45">
        <f t="shared" si="33"/>
        <v>0.2988575385148</v>
      </c>
      <c r="AI43" s="14">
        <v>89678</v>
      </c>
      <c r="AJ43" s="14">
        <v>89678</v>
      </c>
      <c r="AK43" s="14">
        <v>70754</v>
      </c>
      <c r="AL43" s="14"/>
    </row>
    <row r="44" spans="1:38" s="15" customFormat="1" ht="12.75">
      <c r="A44" s="30" t="s">
        <v>95</v>
      </c>
      <c r="B44" s="94" t="s">
        <v>155</v>
      </c>
      <c r="C44" s="40" t="s">
        <v>156</v>
      </c>
      <c r="D44" s="41">
        <v>92247</v>
      </c>
      <c r="E44" s="42">
        <v>24796</v>
      </c>
      <c r="F44" s="43">
        <f t="shared" si="17"/>
        <v>117043</v>
      </c>
      <c r="G44" s="41">
        <v>94474</v>
      </c>
      <c r="H44" s="42">
        <v>24556</v>
      </c>
      <c r="I44" s="44">
        <f t="shared" si="18"/>
        <v>119030</v>
      </c>
      <c r="J44" s="41">
        <v>17957</v>
      </c>
      <c r="K44" s="42">
        <v>5499</v>
      </c>
      <c r="L44" s="42">
        <f t="shared" si="19"/>
        <v>23456</v>
      </c>
      <c r="M44" s="45">
        <f t="shared" si="20"/>
        <v>0.2004049793665576</v>
      </c>
      <c r="N44" s="46">
        <v>25394</v>
      </c>
      <c r="O44" s="47">
        <v>8137</v>
      </c>
      <c r="P44" s="48">
        <f t="shared" si="21"/>
        <v>33531</v>
      </c>
      <c r="Q44" s="45">
        <f t="shared" si="22"/>
        <v>0.2817020919096026</v>
      </c>
      <c r="R44" s="46">
        <v>19721</v>
      </c>
      <c r="S44" s="48">
        <v>3311</v>
      </c>
      <c r="T44" s="48">
        <f t="shared" si="23"/>
        <v>23032</v>
      </c>
      <c r="U44" s="45">
        <f t="shared" si="24"/>
        <v>0.19349743762076788</v>
      </c>
      <c r="V44" s="46">
        <v>18047</v>
      </c>
      <c r="W44" s="48">
        <v>4395</v>
      </c>
      <c r="X44" s="48">
        <f t="shared" si="25"/>
        <v>22442</v>
      </c>
      <c r="Y44" s="45">
        <f t="shared" si="26"/>
        <v>0.1885407040241956</v>
      </c>
      <c r="Z44" s="41">
        <f t="shared" si="27"/>
        <v>81119</v>
      </c>
      <c r="AA44" s="42">
        <f t="shared" si="28"/>
        <v>21342</v>
      </c>
      <c r="AB44" s="42">
        <f t="shared" si="29"/>
        <v>102461</v>
      </c>
      <c r="AC44" s="45">
        <f t="shared" si="30"/>
        <v>0.8607997983701587</v>
      </c>
      <c r="AD44" s="41">
        <v>8177</v>
      </c>
      <c r="AE44" s="42">
        <v>1677</v>
      </c>
      <c r="AF44" s="42">
        <f t="shared" si="31"/>
        <v>9854</v>
      </c>
      <c r="AG44" s="45">
        <f t="shared" si="32"/>
        <v>0.7164195889990799</v>
      </c>
      <c r="AH44" s="45">
        <f t="shared" si="33"/>
        <v>1.277450781408565</v>
      </c>
      <c r="AI44" s="14">
        <v>92961</v>
      </c>
      <c r="AJ44" s="14">
        <v>97810</v>
      </c>
      <c r="AK44" s="14">
        <v>70073</v>
      </c>
      <c r="AL44" s="14"/>
    </row>
    <row r="45" spans="1:38" s="15" customFormat="1" ht="12.75">
      <c r="A45" s="30" t="s">
        <v>95</v>
      </c>
      <c r="B45" s="94" t="s">
        <v>157</v>
      </c>
      <c r="C45" s="40" t="s">
        <v>158</v>
      </c>
      <c r="D45" s="41">
        <v>56402</v>
      </c>
      <c r="E45" s="42">
        <v>11024</v>
      </c>
      <c r="F45" s="43">
        <f t="shared" si="17"/>
        <v>67426</v>
      </c>
      <c r="G45" s="41">
        <v>56402</v>
      </c>
      <c r="H45" s="42">
        <v>11024</v>
      </c>
      <c r="I45" s="44">
        <f t="shared" si="18"/>
        <v>67426</v>
      </c>
      <c r="J45" s="41">
        <v>13001</v>
      </c>
      <c r="K45" s="42">
        <v>1448</v>
      </c>
      <c r="L45" s="42">
        <f t="shared" si="19"/>
        <v>14449</v>
      </c>
      <c r="M45" s="45">
        <f t="shared" si="20"/>
        <v>0.21429418918518078</v>
      </c>
      <c r="N45" s="46">
        <v>12294</v>
      </c>
      <c r="O45" s="47">
        <v>3071</v>
      </c>
      <c r="P45" s="48">
        <f t="shared" si="21"/>
        <v>15365</v>
      </c>
      <c r="Q45" s="45">
        <f t="shared" si="22"/>
        <v>0.22787945302998844</v>
      </c>
      <c r="R45" s="46">
        <v>10914</v>
      </c>
      <c r="S45" s="48">
        <v>6165</v>
      </c>
      <c r="T45" s="48">
        <f t="shared" si="23"/>
        <v>17079</v>
      </c>
      <c r="U45" s="45">
        <f t="shared" si="24"/>
        <v>0.2532999139797704</v>
      </c>
      <c r="V45" s="46">
        <v>6110</v>
      </c>
      <c r="W45" s="48">
        <v>3231</v>
      </c>
      <c r="X45" s="48">
        <f t="shared" si="25"/>
        <v>9341</v>
      </c>
      <c r="Y45" s="45">
        <f t="shared" si="26"/>
        <v>0.1385370628540919</v>
      </c>
      <c r="Z45" s="41">
        <f t="shared" si="27"/>
        <v>42319</v>
      </c>
      <c r="AA45" s="42">
        <f t="shared" si="28"/>
        <v>13915</v>
      </c>
      <c r="AB45" s="42">
        <f t="shared" si="29"/>
        <v>56234</v>
      </c>
      <c r="AC45" s="45">
        <f t="shared" si="30"/>
        <v>0.8340106190490315</v>
      </c>
      <c r="AD45" s="41">
        <v>7665</v>
      </c>
      <c r="AE45" s="42">
        <v>0</v>
      </c>
      <c r="AF45" s="42">
        <f t="shared" si="31"/>
        <v>7665</v>
      </c>
      <c r="AG45" s="45">
        <f t="shared" si="32"/>
        <v>0.2573970175697623</v>
      </c>
      <c r="AH45" s="45">
        <f t="shared" si="33"/>
        <v>0.21865622961513376</v>
      </c>
      <c r="AI45" s="14">
        <v>135460</v>
      </c>
      <c r="AJ45" s="14">
        <v>135460</v>
      </c>
      <c r="AK45" s="14">
        <v>34867</v>
      </c>
      <c r="AL45" s="14"/>
    </row>
    <row r="46" spans="1:38" s="15" customFormat="1" ht="12.75">
      <c r="A46" s="30" t="s">
        <v>114</v>
      </c>
      <c r="B46" s="94" t="s">
        <v>159</v>
      </c>
      <c r="C46" s="40" t="s">
        <v>160</v>
      </c>
      <c r="D46" s="41">
        <v>316207</v>
      </c>
      <c r="E46" s="42">
        <v>86368</v>
      </c>
      <c r="F46" s="43">
        <f t="shared" si="17"/>
        <v>402575</v>
      </c>
      <c r="G46" s="41">
        <v>317900</v>
      </c>
      <c r="H46" s="42">
        <v>88646</v>
      </c>
      <c r="I46" s="44">
        <f t="shared" si="18"/>
        <v>406546</v>
      </c>
      <c r="J46" s="41">
        <v>37190</v>
      </c>
      <c r="K46" s="42">
        <v>0</v>
      </c>
      <c r="L46" s="42">
        <f t="shared" si="19"/>
        <v>37190</v>
      </c>
      <c r="M46" s="45">
        <f t="shared" si="20"/>
        <v>0.09238030180711669</v>
      </c>
      <c r="N46" s="46">
        <v>98216</v>
      </c>
      <c r="O46" s="47">
        <v>118</v>
      </c>
      <c r="P46" s="48">
        <f t="shared" si="21"/>
        <v>98334</v>
      </c>
      <c r="Q46" s="45">
        <f t="shared" si="22"/>
        <v>0.24187668800086584</v>
      </c>
      <c r="R46" s="46">
        <v>36639</v>
      </c>
      <c r="S46" s="48">
        <v>1110</v>
      </c>
      <c r="T46" s="48">
        <f t="shared" si="23"/>
        <v>37749</v>
      </c>
      <c r="U46" s="45">
        <f t="shared" si="24"/>
        <v>0.09285296128851347</v>
      </c>
      <c r="V46" s="46">
        <v>61196</v>
      </c>
      <c r="W46" s="48">
        <v>535</v>
      </c>
      <c r="X46" s="48">
        <f t="shared" si="25"/>
        <v>61731</v>
      </c>
      <c r="Y46" s="45">
        <f t="shared" si="26"/>
        <v>0.1518425959178051</v>
      </c>
      <c r="Z46" s="41">
        <f t="shared" si="27"/>
        <v>233241</v>
      </c>
      <c r="AA46" s="42">
        <f t="shared" si="28"/>
        <v>1763</v>
      </c>
      <c r="AB46" s="42">
        <f t="shared" si="29"/>
        <v>235004</v>
      </c>
      <c r="AC46" s="45">
        <f t="shared" si="30"/>
        <v>0.5780502083405076</v>
      </c>
      <c r="AD46" s="41">
        <v>100126</v>
      </c>
      <c r="AE46" s="42">
        <v>139</v>
      </c>
      <c r="AF46" s="42">
        <f t="shared" si="31"/>
        <v>100265</v>
      </c>
      <c r="AG46" s="45">
        <f t="shared" si="32"/>
        <v>0.7868895573774768</v>
      </c>
      <c r="AH46" s="45">
        <f t="shared" si="33"/>
        <v>-0.38432154789807016</v>
      </c>
      <c r="AI46" s="14">
        <v>399873</v>
      </c>
      <c r="AJ46" s="14">
        <v>460076</v>
      </c>
      <c r="AK46" s="14">
        <v>362029</v>
      </c>
      <c r="AL46" s="14"/>
    </row>
    <row r="47" spans="1:38" s="87" customFormat="1" ht="12.75">
      <c r="A47" s="95"/>
      <c r="B47" s="112" t="s">
        <v>614</v>
      </c>
      <c r="C47" s="33"/>
      <c r="D47" s="52">
        <f>SUM(D42:D46)</f>
        <v>606433</v>
      </c>
      <c r="E47" s="53">
        <f>SUM(E42:E46)</f>
        <v>196320</v>
      </c>
      <c r="F47" s="54">
        <f t="shared" si="17"/>
        <v>802753</v>
      </c>
      <c r="G47" s="52">
        <f>SUM(G42:G46)</f>
        <v>612475</v>
      </c>
      <c r="H47" s="53">
        <f>SUM(H42:H46)</f>
        <v>217821</v>
      </c>
      <c r="I47" s="54">
        <f t="shared" si="18"/>
        <v>830296</v>
      </c>
      <c r="J47" s="52">
        <f>SUM(J42:J46)</f>
        <v>114603</v>
      </c>
      <c r="K47" s="53">
        <f>SUM(K42:K46)</f>
        <v>20004</v>
      </c>
      <c r="L47" s="53">
        <f t="shared" si="19"/>
        <v>134607</v>
      </c>
      <c r="M47" s="55">
        <f t="shared" si="20"/>
        <v>0.16768171529723339</v>
      </c>
      <c r="N47" s="74">
        <f>SUM(N42:N46)</f>
        <v>178650</v>
      </c>
      <c r="O47" s="75">
        <f>SUM(O42:O46)</f>
        <v>24917</v>
      </c>
      <c r="P47" s="76">
        <f t="shared" si="21"/>
        <v>203567</v>
      </c>
      <c r="Q47" s="55">
        <f t="shared" si="22"/>
        <v>0.2451740102324954</v>
      </c>
      <c r="R47" s="74">
        <f>SUM(R42:R46)</f>
        <v>98178</v>
      </c>
      <c r="S47" s="76">
        <f>SUM(S42:S46)</f>
        <v>24201</v>
      </c>
      <c r="T47" s="76">
        <f t="shared" si="23"/>
        <v>122379</v>
      </c>
      <c r="U47" s="55">
        <f t="shared" si="24"/>
        <v>0.14739201441413666</v>
      </c>
      <c r="V47" s="74">
        <f>SUM(V42:V46)</f>
        <v>102246</v>
      </c>
      <c r="W47" s="76">
        <f>SUM(W42:W46)</f>
        <v>19373</v>
      </c>
      <c r="X47" s="76">
        <f t="shared" si="25"/>
        <v>121619</v>
      </c>
      <c r="Y47" s="55">
        <f t="shared" si="26"/>
        <v>0.1464766781966913</v>
      </c>
      <c r="Z47" s="52">
        <f t="shared" si="27"/>
        <v>493677</v>
      </c>
      <c r="AA47" s="53">
        <f t="shared" si="28"/>
        <v>88495</v>
      </c>
      <c r="AB47" s="53">
        <f t="shared" si="29"/>
        <v>582172</v>
      </c>
      <c r="AC47" s="55">
        <f t="shared" si="30"/>
        <v>0.7011619952402517</v>
      </c>
      <c r="AD47" s="52">
        <f>SUM(AD42:AD46)</f>
        <v>142367</v>
      </c>
      <c r="AE47" s="53">
        <f>SUM(AE42:AE46)</f>
        <v>18322</v>
      </c>
      <c r="AF47" s="53">
        <f t="shared" si="31"/>
        <v>160689</v>
      </c>
      <c r="AG47" s="55">
        <f t="shared" si="32"/>
        <v>0.8329270656845887</v>
      </c>
      <c r="AH47" s="55">
        <f t="shared" si="33"/>
        <v>-0.2431404763238305</v>
      </c>
      <c r="AI47" s="96">
        <f>SUM(AI42:AI46)</f>
        <v>814123</v>
      </c>
      <c r="AJ47" s="96">
        <f>SUM(AJ42:AJ46)</f>
        <v>871757</v>
      </c>
      <c r="AK47" s="96">
        <f>SUM(AK42:AK46)</f>
        <v>726110</v>
      </c>
      <c r="AL47" s="96"/>
    </row>
    <row r="48" spans="1:38" s="15" customFormat="1" ht="12.75">
      <c r="A48" s="30" t="s">
        <v>95</v>
      </c>
      <c r="B48" s="94" t="s">
        <v>161</v>
      </c>
      <c r="C48" s="40" t="s">
        <v>162</v>
      </c>
      <c r="D48" s="41">
        <v>52671</v>
      </c>
      <c r="E48" s="42">
        <v>22105</v>
      </c>
      <c r="F48" s="43">
        <f t="shared" si="17"/>
        <v>74776</v>
      </c>
      <c r="G48" s="41">
        <v>55924</v>
      </c>
      <c r="H48" s="42">
        <v>20463</v>
      </c>
      <c r="I48" s="44">
        <f t="shared" si="18"/>
        <v>76387</v>
      </c>
      <c r="J48" s="41">
        <v>2368</v>
      </c>
      <c r="K48" s="42">
        <v>1364</v>
      </c>
      <c r="L48" s="42">
        <f t="shared" si="19"/>
        <v>3732</v>
      </c>
      <c r="M48" s="45">
        <f t="shared" si="20"/>
        <v>0.049909061731036694</v>
      </c>
      <c r="N48" s="46">
        <v>1581</v>
      </c>
      <c r="O48" s="47">
        <v>3186</v>
      </c>
      <c r="P48" s="48">
        <f t="shared" si="21"/>
        <v>4767</v>
      </c>
      <c r="Q48" s="45">
        <f t="shared" si="22"/>
        <v>0.06240590676423999</v>
      </c>
      <c r="R48" s="46">
        <v>1124</v>
      </c>
      <c r="S48" s="48">
        <v>4040</v>
      </c>
      <c r="T48" s="48">
        <f t="shared" si="23"/>
        <v>5164</v>
      </c>
      <c r="U48" s="45">
        <f t="shared" si="24"/>
        <v>0.06760312618639297</v>
      </c>
      <c r="V48" s="46">
        <v>1080</v>
      </c>
      <c r="W48" s="48">
        <v>4188</v>
      </c>
      <c r="X48" s="48">
        <f t="shared" si="25"/>
        <v>5268</v>
      </c>
      <c r="Y48" s="45">
        <f t="shared" si="26"/>
        <v>0.06896461439773784</v>
      </c>
      <c r="Z48" s="41">
        <f t="shared" si="27"/>
        <v>6153</v>
      </c>
      <c r="AA48" s="42">
        <f t="shared" si="28"/>
        <v>12778</v>
      </c>
      <c r="AB48" s="42">
        <f t="shared" si="29"/>
        <v>18931</v>
      </c>
      <c r="AC48" s="45">
        <f t="shared" si="30"/>
        <v>0.24783012816316913</v>
      </c>
      <c r="AD48" s="41">
        <v>3305</v>
      </c>
      <c r="AE48" s="42">
        <v>1083</v>
      </c>
      <c r="AF48" s="42">
        <f t="shared" si="31"/>
        <v>4388</v>
      </c>
      <c r="AG48" s="45">
        <f t="shared" si="32"/>
        <v>0.9825765897717563</v>
      </c>
      <c r="AH48" s="45">
        <f t="shared" si="33"/>
        <v>0.20054694621695535</v>
      </c>
      <c r="AI48" s="14">
        <v>71385</v>
      </c>
      <c r="AJ48" s="14">
        <v>65544</v>
      </c>
      <c r="AK48" s="14">
        <v>64402</v>
      </c>
      <c r="AL48" s="14"/>
    </row>
    <row r="49" spans="1:38" s="15" customFormat="1" ht="12.75">
      <c r="A49" s="30" t="s">
        <v>95</v>
      </c>
      <c r="B49" s="94" t="s">
        <v>163</v>
      </c>
      <c r="C49" s="40" t="s">
        <v>164</v>
      </c>
      <c r="D49" s="41">
        <v>5988</v>
      </c>
      <c r="E49" s="42">
        <v>12601</v>
      </c>
      <c r="F49" s="43">
        <f t="shared" si="17"/>
        <v>18589</v>
      </c>
      <c r="G49" s="41">
        <v>5988</v>
      </c>
      <c r="H49" s="42">
        <v>12601</v>
      </c>
      <c r="I49" s="44">
        <f t="shared" si="18"/>
        <v>18589</v>
      </c>
      <c r="J49" s="41">
        <v>1624</v>
      </c>
      <c r="K49" s="42">
        <v>2724</v>
      </c>
      <c r="L49" s="42">
        <f t="shared" si="19"/>
        <v>4348</v>
      </c>
      <c r="M49" s="45">
        <f t="shared" si="20"/>
        <v>0.23390176986389802</v>
      </c>
      <c r="N49" s="46">
        <v>111</v>
      </c>
      <c r="O49" s="47">
        <v>15088</v>
      </c>
      <c r="P49" s="48">
        <f t="shared" si="21"/>
        <v>15199</v>
      </c>
      <c r="Q49" s="45">
        <f t="shared" si="22"/>
        <v>0.8176340846737318</v>
      </c>
      <c r="R49" s="46">
        <v>1556</v>
      </c>
      <c r="S49" s="48">
        <v>2152</v>
      </c>
      <c r="T49" s="48">
        <f t="shared" si="23"/>
        <v>3708</v>
      </c>
      <c r="U49" s="45">
        <f t="shared" si="24"/>
        <v>0.19947280649846683</v>
      </c>
      <c r="V49" s="46">
        <v>207</v>
      </c>
      <c r="W49" s="48">
        <v>1284</v>
      </c>
      <c r="X49" s="48">
        <f t="shared" si="25"/>
        <v>1491</v>
      </c>
      <c r="Y49" s="45">
        <f t="shared" si="26"/>
        <v>0.08020872559040293</v>
      </c>
      <c r="Z49" s="41">
        <f t="shared" si="27"/>
        <v>3498</v>
      </c>
      <c r="AA49" s="42">
        <f t="shared" si="28"/>
        <v>21248</v>
      </c>
      <c r="AB49" s="42">
        <f t="shared" si="29"/>
        <v>24746</v>
      </c>
      <c r="AC49" s="45">
        <f t="shared" si="30"/>
        <v>1.3312173866264996</v>
      </c>
      <c r="AD49" s="41">
        <v>176</v>
      </c>
      <c r="AE49" s="42">
        <v>5149</v>
      </c>
      <c r="AF49" s="42">
        <f t="shared" si="31"/>
        <v>5325</v>
      </c>
      <c r="AG49" s="45">
        <f t="shared" si="32"/>
        <v>0.2799069608638129</v>
      </c>
      <c r="AH49" s="45">
        <f t="shared" si="33"/>
        <v>-0.72</v>
      </c>
      <c r="AI49" s="14">
        <v>46862</v>
      </c>
      <c r="AJ49" s="14">
        <v>46862</v>
      </c>
      <c r="AK49" s="14">
        <v>13117</v>
      </c>
      <c r="AL49" s="14"/>
    </row>
    <row r="50" spans="1:38" s="15" customFormat="1" ht="12.75">
      <c r="A50" s="30" t="s">
        <v>95</v>
      </c>
      <c r="B50" s="94" t="s">
        <v>165</v>
      </c>
      <c r="C50" s="40" t="s">
        <v>166</v>
      </c>
      <c r="D50" s="41">
        <v>75530</v>
      </c>
      <c r="E50" s="42">
        <v>37462</v>
      </c>
      <c r="F50" s="43">
        <f t="shared" si="17"/>
        <v>112992</v>
      </c>
      <c r="G50" s="41">
        <v>64295</v>
      </c>
      <c r="H50" s="42">
        <v>29561</v>
      </c>
      <c r="I50" s="44">
        <f t="shared" si="18"/>
        <v>93856</v>
      </c>
      <c r="J50" s="41">
        <v>521</v>
      </c>
      <c r="K50" s="42">
        <v>4451</v>
      </c>
      <c r="L50" s="42">
        <f t="shared" si="19"/>
        <v>4972</v>
      </c>
      <c r="M50" s="45">
        <f t="shared" si="20"/>
        <v>0.044003115264797506</v>
      </c>
      <c r="N50" s="46">
        <v>1757</v>
      </c>
      <c r="O50" s="47">
        <v>4262</v>
      </c>
      <c r="P50" s="48">
        <f t="shared" si="21"/>
        <v>6019</v>
      </c>
      <c r="Q50" s="45">
        <f t="shared" si="22"/>
        <v>0.06413015683600409</v>
      </c>
      <c r="R50" s="46">
        <v>5514</v>
      </c>
      <c r="S50" s="48">
        <v>5864</v>
      </c>
      <c r="T50" s="48">
        <f t="shared" si="23"/>
        <v>11378</v>
      </c>
      <c r="U50" s="45">
        <f t="shared" si="24"/>
        <v>0.12122826457551994</v>
      </c>
      <c r="V50" s="46">
        <v>1435</v>
      </c>
      <c r="W50" s="48">
        <v>13514</v>
      </c>
      <c r="X50" s="48">
        <f t="shared" si="25"/>
        <v>14949</v>
      </c>
      <c r="Y50" s="45">
        <f t="shared" si="26"/>
        <v>0.15927591203545857</v>
      </c>
      <c r="Z50" s="41">
        <f t="shared" si="27"/>
        <v>9227</v>
      </c>
      <c r="AA50" s="42">
        <f t="shared" si="28"/>
        <v>28091</v>
      </c>
      <c r="AB50" s="42">
        <f t="shared" si="29"/>
        <v>37318</v>
      </c>
      <c r="AC50" s="45">
        <f t="shared" si="30"/>
        <v>0.397609103307194</v>
      </c>
      <c r="AD50" s="41">
        <v>4862</v>
      </c>
      <c r="AE50" s="42">
        <v>7598</v>
      </c>
      <c r="AF50" s="42">
        <f t="shared" si="31"/>
        <v>12460</v>
      </c>
      <c r="AG50" s="45">
        <f t="shared" si="32"/>
        <v>0.9105000901875901</v>
      </c>
      <c r="AH50" s="45">
        <f t="shared" si="33"/>
        <v>0.19975922953451053</v>
      </c>
      <c r="AI50" s="14">
        <v>88704</v>
      </c>
      <c r="AJ50" s="14">
        <v>88704</v>
      </c>
      <c r="AK50" s="14">
        <v>80765</v>
      </c>
      <c r="AL50" s="14"/>
    </row>
    <row r="51" spans="1:38" s="15" customFormat="1" ht="12.75">
      <c r="A51" s="30" t="s">
        <v>95</v>
      </c>
      <c r="B51" s="94" t="s">
        <v>167</v>
      </c>
      <c r="C51" s="40" t="s">
        <v>168</v>
      </c>
      <c r="D51" s="41">
        <v>32451</v>
      </c>
      <c r="E51" s="42">
        <v>13686</v>
      </c>
      <c r="F51" s="43">
        <f t="shared" si="17"/>
        <v>46137</v>
      </c>
      <c r="G51" s="41">
        <v>32451</v>
      </c>
      <c r="H51" s="42">
        <v>13686</v>
      </c>
      <c r="I51" s="44">
        <f t="shared" si="18"/>
        <v>46137</v>
      </c>
      <c r="J51" s="41">
        <v>261</v>
      </c>
      <c r="K51" s="42">
        <v>790</v>
      </c>
      <c r="L51" s="42">
        <f t="shared" si="19"/>
        <v>1051</v>
      </c>
      <c r="M51" s="45">
        <f t="shared" si="20"/>
        <v>0.022779981359863016</v>
      </c>
      <c r="N51" s="46">
        <v>449</v>
      </c>
      <c r="O51" s="47">
        <v>6350</v>
      </c>
      <c r="P51" s="48">
        <f t="shared" si="21"/>
        <v>6799</v>
      </c>
      <c r="Q51" s="45">
        <f t="shared" si="22"/>
        <v>0.14736545505776275</v>
      </c>
      <c r="R51" s="46">
        <v>496</v>
      </c>
      <c r="S51" s="48">
        <v>4494</v>
      </c>
      <c r="T51" s="48">
        <f t="shared" si="23"/>
        <v>4990</v>
      </c>
      <c r="U51" s="45">
        <f t="shared" si="24"/>
        <v>0.10815614365910224</v>
      </c>
      <c r="V51" s="46">
        <v>643</v>
      </c>
      <c r="W51" s="48">
        <v>3544</v>
      </c>
      <c r="X51" s="48">
        <f t="shared" si="25"/>
        <v>4187</v>
      </c>
      <c r="Y51" s="45">
        <f t="shared" si="26"/>
        <v>0.09075145761536293</v>
      </c>
      <c r="Z51" s="41">
        <f t="shared" si="27"/>
        <v>1849</v>
      </c>
      <c r="AA51" s="42">
        <f t="shared" si="28"/>
        <v>15178</v>
      </c>
      <c r="AB51" s="42">
        <f t="shared" si="29"/>
        <v>17027</v>
      </c>
      <c r="AC51" s="45">
        <f t="shared" si="30"/>
        <v>0.36905303769209097</v>
      </c>
      <c r="AD51" s="41">
        <v>0</v>
      </c>
      <c r="AE51" s="42">
        <v>0</v>
      </c>
      <c r="AF51" s="42">
        <f t="shared" si="31"/>
        <v>0</v>
      </c>
      <c r="AG51" s="45">
        <f t="shared" si="32"/>
        <v>0.0051440329218107</v>
      </c>
      <c r="AH51" s="45">
        <f t="shared" si="33"/>
        <v>0</v>
      </c>
      <c r="AI51" s="14">
        <v>27216</v>
      </c>
      <c r="AJ51" s="14">
        <v>27216</v>
      </c>
      <c r="AK51" s="14">
        <v>140</v>
      </c>
      <c r="AL51" s="14"/>
    </row>
    <row r="52" spans="1:38" s="15" customFormat="1" ht="12.75">
      <c r="A52" s="30" t="s">
        <v>95</v>
      </c>
      <c r="B52" s="94" t="s">
        <v>169</v>
      </c>
      <c r="C52" s="40" t="s">
        <v>170</v>
      </c>
      <c r="D52" s="41">
        <v>64080</v>
      </c>
      <c r="E52" s="42">
        <v>24881</v>
      </c>
      <c r="F52" s="43">
        <f t="shared" si="17"/>
        <v>88961</v>
      </c>
      <c r="G52" s="41">
        <v>64080</v>
      </c>
      <c r="H52" s="42">
        <v>24881</v>
      </c>
      <c r="I52" s="44">
        <f t="shared" si="18"/>
        <v>88961</v>
      </c>
      <c r="J52" s="41">
        <v>21495</v>
      </c>
      <c r="K52" s="42">
        <v>2416</v>
      </c>
      <c r="L52" s="42">
        <f t="shared" si="19"/>
        <v>23911</v>
      </c>
      <c r="M52" s="45">
        <f t="shared" si="20"/>
        <v>0.2687807016557818</v>
      </c>
      <c r="N52" s="46">
        <v>18444</v>
      </c>
      <c r="O52" s="47">
        <v>7307</v>
      </c>
      <c r="P52" s="48">
        <f t="shared" si="21"/>
        <v>25751</v>
      </c>
      <c r="Q52" s="45">
        <f t="shared" si="22"/>
        <v>0.2894639223929587</v>
      </c>
      <c r="R52" s="46">
        <v>24083</v>
      </c>
      <c r="S52" s="48">
        <v>2937</v>
      </c>
      <c r="T52" s="48">
        <f t="shared" si="23"/>
        <v>27020</v>
      </c>
      <c r="U52" s="45">
        <f t="shared" si="24"/>
        <v>0.30372860017310954</v>
      </c>
      <c r="V52" s="46">
        <v>4693</v>
      </c>
      <c r="W52" s="48">
        <v>6309</v>
      </c>
      <c r="X52" s="48">
        <f t="shared" si="25"/>
        <v>11002</v>
      </c>
      <c r="Y52" s="45">
        <f t="shared" si="26"/>
        <v>0.12367217095131575</v>
      </c>
      <c r="Z52" s="41">
        <f t="shared" si="27"/>
        <v>68715</v>
      </c>
      <c r="AA52" s="42">
        <f t="shared" si="28"/>
        <v>18969</v>
      </c>
      <c r="AB52" s="42">
        <f t="shared" si="29"/>
        <v>87684</v>
      </c>
      <c r="AC52" s="45">
        <f t="shared" si="30"/>
        <v>0.9856453951731657</v>
      </c>
      <c r="AD52" s="41">
        <v>18805</v>
      </c>
      <c r="AE52" s="42">
        <v>2710</v>
      </c>
      <c r="AF52" s="42">
        <f t="shared" si="31"/>
        <v>21515</v>
      </c>
      <c r="AG52" s="45">
        <f t="shared" si="32"/>
        <v>0.40175169828055396</v>
      </c>
      <c r="AH52" s="45">
        <f t="shared" si="33"/>
        <v>-0.48863583546363</v>
      </c>
      <c r="AI52" s="14">
        <v>99218</v>
      </c>
      <c r="AJ52" s="14">
        <v>99218</v>
      </c>
      <c r="AK52" s="14">
        <v>39861</v>
      </c>
      <c r="AL52" s="14"/>
    </row>
    <row r="53" spans="1:38" s="15" customFormat="1" ht="12.75">
      <c r="A53" s="30" t="s">
        <v>95</v>
      </c>
      <c r="B53" s="94" t="s">
        <v>171</v>
      </c>
      <c r="C53" s="40" t="s">
        <v>172</v>
      </c>
      <c r="D53" s="41">
        <v>48960</v>
      </c>
      <c r="E53" s="42">
        <v>24879</v>
      </c>
      <c r="F53" s="43">
        <f t="shared" si="17"/>
        <v>73839</v>
      </c>
      <c r="G53" s="41">
        <v>48960</v>
      </c>
      <c r="H53" s="42">
        <v>24879</v>
      </c>
      <c r="I53" s="44">
        <f t="shared" si="18"/>
        <v>73839</v>
      </c>
      <c r="J53" s="41">
        <v>1405</v>
      </c>
      <c r="K53" s="42">
        <v>7082</v>
      </c>
      <c r="L53" s="42">
        <f t="shared" si="19"/>
        <v>8487</v>
      </c>
      <c r="M53" s="45">
        <f t="shared" si="20"/>
        <v>0.11493925974078739</v>
      </c>
      <c r="N53" s="46">
        <v>701</v>
      </c>
      <c r="O53" s="47">
        <v>5165</v>
      </c>
      <c r="P53" s="48">
        <f t="shared" si="21"/>
        <v>5866</v>
      </c>
      <c r="Q53" s="45">
        <f t="shared" si="22"/>
        <v>0.07944311271821124</v>
      </c>
      <c r="R53" s="46">
        <v>751</v>
      </c>
      <c r="S53" s="48">
        <v>5843</v>
      </c>
      <c r="T53" s="48">
        <f t="shared" si="23"/>
        <v>6594</v>
      </c>
      <c r="U53" s="45">
        <f t="shared" si="24"/>
        <v>0.08930240117011336</v>
      </c>
      <c r="V53" s="46">
        <v>292</v>
      </c>
      <c r="W53" s="48">
        <v>2022</v>
      </c>
      <c r="X53" s="48">
        <f t="shared" si="25"/>
        <v>2314</v>
      </c>
      <c r="Y53" s="45">
        <f t="shared" si="26"/>
        <v>0.03133845257926028</v>
      </c>
      <c r="Z53" s="41">
        <f t="shared" si="27"/>
        <v>3149</v>
      </c>
      <c r="AA53" s="42">
        <f t="shared" si="28"/>
        <v>20112</v>
      </c>
      <c r="AB53" s="42">
        <f t="shared" si="29"/>
        <v>23261</v>
      </c>
      <c r="AC53" s="45">
        <f t="shared" si="30"/>
        <v>0.31502322620837225</v>
      </c>
      <c r="AD53" s="41">
        <v>700</v>
      </c>
      <c r="AE53" s="42">
        <v>4900</v>
      </c>
      <c r="AF53" s="42">
        <f t="shared" si="31"/>
        <v>5600</v>
      </c>
      <c r="AG53" s="45">
        <f t="shared" si="32"/>
        <v>1.1094095763445688</v>
      </c>
      <c r="AH53" s="45">
        <f t="shared" si="33"/>
        <v>-0.5867857142857142</v>
      </c>
      <c r="AI53" s="14">
        <v>62362</v>
      </c>
      <c r="AJ53" s="14">
        <v>62362</v>
      </c>
      <c r="AK53" s="14">
        <v>69185</v>
      </c>
      <c r="AL53" s="14"/>
    </row>
    <row r="54" spans="1:38" s="15" customFormat="1" ht="12.75">
      <c r="A54" s="30" t="s">
        <v>95</v>
      </c>
      <c r="B54" s="94" t="s">
        <v>173</v>
      </c>
      <c r="C54" s="40" t="s">
        <v>174</v>
      </c>
      <c r="D54" s="41">
        <v>346133</v>
      </c>
      <c r="E54" s="42">
        <v>246722</v>
      </c>
      <c r="F54" s="43">
        <f t="shared" si="17"/>
        <v>592855</v>
      </c>
      <c r="G54" s="41">
        <v>346133</v>
      </c>
      <c r="H54" s="42">
        <v>246722</v>
      </c>
      <c r="I54" s="44">
        <f t="shared" si="18"/>
        <v>592855</v>
      </c>
      <c r="J54" s="41">
        <v>163100</v>
      </c>
      <c r="K54" s="42">
        <v>19874</v>
      </c>
      <c r="L54" s="42">
        <f t="shared" si="19"/>
        <v>182974</v>
      </c>
      <c r="M54" s="45">
        <f t="shared" si="20"/>
        <v>0.30863195891069484</v>
      </c>
      <c r="N54" s="46">
        <v>34564</v>
      </c>
      <c r="O54" s="47">
        <v>41836</v>
      </c>
      <c r="P54" s="48">
        <f t="shared" si="21"/>
        <v>76400</v>
      </c>
      <c r="Q54" s="45">
        <f t="shared" si="22"/>
        <v>0.12886793566723734</v>
      </c>
      <c r="R54" s="46">
        <v>70031</v>
      </c>
      <c r="S54" s="48">
        <v>24234</v>
      </c>
      <c r="T54" s="48">
        <f t="shared" si="23"/>
        <v>94265</v>
      </c>
      <c r="U54" s="45">
        <f t="shared" si="24"/>
        <v>0.1590017795245043</v>
      </c>
      <c r="V54" s="46">
        <v>58712</v>
      </c>
      <c r="W54" s="48">
        <v>0</v>
      </c>
      <c r="X54" s="48">
        <f t="shared" si="25"/>
        <v>58712</v>
      </c>
      <c r="Y54" s="45">
        <f t="shared" si="26"/>
        <v>0.0990326471059534</v>
      </c>
      <c r="Z54" s="41">
        <f t="shared" si="27"/>
        <v>326407</v>
      </c>
      <c r="AA54" s="42">
        <f t="shared" si="28"/>
        <v>85944</v>
      </c>
      <c r="AB54" s="42">
        <f t="shared" si="29"/>
        <v>412351</v>
      </c>
      <c r="AC54" s="45">
        <f t="shared" si="30"/>
        <v>0.6955343212083899</v>
      </c>
      <c r="AD54" s="41">
        <v>23293</v>
      </c>
      <c r="AE54" s="42">
        <v>-18071</v>
      </c>
      <c r="AF54" s="42">
        <f t="shared" si="31"/>
        <v>5222</v>
      </c>
      <c r="AG54" s="45">
        <f t="shared" si="32"/>
        <v>0.8576522761785083</v>
      </c>
      <c r="AH54" s="45">
        <f t="shared" si="33"/>
        <v>10.243201838376102</v>
      </c>
      <c r="AI54" s="14">
        <v>397091</v>
      </c>
      <c r="AJ54" s="14">
        <v>397091</v>
      </c>
      <c r="AK54" s="14">
        <v>340566</v>
      </c>
      <c r="AL54" s="14"/>
    </row>
    <row r="55" spans="1:38" s="15" customFormat="1" ht="12.75">
      <c r="A55" s="30" t="s">
        <v>114</v>
      </c>
      <c r="B55" s="94" t="s">
        <v>175</v>
      </c>
      <c r="C55" s="40" t="s">
        <v>176</v>
      </c>
      <c r="D55" s="41">
        <v>402525</v>
      </c>
      <c r="E55" s="42">
        <v>507501</v>
      </c>
      <c r="F55" s="43">
        <f t="shared" si="17"/>
        <v>910026</v>
      </c>
      <c r="G55" s="41">
        <v>402525</v>
      </c>
      <c r="H55" s="42">
        <v>507501</v>
      </c>
      <c r="I55" s="44">
        <f t="shared" si="18"/>
        <v>910026</v>
      </c>
      <c r="J55" s="41">
        <v>180306</v>
      </c>
      <c r="K55" s="42">
        <v>141955</v>
      </c>
      <c r="L55" s="42">
        <f t="shared" si="19"/>
        <v>322261</v>
      </c>
      <c r="M55" s="45">
        <f t="shared" si="20"/>
        <v>0.35412284923727455</v>
      </c>
      <c r="N55" s="46">
        <v>73941</v>
      </c>
      <c r="O55" s="47">
        <v>157636</v>
      </c>
      <c r="P55" s="48">
        <f t="shared" si="21"/>
        <v>231577</v>
      </c>
      <c r="Q55" s="45">
        <f t="shared" si="22"/>
        <v>0.2544729491245305</v>
      </c>
      <c r="R55" s="46">
        <v>41660</v>
      </c>
      <c r="S55" s="48">
        <v>96328</v>
      </c>
      <c r="T55" s="48">
        <f t="shared" si="23"/>
        <v>137988</v>
      </c>
      <c r="U55" s="45">
        <f t="shared" si="24"/>
        <v>0.1516308325256641</v>
      </c>
      <c r="V55" s="46">
        <v>133954</v>
      </c>
      <c r="W55" s="48">
        <v>84850</v>
      </c>
      <c r="X55" s="48">
        <f t="shared" si="25"/>
        <v>218804</v>
      </c>
      <c r="Y55" s="45">
        <f t="shared" si="26"/>
        <v>0.24043708641291567</v>
      </c>
      <c r="Z55" s="41">
        <f t="shared" si="27"/>
        <v>429861</v>
      </c>
      <c r="AA55" s="42">
        <f t="shared" si="28"/>
        <v>480769</v>
      </c>
      <c r="AB55" s="42">
        <f t="shared" si="29"/>
        <v>910630</v>
      </c>
      <c r="AC55" s="45">
        <f t="shared" si="30"/>
        <v>1.0006637173003847</v>
      </c>
      <c r="AD55" s="41">
        <v>219239</v>
      </c>
      <c r="AE55" s="42">
        <v>207446</v>
      </c>
      <c r="AF55" s="42">
        <f t="shared" si="31"/>
        <v>426685</v>
      </c>
      <c r="AG55" s="45">
        <f t="shared" si="32"/>
        <v>1.0925827377680044</v>
      </c>
      <c r="AH55" s="45">
        <f t="shared" si="33"/>
        <v>-0.4872001593681522</v>
      </c>
      <c r="AI55" s="14">
        <v>848675</v>
      </c>
      <c r="AJ55" s="14">
        <v>909500</v>
      </c>
      <c r="AK55" s="14">
        <v>993704</v>
      </c>
      <c r="AL55" s="14"/>
    </row>
    <row r="56" spans="1:38" s="87" customFormat="1" ht="12.75">
      <c r="A56" s="95"/>
      <c r="B56" s="112" t="s">
        <v>615</v>
      </c>
      <c r="C56" s="33"/>
      <c r="D56" s="52">
        <f>SUM(D48:D55)</f>
        <v>1028338</v>
      </c>
      <c r="E56" s="53">
        <f>SUM(E48:E55)</f>
        <v>889837</v>
      </c>
      <c r="F56" s="54">
        <f t="shared" si="17"/>
        <v>1918175</v>
      </c>
      <c r="G56" s="52">
        <f>SUM(G48:G55)</f>
        <v>1020356</v>
      </c>
      <c r="H56" s="53">
        <f>SUM(H48:H55)</f>
        <v>880294</v>
      </c>
      <c r="I56" s="54">
        <f t="shared" si="18"/>
        <v>1900650</v>
      </c>
      <c r="J56" s="52">
        <f>SUM(J48:J55)</f>
        <v>371080</v>
      </c>
      <c r="K56" s="53">
        <f>SUM(K48:K55)</f>
        <v>180656</v>
      </c>
      <c r="L56" s="53">
        <f t="shared" si="19"/>
        <v>551736</v>
      </c>
      <c r="M56" s="55">
        <f t="shared" si="20"/>
        <v>0.2876359039190898</v>
      </c>
      <c r="N56" s="74">
        <f>SUM(N48:N55)</f>
        <v>131548</v>
      </c>
      <c r="O56" s="75">
        <f>SUM(O48:O55)</f>
        <v>240830</v>
      </c>
      <c r="P56" s="76">
        <f t="shared" si="21"/>
        <v>372378</v>
      </c>
      <c r="Q56" s="55">
        <f t="shared" si="22"/>
        <v>0.19592139531213007</v>
      </c>
      <c r="R56" s="74">
        <f>SUM(R48:R55)</f>
        <v>145215</v>
      </c>
      <c r="S56" s="76">
        <f>SUM(S48:S55)</f>
        <v>145892</v>
      </c>
      <c r="T56" s="76">
        <f t="shared" si="23"/>
        <v>291107</v>
      </c>
      <c r="U56" s="55">
        <f t="shared" si="24"/>
        <v>0.1531618130639518</v>
      </c>
      <c r="V56" s="74">
        <f>SUM(V48:V55)</f>
        <v>201016</v>
      </c>
      <c r="W56" s="76">
        <f>SUM(W48:W55)</f>
        <v>115711</v>
      </c>
      <c r="X56" s="76">
        <f t="shared" si="25"/>
        <v>316727</v>
      </c>
      <c r="Y56" s="55">
        <f t="shared" si="26"/>
        <v>0.16664141214847553</v>
      </c>
      <c r="Z56" s="52">
        <f t="shared" si="27"/>
        <v>848859</v>
      </c>
      <c r="AA56" s="53">
        <f t="shared" si="28"/>
        <v>683089</v>
      </c>
      <c r="AB56" s="53">
        <f t="shared" si="29"/>
        <v>1531948</v>
      </c>
      <c r="AC56" s="55">
        <f t="shared" si="30"/>
        <v>0.8060126798726751</v>
      </c>
      <c r="AD56" s="52">
        <f>SUM(AD48:AD55)</f>
        <v>270380</v>
      </c>
      <c r="AE56" s="53">
        <f>SUM(AE48:AE55)</f>
        <v>210815</v>
      </c>
      <c r="AF56" s="53">
        <f t="shared" si="31"/>
        <v>481195</v>
      </c>
      <c r="AG56" s="55">
        <f t="shared" si="32"/>
        <v>0.9441454950996082</v>
      </c>
      <c r="AH56" s="55">
        <f t="shared" si="33"/>
        <v>-0.3417907501117011</v>
      </c>
      <c r="AI56" s="96">
        <f>SUM(AI48:AI55)</f>
        <v>1641513</v>
      </c>
      <c r="AJ56" s="96">
        <f>SUM(AJ48:AJ55)</f>
        <v>1696497</v>
      </c>
      <c r="AK56" s="96">
        <f>SUM(AK48:AK55)</f>
        <v>1601740</v>
      </c>
      <c r="AL56" s="96"/>
    </row>
    <row r="57" spans="1:38" s="15" customFormat="1" ht="12.75">
      <c r="A57" s="30" t="s">
        <v>95</v>
      </c>
      <c r="B57" s="94" t="s">
        <v>177</v>
      </c>
      <c r="C57" s="40" t="s">
        <v>178</v>
      </c>
      <c r="D57" s="41">
        <v>160933</v>
      </c>
      <c r="E57" s="42">
        <v>79400</v>
      </c>
      <c r="F57" s="43">
        <f t="shared" si="17"/>
        <v>240333</v>
      </c>
      <c r="G57" s="41">
        <v>168980</v>
      </c>
      <c r="H57" s="42">
        <v>101155</v>
      </c>
      <c r="I57" s="43">
        <f t="shared" si="18"/>
        <v>270135</v>
      </c>
      <c r="J57" s="41">
        <v>28050</v>
      </c>
      <c r="K57" s="88">
        <v>4911</v>
      </c>
      <c r="L57" s="42">
        <f t="shared" si="19"/>
        <v>32961</v>
      </c>
      <c r="M57" s="45">
        <f t="shared" si="20"/>
        <v>0.13714720824855514</v>
      </c>
      <c r="N57" s="46">
        <v>13411</v>
      </c>
      <c r="O57" s="47">
        <v>10459</v>
      </c>
      <c r="P57" s="48">
        <f t="shared" si="21"/>
        <v>23870</v>
      </c>
      <c r="Q57" s="45">
        <f t="shared" si="22"/>
        <v>0.08836322579451016</v>
      </c>
      <c r="R57" s="46">
        <v>64502</v>
      </c>
      <c r="S57" s="48">
        <v>14451</v>
      </c>
      <c r="T57" s="48">
        <f t="shared" si="23"/>
        <v>78953</v>
      </c>
      <c r="U57" s="45">
        <f t="shared" si="24"/>
        <v>0.29227238232735486</v>
      </c>
      <c r="V57" s="46">
        <v>3138</v>
      </c>
      <c r="W57" s="48">
        <v>9562</v>
      </c>
      <c r="X57" s="48">
        <f t="shared" si="25"/>
        <v>12700</v>
      </c>
      <c r="Y57" s="45">
        <f t="shared" si="26"/>
        <v>0.04701353027190109</v>
      </c>
      <c r="Z57" s="41">
        <f t="shared" si="27"/>
        <v>109101</v>
      </c>
      <c r="AA57" s="42">
        <f t="shared" si="28"/>
        <v>39383</v>
      </c>
      <c r="AB57" s="42">
        <f t="shared" si="29"/>
        <v>148484</v>
      </c>
      <c r="AC57" s="45">
        <f t="shared" si="30"/>
        <v>0.5496659077868473</v>
      </c>
      <c r="AD57" s="41">
        <v>12839</v>
      </c>
      <c r="AE57" s="42">
        <v>4243</v>
      </c>
      <c r="AF57" s="42">
        <f t="shared" si="31"/>
        <v>17082</v>
      </c>
      <c r="AG57" s="45">
        <f t="shared" si="32"/>
        <v>0.5896026274521408</v>
      </c>
      <c r="AH57" s="45">
        <f t="shared" si="33"/>
        <v>-0.2565273387191196</v>
      </c>
      <c r="AI57" s="14">
        <v>168985</v>
      </c>
      <c r="AJ57" s="14">
        <v>168985</v>
      </c>
      <c r="AK57" s="14">
        <v>99634</v>
      </c>
      <c r="AL57" s="14"/>
    </row>
    <row r="58" spans="1:38" s="15" customFormat="1" ht="12.75">
      <c r="A58" s="30" t="s">
        <v>95</v>
      </c>
      <c r="B58" s="94" t="s">
        <v>179</v>
      </c>
      <c r="C58" s="40" t="s">
        <v>180</v>
      </c>
      <c r="D58" s="41">
        <v>53391</v>
      </c>
      <c r="E58" s="42">
        <v>69531</v>
      </c>
      <c r="F58" s="43">
        <f t="shared" si="17"/>
        <v>122922</v>
      </c>
      <c r="G58" s="41">
        <v>77839</v>
      </c>
      <c r="H58" s="42">
        <v>79444</v>
      </c>
      <c r="I58" s="43">
        <f t="shared" si="18"/>
        <v>157283</v>
      </c>
      <c r="J58" s="41">
        <v>3907</v>
      </c>
      <c r="K58" s="88">
        <v>4338</v>
      </c>
      <c r="L58" s="42">
        <f t="shared" si="19"/>
        <v>8245</v>
      </c>
      <c r="M58" s="45">
        <f t="shared" si="20"/>
        <v>0.0670750557263956</v>
      </c>
      <c r="N58" s="46">
        <v>1891</v>
      </c>
      <c r="O58" s="47">
        <v>9937</v>
      </c>
      <c r="P58" s="48">
        <f t="shared" si="21"/>
        <v>11828</v>
      </c>
      <c r="Q58" s="45">
        <f t="shared" si="22"/>
        <v>0.07520202437644247</v>
      </c>
      <c r="R58" s="46">
        <v>2275</v>
      </c>
      <c r="S58" s="48">
        <v>21184</v>
      </c>
      <c r="T58" s="48">
        <f t="shared" si="23"/>
        <v>23459</v>
      </c>
      <c r="U58" s="45">
        <f t="shared" si="24"/>
        <v>0.14915152940877272</v>
      </c>
      <c r="V58" s="46">
        <v>2308</v>
      </c>
      <c r="W58" s="48">
        <v>16768</v>
      </c>
      <c r="X58" s="48">
        <f t="shared" si="25"/>
        <v>19076</v>
      </c>
      <c r="Y58" s="45">
        <f t="shared" si="26"/>
        <v>0.1212845634938296</v>
      </c>
      <c r="Z58" s="41">
        <f t="shared" si="27"/>
        <v>10381</v>
      </c>
      <c r="AA58" s="42">
        <f t="shared" si="28"/>
        <v>52227</v>
      </c>
      <c r="AB58" s="42">
        <f t="shared" si="29"/>
        <v>62608</v>
      </c>
      <c r="AC58" s="45">
        <f t="shared" si="30"/>
        <v>0.39805954871155813</v>
      </c>
      <c r="AD58" s="41">
        <v>1843</v>
      </c>
      <c r="AE58" s="42">
        <v>4425</v>
      </c>
      <c r="AF58" s="42">
        <f t="shared" si="31"/>
        <v>6268</v>
      </c>
      <c r="AG58" s="45">
        <f t="shared" si="32"/>
        <v>0.33226153050260654</v>
      </c>
      <c r="AH58" s="45">
        <f t="shared" si="33"/>
        <v>2.043395022335673</v>
      </c>
      <c r="AI58" s="14">
        <v>125645</v>
      </c>
      <c r="AJ58" s="14">
        <v>125645</v>
      </c>
      <c r="AK58" s="14">
        <v>41747</v>
      </c>
      <c r="AL58" s="14"/>
    </row>
    <row r="59" spans="1:38" s="15" customFormat="1" ht="12.75">
      <c r="A59" s="30" t="s">
        <v>114</v>
      </c>
      <c r="B59" s="94" t="s">
        <v>181</v>
      </c>
      <c r="C59" s="40" t="s">
        <v>182</v>
      </c>
      <c r="D59" s="41">
        <v>67686</v>
      </c>
      <c r="E59" s="42">
        <v>181711</v>
      </c>
      <c r="F59" s="43">
        <f t="shared" si="17"/>
        <v>249397</v>
      </c>
      <c r="G59" s="41">
        <v>67686</v>
      </c>
      <c r="H59" s="42">
        <v>181711</v>
      </c>
      <c r="I59" s="43">
        <f t="shared" si="18"/>
        <v>249397</v>
      </c>
      <c r="J59" s="41">
        <v>2494</v>
      </c>
      <c r="K59" s="88">
        <v>30368</v>
      </c>
      <c r="L59" s="42">
        <f t="shared" si="19"/>
        <v>32862</v>
      </c>
      <c r="M59" s="45">
        <f t="shared" si="20"/>
        <v>0.1317658191558038</v>
      </c>
      <c r="N59" s="46">
        <v>2385</v>
      </c>
      <c r="O59" s="47">
        <v>35639</v>
      </c>
      <c r="P59" s="48">
        <f t="shared" si="21"/>
        <v>38024</v>
      </c>
      <c r="Q59" s="45">
        <f t="shared" si="22"/>
        <v>0.1524637425470234</v>
      </c>
      <c r="R59" s="46">
        <v>1842</v>
      </c>
      <c r="S59" s="48">
        <v>20893</v>
      </c>
      <c r="T59" s="48">
        <f t="shared" si="23"/>
        <v>22735</v>
      </c>
      <c r="U59" s="45">
        <f t="shared" si="24"/>
        <v>0.09115987762483109</v>
      </c>
      <c r="V59" s="46">
        <v>1416</v>
      </c>
      <c r="W59" s="48">
        <v>24409</v>
      </c>
      <c r="X59" s="48">
        <f t="shared" si="25"/>
        <v>25825</v>
      </c>
      <c r="Y59" s="45">
        <f t="shared" si="26"/>
        <v>0.10354976202600673</v>
      </c>
      <c r="Z59" s="41">
        <f t="shared" si="27"/>
        <v>8137</v>
      </c>
      <c r="AA59" s="42">
        <f t="shared" si="28"/>
        <v>111309</v>
      </c>
      <c r="AB59" s="42">
        <f t="shared" si="29"/>
        <v>119446</v>
      </c>
      <c r="AC59" s="45">
        <f t="shared" si="30"/>
        <v>0.478939201353665</v>
      </c>
      <c r="AD59" s="41">
        <v>1790</v>
      </c>
      <c r="AE59" s="42">
        <v>30438</v>
      </c>
      <c r="AF59" s="42">
        <f t="shared" si="31"/>
        <v>32228</v>
      </c>
      <c r="AG59" s="45">
        <f t="shared" si="32"/>
        <v>0.4817330822308033</v>
      </c>
      <c r="AH59" s="45">
        <f t="shared" si="33"/>
        <v>-0.19867816805262506</v>
      </c>
      <c r="AI59" s="14">
        <v>252752</v>
      </c>
      <c r="AJ59" s="14">
        <v>252752</v>
      </c>
      <c r="AK59" s="14">
        <v>121759</v>
      </c>
      <c r="AL59" s="14"/>
    </row>
    <row r="60" spans="1:38" s="87" customFormat="1" ht="12.75">
      <c r="A60" s="95"/>
      <c r="B60" s="112" t="s">
        <v>616</v>
      </c>
      <c r="C60" s="33"/>
      <c r="D60" s="52">
        <f>SUM(D57:D59)</f>
        <v>282010</v>
      </c>
      <c r="E60" s="53">
        <f>SUM(E57:E59)</f>
        <v>330642</v>
      </c>
      <c r="F60" s="54">
        <f t="shared" si="17"/>
        <v>612652</v>
      </c>
      <c r="G60" s="52">
        <f>SUM(G57:G59)</f>
        <v>314505</v>
      </c>
      <c r="H60" s="53">
        <f>SUM(H57:H59)</f>
        <v>362310</v>
      </c>
      <c r="I60" s="89">
        <f t="shared" si="18"/>
        <v>676815</v>
      </c>
      <c r="J60" s="52">
        <f>SUM(J57:J59)</f>
        <v>34451</v>
      </c>
      <c r="K60" s="90">
        <f>SUM(K57:K59)</f>
        <v>39617</v>
      </c>
      <c r="L60" s="53">
        <f t="shared" si="19"/>
        <v>74068</v>
      </c>
      <c r="M60" s="55">
        <f t="shared" si="20"/>
        <v>0.1208973446589581</v>
      </c>
      <c r="N60" s="74">
        <f>SUM(N57:N59)</f>
        <v>17687</v>
      </c>
      <c r="O60" s="75">
        <f>SUM(O57:O59)</f>
        <v>56035</v>
      </c>
      <c r="P60" s="76">
        <f t="shared" si="21"/>
        <v>73722</v>
      </c>
      <c r="Q60" s="55">
        <f t="shared" si="22"/>
        <v>0.10892489084905033</v>
      </c>
      <c r="R60" s="74">
        <f>SUM(R57:R59)</f>
        <v>68619</v>
      </c>
      <c r="S60" s="76">
        <f>SUM(S57:S59)</f>
        <v>56528</v>
      </c>
      <c r="T60" s="76">
        <f t="shared" si="23"/>
        <v>125147</v>
      </c>
      <c r="U60" s="55">
        <f t="shared" si="24"/>
        <v>0.1849057718874434</v>
      </c>
      <c r="V60" s="74">
        <f>SUM(V57:V59)</f>
        <v>6862</v>
      </c>
      <c r="W60" s="76">
        <f>SUM(W57:W59)</f>
        <v>50739</v>
      </c>
      <c r="X60" s="76">
        <f t="shared" si="25"/>
        <v>57601</v>
      </c>
      <c r="Y60" s="55">
        <f t="shared" si="26"/>
        <v>0.08510597430612502</v>
      </c>
      <c r="Z60" s="52">
        <f t="shared" si="27"/>
        <v>127619</v>
      </c>
      <c r="AA60" s="53">
        <f t="shared" si="28"/>
        <v>202919</v>
      </c>
      <c r="AB60" s="53">
        <f t="shared" si="29"/>
        <v>330538</v>
      </c>
      <c r="AC60" s="55">
        <f t="shared" si="30"/>
        <v>0.48837274587590407</v>
      </c>
      <c r="AD60" s="52">
        <f>SUM(AD57:AD59)</f>
        <v>16472</v>
      </c>
      <c r="AE60" s="53">
        <f>SUM(AE57:AE59)</f>
        <v>39106</v>
      </c>
      <c r="AF60" s="53">
        <f t="shared" si="31"/>
        <v>55578</v>
      </c>
      <c r="AG60" s="55">
        <f t="shared" si="32"/>
        <v>0.48072461279325956</v>
      </c>
      <c r="AH60" s="55">
        <f t="shared" si="33"/>
        <v>0.03639929468494718</v>
      </c>
      <c r="AI60" s="96">
        <f>SUM(AI57:AI59)</f>
        <v>547382</v>
      </c>
      <c r="AJ60" s="96">
        <f>SUM(AJ57:AJ59)</f>
        <v>547382</v>
      </c>
      <c r="AK60" s="96">
        <f>SUM(AK57:AK59)</f>
        <v>263140</v>
      </c>
      <c r="AL60" s="96"/>
    </row>
    <row r="61" spans="1:38" s="87" customFormat="1" ht="12.75">
      <c r="A61" s="95"/>
      <c r="B61" s="112" t="s">
        <v>617</v>
      </c>
      <c r="C61" s="33"/>
      <c r="D61" s="52">
        <f>SUM(D9,D11:D20,D22:D30,D32:D40,D42:D46,D48:D55,D57:D59)</f>
        <v>12890788</v>
      </c>
      <c r="E61" s="53">
        <f>SUM(E9,E11:E20,E22:E30,E32:E40,E42:E46,E48:E55,E57:E59)</f>
        <v>5162107</v>
      </c>
      <c r="F61" s="54">
        <f t="shared" si="17"/>
        <v>18052895</v>
      </c>
      <c r="G61" s="52">
        <f>SUM(G9,G11:G20,G22:G30,G32:G40,G42:G46,G48:G55,G57:G59)</f>
        <v>12243534</v>
      </c>
      <c r="H61" s="53">
        <f>SUM(H9,H11:H20,H22:H30,H32:H40,H42:H46,H48:H55,H57:H59)</f>
        <v>5968759</v>
      </c>
      <c r="I61" s="89">
        <f t="shared" si="18"/>
        <v>18212293</v>
      </c>
      <c r="J61" s="52">
        <f>SUM(J9,J11:J20,J22:J30,J32:J40,J42:J46,J48:J55,J57:J59)</f>
        <v>3851414</v>
      </c>
      <c r="K61" s="90">
        <f>SUM(K9,K11:K20,K22:K30,K32:K40,K42:K46,K48:K55,K57:K59)</f>
        <v>783570</v>
      </c>
      <c r="L61" s="53">
        <f t="shared" si="19"/>
        <v>4634984</v>
      </c>
      <c r="M61" s="55">
        <f t="shared" si="20"/>
        <v>0.2567446384638032</v>
      </c>
      <c r="N61" s="74">
        <f>SUM(N9,N11:N20,N22:N30,N32:N40,N42:N46,N48:N55,N57:N59)</f>
        <v>2961917</v>
      </c>
      <c r="O61" s="75">
        <f>SUM(O9,O11:O20,O22:O30,O32:O40,O42:O46,O48:O55,O57:O59)</f>
        <v>1181502</v>
      </c>
      <c r="P61" s="76">
        <f t="shared" si="21"/>
        <v>4143419</v>
      </c>
      <c r="Q61" s="55">
        <f t="shared" si="22"/>
        <v>0.22750671757806665</v>
      </c>
      <c r="R61" s="74">
        <f>SUM(R9,R11:R20,R22:R30,R32:R40,R42:R46,R48:R55,R57:R59)</f>
        <v>2549446</v>
      </c>
      <c r="S61" s="76">
        <f>SUM(S9,S11:S20,S22:S30,S32:S40,S42:S46,S48:S55,S57:S59)</f>
        <v>920499</v>
      </c>
      <c r="T61" s="76">
        <f t="shared" si="23"/>
        <v>3469945</v>
      </c>
      <c r="U61" s="55">
        <f t="shared" si="24"/>
        <v>0.19052762878348156</v>
      </c>
      <c r="V61" s="74">
        <f>SUM(V9,V11:V20,V22:V30,V32:V40,V42:V46,V48:V55,V57:V59)</f>
        <v>1615931</v>
      </c>
      <c r="W61" s="76">
        <f>SUM(W9,W11:W20,W22:W30,W32:W40,W42:W46,W48:W55,W57:W59)</f>
        <v>1281271</v>
      </c>
      <c r="X61" s="76">
        <f t="shared" si="25"/>
        <v>2897202</v>
      </c>
      <c r="Y61" s="55">
        <f t="shared" si="26"/>
        <v>0.15907947450658738</v>
      </c>
      <c r="Z61" s="52">
        <f t="shared" si="27"/>
        <v>10978708</v>
      </c>
      <c r="AA61" s="53">
        <f t="shared" si="28"/>
        <v>4166842</v>
      </c>
      <c r="AB61" s="53">
        <f t="shared" si="29"/>
        <v>15145550</v>
      </c>
      <c r="AC61" s="55">
        <f t="shared" si="30"/>
        <v>0.8316113737023668</v>
      </c>
      <c r="AD61" s="52">
        <f>SUM(AD9,AD11:AD20,AD22:AD30,AD32:AD40,AD42:AD46,AD48:AD55,AD57:AD59)</f>
        <v>1980784</v>
      </c>
      <c r="AE61" s="53">
        <f>SUM(AE9,AE11:AE20,AE22:AE30,AE32:AE40,AE42:AE46,AE48:AE55,AE57:AE59)</f>
        <v>1509330</v>
      </c>
      <c r="AF61" s="53">
        <f t="shared" si="31"/>
        <v>3490114</v>
      </c>
      <c r="AG61" s="55">
        <f t="shared" si="32"/>
        <v>0.7750505049296879</v>
      </c>
      <c r="AH61" s="55">
        <f t="shared" si="33"/>
        <v>-0.16988327601906417</v>
      </c>
      <c r="AI61" s="96">
        <f>SUM(AI9,AI11:AI20,AI22:AI30,AI32:AI40,AI42:AI46,AI48:AI55,AI57:AI59)</f>
        <v>16491704</v>
      </c>
      <c r="AJ61" s="96">
        <f>SUM(AJ9,AJ11:AJ20,AJ22:AJ30,AJ32:AJ40,AJ42:AJ46,AJ48:AJ55,AJ57:AJ59)</f>
        <v>16721140</v>
      </c>
      <c r="AK61" s="96">
        <f>SUM(AK9,AK11:AK20,AK22:AK30,AK32:AK40,AK42:AK46,AK48:AK55,AK57:AK59)</f>
        <v>12959728</v>
      </c>
      <c r="AL61" s="96"/>
    </row>
    <row r="62" spans="1:38" s="15" customFormat="1" ht="12.75">
      <c r="A62" s="97"/>
      <c r="B62" s="98"/>
      <c r="C62" s="99"/>
      <c r="D62" s="100"/>
      <c r="E62" s="100"/>
      <c r="F62" s="101"/>
      <c r="G62" s="102"/>
      <c r="H62" s="100"/>
      <c r="I62" s="103"/>
      <c r="J62" s="102"/>
      <c r="K62" s="104"/>
      <c r="L62" s="100"/>
      <c r="M62" s="103"/>
      <c r="N62" s="102"/>
      <c r="O62" s="104"/>
      <c r="P62" s="100"/>
      <c r="Q62" s="103"/>
      <c r="R62" s="102"/>
      <c r="S62" s="104"/>
      <c r="T62" s="100"/>
      <c r="U62" s="103"/>
      <c r="V62" s="102"/>
      <c r="W62" s="104"/>
      <c r="X62" s="100"/>
      <c r="Y62" s="103"/>
      <c r="Z62" s="102"/>
      <c r="AA62" s="104"/>
      <c r="AB62" s="100"/>
      <c r="AC62" s="103"/>
      <c r="AD62" s="102"/>
      <c r="AE62" s="100"/>
      <c r="AF62" s="100"/>
      <c r="AG62" s="103"/>
      <c r="AH62" s="103"/>
      <c r="AI62" s="14"/>
      <c r="AJ62" s="14"/>
      <c r="AK62" s="14"/>
      <c r="AL62" s="14"/>
    </row>
    <row r="63" spans="1:38" s="15" customFormat="1" ht="12.75" customHeight="1">
      <c r="A63" s="14"/>
      <c r="B63" s="9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ht="12.75" customHeight="1">
      <c r="A64" s="3"/>
      <c r="B64" s="92"/>
      <c r="C64" s="92"/>
      <c r="D64" s="92"/>
      <c r="E64" s="92"/>
      <c r="F64" s="92"/>
      <c r="G64" s="92"/>
      <c r="H64" s="92"/>
      <c r="I64" s="92"/>
      <c r="J64" s="9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10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6" width="10.7109375" style="0" hidden="1" customWidth="1"/>
    <col min="37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183</v>
      </c>
      <c r="C9" s="40" t="s">
        <v>184</v>
      </c>
      <c r="D9" s="41">
        <v>50628</v>
      </c>
      <c r="E9" s="42">
        <v>35650</v>
      </c>
      <c r="F9" s="43">
        <f>$D9+$E9</f>
        <v>86278</v>
      </c>
      <c r="G9" s="41">
        <v>49863</v>
      </c>
      <c r="H9" s="42">
        <v>16055</v>
      </c>
      <c r="I9" s="44">
        <f>$G9+$H9</f>
        <v>65918</v>
      </c>
      <c r="J9" s="41">
        <v>15052</v>
      </c>
      <c r="K9" s="42">
        <v>5161</v>
      </c>
      <c r="L9" s="42">
        <f>$J9+$K9</f>
        <v>20213</v>
      </c>
      <c r="M9" s="45">
        <f>IF($F9=0,0,$L9/$F9)</f>
        <v>0.23427756786202739</v>
      </c>
      <c r="N9" s="46">
        <v>13108</v>
      </c>
      <c r="O9" s="47">
        <v>6433</v>
      </c>
      <c r="P9" s="48">
        <f>$N9+$O9</f>
        <v>19541</v>
      </c>
      <c r="Q9" s="45">
        <f>IF($I9=0,0,$P9/$I9)</f>
        <v>0.29644406687096087</v>
      </c>
      <c r="R9" s="46">
        <v>18076</v>
      </c>
      <c r="S9" s="48">
        <v>5225</v>
      </c>
      <c r="T9" s="48">
        <f>$R9+$S9</f>
        <v>23301</v>
      </c>
      <c r="U9" s="45">
        <f>IF($I9=0,0,$T9/$I9)</f>
        <v>0.3534846324221002</v>
      </c>
      <c r="V9" s="46">
        <v>53430</v>
      </c>
      <c r="W9" s="48">
        <v>3445</v>
      </c>
      <c r="X9" s="48">
        <f>$V9+$W9</f>
        <v>56875</v>
      </c>
      <c r="Y9" s="45">
        <f>IF($I9=0,0,$X9/$I9)</f>
        <v>0.8628144057768743</v>
      </c>
      <c r="Z9" s="41">
        <f>(($J9+$N9)+$R9)+$V9</f>
        <v>99666</v>
      </c>
      <c r="AA9" s="42">
        <f>(($K9+$O9)+$S9)+$W9</f>
        <v>20264</v>
      </c>
      <c r="AB9" s="42">
        <f>$Z9+$AA9</f>
        <v>119930</v>
      </c>
      <c r="AC9" s="45">
        <f>IF($I9=0,0,$AB9/$I9)</f>
        <v>1.8193816559968445</v>
      </c>
      <c r="AD9" s="41">
        <v>6196</v>
      </c>
      <c r="AE9" s="42">
        <v>22423</v>
      </c>
      <c r="AF9" s="42">
        <f>$AD9+$AE9</f>
        <v>28619</v>
      </c>
      <c r="AG9" s="45">
        <f>IF($AJ9=0,0,$AK9/$AJ9)</f>
        <v>0.8593525212817623</v>
      </c>
      <c r="AH9" s="45">
        <f>IF($AF9=0,0,$X9/$AF9-1)</f>
        <v>0.9873161186624271</v>
      </c>
      <c r="AI9" s="14">
        <v>131458</v>
      </c>
      <c r="AJ9" s="14">
        <v>109131</v>
      </c>
      <c r="AK9" s="14">
        <v>93782</v>
      </c>
      <c r="AL9" s="14"/>
    </row>
    <row r="10" spans="1:38" s="15" customFormat="1" ht="12.75">
      <c r="A10" s="30" t="s">
        <v>95</v>
      </c>
      <c r="B10" s="94" t="s">
        <v>185</v>
      </c>
      <c r="C10" s="40" t="s">
        <v>186</v>
      </c>
      <c r="D10" s="41">
        <v>105540</v>
      </c>
      <c r="E10" s="42">
        <v>31778</v>
      </c>
      <c r="F10" s="44">
        <f aca="true" t="shared" si="0" ref="F10:F39">$D10+$E10</f>
        <v>137318</v>
      </c>
      <c r="G10" s="41">
        <v>105540</v>
      </c>
      <c r="H10" s="42">
        <v>31778</v>
      </c>
      <c r="I10" s="44">
        <f aca="true" t="shared" si="1" ref="I10:I39">$G10+$H10</f>
        <v>137318</v>
      </c>
      <c r="J10" s="41">
        <v>28643</v>
      </c>
      <c r="K10" s="42">
        <v>6520</v>
      </c>
      <c r="L10" s="42">
        <f aca="true" t="shared" si="2" ref="L10:L39">$J10+$K10</f>
        <v>35163</v>
      </c>
      <c r="M10" s="45">
        <f aca="true" t="shared" si="3" ref="M10:M39">IF($F10=0,0,$L10/$F10)</f>
        <v>0.2560698524592552</v>
      </c>
      <c r="N10" s="46">
        <v>33784</v>
      </c>
      <c r="O10" s="47">
        <v>448</v>
      </c>
      <c r="P10" s="48">
        <f aca="true" t="shared" si="4" ref="P10:P39">$N10+$O10</f>
        <v>34232</v>
      </c>
      <c r="Q10" s="45">
        <f aca="true" t="shared" si="5" ref="Q10:Q39">IF($I10=0,0,$P10/$I10)</f>
        <v>0.24928996926841346</v>
      </c>
      <c r="R10" s="46">
        <v>5485</v>
      </c>
      <c r="S10" s="48">
        <v>138</v>
      </c>
      <c r="T10" s="48">
        <f aca="true" t="shared" si="6" ref="T10:T39">$R10+$S10</f>
        <v>5623</v>
      </c>
      <c r="U10" s="45">
        <f aca="true" t="shared" si="7" ref="U10:U39">IF($I10=0,0,$T10/$I10)</f>
        <v>0.04094874670472917</v>
      </c>
      <c r="V10" s="46">
        <v>0</v>
      </c>
      <c r="W10" s="48">
        <v>0</v>
      </c>
      <c r="X10" s="48">
        <f aca="true" t="shared" si="8" ref="X10:X39">$V10+$W10</f>
        <v>0</v>
      </c>
      <c r="Y10" s="45">
        <f aca="true" t="shared" si="9" ref="Y10:Y39">IF($I10=0,0,$X10/$I10)</f>
        <v>0</v>
      </c>
      <c r="Z10" s="41">
        <f aca="true" t="shared" si="10" ref="Z10:Z39">(($J10+$N10)+$R10)+$V10</f>
        <v>67912</v>
      </c>
      <c r="AA10" s="42">
        <f aca="true" t="shared" si="11" ref="AA10:AA39">(($K10+$O10)+$S10)+$W10</f>
        <v>7106</v>
      </c>
      <c r="AB10" s="42">
        <f aca="true" t="shared" si="12" ref="AB10:AB39">$Z10+$AA10</f>
        <v>75018</v>
      </c>
      <c r="AC10" s="45">
        <f aca="true" t="shared" si="13" ref="AC10:AC39">IF($I10=0,0,$AB10/$I10)</f>
        <v>0.5463085684323978</v>
      </c>
      <c r="AD10" s="41">
        <v>20172</v>
      </c>
      <c r="AE10" s="42">
        <v>22934</v>
      </c>
      <c r="AF10" s="42">
        <f aca="true" t="shared" si="14" ref="AF10:AF39">$AD10+$AE10</f>
        <v>43106</v>
      </c>
      <c r="AG10" s="45">
        <f aca="true" t="shared" si="15" ref="AG10:AG39">IF($AJ10=0,0,$AK10/$AJ10)</f>
        <v>1.4412715094665183</v>
      </c>
      <c r="AH10" s="45">
        <f aca="true" t="shared" si="16" ref="AH10:AH39">IF($AF10=0,0,$X10/$AF10-1)</f>
        <v>-1</v>
      </c>
      <c r="AI10" s="14">
        <v>127502</v>
      </c>
      <c r="AJ10" s="14">
        <v>127502</v>
      </c>
      <c r="AK10" s="14">
        <v>183765</v>
      </c>
      <c r="AL10" s="14"/>
    </row>
    <row r="11" spans="1:38" s="15" customFormat="1" ht="12.75">
      <c r="A11" s="30" t="s">
        <v>95</v>
      </c>
      <c r="B11" s="94" t="s">
        <v>187</v>
      </c>
      <c r="C11" s="40" t="s">
        <v>188</v>
      </c>
      <c r="D11" s="41">
        <v>42115</v>
      </c>
      <c r="E11" s="42">
        <v>7250</v>
      </c>
      <c r="F11" s="43">
        <f t="shared" si="0"/>
        <v>49365</v>
      </c>
      <c r="G11" s="41">
        <v>42115</v>
      </c>
      <c r="H11" s="42">
        <v>7250</v>
      </c>
      <c r="I11" s="44">
        <f t="shared" si="1"/>
        <v>49365</v>
      </c>
      <c r="J11" s="41">
        <v>4793</v>
      </c>
      <c r="K11" s="42">
        <v>0</v>
      </c>
      <c r="L11" s="42">
        <f t="shared" si="2"/>
        <v>4793</v>
      </c>
      <c r="M11" s="45">
        <f t="shared" si="3"/>
        <v>0.09709308214321888</v>
      </c>
      <c r="N11" s="46">
        <v>3790</v>
      </c>
      <c r="O11" s="47">
        <v>0</v>
      </c>
      <c r="P11" s="48">
        <f t="shared" si="4"/>
        <v>3790</v>
      </c>
      <c r="Q11" s="45">
        <f t="shared" si="5"/>
        <v>0.076775043046693</v>
      </c>
      <c r="R11" s="46">
        <v>3770</v>
      </c>
      <c r="S11" s="48">
        <v>0</v>
      </c>
      <c r="T11" s="48">
        <f t="shared" si="6"/>
        <v>3770</v>
      </c>
      <c r="U11" s="45">
        <f t="shared" si="7"/>
        <v>0.07636989770080016</v>
      </c>
      <c r="V11" s="46">
        <v>3234</v>
      </c>
      <c r="W11" s="48">
        <v>3191</v>
      </c>
      <c r="X11" s="48">
        <f t="shared" si="8"/>
        <v>6425</v>
      </c>
      <c r="Y11" s="45">
        <f t="shared" si="9"/>
        <v>0.13015294236807454</v>
      </c>
      <c r="Z11" s="41">
        <f t="shared" si="10"/>
        <v>15587</v>
      </c>
      <c r="AA11" s="42">
        <f t="shared" si="11"/>
        <v>3191</v>
      </c>
      <c r="AB11" s="42">
        <f t="shared" si="12"/>
        <v>18778</v>
      </c>
      <c r="AC11" s="45">
        <f t="shared" si="13"/>
        <v>0.3803909652587866</v>
      </c>
      <c r="AD11" s="41">
        <v>6651</v>
      </c>
      <c r="AE11" s="42">
        <v>2800</v>
      </c>
      <c r="AF11" s="42">
        <f t="shared" si="14"/>
        <v>9451</v>
      </c>
      <c r="AG11" s="45">
        <f t="shared" si="15"/>
        <v>0.666068366480232</v>
      </c>
      <c r="AH11" s="45">
        <f t="shared" si="16"/>
        <v>-0.32017775896730505</v>
      </c>
      <c r="AI11" s="14">
        <v>62399</v>
      </c>
      <c r="AJ11" s="14">
        <v>62399</v>
      </c>
      <c r="AK11" s="14">
        <v>41562</v>
      </c>
      <c r="AL11" s="14"/>
    </row>
    <row r="12" spans="1:38" s="15" customFormat="1" ht="12.75">
      <c r="A12" s="30" t="s">
        <v>114</v>
      </c>
      <c r="B12" s="94" t="s">
        <v>189</v>
      </c>
      <c r="C12" s="40" t="s">
        <v>190</v>
      </c>
      <c r="D12" s="41">
        <v>17053</v>
      </c>
      <c r="E12" s="42">
        <v>0</v>
      </c>
      <c r="F12" s="43">
        <f t="shared" si="0"/>
        <v>17053</v>
      </c>
      <c r="G12" s="41">
        <v>17053</v>
      </c>
      <c r="H12" s="42">
        <v>0</v>
      </c>
      <c r="I12" s="44">
        <f t="shared" si="1"/>
        <v>17053</v>
      </c>
      <c r="J12" s="41">
        <v>490</v>
      </c>
      <c r="K12" s="42">
        <v>0</v>
      </c>
      <c r="L12" s="42">
        <f t="shared" si="2"/>
        <v>490</v>
      </c>
      <c r="M12" s="45">
        <f t="shared" si="3"/>
        <v>0.028733947106081043</v>
      </c>
      <c r="N12" s="46">
        <v>1042</v>
      </c>
      <c r="O12" s="47">
        <v>0</v>
      </c>
      <c r="P12" s="48">
        <f t="shared" si="4"/>
        <v>1042</v>
      </c>
      <c r="Q12" s="45">
        <f t="shared" si="5"/>
        <v>0.06110361813170703</v>
      </c>
      <c r="R12" s="46">
        <v>9744</v>
      </c>
      <c r="S12" s="48">
        <v>0</v>
      </c>
      <c r="T12" s="48">
        <f t="shared" si="6"/>
        <v>9744</v>
      </c>
      <c r="U12" s="45">
        <f t="shared" si="7"/>
        <v>0.5713950624523544</v>
      </c>
      <c r="V12" s="46">
        <v>2477</v>
      </c>
      <c r="W12" s="48">
        <v>0</v>
      </c>
      <c r="X12" s="48">
        <f t="shared" si="8"/>
        <v>2477</v>
      </c>
      <c r="Y12" s="45">
        <f t="shared" si="9"/>
        <v>0.14525303465665865</v>
      </c>
      <c r="Z12" s="41">
        <f t="shared" si="10"/>
        <v>13753</v>
      </c>
      <c r="AA12" s="42">
        <f t="shared" si="11"/>
        <v>0</v>
      </c>
      <c r="AB12" s="42">
        <f t="shared" si="12"/>
        <v>13753</v>
      </c>
      <c r="AC12" s="45">
        <f t="shared" si="13"/>
        <v>0.8064856623468012</v>
      </c>
      <c r="AD12" s="41">
        <v>290</v>
      </c>
      <c r="AE12" s="42">
        <v>0</v>
      </c>
      <c r="AF12" s="42">
        <f t="shared" si="14"/>
        <v>290</v>
      </c>
      <c r="AG12" s="45">
        <f t="shared" si="15"/>
        <v>0.11861478983301801</v>
      </c>
      <c r="AH12" s="45">
        <f t="shared" si="16"/>
        <v>7.541379310344828</v>
      </c>
      <c r="AI12" s="14">
        <v>12157</v>
      </c>
      <c r="AJ12" s="14">
        <v>12157</v>
      </c>
      <c r="AK12" s="14">
        <v>1442</v>
      </c>
      <c r="AL12" s="14"/>
    </row>
    <row r="13" spans="1:38" s="87" customFormat="1" ht="12.75">
      <c r="A13" s="95"/>
      <c r="B13" s="112" t="s">
        <v>618</v>
      </c>
      <c r="C13" s="33"/>
      <c r="D13" s="52">
        <f>SUM(D9:D12)</f>
        <v>215336</v>
      </c>
      <c r="E13" s="53">
        <f>SUM(E9:E12)</f>
        <v>74678</v>
      </c>
      <c r="F13" s="89">
        <f t="shared" si="0"/>
        <v>290014</v>
      </c>
      <c r="G13" s="52">
        <f>SUM(G9:G12)</f>
        <v>214571</v>
      </c>
      <c r="H13" s="53">
        <f>SUM(H9:H12)</f>
        <v>55083</v>
      </c>
      <c r="I13" s="54">
        <f t="shared" si="1"/>
        <v>269654</v>
      </c>
      <c r="J13" s="52">
        <f>SUM(J9:J12)</f>
        <v>48978</v>
      </c>
      <c r="K13" s="53">
        <f>SUM(K9:K12)</f>
        <v>11681</v>
      </c>
      <c r="L13" s="53">
        <f t="shared" si="2"/>
        <v>60659</v>
      </c>
      <c r="M13" s="55">
        <f t="shared" si="3"/>
        <v>0.20915886819257</v>
      </c>
      <c r="N13" s="74">
        <f>SUM(N9:N12)</f>
        <v>51724</v>
      </c>
      <c r="O13" s="75">
        <f>SUM(O9:O12)</f>
        <v>6881</v>
      </c>
      <c r="P13" s="76">
        <f t="shared" si="4"/>
        <v>58605</v>
      </c>
      <c r="Q13" s="55">
        <f t="shared" si="5"/>
        <v>0.21733406513532155</v>
      </c>
      <c r="R13" s="74">
        <f>SUM(R9:R12)</f>
        <v>37075</v>
      </c>
      <c r="S13" s="76">
        <f>SUM(S9:S12)</f>
        <v>5363</v>
      </c>
      <c r="T13" s="76">
        <f t="shared" si="6"/>
        <v>42438</v>
      </c>
      <c r="U13" s="55">
        <f t="shared" si="7"/>
        <v>0.15737945663702374</v>
      </c>
      <c r="V13" s="74">
        <f>SUM(V9:V12)</f>
        <v>59141</v>
      </c>
      <c r="W13" s="76">
        <f>SUM(W9:W12)</f>
        <v>6636</v>
      </c>
      <c r="X13" s="76">
        <f t="shared" si="8"/>
        <v>65777</v>
      </c>
      <c r="Y13" s="55">
        <f t="shared" si="9"/>
        <v>0.24393111172094611</v>
      </c>
      <c r="Z13" s="52">
        <f t="shared" si="10"/>
        <v>196918</v>
      </c>
      <c r="AA13" s="53">
        <f t="shared" si="11"/>
        <v>30561</v>
      </c>
      <c r="AB13" s="53">
        <f t="shared" si="12"/>
        <v>227479</v>
      </c>
      <c r="AC13" s="55">
        <f t="shared" si="13"/>
        <v>0.8435958672966097</v>
      </c>
      <c r="AD13" s="52">
        <f>SUM(AD9:AD12)</f>
        <v>33309</v>
      </c>
      <c r="AE13" s="53">
        <f>SUM(AE9:AE12)</f>
        <v>48157</v>
      </c>
      <c r="AF13" s="53">
        <f t="shared" si="14"/>
        <v>81466</v>
      </c>
      <c r="AG13" s="55">
        <f t="shared" si="15"/>
        <v>1.030084610959899</v>
      </c>
      <c r="AH13" s="55">
        <f t="shared" si="16"/>
        <v>-0.19258340902953375</v>
      </c>
      <c r="AI13" s="96">
        <f>SUM(AI9:AI12)</f>
        <v>333516</v>
      </c>
      <c r="AJ13" s="96">
        <f>SUM(AJ9:AJ12)</f>
        <v>311189</v>
      </c>
      <c r="AK13" s="96">
        <f>SUM(AK9:AK12)</f>
        <v>320551</v>
      </c>
      <c r="AL13" s="96"/>
    </row>
    <row r="14" spans="1:38" s="15" customFormat="1" ht="12.75">
      <c r="A14" s="30" t="s">
        <v>95</v>
      </c>
      <c r="B14" s="94" t="s">
        <v>191</v>
      </c>
      <c r="C14" s="40" t="s">
        <v>192</v>
      </c>
      <c r="D14" s="41">
        <v>31078</v>
      </c>
      <c r="E14" s="42">
        <v>8820</v>
      </c>
      <c r="F14" s="43">
        <f t="shared" si="0"/>
        <v>39898</v>
      </c>
      <c r="G14" s="41">
        <v>31078</v>
      </c>
      <c r="H14" s="42">
        <v>8820</v>
      </c>
      <c r="I14" s="44">
        <f t="shared" si="1"/>
        <v>39898</v>
      </c>
      <c r="J14" s="41">
        <v>9210</v>
      </c>
      <c r="K14" s="42">
        <v>1989</v>
      </c>
      <c r="L14" s="42">
        <f t="shared" si="2"/>
        <v>11199</v>
      </c>
      <c r="M14" s="45">
        <f t="shared" si="3"/>
        <v>0.28069076144167626</v>
      </c>
      <c r="N14" s="46">
        <v>6631</v>
      </c>
      <c r="O14" s="47">
        <v>56</v>
      </c>
      <c r="P14" s="48">
        <f t="shared" si="4"/>
        <v>6687</v>
      </c>
      <c r="Q14" s="45">
        <f t="shared" si="5"/>
        <v>0.16760238608451553</v>
      </c>
      <c r="R14" s="46">
        <v>14321</v>
      </c>
      <c r="S14" s="48">
        <v>1207</v>
      </c>
      <c r="T14" s="48">
        <f t="shared" si="6"/>
        <v>15528</v>
      </c>
      <c r="U14" s="45">
        <f t="shared" si="7"/>
        <v>0.3891924407238458</v>
      </c>
      <c r="V14" s="46">
        <v>11903</v>
      </c>
      <c r="W14" s="48">
        <v>2193</v>
      </c>
      <c r="X14" s="48">
        <f t="shared" si="8"/>
        <v>14096</v>
      </c>
      <c r="Y14" s="45">
        <f t="shared" si="9"/>
        <v>0.353300917339215</v>
      </c>
      <c r="Z14" s="41">
        <f t="shared" si="10"/>
        <v>42065</v>
      </c>
      <c r="AA14" s="42">
        <f t="shared" si="11"/>
        <v>5445</v>
      </c>
      <c r="AB14" s="42">
        <f t="shared" si="12"/>
        <v>47510</v>
      </c>
      <c r="AC14" s="45">
        <f t="shared" si="13"/>
        <v>1.1907865055892526</v>
      </c>
      <c r="AD14" s="41">
        <v>16548</v>
      </c>
      <c r="AE14" s="42">
        <v>5305</v>
      </c>
      <c r="AF14" s="42">
        <f t="shared" si="14"/>
        <v>21853</v>
      </c>
      <c r="AG14" s="45">
        <f t="shared" si="15"/>
        <v>1.324033257072708</v>
      </c>
      <c r="AH14" s="45">
        <f t="shared" si="16"/>
        <v>-0.3549627053493799</v>
      </c>
      <c r="AI14" s="14">
        <v>49818</v>
      </c>
      <c r="AJ14" s="14">
        <v>35842</v>
      </c>
      <c r="AK14" s="14">
        <v>47456</v>
      </c>
      <c r="AL14" s="14"/>
    </row>
    <row r="15" spans="1:38" s="15" customFormat="1" ht="12.75">
      <c r="A15" s="30" t="s">
        <v>95</v>
      </c>
      <c r="B15" s="94" t="s">
        <v>68</v>
      </c>
      <c r="C15" s="40" t="s">
        <v>69</v>
      </c>
      <c r="D15" s="41">
        <v>2538872</v>
      </c>
      <c r="E15" s="42">
        <v>727434</v>
      </c>
      <c r="F15" s="43">
        <f t="shared" si="0"/>
        <v>3266306</v>
      </c>
      <c r="G15" s="41">
        <v>2713846</v>
      </c>
      <c r="H15" s="42">
        <v>840015</v>
      </c>
      <c r="I15" s="44">
        <f t="shared" si="1"/>
        <v>3553861</v>
      </c>
      <c r="J15" s="41">
        <v>524606</v>
      </c>
      <c r="K15" s="42">
        <v>94119</v>
      </c>
      <c r="L15" s="42">
        <f t="shared" si="2"/>
        <v>618725</v>
      </c>
      <c r="M15" s="45">
        <f t="shared" si="3"/>
        <v>0.18942652647976033</v>
      </c>
      <c r="N15" s="46">
        <v>410101</v>
      </c>
      <c r="O15" s="47">
        <v>174712</v>
      </c>
      <c r="P15" s="48">
        <f t="shared" si="4"/>
        <v>584813</v>
      </c>
      <c r="Q15" s="45">
        <f t="shared" si="5"/>
        <v>0.16455708312733672</v>
      </c>
      <c r="R15" s="46">
        <v>504285</v>
      </c>
      <c r="S15" s="48">
        <v>137095</v>
      </c>
      <c r="T15" s="48">
        <f t="shared" si="6"/>
        <v>641380</v>
      </c>
      <c r="U15" s="45">
        <f t="shared" si="7"/>
        <v>0.18047413784613411</v>
      </c>
      <c r="V15" s="46">
        <v>1015987</v>
      </c>
      <c r="W15" s="48">
        <v>164326</v>
      </c>
      <c r="X15" s="48">
        <f t="shared" si="8"/>
        <v>1180313</v>
      </c>
      <c r="Y15" s="45">
        <f t="shared" si="9"/>
        <v>0.33212131819449325</v>
      </c>
      <c r="Z15" s="41">
        <f t="shared" si="10"/>
        <v>2454979</v>
      </c>
      <c r="AA15" s="42">
        <f t="shared" si="11"/>
        <v>570252</v>
      </c>
      <c r="AB15" s="42">
        <f t="shared" si="12"/>
        <v>3025231</v>
      </c>
      <c r="AC15" s="45">
        <f t="shared" si="13"/>
        <v>0.8512519200947927</v>
      </c>
      <c r="AD15" s="41">
        <v>320397</v>
      </c>
      <c r="AE15" s="42">
        <v>226602</v>
      </c>
      <c r="AF15" s="42">
        <f t="shared" si="14"/>
        <v>546999</v>
      </c>
      <c r="AG15" s="45">
        <f t="shared" si="15"/>
        <v>0.7741738530349932</v>
      </c>
      <c r="AH15" s="45">
        <f t="shared" si="16"/>
        <v>1.1577973634321088</v>
      </c>
      <c r="AI15" s="14">
        <v>2564313</v>
      </c>
      <c r="AJ15" s="14">
        <v>2715558</v>
      </c>
      <c r="AK15" s="14">
        <v>2102314</v>
      </c>
      <c r="AL15" s="14"/>
    </row>
    <row r="16" spans="1:38" s="15" customFormat="1" ht="12.75">
      <c r="A16" s="30" t="s">
        <v>95</v>
      </c>
      <c r="B16" s="94" t="s">
        <v>193</v>
      </c>
      <c r="C16" s="40" t="s">
        <v>194</v>
      </c>
      <c r="D16" s="41">
        <v>98905</v>
      </c>
      <c r="E16" s="42">
        <v>36111</v>
      </c>
      <c r="F16" s="43">
        <f t="shared" si="0"/>
        <v>135016</v>
      </c>
      <c r="G16" s="41">
        <v>97209</v>
      </c>
      <c r="H16" s="42">
        <v>38640</v>
      </c>
      <c r="I16" s="44">
        <f t="shared" si="1"/>
        <v>135849</v>
      </c>
      <c r="J16" s="41">
        <v>29002</v>
      </c>
      <c r="K16" s="42">
        <v>5269</v>
      </c>
      <c r="L16" s="42">
        <f t="shared" si="2"/>
        <v>34271</v>
      </c>
      <c r="M16" s="45">
        <f t="shared" si="3"/>
        <v>0.2538291758013865</v>
      </c>
      <c r="N16" s="46">
        <v>19626</v>
      </c>
      <c r="O16" s="47">
        <v>8157</v>
      </c>
      <c r="P16" s="48">
        <f t="shared" si="4"/>
        <v>27783</v>
      </c>
      <c r="Q16" s="45">
        <f t="shared" si="5"/>
        <v>0.204513835214098</v>
      </c>
      <c r="R16" s="46">
        <v>14135</v>
      </c>
      <c r="S16" s="48">
        <v>7769</v>
      </c>
      <c r="T16" s="48">
        <f t="shared" si="6"/>
        <v>21904</v>
      </c>
      <c r="U16" s="45">
        <f t="shared" si="7"/>
        <v>0.16123784496021318</v>
      </c>
      <c r="V16" s="46">
        <v>26316</v>
      </c>
      <c r="W16" s="48">
        <v>3378</v>
      </c>
      <c r="X16" s="48">
        <f t="shared" si="8"/>
        <v>29694</v>
      </c>
      <c r="Y16" s="45">
        <f t="shared" si="9"/>
        <v>0.2185809244087185</v>
      </c>
      <c r="Z16" s="41">
        <f t="shared" si="10"/>
        <v>89079</v>
      </c>
      <c r="AA16" s="42">
        <f t="shared" si="11"/>
        <v>24573</v>
      </c>
      <c r="AB16" s="42">
        <f t="shared" si="12"/>
        <v>113652</v>
      </c>
      <c r="AC16" s="45">
        <f t="shared" si="13"/>
        <v>0.8366053485855619</v>
      </c>
      <c r="AD16" s="41">
        <v>15708</v>
      </c>
      <c r="AE16" s="42">
        <v>19323</v>
      </c>
      <c r="AF16" s="42">
        <f t="shared" si="14"/>
        <v>35031</v>
      </c>
      <c r="AG16" s="45">
        <f t="shared" si="15"/>
        <v>0.8772742349602585</v>
      </c>
      <c r="AH16" s="45">
        <f t="shared" si="16"/>
        <v>-0.15235077502783245</v>
      </c>
      <c r="AI16" s="14">
        <v>149294</v>
      </c>
      <c r="AJ16" s="14">
        <v>162802</v>
      </c>
      <c r="AK16" s="14">
        <v>142822</v>
      </c>
      <c r="AL16" s="14"/>
    </row>
    <row r="17" spans="1:38" s="15" customFormat="1" ht="12.75">
      <c r="A17" s="30" t="s">
        <v>114</v>
      </c>
      <c r="B17" s="94" t="s">
        <v>195</v>
      </c>
      <c r="C17" s="40" t="s">
        <v>196</v>
      </c>
      <c r="D17" s="41">
        <v>131147</v>
      </c>
      <c r="E17" s="42">
        <v>0</v>
      </c>
      <c r="F17" s="43">
        <f t="shared" si="0"/>
        <v>131147</v>
      </c>
      <c r="G17" s="41">
        <v>131147</v>
      </c>
      <c r="H17" s="42">
        <v>400</v>
      </c>
      <c r="I17" s="44">
        <f t="shared" si="1"/>
        <v>131547</v>
      </c>
      <c r="J17" s="41">
        <v>44953</v>
      </c>
      <c r="K17" s="42">
        <v>0</v>
      </c>
      <c r="L17" s="42">
        <f t="shared" si="2"/>
        <v>44953</v>
      </c>
      <c r="M17" s="45">
        <f t="shared" si="3"/>
        <v>0.34276803891816054</v>
      </c>
      <c r="N17" s="46">
        <v>31521</v>
      </c>
      <c r="O17" s="47">
        <v>0</v>
      </c>
      <c r="P17" s="48">
        <f t="shared" si="4"/>
        <v>31521</v>
      </c>
      <c r="Q17" s="45">
        <f t="shared" si="5"/>
        <v>0.23961777919678898</v>
      </c>
      <c r="R17" s="46">
        <v>56787</v>
      </c>
      <c r="S17" s="48">
        <v>0</v>
      </c>
      <c r="T17" s="48">
        <f t="shared" si="6"/>
        <v>56787</v>
      </c>
      <c r="U17" s="45">
        <f t="shared" si="7"/>
        <v>0.4316860133640448</v>
      </c>
      <c r="V17" s="46">
        <v>998</v>
      </c>
      <c r="W17" s="48">
        <v>0</v>
      </c>
      <c r="X17" s="48">
        <f t="shared" si="8"/>
        <v>998</v>
      </c>
      <c r="Y17" s="45">
        <f t="shared" si="9"/>
        <v>0.007586642036686507</v>
      </c>
      <c r="Z17" s="41">
        <f t="shared" si="10"/>
        <v>134259</v>
      </c>
      <c r="AA17" s="42">
        <f t="shared" si="11"/>
        <v>0</v>
      </c>
      <c r="AB17" s="42">
        <f t="shared" si="12"/>
        <v>134259</v>
      </c>
      <c r="AC17" s="45">
        <f t="shared" si="13"/>
        <v>1.0206162056147232</v>
      </c>
      <c r="AD17" s="41">
        <v>4583</v>
      </c>
      <c r="AE17" s="42">
        <v>0</v>
      </c>
      <c r="AF17" s="42">
        <f t="shared" si="14"/>
        <v>4583</v>
      </c>
      <c r="AG17" s="45">
        <f t="shared" si="15"/>
        <v>0.9908231390911394</v>
      </c>
      <c r="AH17" s="45">
        <f t="shared" si="16"/>
        <v>-0.7822387082696923</v>
      </c>
      <c r="AI17" s="14">
        <v>122373</v>
      </c>
      <c r="AJ17" s="14">
        <v>122373</v>
      </c>
      <c r="AK17" s="14">
        <v>121250</v>
      </c>
      <c r="AL17" s="14"/>
    </row>
    <row r="18" spans="1:38" s="87" customFormat="1" ht="12.75">
      <c r="A18" s="95"/>
      <c r="B18" s="112" t="s">
        <v>619</v>
      </c>
      <c r="C18" s="33"/>
      <c r="D18" s="52">
        <f>SUM(D14:D17)</f>
        <v>2800002</v>
      </c>
      <c r="E18" s="53">
        <f>SUM(E14:E17)</f>
        <v>772365</v>
      </c>
      <c r="F18" s="89">
        <f t="shared" si="0"/>
        <v>3572367</v>
      </c>
      <c r="G18" s="52">
        <f>SUM(G14:G17)</f>
        <v>2973280</v>
      </c>
      <c r="H18" s="53">
        <f>SUM(H14:H17)</f>
        <v>887875</v>
      </c>
      <c r="I18" s="54">
        <f t="shared" si="1"/>
        <v>3861155</v>
      </c>
      <c r="J18" s="52">
        <f>SUM(J14:J17)</f>
        <v>607771</v>
      </c>
      <c r="K18" s="53">
        <f>SUM(K14:K17)</f>
        <v>101377</v>
      </c>
      <c r="L18" s="53">
        <f t="shared" si="2"/>
        <v>709148</v>
      </c>
      <c r="M18" s="55">
        <f t="shared" si="3"/>
        <v>0.1985092797016656</v>
      </c>
      <c r="N18" s="74">
        <f>SUM(N14:N17)</f>
        <v>467879</v>
      </c>
      <c r="O18" s="75">
        <f>SUM(O14:O17)</f>
        <v>182925</v>
      </c>
      <c r="P18" s="76">
        <f t="shared" si="4"/>
        <v>650804</v>
      </c>
      <c r="Q18" s="55">
        <f t="shared" si="5"/>
        <v>0.1685516380461287</v>
      </c>
      <c r="R18" s="74">
        <f>SUM(R14:R17)</f>
        <v>589528</v>
      </c>
      <c r="S18" s="76">
        <f>SUM(S14:S17)</f>
        <v>146071</v>
      </c>
      <c r="T18" s="76">
        <f t="shared" si="6"/>
        <v>735599</v>
      </c>
      <c r="U18" s="55">
        <f t="shared" si="7"/>
        <v>0.19051268338100905</v>
      </c>
      <c r="V18" s="74">
        <f>SUM(V14:V17)</f>
        <v>1055204</v>
      </c>
      <c r="W18" s="76">
        <f>SUM(W14:W17)</f>
        <v>169897</v>
      </c>
      <c r="X18" s="76">
        <f t="shared" si="8"/>
        <v>1225101</v>
      </c>
      <c r="Y18" s="55">
        <f t="shared" si="9"/>
        <v>0.31728873873232233</v>
      </c>
      <c r="Z18" s="52">
        <f t="shared" si="10"/>
        <v>2720382</v>
      </c>
      <c r="AA18" s="53">
        <f t="shared" si="11"/>
        <v>600270</v>
      </c>
      <c r="AB18" s="53">
        <f t="shared" si="12"/>
        <v>3320652</v>
      </c>
      <c r="AC18" s="55">
        <f t="shared" si="13"/>
        <v>0.8600152027048901</v>
      </c>
      <c r="AD18" s="52">
        <f>SUM(AD14:AD17)</f>
        <v>357236</v>
      </c>
      <c r="AE18" s="53">
        <f>SUM(AE14:AE17)</f>
        <v>251230</v>
      </c>
      <c r="AF18" s="53">
        <f t="shared" si="14"/>
        <v>608466</v>
      </c>
      <c r="AG18" s="55">
        <f t="shared" si="15"/>
        <v>0.7949225690127858</v>
      </c>
      <c r="AH18" s="55">
        <f t="shared" si="16"/>
        <v>1.0134255652739839</v>
      </c>
      <c r="AI18" s="96">
        <f>SUM(AI14:AI17)</f>
        <v>2885798</v>
      </c>
      <c r="AJ18" s="96">
        <f>SUM(AJ14:AJ17)</f>
        <v>3036575</v>
      </c>
      <c r="AK18" s="96">
        <f>SUM(AK14:AK17)</f>
        <v>2413842</v>
      </c>
      <c r="AL18" s="96"/>
    </row>
    <row r="19" spans="1:38" s="15" customFormat="1" ht="12.75">
      <c r="A19" s="30" t="s">
        <v>95</v>
      </c>
      <c r="B19" s="94" t="s">
        <v>197</v>
      </c>
      <c r="C19" s="40" t="s">
        <v>198</v>
      </c>
      <c r="D19" s="41">
        <v>100014</v>
      </c>
      <c r="E19" s="42">
        <v>36260</v>
      </c>
      <c r="F19" s="43">
        <f t="shared" si="0"/>
        <v>136274</v>
      </c>
      <c r="G19" s="41">
        <v>109509</v>
      </c>
      <c r="H19" s="42">
        <v>18490</v>
      </c>
      <c r="I19" s="44">
        <f t="shared" si="1"/>
        <v>127999</v>
      </c>
      <c r="J19" s="41">
        <v>20416</v>
      </c>
      <c r="K19" s="42">
        <v>6298</v>
      </c>
      <c r="L19" s="42">
        <f t="shared" si="2"/>
        <v>26714</v>
      </c>
      <c r="M19" s="45">
        <f t="shared" si="3"/>
        <v>0.19603152472225077</v>
      </c>
      <c r="N19" s="46">
        <v>6297</v>
      </c>
      <c r="O19" s="47">
        <v>7601</v>
      </c>
      <c r="P19" s="48">
        <f t="shared" si="4"/>
        <v>13898</v>
      </c>
      <c r="Q19" s="45">
        <f t="shared" si="5"/>
        <v>0.1085789732732287</v>
      </c>
      <c r="R19" s="46">
        <v>7344</v>
      </c>
      <c r="S19" s="48">
        <v>5110</v>
      </c>
      <c r="T19" s="48">
        <f t="shared" si="6"/>
        <v>12454</v>
      </c>
      <c r="U19" s="45">
        <f t="shared" si="7"/>
        <v>0.09729763513777451</v>
      </c>
      <c r="V19" s="46">
        <v>7018</v>
      </c>
      <c r="W19" s="48">
        <v>2523</v>
      </c>
      <c r="X19" s="48">
        <f t="shared" si="8"/>
        <v>9541</v>
      </c>
      <c r="Y19" s="45">
        <f t="shared" si="9"/>
        <v>0.07453964484097532</v>
      </c>
      <c r="Z19" s="41">
        <f t="shared" si="10"/>
        <v>41075</v>
      </c>
      <c r="AA19" s="42">
        <f t="shared" si="11"/>
        <v>21532</v>
      </c>
      <c r="AB19" s="42">
        <f t="shared" si="12"/>
        <v>62607</v>
      </c>
      <c r="AC19" s="45">
        <f t="shared" si="13"/>
        <v>0.48912100875788095</v>
      </c>
      <c r="AD19" s="41">
        <v>11704</v>
      </c>
      <c r="AE19" s="42">
        <v>21634</v>
      </c>
      <c r="AF19" s="42">
        <f t="shared" si="14"/>
        <v>33338</v>
      </c>
      <c r="AG19" s="45">
        <f t="shared" si="15"/>
        <v>0.7553067528159852</v>
      </c>
      <c r="AH19" s="45">
        <f t="shared" si="16"/>
        <v>-0.7138100665906773</v>
      </c>
      <c r="AI19" s="14">
        <v>134199</v>
      </c>
      <c r="AJ19" s="14">
        <v>162199</v>
      </c>
      <c r="AK19" s="14">
        <v>122510</v>
      </c>
      <c r="AL19" s="14"/>
    </row>
    <row r="20" spans="1:38" s="15" customFormat="1" ht="12.75">
      <c r="A20" s="30" t="s">
        <v>95</v>
      </c>
      <c r="B20" s="94" t="s">
        <v>199</v>
      </c>
      <c r="C20" s="40" t="s">
        <v>200</v>
      </c>
      <c r="D20" s="41">
        <v>33293</v>
      </c>
      <c r="E20" s="42">
        <v>64698</v>
      </c>
      <c r="F20" s="43">
        <f t="shared" si="0"/>
        <v>97991</v>
      </c>
      <c r="G20" s="41">
        <v>34606</v>
      </c>
      <c r="H20" s="42">
        <v>66648</v>
      </c>
      <c r="I20" s="44">
        <f t="shared" si="1"/>
        <v>101254</v>
      </c>
      <c r="J20" s="41">
        <v>9590</v>
      </c>
      <c r="K20" s="42">
        <v>6426</v>
      </c>
      <c r="L20" s="42">
        <f t="shared" si="2"/>
        <v>16016</v>
      </c>
      <c r="M20" s="45">
        <f t="shared" si="3"/>
        <v>0.16344358155340796</v>
      </c>
      <c r="N20" s="46">
        <v>16351</v>
      </c>
      <c r="O20" s="47">
        <v>2953</v>
      </c>
      <c r="P20" s="48">
        <f t="shared" si="4"/>
        <v>19304</v>
      </c>
      <c r="Q20" s="45">
        <f t="shared" si="5"/>
        <v>0.19064925830090662</v>
      </c>
      <c r="R20" s="46">
        <v>20054</v>
      </c>
      <c r="S20" s="48">
        <v>3756</v>
      </c>
      <c r="T20" s="48">
        <f t="shared" si="6"/>
        <v>23810</v>
      </c>
      <c r="U20" s="45">
        <f t="shared" si="7"/>
        <v>0.2351512039030557</v>
      </c>
      <c r="V20" s="46">
        <v>9300</v>
      </c>
      <c r="W20" s="48">
        <v>12468</v>
      </c>
      <c r="X20" s="48">
        <f t="shared" si="8"/>
        <v>21768</v>
      </c>
      <c r="Y20" s="45">
        <f t="shared" si="9"/>
        <v>0.21498409939360422</v>
      </c>
      <c r="Z20" s="41">
        <f t="shared" si="10"/>
        <v>55295</v>
      </c>
      <c r="AA20" s="42">
        <f t="shared" si="11"/>
        <v>25603</v>
      </c>
      <c r="AB20" s="42">
        <f t="shared" si="12"/>
        <v>80898</v>
      </c>
      <c r="AC20" s="45">
        <f t="shared" si="13"/>
        <v>0.7989610287001008</v>
      </c>
      <c r="AD20" s="41">
        <v>58902</v>
      </c>
      <c r="AE20" s="42">
        <v>4524</v>
      </c>
      <c r="AF20" s="42">
        <f t="shared" si="14"/>
        <v>63426</v>
      </c>
      <c r="AG20" s="45">
        <f t="shared" si="15"/>
        <v>2.252228370131834</v>
      </c>
      <c r="AH20" s="45">
        <f t="shared" si="16"/>
        <v>-0.656796897171507</v>
      </c>
      <c r="AI20" s="14">
        <v>56207</v>
      </c>
      <c r="AJ20" s="14">
        <v>56207</v>
      </c>
      <c r="AK20" s="14">
        <v>126591</v>
      </c>
      <c r="AL20" s="14"/>
    </row>
    <row r="21" spans="1:38" s="15" customFormat="1" ht="12.75">
      <c r="A21" s="30" t="s">
        <v>95</v>
      </c>
      <c r="B21" s="94" t="s">
        <v>201</v>
      </c>
      <c r="C21" s="40" t="s">
        <v>202</v>
      </c>
      <c r="D21" s="41">
        <v>84512</v>
      </c>
      <c r="E21" s="42">
        <v>15604</v>
      </c>
      <c r="F21" s="44">
        <f t="shared" si="0"/>
        <v>100116</v>
      </c>
      <c r="G21" s="41">
        <v>84725</v>
      </c>
      <c r="H21" s="42">
        <v>15388</v>
      </c>
      <c r="I21" s="44">
        <f t="shared" si="1"/>
        <v>100113</v>
      </c>
      <c r="J21" s="41">
        <v>39945</v>
      </c>
      <c r="K21" s="42">
        <v>3422</v>
      </c>
      <c r="L21" s="42">
        <f t="shared" si="2"/>
        <v>43367</v>
      </c>
      <c r="M21" s="45">
        <f t="shared" si="3"/>
        <v>0.43316752567022254</v>
      </c>
      <c r="N21" s="46">
        <v>23675</v>
      </c>
      <c r="O21" s="47">
        <v>372</v>
      </c>
      <c r="P21" s="48">
        <f t="shared" si="4"/>
        <v>24047</v>
      </c>
      <c r="Q21" s="45">
        <f t="shared" si="5"/>
        <v>0.2401985756095612</v>
      </c>
      <c r="R21" s="46">
        <v>23137</v>
      </c>
      <c r="S21" s="48">
        <v>10569</v>
      </c>
      <c r="T21" s="48">
        <f t="shared" si="6"/>
        <v>33706</v>
      </c>
      <c r="U21" s="45">
        <f t="shared" si="7"/>
        <v>0.3366795521061201</v>
      </c>
      <c r="V21" s="46">
        <v>19753</v>
      </c>
      <c r="W21" s="48">
        <v>36</v>
      </c>
      <c r="X21" s="48">
        <f t="shared" si="8"/>
        <v>19789</v>
      </c>
      <c r="Y21" s="45">
        <f t="shared" si="9"/>
        <v>0.1976666367005284</v>
      </c>
      <c r="Z21" s="41">
        <f t="shared" si="10"/>
        <v>106510</v>
      </c>
      <c r="AA21" s="42">
        <f t="shared" si="11"/>
        <v>14399</v>
      </c>
      <c r="AB21" s="42">
        <f t="shared" si="12"/>
        <v>120909</v>
      </c>
      <c r="AC21" s="45">
        <f t="shared" si="13"/>
        <v>1.207725270444398</v>
      </c>
      <c r="AD21" s="41">
        <v>6376</v>
      </c>
      <c r="AE21" s="42">
        <v>854</v>
      </c>
      <c r="AF21" s="42">
        <f t="shared" si="14"/>
        <v>7230</v>
      </c>
      <c r="AG21" s="45">
        <f t="shared" si="15"/>
        <v>0.8826095813669236</v>
      </c>
      <c r="AH21" s="45">
        <f t="shared" si="16"/>
        <v>1.7370677731673583</v>
      </c>
      <c r="AI21" s="14">
        <v>77138</v>
      </c>
      <c r="AJ21" s="14">
        <v>117812</v>
      </c>
      <c r="AK21" s="14">
        <v>103982</v>
      </c>
      <c r="AL21" s="14"/>
    </row>
    <row r="22" spans="1:38" s="15" customFormat="1" ht="12.75">
      <c r="A22" s="30" t="s">
        <v>95</v>
      </c>
      <c r="B22" s="94" t="s">
        <v>70</v>
      </c>
      <c r="C22" s="40" t="s">
        <v>71</v>
      </c>
      <c r="D22" s="41">
        <v>1022119</v>
      </c>
      <c r="E22" s="42">
        <v>139682</v>
      </c>
      <c r="F22" s="43">
        <f t="shared" si="0"/>
        <v>1161801</v>
      </c>
      <c r="G22" s="41">
        <v>1065071</v>
      </c>
      <c r="H22" s="42">
        <v>141400</v>
      </c>
      <c r="I22" s="44">
        <f t="shared" si="1"/>
        <v>1206471</v>
      </c>
      <c r="J22" s="41">
        <v>207283</v>
      </c>
      <c r="K22" s="42">
        <v>6069</v>
      </c>
      <c r="L22" s="42">
        <f t="shared" si="2"/>
        <v>213352</v>
      </c>
      <c r="M22" s="45">
        <f t="shared" si="3"/>
        <v>0.18363902251762565</v>
      </c>
      <c r="N22" s="46">
        <v>199485</v>
      </c>
      <c r="O22" s="47">
        <v>35081</v>
      </c>
      <c r="P22" s="48">
        <f t="shared" si="4"/>
        <v>234566</v>
      </c>
      <c r="Q22" s="45">
        <f t="shared" si="5"/>
        <v>0.19442323934848</v>
      </c>
      <c r="R22" s="46">
        <v>124845</v>
      </c>
      <c r="S22" s="48">
        <v>24802</v>
      </c>
      <c r="T22" s="48">
        <f t="shared" si="6"/>
        <v>149647</v>
      </c>
      <c r="U22" s="45">
        <f t="shared" si="7"/>
        <v>0.12403696400493672</v>
      </c>
      <c r="V22" s="46">
        <v>81468</v>
      </c>
      <c r="W22" s="48">
        <v>16827</v>
      </c>
      <c r="X22" s="48">
        <f t="shared" si="8"/>
        <v>98295</v>
      </c>
      <c r="Y22" s="45">
        <f t="shared" si="9"/>
        <v>0.08147315600623636</v>
      </c>
      <c r="Z22" s="41">
        <f t="shared" si="10"/>
        <v>613081</v>
      </c>
      <c r="AA22" s="42">
        <f t="shared" si="11"/>
        <v>82779</v>
      </c>
      <c r="AB22" s="42">
        <f t="shared" si="12"/>
        <v>695860</v>
      </c>
      <c r="AC22" s="45">
        <f t="shared" si="13"/>
        <v>0.5767730844753003</v>
      </c>
      <c r="AD22" s="41">
        <v>137504</v>
      </c>
      <c r="AE22" s="42">
        <v>0</v>
      </c>
      <c r="AF22" s="42">
        <f t="shared" si="14"/>
        <v>137504</v>
      </c>
      <c r="AG22" s="45">
        <f t="shared" si="15"/>
        <v>0.8595364176928614</v>
      </c>
      <c r="AH22" s="45">
        <f t="shared" si="16"/>
        <v>-0.28514806841982776</v>
      </c>
      <c r="AI22" s="14">
        <v>1117569</v>
      </c>
      <c r="AJ22" s="14">
        <v>1087919</v>
      </c>
      <c r="AK22" s="14">
        <v>935106</v>
      </c>
      <c r="AL22" s="14"/>
    </row>
    <row r="23" spans="1:38" s="15" customFormat="1" ht="12.75">
      <c r="A23" s="30" t="s">
        <v>95</v>
      </c>
      <c r="B23" s="94" t="s">
        <v>203</v>
      </c>
      <c r="C23" s="40" t="s">
        <v>204</v>
      </c>
      <c r="D23" s="41">
        <v>194121</v>
      </c>
      <c r="E23" s="42">
        <v>75040</v>
      </c>
      <c r="F23" s="43">
        <f t="shared" si="0"/>
        <v>269161</v>
      </c>
      <c r="G23" s="41">
        <v>194121</v>
      </c>
      <c r="H23" s="42">
        <v>75040</v>
      </c>
      <c r="I23" s="44">
        <f t="shared" si="1"/>
        <v>269161</v>
      </c>
      <c r="J23" s="41">
        <v>35033</v>
      </c>
      <c r="K23" s="42">
        <v>0</v>
      </c>
      <c r="L23" s="42">
        <f t="shared" si="2"/>
        <v>35033</v>
      </c>
      <c r="M23" s="45">
        <f t="shared" si="3"/>
        <v>0.13015630050415922</v>
      </c>
      <c r="N23" s="46">
        <v>30251</v>
      </c>
      <c r="O23" s="47">
        <v>5030</v>
      </c>
      <c r="P23" s="48">
        <f t="shared" si="4"/>
        <v>35281</v>
      </c>
      <c r="Q23" s="45">
        <f t="shared" si="5"/>
        <v>0.1310776821307693</v>
      </c>
      <c r="R23" s="46">
        <v>93960</v>
      </c>
      <c r="S23" s="48">
        <v>4757</v>
      </c>
      <c r="T23" s="48">
        <f t="shared" si="6"/>
        <v>98717</v>
      </c>
      <c r="U23" s="45">
        <f t="shared" si="7"/>
        <v>0.3667581856212453</v>
      </c>
      <c r="V23" s="46">
        <v>12606</v>
      </c>
      <c r="W23" s="48">
        <v>17242</v>
      </c>
      <c r="X23" s="48">
        <f t="shared" si="8"/>
        <v>29848</v>
      </c>
      <c r="Y23" s="45">
        <f t="shared" si="9"/>
        <v>0.11089273706071831</v>
      </c>
      <c r="Z23" s="41">
        <f t="shared" si="10"/>
        <v>171850</v>
      </c>
      <c r="AA23" s="42">
        <f t="shared" si="11"/>
        <v>27029</v>
      </c>
      <c r="AB23" s="42">
        <f t="shared" si="12"/>
        <v>198879</v>
      </c>
      <c r="AC23" s="45">
        <f t="shared" si="13"/>
        <v>0.7388849053168921</v>
      </c>
      <c r="AD23" s="41">
        <v>11459</v>
      </c>
      <c r="AE23" s="42">
        <v>6010</v>
      </c>
      <c r="AF23" s="42">
        <f t="shared" si="14"/>
        <v>17469</v>
      </c>
      <c r="AG23" s="45">
        <f t="shared" si="15"/>
        <v>0.7163976028863206</v>
      </c>
      <c r="AH23" s="45">
        <f t="shared" si="16"/>
        <v>0.7086267101723052</v>
      </c>
      <c r="AI23" s="14">
        <v>261648</v>
      </c>
      <c r="AJ23" s="14">
        <v>261648</v>
      </c>
      <c r="AK23" s="14">
        <v>187444</v>
      </c>
      <c r="AL23" s="14"/>
    </row>
    <row r="24" spans="1:38" s="15" customFormat="1" ht="12.75">
      <c r="A24" s="30" t="s">
        <v>114</v>
      </c>
      <c r="B24" s="94" t="s">
        <v>205</v>
      </c>
      <c r="C24" s="40" t="s">
        <v>206</v>
      </c>
      <c r="D24" s="41">
        <v>84277</v>
      </c>
      <c r="E24" s="42">
        <v>11358</v>
      </c>
      <c r="F24" s="43">
        <f t="shared" si="0"/>
        <v>95635</v>
      </c>
      <c r="G24" s="41">
        <v>89513</v>
      </c>
      <c r="H24" s="42">
        <v>30328</v>
      </c>
      <c r="I24" s="44">
        <f t="shared" si="1"/>
        <v>119841</v>
      </c>
      <c r="J24" s="41">
        <v>32066</v>
      </c>
      <c r="K24" s="42">
        <v>631</v>
      </c>
      <c r="L24" s="42">
        <f t="shared" si="2"/>
        <v>32697</v>
      </c>
      <c r="M24" s="45">
        <f t="shared" si="3"/>
        <v>0.34189365817953676</v>
      </c>
      <c r="N24" s="46">
        <v>16898</v>
      </c>
      <c r="O24" s="47">
        <v>1047</v>
      </c>
      <c r="P24" s="48">
        <f t="shared" si="4"/>
        <v>17945</v>
      </c>
      <c r="Q24" s="45">
        <f t="shared" si="5"/>
        <v>0.14974007226241437</v>
      </c>
      <c r="R24" s="46">
        <v>34160</v>
      </c>
      <c r="S24" s="48">
        <v>13676</v>
      </c>
      <c r="T24" s="48">
        <f t="shared" si="6"/>
        <v>47836</v>
      </c>
      <c r="U24" s="45">
        <f t="shared" si="7"/>
        <v>0.3991622232791782</v>
      </c>
      <c r="V24" s="46">
        <v>3902</v>
      </c>
      <c r="W24" s="48">
        <v>2748</v>
      </c>
      <c r="X24" s="48">
        <f t="shared" si="8"/>
        <v>6650</v>
      </c>
      <c r="Y24" s="45">
        <f t="shared" si="9"/>
        <v>0.055490191169966875</v>
      </c>
      <c r="Z24" s="41">
        <f t="shared" si="10"/>
        <v>87026</v>
      </c>
      <c r="AA24" s="42">
        <f t="shared" si="11"/>
        <v>18102</v>
      </c>
      <c r="AB24" s="42">
        <f t="shared" si="12"/>
        <v>105128</v>
      </c>
      <c r="AC24" s="45">
        <f t="shared" si="13"/>
        <v>0.8772289950851545</v>
      </c>
      <c r="AD24" s="41">
        <v>4760</v>
      </c>
      <c r="AE24" s="42">
        <v>919</v>
      </c>
      <c r="AF24" s="42">
        <f t="shared" si="14"/>
        <v>5679</v>
      </c>
      <c r="AG24" s="45">
        <f t="shared" si="15"/>
        <v>0.9798120706445924</v>
      </c>
      <c r="AH24" s="45">
        <f t="shared" si="16"/>
        <v>0.170980806480014</v>
      </c>
      <c r="AI24" s="14">
        <v>72046</v>
      </c>
      <c r="AJ24" s="14">
        <v>75986</v>
      </c>
      <c r="AK24" s="14">
        <v>74452</v>
      </c>
      <c r="AL24" s="14"/>
    </row>
    <row r="25" spans="1:38" s="87" customFormat="1" ht="12.75">
      <c r="A25" s="95"/>
      <c r="B25" s="112" t="s">
        <v>620</v>
      </c>
      <c r="C25" s="33"/>
      <c r="D25" s="52">
        <f>SUM(D19:D24)</f>
        <v>1518336</v>
      </c>
      <c r="E25" s="53">
        <f>SUM(E19:E24)</f>
        <v>342642</v>
      </c>
      <c r="F25" s="89">
        <f t="shared" si="0"/>
        <v>1860978</v>
      </c>
      <c r="G25" s="52">
        <f>SUM(G19:G24)</f>
        <v>1577545</v>
      </c>
      <c r="H25" s="53">
        <f>SUM(H19:H24)</f>
        <v>347294</v>
      </c>
      <c r="I25" s="54">
        <f t="shared" si="1"/>
        <v>1924839</v>
      </c>
      <c r="J25" s="52">
        <f>SUM(J19:J24)</f>
        <v>344333</v>
      </c>
      <c r="K25" s="53">
        <f>SUM(K19:K24)</f>
        <v>22846</v>
      </c>
      <c r="L25" s="53">
        <f t="shared" si="2"/>
        <v>367179</v>
      </c>
      <c r="M25" s="55">
        <f t="shared" si="3"/>
        <v>0.19730432063140993</v>
      </c>
      <c r="N25" s="74">
        <f>SUM(N19:N24)</f>
        <v>292957</v>
      </c>
      <c r="O25" s="75">
        <f>SUM(O19:O24)</f>
        <v>52084</v>
      </c>
      <c r="P25" s="76">
        <f t="shared" si="4"/>
        <v>345041</v>
      </c>
      <c r="Q25" s="55">
        <f t="shared" si="5"/>
        <v>0.17925707033159657</v>
      </c>
      <c r="R25" s="74">
        <f>SUM(R19:R24)</f>
        <v>303500</v>
      </c>
      <c r="S25" s="76">
        <f>SUM(S19:S24)</f>
        <v>62670</v>
      </c>
      <c r="T25" s="76">
        <f t="shared" si="6"/>
        <v>366170</v>
      </c>
      <c r="U25" s="55">
        <f t="shared" si="7"/>
        <v>0.19023409230590194</v>
      </c>
      <c r="V25" s="74">
        <f>SUM(V19:V24)</f>
        <v>134047</v>
      </c>
      <c r="W25" s="76">
        <f>SUM(W19:W24)</f>
        <v>51844</v>
      </c>
      <c r="X25" s="76">
        <f t="shared" si="8"/>
        <v>185891</v>
      </c>
      <c r="Y25" s="55">
        <f t="shared" si="9"/>
        <v>0.0965748304143879</v>
      </c>
      <c r="Z25" s="52">
        <f t="shared" si="10"/>
        <v>1074837</v>
      </c>
      <c r="AA25" s="53">
        <f t="shared" si="11"/>
        <v>189444</v>
      </c>
      <c r="AB25" s="53">
        <f t="shared" si="12"/>
        <v>1264281</v>
      </c>
      <c r="AC25" s="55">
        <f t="shared" si="13"/>
        <v>0.6568242850440998</v>
      </c>
      <c r="AD25" s="52">
        <f>SUM(AD19:AD24)</f>
        <v>230705</v>
      </c>
      <c r="AE25" s="53">
        <f>SUM(AE19:AE24)</f>
        <v>33941</v>
      </c>
      <c r="AF25" s="53">
        <f t="shared" si="14"/>
        <v>264646</v>
      </c>
      <c r="AG25" s="55">
        <f t="shared" si="15"/>
        <v>0.8798447698367154</v>
      </c>
      <c r="AH25" s="55">
        <f t="shared" si="16"/>
        <v>-0.29758620950250525</v>
      </c>
      <c r="AI25" s="96">
        <f>SUM(AI19:AI24)</f>
        <v>1718807</v>
      </c>
      <c r="AJ25" s="96">
        <f>SUM(AJ19:AJ24)</f>
        <v>1761771</v>
      </c>
      <c r="AK25" s="96">
        <f>SUM(AK19:AK24)</f>
        <v>1550085</v>
      </c>
      <c r="AL25" s="96"/>
    </row>
    <row r="26" spans="1:38" s="15" customFormat="1" ht="12.75">
      <c r="A26" s="30" t="s">
        <v>95</v>
      </c>
      <c r="B26" s="94" t="s">
        <v>207</v>
      </c>
      <c r="C26" s="40" t="s">
        <v>208</v>
      </c>
      <c r="D26" s="41">
        <v>186632</v>
      </c>
      <c r="E26" s="42">
        <v>30547</v>
      </c>
      <c r="F26" s="43">
        <f t="shared" si="0"/>
        <v>217179</v>
      </c>
      <c r="G26" s="41">
        <v>211276</v>
      </c>
      <c r="H26" s="42">
        <v>30427</v>
      </c>
      <c r="I26" s="44">
        <f t="shared" si="1"/>
        <v>241703</v>
      </c>
      <c r="J26" s="41">
        <v>63440</v>
      </c>
      <c r="K26" s="42">
        <v>13953</v>
      </c>
      <c r="L26" s="42">
        <f t="shared" si="2"/>
        <v>77393</v>
      </c>
      <c r="M26" s="45">
        <f t="shared" si="3"/>
        <v>0.356355817090971</v>
      </c>
      <c r="N26" s="46">
        <v>36647</v>
      </c>
      <c r="O26" s="47">
        <v>11874</v>
      </c>
      <c r="P26" s="48">
        <f t="shared" si="4"/>
        <v>48521</v>
      </c>
      <c r="Q26" s="45">
        <f t="shared" si="5"/>
        <v>0.20074637054566968</v>
      </c>
      <c r="R26" s="46">
        <v>52521</v>
      </c>
      <c r="S26" s="48">
        <v>4655</v>
      </c>
      <c r="T26" s="48">
        <f t="shared" si="6"/>
        <v>57176</v>
      </c>
      <c r="U26" s="45">
        <f t="shared" si="7"/>
        <v>0.2365547800399664</v>
      </c>
      <c r="V26" s="46">
        <v>27103</v>
      </c>
      <c r="W26" s="48">
        <v>5794</v>
      </c>
      <c r="X26" s="48">
        <f t="shared" si="8"/>
        <v>32897</v>
      </c>
      <c r="Y26" s="45">
        <f t="shared" si="9"/>
        <v>0.13610505455041932</v>
      </c>
      <c r="Z26" s="41">
        <f t="shared" si="10"/>
        <v>179711</v>
      </c>
      <c r="AA26" s="42">
        <f t="shared" si="11"/>
        <v>36276</v>
      </c>
      <c r="AB26" s="42">
        <f t="shared" si="12"/>
        <v>215987</v>
      </c>
      <c r="AC26" s="45">
        <f t="shared" si="13"/>
        <v>0.8936049614609666</v>
      </c>
      <c r="AD26" s="41">
        <v>39929</v>
      </c>
      <c r="AE26" s="42">
        <v>13606</v>
      </c>
      <c r="AF26" s="42">
        <f t="shared" si="14"/>
        <v>53535</v>
      </c>
      <c r="AG26" s="45">
        <f t="shared" si="15"/>
        <v>0.93028027838717</v>
      </c>
      <c r="AH26" s="45">
        <f t="shared" si="16"/>
        <v>-0.3855048099374241</v>
      </c>
      <c r="AI26" s="14">
        <v>286723</v>
      </c>
      <c r="AJ26" s="14">
        <v>317256</v>
      </c>
      <c r="AK26" s="14">
        <v>295137</v>
      </c>
      <c r="AL26" s="14"/>
    </row>
    <row r="27" spans="1:38" s="15" customFormat="1" ht="12.75">
      <c r="A27" s="30" t="s">
        <v>95</v>
      </c>
      <c r="B27" s="94" t="s">
        <v>209</v>
      </c>
      <c r="C27" s="40" t="s">
        <v>210</v>
      </c>
      <c r="D27" s="41">
        <v>299913</v>
      </c>
      <c r="E27" s="42">
        <v>38331</v>
      </c>
      <c r="F27" s="43">
        <f t="shared" si="0"/>
        <v>338244</v>
      </c>
      <c r="G27" s="41">
        <v>289482</v>
      </c>
      <c r="H27" s="42">
        <v>38331</v>
      </c>
      <c r="I27" s="44">
        <f t="shared" si="1"/>
        <v>327813</v>
      </c>
      <c r="J27" s="41">
        <v>85245</v>
      </c>
      <c r="K27" s="42">
        <v>5082</v>
      </c>
      <c r="L27" s="42">
        <f t="shared" si="2"/>
        <v>90327</v>
      </c>
      <c r="M27" s="45">
        <f t="shared" si="3"/>
        <v>0.2670468655763295</v>
      </c>
      <c r="N27" s="46">
        <v>60012</v>
      </c>
      <c r="O27" s="47">
        <v>4792</v>
      </c>
      <c r="P27" s="48">
        <f t="shared" si="4"/>
        <v>64804</v>
      </c>
      <c r="Q27" s="45">
        <f t="shared" si="5"/>
        <v>0.19768587578894065</v>
      </c>
      <c r="R27" s="46">
        <v>50601</v>
      </c>
      <c r="S27" s="48">
        <v>10436</v>
      </c>
      <c r="T27" s="48">
        <f t="shared" si="6"/>
        <v>61037</v>
      </c>
      <c r="U27" s="45">
        <f t="shared" si="7"/>
        <v>0.1861945682447005</v>
      </c>
      <c r="V27" s="46">
        <v>57096</v>
      </c>
      <c r="W27" s="48">
        <v>15912</v>
      </c>
      <c r="X27" s="48">
        <f t="shared" si="8"/>
        <v>73008</v>
      </c>
      <c r="Y27" s="45">
        <f t="shared" si="9"/>
        <v>0.22271233904695664</v>
      </c>
      <c r="Z27" s="41">
        <f t="shared" si="10"/>
        <v>252954</v>
      </c>
      <c r="AA27" s="42">
        <f t="shared" si="11"/>
        <v>36222</v>
      </c>
      <c r="AB27" s="42">
        <f t="shared" si="12"/>
        <v>289176</v>
      </c>
      <c r="AC27" s="45">
        <f t="shared" si="13"/>
        <v>0.8821370720502237</v>
      </c>
      <c r="AD27" s="41">
        <v>-57905</v>
      </c>
      <c r="AE27" s="42">
        <v>16666</v>
      </c>
      <c r="AF27" s="42">
        <f t="shared" si="14"/>
        <v>-41239</v>
      </c>
      <c r="AG27" s="45">
        <f t="shared" si="15"/>
        <v>0.7517136469086046</v>
      </c>
      <c r="AH27" s="45">
        <f t="shared" si="16"/>
        <v>-2.7703630058924804</v>
      </c>
      <c r="AI27" s="14">
        <v>359030</v>
      </c>
      <c r="AJ27" s="14">
        <v>380621</v>
      </c>
      <c r="AK27" s="14">
        <v>286118</v>
      </c>
      <c r="AL27" s="14"/>
    </row>
    <row r="28" spans="1:38" s="15" customFormat="1" ht="12.75">
      <c r="A28" s="30" t="s">
        <v>95</v>
      </c>
      <c r="B28" s="94" t="s">
        <v>211</v>
      </c>
      <c r="C28" s="40" t="s">
        <v>212</v>
      </c>
      <c r="D28" s="41">
        <v>92056</v>
      </c>
      <c r="E28" s="42">
        <v>83339</v>
      </c>
      <c r="F28" s="43">
        <f t="shared" si="0"/>
        <v>175395</v>
      </c>
      <c r="G28" s="41">
        <v>106505</v>
      </c>
      <c r="H28" s="42">
        <v>46855</v>
      </c>
      <c r="I28" s="44">
        <f t="shared" si="1"/>
        <v>153360</v>
      </c>
      <c r="J28" s="41">
        <v>23130</v>
      </c>
      <c r="K28" s="42">
        <v>8308</v>
      </c>
      <c r="L28" s="42">
        <f t="shared" si="2"/>
        <v>31438</v>
      </c>
      <c r="M28" s="45">
        <f t="shared" si="3"/>
        <v>0.17924114142364378</v>
      </c>
      <c r="N28" s="46">
        <v>17876</v>
      </c>
      <c r="O28" s="47">
        <v>6671</v>
      </c>
      <c r="P28" s="48">
        <f t="shared" si="4"/>
        <v>24547</v>
      </c>
      <c r="Q28" s="45">
        <f t="shared" si="5"/>
        <v>0.16006129368805425</v>
      </c>
      <c r="R28" s="46">
        <v>37714</v>
      </c>
      <c r="S28" s="48">
        <v>7887</v>
      </c>
      <c r="T28" s="48">
        <f t="shared" si="6"/>
        <v>45601</v>
      </c>
      <c r="U28" s="45">
        <f t="shared" si="7"/>
        <v>0.29734611371935316</v>
      </c>
      <c r="V28" s="46">
        <v>18232</v>
      </c>
      <c r="W28" s="48">
        <v>10989</v>
      </c>
      <c r="X28" s="48">
        <f t="shared" si="8"/>
        <v>29221</v>
      </c>
      <c r="Y28" s="45">
        <f t="shared" si="9"/>
        <v>0.19053860198226397</v>
      </c>
      <c r="Z28" s="41">
        <f t="shared" si="10"/>
        <v>96952</v>
      </c>
      <c r="AA28" s="42">
        <f t="shared" si="11"/>
        <v>33855</v>
      </c>
      <c r="AB28" s="42">
        <f t="shared" si="12"/>
        <v>130807</v>
      </c>
      <c r="AC28" s="45">
        <f t="shared" si="13"/>
        <v>0.8529407929055817</v>
      </c>
      <c r="AD28" s="41">
        <v>19131</v>
      </c>
      <c r="AE28" s="42">
        <v>27068</v>
      </c>
      <c r="AF28" s="42">
        <f t="shared" si="14"/>
        <v>46199</v>
      </c>
      <c r="AG28" s="45">
        <f t="shared" si="15"/>
        <v>2.555645959616506</v>
      </c>
      <c r="AH28" s="45">
        <f t="shared" si="16"/>
        <v>-0.3674971319725535</v>
      </c>
      <c r="AI28" s="14">
        <v>185913</v>
      </c>
      <c r="AJ28" s="14">
        <v>73743</v>
      </c>
      <c r="AK28" s="14">
        <v>188461</v>
      </c>
      <c r="AL28" s="14"/>
    </row>
    <row r="29" spans="1:38" s="15" customFormat="1" ht="12.75">
      <c r="A29" s="30" t="s">
        <v>95</v>
      </c>
      <c r="B29" s="94" t="s">
        <v>213</v>
      </c>
      <c r="C29" s="40" t="s">
        <v>214</v>
      </c>
      <c r="D29" s="41">
        <v>679388</v>
      </c>
      <c r="E29" s="42">
        <v>171973</v>
      </c>
      <c r="F29" s="43">
        <f t="shared" si="0"/>
        <v>851361</v>
      </c>
      <c r="G29" s="41">
        <v>811594</v>
      </c>
      <c r="H29" s="42">
        <v>213474</v>
      </c>
      <c r="I29" s="44">
        <f t="shared" si="1"/>
        <v>1025068</v>
      </c>
      <c r="J29" s="41">
        <v>141500</v>
      </c>
      <c r="K29" s="42">
        <v>0</v>
      </c>
      <c r="L29" s="42">
        <f t="shared" si="2"/>
        <v>141500</v>
      </c>
      <c r="M29" s="45">
        <f t="shared" si="3"/>
        <v>0.16620446555573956</v>
      </c>
      <c r="N29" s="46">
        <v>166408</v>
      </c>
      <c r="O29" s="47">
        <v>40896</v>
      </c>
      <c r="P29" s="48">
        <f t="shared" si="4"/>
        <v>207304</v>
      </c>
      <c r="Q29" s="45">
        <f t="shared" si="5"/>
        <v>0.2022343883527727</v>
      </c>
      <c r="R29" s="46">
        <v>183411</v>
      </c>
      <c r="S29" s="48">
        <v>13885</v>
      </c>
      <c r="T29" s="48">
        <f t="shared" si="6"/>
        <v>197296</v>
      </c>
      <c r="U29" s="45">
        <f t="shared" si="7"/>
        <v>0.19247113362235482</v>
      </c>
      <c r="V29" s="46">
        <v>135789</v>
      </c>
      <c r="W29" s="48">
        <v>55263</v>
      </c>
      <c r="X29" s="48">
        <f t="shared" si="8"/>
        <v>191052</v>
      </c>
      <c r="Y29" s="45">
        <f t="shared" si="9"/>
        <v>0.18637983041125075</v>
      </c>
      <c r="Z29" s="41">
        <f t="shared" si="10"/>
        <v>627108</v>
      </c>
      <c r="AA29" s="42">
        <f t="shared" si="11"/>
        <v>110044</v>
      </c>
      <c r="AB29" s="42">
        <f t="shared" si="12"/>
        <v>737152</v>
      </c>
      <c r="AC29" s="45">
        <f t="shared" si="13"/>
        <v>0.7191249751236015</v>
      </c>
      <c r="AD29" s="41">
        <v>121206</v>
      </c>
      <c r="AE29" s="42">
        <v>27337</v>
      </c>
      <c r="AF29" s="42">
        <f t="shared" si="14"/>
        <v>148543</v>
      </c>
      <c r="AG29" s="45">
        <f t="shared" si="15"/>
        <v>0.8553718691736257</v>
      </c>
      <c r="AH29" s="45">
        <f t="shared" si="16"/>
        <v>0.28617302733888494</v>
      </c>
      <c r="AI29" s="14">
        <v>572177</v>
      </c>
      <c r="AJ29" s="14">
        <v>652743</v>
      </c>
      <c r="AK29" s="14">
        <v>558338</v>
      </c>
      <c r="AL29" s="14"/>
    </row>
    <row r="30" spans="1:38" s="15" customFormat="1" ht="12.75">
      <c r="A30" s="30" t="s">
        <v>95</v>
      </c>
      <c r="B30" s="94" t="s">
        <v>215</v>
      </c>
      <c r="C30" s="40" t="s">
        <v>216</v>
      </c>
      <c r="D30" s="41">
        <v>52760</v>
      </c>
      <c r="E30" s="42">
        <v>26204</v>
      </c>
      <c r="F30" s="43">
        <f t="shared" si="0"/>
        <v>78964</v>
      </c>
      <c r="G30" s="41">
        <v>52470</v>
      </c>
      <c r="H30" s="42">
        <v>12373</v>
      </c>
      <c r="I30" s="44">
        <f t="shared" si="1"/>
        <v>64843</v>
      </c>
      <c r="J30" s="41">
        <v>16267</v>
      </c>
      <c r="K30" s="42">
        <v>1329</v>
      </c>
      <c r="L30" s="42">
        <f t="shared" si="2"/>
        <v>17596</v>
      </c>
      <c r="M30" s="45">
        <f t="shared" si="3"/>
        <v>0.22283572260777063</v>
      </c>
      <c r="N30" s="46">
        <v>12685</v>
      </c>
      <c r="O30" s="47">
        <v>1053</v>
      </c>
      <c r="P30" s="48">
        <f t="shared" si="4"/>
        <v>13738</v>
      </c>
      <c r="Q30" s="45">
        <f t="shared" si="5"/>
        <v>0.2118655830236109</v>
      </c>
      <c r="R30" s="46">
        <v>22876</v>
      </c>
      <c r="S30" s="48">
        <v>2578</v>
      </c>
      <c r="T30" s="48">
        <f t="shared" si="6"/>
        <v>25454</v>
      </c>
      <c r="U30" s="45">
        <f t="shared" si="7"/>
        <v>0.39254815477383836</v>
      </c>
      <c r="V30" s="46">
        <v>-400</v>
      </c>
      <c r="W30" s="48">
        <v>3530</v>
      </c>
      <c r="X30" s="48">
        <f t="shared" si="8"/>
        <v>3130</v>
      </c>
      <c r="Y30" s="45">
        <f t="shared" si="9"/>
        <v>0.048270437826750764</v>
      </c>
      <c r="Z30" s="41">
        <f t="shared" si="10"/>
        <v>51428</v>
      </c>
      <c r="AA30" s="42">
        <f t="shared" si="11"/>
        <v>8490</v>
      </c>
      <c r="AB30" s="42">
        <f t="shared" si="12"/>
        <v>59918</v>
      </c>
      <c r="AC30" s="45">
        <f t="shared" si="13"/>
        <v>0.9240473142821893</v>
      </c>
      <c r="AD30" s="41">
        <v>8509</v>
      </c>
      <c r="AE30" s="42">
        <v>7669</v>
      </c>
      <c r="AF30" s="42">
        <f t="shared" si="14"/>
        <v>16178</v>
      </c>
      <c r="AG30" s="45">
        <f t="shared" si="15"/>
        <v>1.052047551391112</v>
      </c>
      <c r="AH30" s="45">
        <f t="shared" si="16"/>
        <v>-0.80652738286562</v>
      </c>
      <c r="AI30" s="14">
        <v>81720</v>
      </c>
      <c r="AJ30" s="14">
        <v>55603</v>
      </c>
      <c r="AK30" s="14">
        <v>58497</v>
      </c>
      <c r="AL30" s="14"/>
    </row>
    <row r="31" spans="1:38" s="15" customFormat="1" ht="12.75">
      <c r="A31" s="30" t="s">
        <v>114</v>
      </c>
      <c r="B31" s="94" t="s">
        <v>217</v>
      </c>
      <c r="C31" s="40" t="s">
        <v>218</v>
      </c>
      <c r="D31" s="41">
        <v>71191</v>
      </c>
      <c r="E31" s="42">
        <v>59810</v>
      </c>
      <c r="F31" s="44">
        <f t="shared" si="0"/>
        <v>131001</v>
      </c>
      <c r="G31" s="41">
        <v>71191</v>
      </c>
      <c r="H31" s="42">
        <v>59810</v>
      </c>
      <c r="I31" s="44">
        <f t="shared" si="1"/>
        <v>131001</v>
      </c>
      <c r="J31" s="41">
        <v>28366</v>
      </c>
      <c r="K31" s="42">
        <v>3480</v>
      </c>
      <c r="L31" s="42">
        <f t="shared" si="2"/>
        <v>31846</v>
      </c>
      <c r="M31" s="45">
        <f t="shared" si="3"/>
        <v>0.2430973809360234</v>
      </c>
      <c r="N31" s="46">
        <v>21641</v>
      </c>
      <c r="O31" s="47">
        <v>9253</v>
      </c>
      <c r="P31" s="48">
        <f t="shared" si="4"/>
        <v>30894</v>
      </c>
      <c r="Q31" s="45">
        <f t="shared" si="5"/>
        <v>0.23583026083770353</v>
      </c>
      <c r="R31" s="46">
        <v>7798</v>
      </c>
      <c r="S31" s="48">
        <v>14631</v>
      </c>
      <c r="T31" s="48">
        <f t="shared" si="6"/>
        <v>22429</v>
      </c>
      <c r="U31" s="45">
        <f t="shared" si="7"/>
        <v>0.1712124334928741</v>
      </c>
      <c r="V31" s="46">
        <v>13620</v>
      </c>
      <c r="W31" s="48">
        <v>8151</v>
      </c>
      <c r="X31" s="48">
        <f t="shared" si="8"/>
        <v>21771</v>
      </c>
      <c r="Y31" s="45">
        <f t="shared" si="9"/>
        <v>0.16618957107197654</v>
      </c>
      <c r="Z31" s="41">
        <f t="shared" si="10"/>
        <v>71425</v>
      </c>
      <c r="AA31" s="42">
        <f t="shared" si="11"/>
        <v>35515</v>
      </c>
      <c r="AB31" s="42">
        <f t="shared" si="12"/>
        <v>106940</v>
      </c>
      <c r="AC31" s="45">
        <f t="shared" si="13"/>
        <v>0.8163296463385775</v>
      </c>
      <c r="AD31" s="41">
        <v>21956</v>
      </c>
      <c r="AE31" s="42">
        <v>16682</v>
      </c>
      <c r="AF31" s="42">
        <f t="shared" si="14"/>
        <v>38638</v>
      </c>
      <c r="AG31" s="45">
        <f t="shared" si="15"/>
        <v>0.7429981288102855</v>
      </c>
      <c r="AH31" s="45">
        <f t="shared" si="16"/>
        <v>-0.436539158341529</v>
      </c>
      <c r="AI31" s="14">
        <v>132536</v>
      </c>
      <c r="AJ31" s="14">
        <v>132536</v>
      </c>
      <c r="AK31" s="14">
        <v>98474</v>
      </c>
      <c r="AL31" s="14"/>
    </row>
    <row r="32" spans="1:38" s="87" customFormat="1" ht="12.75">
      <c r="A32" s="95"/>
      <c r="B32" s="112" t="s">
        <v>621</v>
      </c>
      <c r="C32" s="33"/>
      <c r="D32" s="52">
        <f>SUM(D26:D31)</f>
        <v>1381940</v>
      </c>
      <c r="E32" s="53">
        <f>SUM(E26:E31)</f>
        <v>410204</v>
      </c>
      <c r="F32" s="89">
        <f t="shared" si="0"/>
        <v>1792144</v>
      </c>
      <c r="G32" s="52">
        <f>SUM(G26:G31)</f>
        <v>1542518</v>
      </c>
      <c r="H32" s="53">
        <f>SUM(H26:H31)</f>
        <v>401270</v>
      </c>
      <c r="I32" s="54">
        <f t="shared" si="1"/>
        <v>1943788</v>
      </c>
      <c r="J32" s="52">
        <f>SUM(J26:J31)</f>
        <v>357948</v>
      </c>
      <c r="K32" s="53">
        <f>SUM(K26:K31)</f>
        <v>32152</v>
      </c>
      <c r="L32" s="53">
        <f t="shared" si="2"/>
        <v>390100</v>
      </c>
      <c r="M32" s="55">
        <f t="shared" si="3"/>
        <v>0.21767224062352133</v>
      </c>
      <c r="N32" s="74">
        <f>SUM(N26:N31)</f>
        <v>315269</v>
      </c>
      <c r="O32" s="75">
        <f>SUM(O26:O31)</f>
        <v>74539</v>
      </c>
      <c r="P32" s="76">
        <f t="shared" si="4"/>
        <v>389808</v>
      </c>
      <c r="Q32" s="55">
        <f t="shared" si="5"/>
        <v>0.20054038814932493</v>
      </c>
      <c r="R32" s="74">
        <f>SUM(R26:R31)</f>
        <v>354921</v>
      </c>
      <c r="S32" s="76">
        <f>SUM(S26:S31)</f>
        <v>54072</v>
      </c>
      <c r="T32" s="76">
        <f t="shared" si="6"/>
        <v>408993</v>
      </c>
      <c r="U32" s="55">
        <f t="shared" si="7"/>
        <v>0.21041029165732064</v>
      </c>
      <c r="V32" s="74">
        <f>SUM(V26:V31)</f>
        <v>251440</v>
      </c>
      <c r="W32" s="76">
        <f>SUM(W26:W31)</f>
        <v>99639</v>
      </c>
      <c r="X32" s="76">
        <f t="shared" si="8"/>
        <v>351079</v>
      </c>
      <c r="Y32" s="55">
        <f t="shared" si="9"/>
        <v>0.18061589021024926</v>
      </c>
      <c r="Z32" s="52">
        <f t="shared" si="10"/>
        <v>1279578</v>
      </c>
      <c r="AA32" s="53">
        <f t="shared" si="11"/>
        <v>260402</v>
      </c>
      <c r="AB32" s="53">
        <f t="shared" si="12"/>
        <v>1539980</v>
      </c>
      <c r="AC32" s="55">
        <f t="shared" si="13"/>
        <v>0.7922571803097869</v>
      </c>
      <c r="AD32" s="52">
        <f>SUM(AD26:AD31)</f>
        <v>152826</v>
      </c>
      <c r="AE32" s="53">
        <f>SUM(AE26:AE31)</f>
        <v>109028</v>
      </c>
      <c r="AF32" s="53">
        <f t="shared" si="14"/>
        <v>261854</v>
      </c>
      <c r="AG32" s="55">
        <f t="shared" si="15"/>
        <v>0.9209445941772475</v>
      </c>
      <c r="AH32" s="55">
        <f t="shared" si="16"/>
        <v>0.34074331497704824</v>
      </c>
      <c r="AI32" s="96">
        <f>SUM(AI26:AI31)</f>
        <v>1618099</v>
      </c>
      <c r="AJ32" s="96">
        <f>SUM(AJ26:AJ31)</f>
        <v>1612502</v>
      </c>
      <c r="AK32" s="96">
        <f>SUM(AK26:AK31)</f>
        <v>1485025</v>
      </c>
      <c r="AL32" s="96"/>
    </row>
    <row r="33" spans="1:38" s="15" customFormat="1" ht="12.75">
      <c r="A33" s="30" t="s">
        <v>95</v>
      </c>
      <c r="B33" s="94" t="s">
        <v>219</v>
      </c>
      <c r="C33" s="40" t="s">
        <v>220</v>
      </c>
      <c r="D33" s="41">
        <v>298675</v>
      </c>
      <c r="E33" s="42">
        <v>27977</v>
      </c>
      <c r="F33" s="43">
        <f t="shared" si="0"/>
        <v>326652</v>
      </c>
      <c r="G33" s="41">
        <v>318525</v>
      </c>
      <c r="H33" s="42">
        <v>87977</v>
      </c>
      <c r="I33" s="44">
        <f t="shared" si="1"/>
        <v>406502</v>
      </c>
      <c r="J33" s="41">
        <v>79638</v>
      </c>
      <c r="K33" s="42">
        <v>1134</v>
      </c>
      <c r="L33" s="42">
        <f t="shared" si="2"/>
        <v>80772</v>
      </c>
      <c r="M33" s="45">
        <f t="shared" si="3"/>
        <v>0.24727232651261893</v>
      </c>
      <c r="N33" s="46">
        <v>71508</v>
      </c>
      <c r="O33" s="47">
        <v>3120</v>
      </c>
      <c r="P33" s="48">
        <f t="shared" si="4"/>
        <v>74628</v>
      </c>
      <c r="Q33" s="45">
        <f t="shared" si="5"/>
        <v>0.1835858126159281</v>
      </c>
      <c r="R33" s="46">
        <v>85454</v>
      </c>
      <c r="S33" s="48">
        <v>3487</v>
      </c>
      <c r="T33" s="48">
        <f t="shared" si="6"/>
        <v>88941</v>
      </c>
      <c r="U33" s="45">
        <f t="shared" si="7"/>
        <v>0.21879597148353513</v>
      </c>
      <c r="V33" s="46">
        <v>48237</v>
      </c>
      <c r="W33" s="48">
        <v>17573</v>
      </c>
      <c r="X33" s="48">
        <f t="shared" si="8"/>
        <v>65810</v>
      </c>
      <c r="Y33" s="45">
        <f t="shared" si="9"/>
        <v>0.1618934224185859</v>
      </c>
      <c r="Z33" s="41">
        <f t="shared" si="10"/>
        <v>284837</v>
      </c>
      <c r="AA33" s="42">
        <f t="shared" si="11"/>
        <v>25314</v>
      </c>
      <c r="AB33" s="42">
        <f t="shared" si="12"/>
        <v>310151</v>
      </c>
      <c r="AC33" s="45">
        <f t="shared" si="13"/>
        <v>0.7629753359147065</v>
      </c>
      <c r="AD33" s="41">
        <v>12049</v>
      </c>
      <c r="AE33" s="42">
        <v>0</v>
      </c>
      <c r="AF33" s="42">
        <f t="shared" si="14"/>
        <v>12049</v>
      </c>
      <c r="AG33" s="45">
        <f t="shared" si="15"/>
        <v>0.748180933718843</v>
      </c>
      <c r="AH33" s="45">
        <f t="shared" si="16"/>
        <v>4.4618640551083075</v>
      </c>
      <c r="AI33" s="14">
        <v>315736</v>
      </c>
      <c r="AJ33" s="14">
        <v>291908</v>
      </c>
      <c r="AK33" s="14">
        <v>218400</v>
      </c>
      <c r="AL33" s="14"/>
    </row>
    <row r="34" spans="1:38" s="15" customFormat="1" ht="12.75">
      <c r="A34" s="30" t="s">
        <v>95</v>
      </c>
      <c r="B34" s="94" t="s">
        <v>221</v>
      </c>
      <c r="C34" s="40" t="s">
        <v>222</v>
      </c>
      <c r="D34" s="41">
        <v>247634</v>
      </c>
      <c r="E34" s="42">
        <v>83121</v>
      </c>
      <c r="F34" s="43">
        <f t="shared" si="0"/>
        <v>330755</v>
      </c>
      <c r="G34" s="41">
        <v>263033</v>
      </c>
      <c r="H34" s="42">
        <v>39076</v>
      </c>
      <c r="I34" s="44">
        <f t="shared" si="1"/>
        <v>302109</v>
      </c>
      <c r="J34" s="41">
        <v>59690</v>
      </c>
      <c r="K34" s="42">
        <v>8851</v>
      </c>
      <c r="L34" s="42">
        <f t="shared" si="2"/>
        <v>68541</v>
      </c>
      <c r="M34" s="45">
        <f t="shared" si="3"/>
        <v>0.20722589227676075</v>
      </c>
      <c r="N34" s="46">
        <v>49559</v>
      </c>
      <c r="O34" s="47">
        <v>8265</v>
      </c>
      <c r="P34" s="48">
        <f t="shared" si="4"/>
        <v>57824</v>
      </c>
      <c r="Q34" s="45">
        <f t="shared" si="5"/>
        <v>0.19140111681545402</v>
      </c>
      <c r="R34" s="46">
        <v>44076</v>
      </c>
      <c r="S34" s="48">
        <v>2389</v>
      </c>
      <c r="T34" s="48">
        <f t="shared" si="6"/>
        <v>46465</v>
      </c>
      <c r="U34" s="45">
        <f t="shared" si="7"/>
        <v>0.15380210453842819</v>
      </c>
      <c r="V34" s="46">
        <v>51403</v>
      </c>
      <c r="W34" s="48">
        <v>37</v>
      </c>
      <c r="X34" s="48">
        <f t="shared" si="8"/>
        <v>51440</v>
      </c>
      <c r="Y34" s="45">
        <f t="shared" si="9"/>
        <v>0.17026967088037762</v>
      </c>
      <c r="Z34" s="41">
        <f t="shared" si="10"/>
        <v>204728</v>
      </c>
      <c r="AA34" s="42">
        <f t="shared" si="11"/>
        <v>19542</v>
      </c>
      <c r="AB34" s="42">
        <f t="shared" si="12"/>
        <v>224270</v>
      </c>
      <c r="AC34" s="45">
        <f t="shared" si="13"/>
        <v>0.7423479605043213</v>
      </c>
      <c r="AD34" s="41">
        <v>39671</v>
      </c>
      <c r="AE34" s="42">
        <v>10840</v>
      </c>
      <c r="AF34" s="42">
        <f t="shared" si="14"/>
        <v>50511</v>
      </c>
      <c r="AG34" s="45">
        <f t="shared" si="15"/>
        <v>0.8724274189940802</v>
      </c>
      <c r="AH34" s="45">
        <f t="shared" si="16"/>
        <v>0.018392033418463294</v>
      </c>
      <c r="AI34" s="14">
        <v>302276</v>
      </c>
      <c r="AJ34" s="14">
        <v>335315</v>
      </c>
      <c r="AK34" s="14">
        <v>292538</v>
      </c>
      <c r="AL34" s="14"/>
    </row>
    <row r="35" spans="1:38" s="15" customFormat="1" ht="12.75">
      <c r="A35" s="30" t="s">
        <v>95</v>
      </c>
      <c r="B35" s="94" t="s">
        <v>223</v>
      </c>
      <c r="C35" s="40" t="s">
        <v>224</v>
      </c>
      <c r="D35" s="41">
        <v>404390</v>
      </c>
      <c r="E35" s="42">
        <v>88925</v>
      </c>
      <c r="F35" s="43">
        <f t="shared" si="0"/>
        <v>493315</v>
      </c>
      <c r="G35" s="41">
        <v>413401</v>
      </c>
      <c r="H35" s="42">
        <v>52169</v>
      </c>
      <c r="I35" s="44">
        <f t="shared" si="1"/>
        <v>465570</v>
      </c>
      <c r="J35" s="41">
        <v>122590</v>
      </c>
      <c r="K35" s="42">
        <v>3820</v>
      </c>
      <c r="L35" s="42">
        <f t="shared" si="2"/>
        <v>126410</v>
      </c>
      <c r="M35" s="45">
        <f t="shared" si="3"/>
        <v>0.2562460091422316</v>
      </c>
      <c r="N35" s="46">
        <v>54469</v>
      </c>
      <c r="O35" s="47">
        <v>3238</v>
      </c>
      <c r="P35" s="48">
        <f t="shared" si="4"/>
        <v>57707</v>
      </c>
      <c r="Q35" s="45">
        <f t="shared" si="5"/>
        <v>0.12394913761625534</v>
      </c>
      <c r="R35" s="46">
        <v>119241</v>
      </c>
      <c r="S35" s="48">
        <v>4305</v>
      </c>
      <c r="T35" s="48">
        <f t="shared" si="6"/>
        <v>123546</v>
      </c>
      <c r="U35" s="45">
        <f t="shared" si="7"/>
        <v>0.265365036406985</v>
      </c>
      <c r="V35" s="46">
        <v>58251</v>
      </c>
      <c r="W35" s="48">
        <v>5853</v>
      </c>
      <c r="X35" s="48">
        <f t="shared" si="8"/>
        <v>64104</v>
      </c>
      <c r="Y35" s="45">
        <f t="shared" si="9"/>
        <v>0.13768928410335718</v>
      </c>
      <c r="Z35" s="41">
        <f t="shared" si="10"/>
        <v>354551</v>
      </c>
      <c r="AA35" s="42">
        <f t="shared" si="11"/>
        <v>17216</v>
      </c>
      <c r="AB35" s="42">
        <f t="shared" si="12"/>
        <v>371767</v>
      </c>
      <c r="AC35" s="45">
        <f t="shared" si="13"/>
        <v>0.7985200936486457</v>
      </c>
      <c r="AD35" s="41">
        <v>143699</v>
      </c>
      <c r="AE35" s="42">
        <v>14017</v>
      </c>
      <c r="AF35" s="42">
        <f t="shared" si="14"/>
        <v>157716</v>
      </c>
      <c r="AG35" s="45">
        <f t="shared" si="15"/>
        <v>0.9236611685770199</v>
      </c>
      <c r="AH35" s="45">
        <f t="shared" si="16"/>
        <v>-0.5935478962185194</v>
      </c>
      <c r="AI35" s="14">
        <v>443003</v>
      </c>
      <c r="AJ35" s="14">
        <v>447125</v>
      </c>
      <c r="AK35" s="14">
        <v>412992</v>
      </c>
      <c r="AL35" s="14"/>
    </row>
    <row r="36" spans="1:38" s="15" customFormat="1" ht="12.75">
      <c r="A36" s="30" t="s">
        <v>95</v>
      </c>
      <c r="B36" s="94" t="s">
        <v>225</v>
      </c>
      <c r="C36" s="40" t="s">
        <v>226</v>
      </c>
      <c r="D36" s="41">
        <v>64874</v>
      </c>
      <c r="E36" s="42">
        <v>24137</v>
      </c>
      <c r="F36" s="43">
        <f t="shared" si="0"/>
        <v>89011</v>
      </c>
      <c r="G36" s="41">
        <v>120238</v>
      </c>
      <c r="H36" s="42">
        <v>24137</v>
      </c>
      <c r="I36" s="44">
        <f t="shared" si="1"/>
        <v>144375</v>
      </c>
      <c r="J36" s="41">
        <v>8576</v>
      </c>
      <c r="K36" s="42">
        <v>197</v>
      </c>
      <c r="L36" s="42">
        <f t="shared" si="2"/>
        <v>8773</v>
      </c>
      <c r="M36" s="45">
        <f t="shared" si="3"/>
        <v>0.09856085202952444</v>
      </c>
      <c r="N36" s="46">
        <v>16258</v>
      </c>
      <c r="O36" s="47">
        <v>5206</v>
      </c>
      <c r="P36" s="48">
        <f t="shared" si="4"/>
        <v>21464</v>
      </c>
      <c r="Q36" s="45">
        <f t="shared" si="5"/>
        <v>0.14866839826839826</v>
      </c>
      <c r="R36" s="46">
        <v>12641</v>
      </c>
      <c r="S36" s="48">
        <v>2559</v>
      </c>
      <c r="T36" s="48">
        <f t="shared" si="6"/>
        <v>15200</v>
      </c>
      <c r="U36" s="45">
        <f t="shared" si="7"/>
        <v>0.10528138528138528</v>
      </c>
      <c r="V36" s="46">
        <v>13371</v>
      </c>
      <c r="W36" s="48">
        <v>5142</v>
      </c>
      <c r="X36" s="48">
        <f t="shared" si="8"/>
        <v>18513</v>
      </c>
      <c r="Y36" s="45">
        <f t="shared" si="9"/>
        <v>0.12822857142857144</v>
      </c>
      <c r="Z36" s="41">
        <f t="shared" si="10"/>
        <v>50846</v>
      </c>
      <c r="AA36" s="42">
        <f t="shared" si="11"/>
        <v>13104</v>
      </c>
      <c r="AB36" s="42">
        <f t="shared" si="12"/>
        <v>63950</v>
      </c>
      <c r="AC36" s="45">
        <f t="shared" si="13"/>
        <v>0.4429437229437229</v>
      </c>
      <c r="AD36" s="41">
        <v>14914</v>
      </c>
      <c r="AE36" s="42">
        <v>5892</v>
      </c>
      <c r="AF36" s="42">
        <f t="shared" si="14"/>
        <v>20806</v>
      </c>
      <c r="AG36" s="45">
        <f t="shared" si="15"/>
        <v>1.33324770256542</v>
      </c>
      <c r="AH36" s="45">
        <f t="shared" si="16"/>
        <v>-0.11020859367490143</v>
      </c>
      <c r="AI36" s="14">
        <v>92526</v>
      </c>
      <c r="AJ36" s="14">
        <v>85639</v>
      </c>
      <c r="AK36" s="14">
        <v>114178</v>
      </c>
      <c r="AL36" s="14"/>
    </row>
    <row r="37" spans="1:38" s="15" customFormat="1" ht="12.75">
      <c r="A37" s="30" t="s">
        <v>114</v>
      </c>
      <c r="B37" s="94" t="s">
        <v>227</v>
      </c>
      <c r="C37" s="40" t="s">
        <v>228</v>
      </c>
      <c r="D37" s="41">
        <v>119904</v>
      </c>
      <c r="E37" s="42">
        <v>4924</v>
      </c>
      <c r="F37" s="43">
        <f t="shared" si="0"/>
        <v>124828</v>
      </c>
      <c r="G37" s="41">
        <v>121921</v>
      </c>
      <c r="H37" s="42">
        <v>5049</v>
      </c>
      <c r="I37" s="44">
        <f t="shared" si="1"/>
        <v>126970</v>
      </c>
      <c r="J37" s="41">
        <v>36641</v>
      </c>
      <c r="K37" s="42">
        <v>57</v>
      </c>
      <c r="L37" s="42">
        <f t="shared" si="2"/>
        <v>36698</v>
      </c>
      <c r="M37" s="45">
        <f t="shared" si="3"/>
        <v>0.2939885282148236</v>
      </c>
      <c r="N37" s="46">
        <v>27202</v>
      </c>
      <c r="O37" s="47">
        <v>245</v>
      </c>
      <c r="P37" s="48">
        <f t="shared" si="4"/>
        <v>27447</v>
      </c>
      <c r="Q37" s="45">
        <f t="shared" si="5"/>
        <v>0.21616917382058753</v>
      </c>
      <c r="R37" s="46">
        <v>51</v>
      </c>
      <c r="S37" s="48">
        <v>292</v>
      </c>
      <c r="T37" s="48">
        <f t="shared" si="6"/>
        <v>343</v>
      </c>
      <c r="U37" s="45">
        <f t="shared" si="7"/>
        <v>0.002701425533590612</v>
      </c>
      <c r="V37" s="46">
        <v>927</v>
      </c>
      <c r="W37" s="48">
        <v>2048</v>
      </c>
      <c r="X37" s="48">
        <f t="shared" si="8"/>
        <v>2975</v>
      </c>
      <c r="Y37" s="45">
        <f t="shared" si="9"/>
        <v>0.023430731668898166</v>
      </c>
      <c r="Z37" s="41">
        <f t="shared" si="10"/>
        <v>64821</v>
      </c>
      <c r="AA37" s="42">
        <f t="shared" si="11"/>
        <v>2642</v>
      </c>
      <c r="AB37" s="42">
        <f t="shared" si="12"/>
        <v>67463</v>
      </c>
      <c r="AC37" s="45">
        <f t="shared" si="13"/>
        <v>0.5313302354886981</v>
      </c>
      <c r="AD37" s="41">
        <v>1052</v>
      </c>
      <c r="AE37" s="42">
        <v>560</v>
      </c>
      <c r="AF37" s="42">
        <f t="shared" si="14"/>
        <v>1612</v>
      </c>
      <c r="AG37" s="45">
        <f t="shared" si="15"/>
        <v>0.7215306592899954</v>
      </c>
      <c r="AH37" s="45">
        <f t="shared" si="16"/>
        <v>0.8455334987593053</v>
      </c>
      <c r="AI37" s="14">
        <v>131951</v>
      </c>
      <c r="AJ37" s="14">
        <v>134478</v>
      </c>
      <c r="AK37" s="14">
        <v>97030</v>
      </c>
      <c r="AL37" s="14"/>
    </row>
    <row r="38" spans="1:38" s="87" customFormat="1" ht="12.75">
      <c r="A38" s="95"/>
      <c r="B38" s="112" t="s">
        <v>622</v>
      </c>
      <c r="C38" s="33"/>
      <c r="D38" s="52">
        <f>SUM(D33:D37)</f>
        <v>1135477</v>
      </c>
      <c r="E38" s="53">
        <f>SUM(E33:E37)</f>
        <v>229084</v>
      </c>
      <c r="F38" s="54">
        <f t="shared" si="0"/>
        <v>1364561</v>
      </c>
      <c r="G38" s="52">
        <f>SUM(G33:G37)</f>
        <v>1237118</v>
      </c>
      <c r="H38" s="53">
        <f>SUM(H33:H37)</f>
        <v>208408</v>
      </c>
      <c r="I38" s="89">
        <f t="shared" si="1"/>
        <v>1445526</v>
      </c>
      <c r="J38" s="52">
        <f>SUM(J33:J37)</f>
        <v>307135</v>
      </c>
      <c r="K38" s="90">
        <f>SUM(K33:K37)</f>
        <v>14059</v>
      </c>
      <c r="L38" s="53">
        <f t="shared" si="2"/>
        <v>321194</v>
      </c>
      <c r="M38" s="55">
        <f t="shared" si="3"/>
        <v>0.23538266152997192</v>
      </c>
      <c r="N38" s="74">
        <f>SUM(N33:N37)</f>
        <v>218996</v>
      </c>
      <c r="O38" s="75">
        <f>SUM(O33:O37)</f>
        <v>20074</v>
      </c>
      <c r="P38" s="76">
        <f t="shared" si="4"/>
        <v>239070</v>
      </c>
      <c r="Q38" s="55">
        <f t="shared" si="5"/>
        <v>0.16538616392925481</v>
      </c>
      <c r="R38" s="74">
        <f>SUM(R33:R37)</f>
        <v>261463</v>
      </c>
      <c r="S38" s="76">
        <f>SUM(S33:S37)</f>
        <v>13032</v>
      </c>
      <c r="T38" s="76">
        <f t="shared" si="6"/>
        <v>274495</v>
      </c>
      <c r="U38" s="55">
        <f t="shared" si="7"/>
        <v>0.189892814103655</v>
      </c>
      <c r="V38" s="74">
        <f>SUM(V33:V37)</f>
        <v>172189</v>
      </c>
      <c r="W38" s="76">
        <f>SUM(W33:W37)</f>
        <v>30653</v>
      </c>
      <c r="X38" s="76">
        <f t="shared" si="8"/>
        <v>202842</v>
      </c>
      <c r="Y38" s="55">
        <f t="shared" si="9"/>
        <v>0.14032400662457817</v>
      </c>
      <c r="Z38" s="52">
        <f t="shared" si="10"/>
        <v>959783</v>
      </c>
      <c r="AA38" s="53">
        <f t="shared" si="11"/>
        <v>77818</v>
      </c>
      <c r="AB38" s="53">
        <f t="shared" si="12"/>
        <v>1037601</v>
      </c>
      <c r="AC38" s="55">
        <f t="shared" si="13"/>
        <v>0.7178016860298604</v>
      </c>
      <c r="AD38" s="52">
        <f>SUM(AD33:AD37)</f>
        <v>211385</v>
      </c>
      <c r="AE38" s="53">
        <f>SUM(AE33:AE37)</f>
        <v>31309</v>
      </c>
      <c r="AF38" s="53">
        <f t="shared" si="14"/>
        <v>242694</v>
      </c>
      <c r="AG38" s="55">
        <f t="shared" si="15"/>
        <v>0.8769167184898781</v>
      </c>
      <c r="AH38" s="55">
        <f t="shared" si="16"/>
        <v>-0.1642067789067715</v>
      </c>
      <c r="AI38" s="96">
        <f>SUM(AI33:AI37)</f>
        <v>1285492</v>
      </c>
      <c r="AJ38" s="96">
        <f>SUM(AJ33:AJ37)</f>
        <v>1294465</v>
      </c>
      <c r="AK38" s="96">
        <f>SUM(AK33:AK37)</f>
        <v>1135138</v>
      </c>
      <c r="AL38" s="96"/>
    </row>
    <row r="39" spans="1:38" s="87" customFormat="1" ht="12.75">
      <c r="A39" s="95"/>
      <c r="B39" s="112" t="s">
        <v>623</v>
      </c>
      <c r="C39" s="33"/>
      <c r="D39" s="52">
        <f>SUM(D9:D12,D14:D17,D19:D24,D26:D31,D33:D37)</f>
        <v>7051091</v>
      </c>
      <c r="E39" s="53">
        <f>SUM(E9:E12,E14:E17,E19:E24,E26:E31,E33:E37)</f>
        <v>1828973</v>
      </c>
      <c r="F39" s="54">
        <f t="shared" si="0"/>
        <v>8880064</v>
      </c>
      <c r="G39" s="52">
        <f>SUM(G9:G12,G14:G17,G19:G24,G26:G31,G33:G37)</f>
        <v>7545032</v>
      </c>
      <c r="H39" s="53">
        <f>SUM(H9:H12,H14:H17,H19:H24,H26:H31,H33:H37)</f>
        <v>1899930</v>
      </c>
      <c r="I39" s="89">
        <f t="shared" si="1"/>
        <v>9444962</v>
      </c>
      <c r="J39" s="52">
        <f>SUM(J9:J12,J14:J17,J19:J24,J26:J31,J33:J37)</f>
        <v>1666165</v>
      </c>
      <c r="K39" s="90">
        <f>SUM(K9:K12,K14:K17,K19:K24,K26:K31,K33:K37)</f>
        <v>182115</v>
      </c>
      <c r="L39" s="53">
        <f t="shared" si="2"/>
        <v>1848280</v>
      </c>
      <c r="M39" s="55">
        <f t="shared" si="3"/>
        <v>0.2081381395449402</v>
      </c>
      <c r="N39" s="74">
        <f>SUM(N9:N12,N14:N17,N19:N24,N26:N31,N33:N37)</f>
        <v>1346825</v>
      </c>
      <c r="O39" s="75">
        <f>SUM(O9:O12,O14:O17,O19:O24,O26:O31,O33:O37)</f>
        <v>336503</v>
      </c>
      <c r="P39" s="76">
        <f t="shared" si="4"/>
        <v>1683328</v>
      </c>
      <c r="Q39" s="55">
        <f t="shared" si="5"/>
        <v>0.17822496268380963</v>
      </c>
      <c r="R39" s="74">
        <f>SUM(R9:R12,R14:R17,R19:R24,R26:R31,R33:R37)</f>
        <v>1546487</v>
      </c>
      <c r="S39" s="76">
        <f>SUM(S9:S12,S14:S17,S19:S24,S26:S31,S33:S37)</f>
        <v>281208</v>
      </c>
      <c r="T39" s="76">
        <f t="shared" si="6"/>
        <v>1827695</v>
      </c>
      <c r="U39" s="55">
        <f t="shared" si="7"/>
        <v>0.1935100427084831</v>
      </c>
      <c r="V39" s="74">
        <f>SUM(V9:V12,V14:V17,V19:V24,V26:V31,V33:V37)</f>
        <v>1672021</v>
      </c>
      <c r="W39" s="76">
        <f>SUM(W9:W12,W14:W17,W19:W24,W26:W31,W33:W37)</f>
        <v>358669</v>
      </c>
      <c r="X39" s="76">
        <f t="shared" si="8"/>
        <v>2030690</v>
      </c>
      <c r="Y39" s="55">
        <f t="shared" si="9"/>
        <v>0.2150024531596845</v>
      </c>
      <c r="Z39" s="52">
        <f t="shared" si="10"/>
        <v>6231498</v>
      </c>
      <c r="AA39" s="53">
        <f t="shared" si="11"/>
        <v>1158495</v>
      </c>
      <c r="AB39" s="53">
        <f t="shared" si="12"/>
        <v>7389993</v>
      </c>
      <c r="AC39" s="55">
        <f t="shared" si="13"/>
        <v>0.7824269700608641</v>
      </c>
      <c r="AD39" s="52">
        <f>SUM(AD9:AD12,AD14:AD17,AD19:AD24,AD26:AD31,AD33:AD37)</f>
        <v>985461</v>
      </c>
      <c r="AE39" s="53">
        <f>SUM(AE9:AE12,AE14:AE17,AE19:AE24,AE26:AE31,AE33:AE37)</f>
        <v>473665</v>
      </c>
      <c r="AF39" s="53">
        <f t="shared" si="14"/>
        <v>1459126</v>
      </c>
      <c r="AG39" s="55">
        <f t="shared" si="15"/>
        <v>0.8613034712646489</v>
      </c>
      <c r="AH39" s="55">
        <f t="shared" si="16"/>
        <v>0.39171668519373926</v>
      </c>
      <c r="AI39" s="96">
        <f>SUM(AI9:AI12,AI14:AI17,AI19:AI24,AI26:AI31,AI33:AI37)</f>
        <v>7841712</v>
      </c>
      <c r="AJ39" s="96">
        <f>SUM(AJ9:AJ12,AJ14:AJ17,AJ19:AJ24,AJ26:AJ31,AJ33:AJ37)</f>
        <v>8016502</v>
      </c>
      <c r="AK39" s="96">
        <f>SUM(AK9:AK12,AK14:AK17,AK19:AK24,AK26:AK31,AK33:AK37)</f>
        <v>6904641</v>
      </c>
      <c r="AL39" s="96"/>
    </row>
    <row r="40" spans="1:38" s="15" customFormat="1" ht="12.75">
      <c r="A40" s="97"/>
      <c r="B40" s="98"/>
      <c r="C40" s="99"/>
      <c r="D40" s="100"/>
      <c r="E40" s="100"/>
      <c r="F40" s="101"/>
      <c r="G40" s="102"/>
      <c r="H40" s="100"/>
      <c r="I40" s="103"/>
      <c r="J40" s="102"/>
      <c r="K40" s="104"/>
      <c r="L40" s="100"/>
      <c r="M40" s="103"/>
      <c r="N40" s="102"/>
      <c r="O40" s="104"/>
      <c r="P40" s="100"/>
      <c r="Q40" s="103"/>
      <c r="R40" s="102"/>
      <c r="S40" s="104"/>
      <c r="T40" s="100"/>
      <c r="U40" s="103"/>
      <c r="V40" s="102"/>
      <c r="W40" s="104"/>
      <c r="X40" s="100"/>
      <c r="Y40" s="103"/>
      <c r="Z40" s="102"/>
      <c r="AA40" s="104"/>
      <c r="AB40" s="100"/>
      <c r="AC40" s="103"/>
      <c r="AD40" s="102"/>
      <c r="AE40" s="100"/>
      <c r="AF40" s="100"/>
      <c r="AG40" s="103"/>
      <c r="AH40" s="103"/>
      <c r="AI40" s="14"/>
      <c r="AJ40" s="14"/>
      <c r="AK40" s="14"/>
      <c r="AL40" s="14"/>
    </row>
    <row r="41" spans="1:38" s="15" customFormat="1" ht="12.75">
      <c r="A41" s="14"/>
      <c r="B41" s="9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94</v>
      </c>
      <c r="B9" s="94" t="s">
        <v>41</v>
      </c>
      <c r="C9" s="40" t="s">
        <v>42</v>
      </c>
      <c r="D9" s="41">
        <v>13504087</v>
      </c>
      <c r="E9" s="42">
        <v>2248236</v>
      </c>
      <c r="F9" s="43">
        <f>$D9+$E9</f>
        <v>15752323</v>
      </c>
      <c r="G9" s="41">
        <v>13902331</v>
      </c>
      <c r="H9" s="42">
        <v>2934433</v>
      </c>
      <c r="I9" s="44">
        <f>$G9+$H9</f>
        <v>16836764</v>
      </c>
      <c r="J9" s="41">
        <v>3169512</v>
      </c>
      <c r="K9" s="42">
        <v>199956</v>
      </c>
      <c r="L9" s="42">
        <f>$J9+$K9</f>
        <v>3369468</v>
      </c>
      <c r="M9" s="45">
        <f>IF($F9=0,0,$L9/$F9)</f>
        <v>0.21390292720635554</v>
      </c>
      <c r="N9" s="46">
        <v>3389131</v>
      </c>
      <c r="O9" s="47">
        <v>465510</v>
      </c>
      <c r="P9" s="48">
        <f>$N9+$O9</f>
        <v>3854641</v>
      </c>
      <c r="Q9" s="45">
        <f>IF($I9=0,0,$P9/$I9)</f>
        <v>0.2289419154417084</v>
      </c>
      <c r="R9" s="46">
        <v>3442979</v>
      </c>
      <c r="S9" s="48">
        <v>383759</v>
      </c>
      <c r="T9" s="48">
        <f>$R9+$S9</f>
        <v>3826738</v>
      </c>
      <c r="U9" s="45">
        <f>IF($I9=0,0,$T9/$I9)</f>
        <v>0.22728464923544692</v>
      </c>
      <c r="V9" s="46">
        <v>906185</v>
      </c>
      <c r="W9" s="48">
        <v>891508</v>
      </c>
      <c r="X9" s="48">
        <f>$V9+$W9</f>
        <v>1797693</v>
      </c>
      <c r="Y9" s="45">
        <f>IF($I9=0,0,$X9/$I9)</f>
        <v>0.10677188324312202</v>
      </c>
      <c r="Z9" s="41">
        <f>(($J9+$N9)+$R9)+$V9</f>
        <v>10907807</v>
      </c>
      <c r="AA9" s="42">
        <f>(($K9+$O9)+$S9)+$W9</f>
        <v>1940733</v>
      </c>
      <c r="AB9" s="42">
        <f>$Z9+$AA9</f>
        <v>12848540</v>
      </c>
      <c r="AC9" s="45">
        <f>IF($I9=0,0,$AB9/$I9)</f>
        <v>0.7631240777622114</v>
      </c>
      <c r="AD9" s="41">
        <v>2599313</v>
      </c>
      <c r="AE9" s="42">
        <v>888477</v>
      </c>
      <c r="AF9" s="42">
        <f>$AD9+$AE9</f>
        <v>3487790</v>
      </c>
      <c r="AG9" s="45">
        <f>IF($AJ9=0,0,$AK9/$AJ9)</f>
        <v>0.9475447102927153</v>
      </c>
      <c r="AH9" s="45">
        <f>IF($AF9=0,0,$X9/$AF9-1)</f>
        <v>-0.4845753328038672</v>
      </c>
      <c r="AI9" s="14">
        <v>13271410</v>
      </c>
      <c r="AJ9" s="14">
        <v>13703556</v>
      </c>
      <c r="AK9" s="14">
        <v>12984732</v>
      </c>
      <c r="AL9" s="14"/>
    </row>
    <row r="10" spans="1:38" s="15" customFormat="1" ht="12.75">
      <c r="A10" s="30" t="s">
        <v>94</v>
      </c>
      <c r="B10" s="94" t="s">
        <v>43</v>
      </c>
      <c r="C10" s="40" t="s">
        <v>44</v>
      </c>
      <c r="D10" s="41">
        <v>23999965</v>
      </c>
      <c r="E10" s="42">
        <v>5270489</v>
      </c>
      <c r="F10" s="44">
        <f aca="true" t="shared" si="0" ref="F10:F27">$D10+$E10</f>
        <v>29270454</v>
      </c>
      <c r="G10" s="41">
        <v>23999965</v>
      </c>
      <c r="H10" s="42">
        <v>6474589</v>
      </c>
      <c r="I10" s="44">
        <f aca="true" t="shared" si="1" ref="I10:I27">$G10+$H10</f>
        <v>30474554</v>
      </c>
      <c r="J10" s="41">
        <v>4918338</v>
      </c>
      <c r="K10" s="42">
        <v>1128157</v>
      </c>
      <c r="L10" s="42">
        <f aca="true" t="shared" si="2" ref="L10:L27">$J10+$K10</f>
        <v>6046495</v>
      </c>
      <c r="M10" s="45">
        <f aca="true" t="shared" si="3" ref="M10:M27">IF($F10=0,0,$L10/$F10)</f>
        <v>0.2065733247594998</v>
      </c>
      <c r="N10" s="46">
        <v>4783470</v>
      </c>
      <c r="O10" s="47">
        <v>1713118</v>
      </c>
      <c r="P10" s="48">
        <f aca="true" t="shared" si="4" ref="P10:P27">$N10+$O10</f>
        <v>6496588</v>
      </c>
      <c r="Q10" s="45">
        <f aca="true" t="shared" si="5" ref="Q10:Q27">IF($I10=0,0,$P10/$I10)</f>
        <v>0.21318074088959596</v>
      </c>
      <c r="R10" s="46">
        <v>5135340</v>
      </c>
      <c r="S10" s="48">
        <v>1447340</v>
      </c>
      <c r="T10" s="48">
        <f aca="true" t="shared" si="6" ref="T10:T27">$R10+$S10</f>
        <v>6582680</v>
      </c>
      <c r="U10" s="45">
        <f aca="true" t="shared" si="7" ref="U10:U27">IF($I10=0,0,$T10/$I10)</f>
        <v>0.21600578633570813</v>
      </c>
      <c r="V10" s="46">
        <v>5929498</v>
      </c>
      <c r="W10" s="48">
        <v>2348799</v>
      </c>
      <c r="X10" s="48">
        <f aca="true" t="shared" si="8" ref="X10:X27">$V10+$W10</f>
        <v>8278297</v>
      </c>
      <c r="Y10" s="45">
        <f aca="true" t="shared" si="9" ref="Y10:Y27">IF($I10=0,0,$X10/$I10)</f>
        <v>0.27164620686491425</v>
      </c>
      <c r="Z10" s="41">
        <f aca="true" t="shared" si="10" ref="Z10:Z27">(($J10+$N10)+$R10)+$V10</f>
        <v>20766646</v>
      </c>
      <c r="AA10" s="42">
        <f aca="true" t="shared" si="11" ref="AA10:AA27">(($K10+$O10)+$S10)+$W10</f>
        <v>6637414</v>
      </c>
      <c r="AB10" s="42">
        <f aca="true" t="shared" si="12" ref="AB10:AB27">$Z10+$AA10</f>
        <v>27404060</v>
      </c>
      <c r="AC10" s="45">
        <f aca="true" t="shared" si="13" ref="AC10:AC27">IF($I10=0,0,$AB10/$I10)</f>
        <v>0.8992440053429493</v>
      </c>
      <c r="AD10" s="41">
        <v>4990051</v>
      </c>
      <c r="AE10" s="42">
        <v>1310884</v>
      </c>
      <c r="AF10" s="42">
        <f aca="true" t="shared" si="14" ref="AF10:AF27">$AD10+$AE10</f>
        <v>6300935</v>
      </c>
      <c r="AG10" s="45">
        <f aca="true" t="shared" si="15" ref="AG10:AG27">IF($AJ10=0,0,$AK10/$AJ10)</f>
        <v>0.9554450104759983</v>
      </c>
      <c r="AH10" s="45">
        <f aca="true" t="shared" si="16" ref="AH10:AH27">IF($AF10=0,0,$X10/$AF10-1)</f>
        <v>0.31382040919323884</v>
      </c>
      <c r="AI10" s="14">
        <v>24662970</v>
      </c>
      <c r="AJ10" s="14">
        <v>23080378</v>
      </c>
      <c r="AK10" s="14">
        <v>22052032</v>
      </c>
      <c r="AL10" s="14"/>
    </row>
    <row r="11" spans="1:38" s="15" customFormat="1" ht="12.75">
      <c r="A11" s="30" t="s">
        <v>94</v>
      </c>
      <c r="B11" s="94" t="s">
        <v>45</v>
      </c>
      <c r="C11" s="40" t="s">
        <v>46</v>
      </c>
      <c r="D11" s="41">
        <v>12708977</v>
      </c>
      <c r="E11" s="42">
        <v>3161765</v>
      </c>
      <c r="F11" s="43">
        <f t="shared" si="0"/>
        <v>15870742</v>
      </c>
      <c r="G11" s="41">
        <v>13159725</v>
      </c>
      <c r="H11" s="42">
        <v>3050998</v>
      </c>
      <c r="I11" s="44">
        <f t="shared" si="1"/>
        <v>16210723</v>
      </c>
      <c r="J11" s="41">
        <v>2345102</v>
      </c>
      <c r="K11" s="42">
        <v>270800</v>
      </c>
      <c r="L11" s="42">
        <f t="shared" si="2"/>
        <v>2615902</v>
      </c>
      <c r="M11" s="45">
        <f t="shared" si="3"/>
        <v>0.16482543790328139</v>
      </c>
      <c r="N11" s="46">
        <v>3067442</v>
      </c>
      <c r="O11" s="47">
        <v>574014</v>
      </c>
      <c r="P11" s="48">
        <f t="shared" si="4"/>
        <v>3641456</v>
      </c>
      <c r="Q11" s="45">
        <f t="shared" si="5"/>
        <v>0.22463254723432138</v>
      </c>
      <c r="R11" s="46">
        <v>3442741</v>
      </c>
      <c r="S11" s="48">
        <v>402105</v>
      </c>
      <c r="T11" s="48">
        <f t="shared" si="6"/>
        <v>3844846</v>
      </c>
      <c r="U11" s="45">
        <f t="shared" si="7"/>
        <v>0.23717918071883654</v>
      </c>
      <c r="V11" s="46">
        <v>3297315</v>
      </c>
      <c r="W11" s="48">
        <v>1397238</v>
      </c>
      <c r="X11" s="48">
        <f t="shared" si="8"/>
        <v>4694553</v>
      </c>
      <c r="Y11" s="45">
        <f t="shared" si="9"/>
        <v>0.28959553500482366</v>
      </c>
      <c r="Z11" s="41">
        <f t="shared" si="10"/>
        <v>12152600</v>
      </c>
      <c r="AA11" s="42">
        <f t="shared" si="11"/>
        <v>2644157</v>
      </c>
      <c r="AB11" s="42">
        <f t="shared" si="12"/>
        <v>14796757</v>
      </c>
      <c r="AC11" s="45">
        <f t="shared" si="13"/>
        <v>0.9127758829757315</v>
      </c>
      <c r="AD11" s="41">
        <v>2934598</v>
      </c>
      <c r="AE11" s="42">
        <v>840315</v>
      </c>
      <c r="AF11" s="42">
        <f t="shared" si="14"/>
        <v>3774913</v>
      </c>
      <c r="AG11" s="45">
        <f t="shared" si="15"/>
        <v>0.9671902463340092</v>
      </c>
      <c r="AH11" s="45">
        <f t="shared" si="16"/>
        <v>0.24361885956047202</v>
      </c>
      <c r="AI11" s="14">
        <v>12522599</v>
      </c>
      <c r="AJ11" s="14">
        <v>12305609</v>
      </c>
      <c r="AK11" s="14">
        <v>11901865</v>
      </c>
      <c r="AL11" s="14"/>
    </row>
    <row r="12" spans="1:38" s="87" customFormat="1" ht="12.75">
      <c r="A12" s="95"/>
      <c r="B12" s="112" t="s">
        <v>609</v>
      </c>
      <c r="C12" s="33"/>
      <c r="D12" s="52">
        <f>SUM(D9:D11)</f>
        <v>50213029</v>
      </c>
      <c r="E12" s="53">
        <f>SUM(E9:E11)</f>
        <v>10680490</v>
      </c>
      <c r="F12" s="89">
        <f t="shared" si="0"/>
        <v>60893519</v>
      </c>
      <c r="G12" s="52">
        <f>SUM(G9:G11)</f>
        <v>51062021</v>
      </c>
      <c r="H12" s="53">
        <f>SUM(H9:H11)</f>
        <v>12460020</v>
      </c>
      <c r="I12" s="54">
        <f t="shared" si="1"/>
        <v>63522041</v>
      </c>
      <c r="J12" s="52">
        <f>SUM(J9:J11)</f>
        <v>10432952</v>
      </c>
      <c r="K12" s="53">
        <f>SUM(K9:K11)</f>
        <v>1598913</v>
      </c>
      <c r="L12" s="53">
        <f t="shared" si="2"/>
        <v>12031865</v>
      </c>
      <c r="M12" s="55">
        <f t="shared" si="3"/>
        <v>0.19758859723643168</v>
      </c>
      <c r="N12" s="74">
        <f>SUM(N9:N11)</f>
        <v>11240043</v>
      </c>
      <c r="O12" s="75">
        <f>SUM(O9:O11)</f>
        <v>2752642</v>
      </c>
      <c r="P12" s="76">
        <f t="shared" si="4"/>
        <v>13992685</v>
      </c>
      <c r="Q12" s="55">
        <f t="shared" si="5"/>
        <v>0.22028078411397392</v>
      </c>
      <c r="R12" s="74">
        <f>SUM(R9:R11)</f>
        <v>12021060</v>
      </c>
      <c r="S12" s="76">
        <f>SUM(S9:S11)</f>
        <v>2233204</v>
      </c>
      <c r="T12" s="76">
        <f t="shared" si="6"/>
        <v>14254264</v>
      </c>
      <c r="U12" s="55">
        <f t="shared" si="7"/>
        <v>0.22439870910319143</v>
      </c>
      <c r="V12" s="74">
        <f>SUM(V9:V11)</f>
        <v>10132998</v>
      </c>
      <c r="W12" s="76">
        <f>SUM(W9:W11)</f>
        <v>4637545</v>
      </c>
      <c r="X12" s="76">
        <f t="shared" si="8"/>
        <v>14770543</v>
      </c>
      <c r="Y12" s="55">
        <f t="shared" si="9"/>
        <v>0.2325262659617628</v>
      </c>
      <c r="Z12" s="52">
        <f t="shared" si="10"/>
        <v>43827053</v>
      </c>
      <c r="AA12" s="53">
        <f t="shared" si="11"/>
        <v>11222304</v>
      </c>
      <c r="AB12" s="53">
        <f t="shared" si="12"/>
        <v>55049357</v>
      </c>
      <c r="AC12" s="55">
        <f t="shared" si="13"/>
        <v>0.8666182026487468</v>
      </c>
      <c r="AD12" s="52">
        <f>SUM(AD9:AD11)</f>
        <v>10523962</v>
      </c>
      <c r="AE12" s="53">
        <f>SUM(AE9:AE11)</f>
        <v>3039676</v>
      </c>
      <c r="AF12" s="53">
        <f t="shared" si="14"/>
        <v>13563638</v>
      </c>
      <c r="AG12" s="55">
        <f t="shared" si="15"/>
        <v>0.9561838658795418</v>
      </c>
      <c r="AH12" s="55">
        <f t="shared" si="16"/>
        <v>0.08898092090042509</v>
      </c>
      <c r="AI12" s="96">
        <f>SUM(AI9:AI11)</f>
        <v>50456979</v>
      </c>
      <c r="AJ12" s="96">
        <f>SUM(AJ9:AJ11)</f>
        <v>49089543</v>
      </c>
      <c r="AK12" s="96">
        <f>SUM(AK9:AK11)</f>
        <v>46938629</v>
      </c>
      <c r="AL12" s="96"/>
    </row>
    <row r="13" spans="1:38" s="15" customFormat="1" ht="12.75">
      <c r="A13" s="30" t="s">
        <v>95</v>
      </c>
      <c r="B13" s="94" t="s">
        <v>60</v>
      </c>
      <c r="C13" s="40" t="s">
        <v>61</v>
      </c>
      <c r="D13" s="41">
        <v>2156141</v>
      </c>
      <c r="E13" s="42">
        <v>293090</v>
      </c>
      <c r="F13" s="43">
        <f t="shared" si="0"/>
        <v>2449231</v>
      </c>
      <c r="G13" s="41">
        <v>2281051</v>
      </c>
      <c r="H13" s="42">
        <v>385610</v>
      </c>
      <c r="I13" s="44">
        <f t="shared" si="1"/>
        <v>2666661</v>
      </c>
      <c r="J13" s="41">
        <v>607545</v>
      </c>
      <c r="K13" s="42">
        <v>27352</v>
      </c>
      <c r="L13" s="42">
        <f t="shared" si="2"/>
        <v>634897</v>
      </c>
      <c r="M13" s="45">
        <f t="shared" si="3"/>
        <v>0.25922299693250656</v>
      </c>
      <c r="N13" s="46">
        <v>509995</v>
      </c>
      <c r="O13" s="47">
        <v>31408</v>
      </c>
      <c r="P13" s="48">
        <f t="shared" si="4"/>
        <v>541403</v>
      </c>
      <c r="Q13" s="45">
        <f t="shared" si="5"/>
        <v>0.20302655643143241</v>
      </c>
      <c r="R13" s="46">
        <v>539445</v>
      </c>
      <c r="S13" s="48">
        <v>16692</v>
      </c>
      <c r="T13" s="48">
        <f t="shared" si="6"/>
        <v>556137</v>
      </c>
      <c r="U13" s="45">
        <f t="shared" si="7"/>
        <v>0.20855181817261362</v>
      </c>
      <c r="V13" s="46">
        <v>521579</v>
      </c>
      <c r="W13" s="48">
        <v>-26797</v>
      </c>
      <c r="X13" s="48">
        <f t="shared" si="8"/>
        <v>494782</v>
      </c>
      <c r="Y13" s="45">
        <f t="shared" si="9"/>
        <v>0.18554364428024409</v>
      </c>
      <c r="Z13" s="41">
        <f t="shared" si="10"/>
        <v>2178564</v>
      </c>
      <c r="AA13" s="42">
        <f t="shared" si="11"/>
        <v>48655</v>
      </c>
      <c r="AB13" s="42">
        <f t="shared" si="12"/>
        <v>2227219</v>
      </c>
      <c r="AC13" s="45">
        <f t="shared" si="13"/>
        <v>0.8352088998189121</v>
      </c>
      <c r="AD13" s="41">
        <v>0</v>
      </c>
      <c r="AE13" s="42">
        <v>0</v>
      </c>
      <c r="AF13" s="42">
        <f t="shared" si="14"/>
        <v>0</v>
      </c>
      <c r="AG13" s="45">
        <f t="shared" si="15"/>
        <v>0</v>
      </c>
      <c r="AH13" s="45">
        <f t="shared" si="16"/>
        <v>0</v>
      </c>
      <c r="AI13" s="14">
        <v>0</v>
      </c>
      <c r="AJ13" s="14">
        <v>0</v>
      </c>
      <c r="AK13" s="14">
        <v>0</v>
      </c>
      <c r="AL13" s="14"/>
    </row>
    <row r="14" spans="1:38" s="15" customFormat="1" ht="12.75">
      <c r="A14" s="30" t="s">
        <v>95</v>
      </c>
      <c r="B14" s="94" t="s">
        <v>229</v>
      </c>
      <c r="C14" s="40" t="s">
        <v>230</v>
      </c>
      <c r="D14" s="41">
        <v>307239</v>
      </c>
      <c r="E14" s="42">
        <v>59386</v>
      </c>
      <c r="F14" s="43">
        <f t="shared" si="0"/>
        <v>366625</v>
      </c>
      <c r="G14" s="41">
        <v>341838</v>
      </c>
      <c r="H14" s="42">
        <v>47866</v>
      </c>
      <c r="I14" s="44">
        <f t="shared" si="1"/>
        <v>389704</v>
      </c>
      <c r="J14" s="41">
        <v>90824</v>
      </c>
      <c r="K14" s="42">
        <v>2002</v>
      </c>
      <c r="L14" s="42">
        <f t="shared" si="2"/>
        <v>92826</v>
      </c>
      <c r="M14" s="45">
        <f t="shared" si="3"/>
        <v>0.2531905898397545</v>
      </c>
      <c r="N14" s="46">
        <v>80631</v>
      </c>
      <c r="O14" s="47">
        <v>10124</v>
      </c>
      <c r="P14" s="48">
        <f t="shared" si="4"/>
        <v>90755</v>
      </c>
      <c r="Q14" s="45">
        <f t="shared" si="5"/>
        <v>0.2328818795803995</v>
      </c>
      <c r="R14" s="46">
        <v>83279</v>
      </c>
      <c r="S14" s="48">
        <v>6366</v>
      </c>
      <c r="T14" s="48">
        <f t="shared" si="6"/>
        <v>89645</v>
      </c>
      <c r="U14" s="45">
        <f t="shared" si="7"/>
        <v>0.23003356393570504</v>
      </c>
      <c r="V14" s="46">
        <v>80377</v>
      </c>
      <c r="W14" s="48">
        <v>19530</v>
      </c>
      <c r="X14" s="48">
        <f t="shared" si="8"/>
        <v>99907</v>
      </c>
      <c r="Y14" s="45">
        <f t="shared" si="9"/>
        <v>0.2563663703734116</v>
      </c>
      <c r="Z14" s="41">
        <f t="shared" si="10"/>
        <v>335111</v>
      </c>
      <c r="AA14" s="42">
        <f t="shared" si="11"/>
        <v>38022</v>
      </c>
      <c r="AB14" s="42">
        <f t="shared" si="12"/>
        <v>373133</v>
      </c>
      <c r="AC14" s="45">
        <f t="shared" si="13"/>
        <v>0.9574779832898815</v>
      </c>
      <c r="AD14" s="41">
        <v>63729</v>
      </c>
      <c r="AE14" s="42">
        <v>47146</v>
      </c>
      <c r="AF14" s="42">
        <f t="shared" si="14"/>
        <v>110875</v>
      </c>
      <c r="AG14" s="45">
        <f t="shared" si="15"/>
        <v>0.8898061728111949</v>
      </c>
      <c r="AH14" s="45">
        <f t="shared" si="16"/>
        <v>-0.09892220969560317</v>
      </c>
      <c r="AI14" s="14">
        <v>355289</v>
      </c>
      <c r="AJ14" s="14">
        <v>392463</v>
      </c>
      <c r="AK14" s="14">
        <v>349216</v>
      </c>
      <c r="AL14" s="14"/>
    </row>
    <row r="15" spans="1:38" s="15" customFormat="1" ht="12.75">
      <c r="A15" s="30" t="s">
        <v>95</v>
      </c>
      <c r="B15" s="94" t="s">
        <v>231</v>
      </c>
      <c r="C15" s="40" t="s">
        <v>232</v>
      </c>
      <c r="D15" s="41">
        <v>251862</v>
      </c>
      <c r="E15" s="42">
        <v>63230</v>
      </c>
      <c r="F15" s="43">
        <f t="shared" si="0"/>
        <v>315092</v>
      </c>
      <c r="G15" s="41">
        <v>251862</v>
      </c>
      <c r="H15" s="42">
        <v>63230</v>
      </c>
      <c r="I15" s="44">
        <f t="shared" si="1"/>
        <v>315092</v>
      </c>
      <c r="J15" s="41">
        <v>60108</v>
      </c>
      <c r="K15" s="42">
        <v>6152</v>
      </c>
      <c r="L15" s="42">
        <f t="shared" si="2"/>
        <v>66260</v>
      </c>
      <c r="M15" s="45">
        <f t="shared" si="3"/>
        <v>0.21028778896322345</v>
      </c>
      <c r="N15" s="46">
        <v>68651</v>
      </c>
      <c r="O15" s="47">
        <v>8674</v>
      </c>
      <c r="P15" s="48">
        <f t="shared" si="4"/>
        <v>77325</v>
      </c>
      <c r="Q15" s="45">
        <f t="shared" si="5"/>
        <v>0.2454045167760527</v>
      </c>
      <c r="R15" s="46">
        <v>52577</v>
      </c>
      <c r="S15" s="48">
        <v>12298</v>
      </c>
      <c r="T15" s="48">
        <f t="shared" si="6"/>
        <v>64875</v>
      </c>
      <c r="U15" s="45">
        <f t="shared" si="7"/>
        <v>0.20589224734363298</v>
      </c>
      <c r="V15" s="46">
        <v>60308</v>
      </c>
      <c r="W15" s="48">
        <v>17727</v>
      </c>
      <c r="X15" s="48">
        <f t="shared" si="8"/>
        <v>78035</v>
      </c>
      <c r="Y15" s="45">
        <f t="shared" si="9"/>
        <v>0.2476578269203915</v>
      </c>
      <c r="Z15" s="41">
        <f t="shared" si="10"/>
        <v>241644</v>
      </c>
      <c r="AA15" s="42">
        <f t="shared" si="11"/>
        <v>44851</v>
      </c>
      <c r="AB15" s="42">
        <f t="shared" si="12"/>
        <v>286495</v>
      </c>
      <c r="AC15" s="45">
        <f t="shared" si="13"/>
        <v>0.9092423800033006</v>
      </c>
      <c r="AD15" s="41">
        <v>43195</v>
      </c>
      <c r="AE15" s="42">
        <v>0</v>
      </c>
      <c r="AF15" s="42">
        <f t="shared" si="14"/>
        <v>43195</v>
      </c>
      <c r="AG15" s="45">
        <f t="shared" si="15"/>
        <v>0</v>
      </c>
      <c r="AH15" s="45">
        <f t="shared" si="16"/>
        <v>0.806574835050353</v>
      </c>
      <c r="AI15" s="14">
        <v>0</v>
      </c>
      <c r="AJ15" s="14">
        <v>0</v>
      </c>
      <c r="AK15" s="14">
        <v>208540</v>
      </c>
      <c r="AL15" s="14"/>
    </row>
    <row r="16" spans="1:38" s="15" customFormat="1" ht="12.75">
      <c r="A16" s="30" t="s">
        <v>114</v>
      </c>
      <c r="B16" s="94" t="s">
        <v>233</v>
      </c>
      <c r="C16" s="40" t="s">
        <v>234</v>
      </c>
      <c r="D16" s="41">
        <v>274878</v>
      </c>
      <c r="E16" s="42">
        <v>18235</v>
      </c>
      <c r="F16" s="43">
        <f t="shared" si="0"/>
        <v>293113</v>
      </c>
      <c r="G16" s="41">
        <v>274878</v>
      </c>
      <c r="H16" s="42">
        <v>18235</v>
      </c>
      <c r="I16" s="44">
        <f t="shared" si="1"/>
        <v>293113</v>
      </c>
      <c r="J16" s="41">
        <v>76833</v>
      </c>
      <c r="K16" s="42">
        <v>833</v>
      </c>
      <c r="L16" s="42">
        <f t="shared" si="2"/>
        <v>77666</v>
      </c>
      <c r="M16" s="45">
        <f t="shared" si="3"/>
        <v>0.2649694827592089</v>
      </c>
      <c r="N16" s="46">
        <v>60901</v>
      </c>
      <c r="O16" s="47">
        <v>3367</v>
      </c>
      <c r="P16" s="48">
        <f t="shared" si="4"/>
        <v>64268</v>
      </c>
      <c r="Q16" s="45">
        <f t="shared" si="5"/>
        <v>0.2192601488163268</v>
      </c>
      <c r="R16" s="46">
        <v>109726</v>
      </c>
      <c r="S16" s="48">
        <v>229</v>
      </c>
      <c r="T16" s="48">
        <f t="shared" si="6"/>
        <v>109955</v>
      </c>
      <c r="U16" s="45">
        <f t="shared" si="7"/>
        <v>0.37512836346392003</v>
      </c>
      <c r="V16" s="46">
        <v>27305</v>
      </c>
      <c r="W16" s="48">
        <v>985</v>
      </c>
      <c r="X16" s="48">
        <f t="shared" si="8"/>
        <v>28290</v>
      </c>
      <c r="Y16" s="45">
        <f t="shared" si="9"/>
        <v>0.09651567825377926</v>
      </c>
      <c r="Z16" s="41">
        <f t="shared" si="10"/>
        <v>274765</v>
      </c>
      <c r="AA16" s="42">
        <f t="shared" si="11"/>
        <v>5414</v>
      </c>
      <c r="AB16" s="42">
        <f t="shared" si="12"/>
        <v>280179</v>
      </c>
      <c r="AC16" s="45">
        <f t="shared" si="13"/>
        <v>0.955873673293235</v>
      </c>
      <c r="AD16" s="41">
        <v>21835</v>
      </c>
      <c r="AE16" s="42">
        <v>14393</v>
      </c>
      <c r="AF16" s="42">
        <f t="shared" si="14"/>
        <v>36228</v>
      </c>
      <c r="AG16" s="45">
        <f t="shared" si="15"/>
        <v>0.7945761844109788</v>
      </c>
      <c r="AH16" s="45">
        <f t="shared" si="16"/>
        <v>-0.21911228883736333</v>
      </c>
      <c r="AI16" s="14">
        <v>319165</v>
      </c>
      <c r="AJ16" s="14">
        <v>320328</v>
      </c>
      <c r="AK16" s="14">
        <v>254525</v>
      </c>
      <c r="AL16" s="14"/>
    </row>
    <row r="17" spans="1:38" s="87" customFormat="1" ht="12.75">
      <c r="A17" s="95"/>
      <c r="B17" s="112" t="s">
        <v>624</v>
      </c>
      <c r="C17" s="33"/>
      <c r="D17" s="52">
        <f>SUM(D13:D16)</f>
        <v>2990120</v>
      </c>
      <c r="E17" s="53">
        <f>SUM(E13:E16)</f>
        <v>433941</v>
      </c>
      <c r="F17" s="89">
        <f t="shared" si="0"/>
        <v>3424061</v>
      </c>
      <c r="G17" s="52">
        <f>SUM(G13:G16)</f>
        <v>3149629</v>
      </c>
      <c r="H17" s="53">
        <f>SUM(H13:H16)</f>
        <v>514941</v>
      </c>
      <c r="I17" s="54">
        <f t="shared" si="1"/>
        <v>3664570</v>
      </c>
      <c r="J17" s="52">
        <f>SUM(J13:J16)</f>
        <v>835310</v>
      </c>
      <c r="K17" s="53">
        <f>SUM(K13:K16)</f>
        <v>36339</v>
      </c>
      <c r="L17" s="53">
        <f t="shared" si="2"/>
        <v>871649</v>
      </c>
      <c r="M17" s="55">
        <f t="shared" si="3"/>
        <v>0.2545658503163349</v>
      </c>
      <c r="N17" s="74">
        <f>SUM(N13:N16)</f>
        <v>720178</v>
      </c>
      <c r="O17" s="75">
        <f>SUM(O13:O16)</f>
        <v>53573</v>
      </c>
      <c r="P17" s="76">
        <f t="shared" si="4"/>
        <v>773751</v>
      </c>
      <c r="Q17" s="55">
        <f t="shared" si="5"/>
        <v>0.21114373582712295</v>
      </c>
      <c r="R17" s="74">
        <f>SUM(R13:R16)</f>
        <v>785027</v>
      </c>
      <c r="S17" s="76">
        <f>SUM(S13:S16)</f>
        <v>35585</v>
      </c>
      <c r="T17" s="76">
        <f t="shared" si="6"/>
        <v>820612</v>
      </c>
      <c r="U17" s="55">
        <f t="shared" si="7"/>
        <v>0.22393132072794353</v>
      </c>
      <c r="V17" s="74">
        <f>SUM(V13:V16)</f>
        <v>689569</v>
      </c>
      <c r="W17" s="76">
        <f>SUM(W13:W16)</f>
        <v>11445</v>
      </c>
      <c r="X17" s="76">
        <f t="shared" si="8"/>
        <v>701014</v>
      </c>
      <c r="Y17" s="55">
        <f t="shared" si="9"/>
        <v>0.1912950223354991</v>
      </c>
      <c r="Z17" s="52">
        <f t="shared" si="10"/>
        <v>3030084</v>
      </c>
      <c r="AA17" s="53">
        <f t="shared" si="11"/>
        <v>136942</v>
      </c>
      <c r="AB17" s="53">
        <f t="shared" si="12"/>
        <v>3167026</v>
      </c>
      <c r="AC17" s="55">
        <f t="shared" si="13"/>
        <v>0.8642285452317734</v>
      </c>
      <c r="AD17" s="52">
        <f>SUM(AD13:AD16)</f>
        <v>128759</v>
      </c>
      <c r="AE17" s="53">
        <f>SUM(AE13:AE16)</f>
        <v>61539</v>
      </c>
      <c r="AF17" s="53">
        <f t="shared" si="14"/>
        <v>190298</v>
      </c>
      <c r="AG17" s="55">
        <f t="shared" si="15"/>
        <v>1.1395780810924943</v>
      </c>
      <c r="AH17" s="55">
        <f t="shared" si="16"/>
        <v>2.683769666523032</v>
      </c>
      <c r="AI17" s="96">
        <f>SUM(AI13:AI16)</f>
        <v>674454</v>
      </c>
      <c r="AJ17" s="96">
        <f>SUM(AJ13:AJ16)</f>
        <v>712791</v>
      </c>
      <c r="AK17" s="96">
        <f>SUM(AK13:AK16)</f>
        <v>812281</v>
      </c>
      <c r="AL17" s="96"/>
    </row>
    <row r="18" spans="1:38" s="15" customFormat="1" ht="12.75">
      <c r="A18" s="30" t="s">
        <v>95</v>
      </c>
      <c r="B18" s="94" t="s">
        <v>235</v>
      </c>
      <c r="C18" s="40" t="s">
        <v>236</v>
      </c>
      <c r="D18" s="41">
        <v>118307</v>
      </c>
      <c r="E18" s="42">
        <v>44006</v>
      </c>
      <c r="F18" s="43">
        <f t="shared" si="0"/>
        <v>162313</v>
      </c>
      <c r="G18" s="41">
        <v>118307</v>
      </c>
      <c r="H18" s="42">
        <v>44006</v>
      </c>
      <c r="I18" s="44">
        <f t="shared" si="1"/>
        <v>162313</v>
      </c>
      <c r="J18" s="41">
        <v>25977</v>
      </c>
      <c r="K18" s="42">
        <v>1729</v>
      </c>
      <c r="L18" s="42">
        <f t="shared" si="2"/>
        <v>27706</v>
      </c>
      <c r="M18" s="45">
        <f t="shared" si="3"/>
        <v>0.1706948919679878</v>
      </c>
      <c r="N18" s="46">
        <v>29162</v>
      </c>
      <c r="O18" s="47">
        <v>6001</v>
      </c>
      <c r="P18" s="48">
        <f t="shared" si="4"/>
        <v>35163</v>
      </c>
      <c r="Q18" s="45">
        <f t="shared" si="5"/>
        <v>0.21663699149174742</v>
      </c>
      <c r="R18" s="46">
        <v>29207</v>
      </c>
      <c r="S18" s="48">
        <v>9110</v>
      </c>
      <c r="T18" s="48">
        <f t="shared" si="6"/>
        <v>38317</v>
      </c>
      <c r="U18" s="45">
        <f t="shared" si="7"/>
        <v>0.23606858353921129</v>
      </c>
      <c r="V18" s="46">
        <v>27875</v>
      </c>
      <c r="W18" s="48">
        <v>5566</v>
      </c>
      <c r="X18" s="48">
        <f t="shared" si="8"/>
        <v>33441</v>
      </c>
      <c r="Y18" s="45">
        <f t="shared" si="9"/>
        <v>0.20602785975245358</v>
      </c>
      <c r="Z18" s="41">
        <f t="shared" si="10"/>
        <v>112221</v>
      </c>
      <c r="AA18" s="42">
        <f t="shared" si="11"/>
        <v>22406</v>
      </c>
      <c r="AB18" s="42">
        <f t="shared" si="12"/>
        <v>134627</v>
      </c>
      <c r="AC18" s="45">
        <f t="shared" si="13"/>
        <v>0.8294283267514001</v>
      </c>
      <c r="AD18" s="41">
        <v>0</v>
      </c>
      <c r="AE18" s="42">
        <v>0</v>
      </c>
      <c r="AF18" s="42">
        <f t="shared" si="14"/>
        <v>0</v>
      </c>
      <c r="AG18" s="45">
        <f t="shared" si="15"/>
        <v>0</v>
      </c>
      <c r="AH18" s="45">
        <f t="shared" si="16"/>
        <v>0</v>
      </c>
      <c r="AI18" s="14">
        <v>0</v>
      </c>
      <c r="AJ18" s="14">
        <v>0</v>
      </c>
      <c r="AK18" s="14">
        <v>0</v>
      </c>
      <c r="AL18" s="14"/>
    </row>
    <row r="19" spans="1:38" s="15" customFormat="1" ht="12.75">
      <c r="A19" s="30" t="s">
        <v>95</v>
      </c>
      <c r="B19" s="94" t="s">
        <v>237</v>
      </c>
      <c r="C19" s="40" t="s">
        <v>238</v>
      </c>
      <c r="D19" s="41">
        <v>416789</v>
      </c>
      <c r="E19" s="42">
        <v>116968</v>
      </c>
      <c r="F19" s="43">
        <f t="shared" si="0"/>
        <v>533757</v>
      </c>
      <c r="G19" s="41">
        <v>416789</v>
      </c>
      <c r="H19" s="42">
        <v>116968</v>
      </c>
      <c r="I19" s="44">
        <f t="shared" si="1"/>
        <v>533757</v>
      </c>
      <c r="J19" s="41">
        <v>81079</v>
      </c>
      <c r="K19" s="42">
        <v>2563</v>
      </c>
      <c r="L19" s="42">
        <f t="shared" si="2"/>
        <v>83642</v>
      </c>
      <c r="M19" s="45">
        <f t="shared" si="3"/>
        <v>0.1567042680470701</v>
      </c>
      <c r="N19" s="46">
        <v>87306</v>
      </c>
      <c r="O19" s="47">
        <v>30170</v>
      </c>
      <c r="P19" s="48">
        <f t="shared" si="4"/>
        <v>117476</v>
      </c>
      <c r="Q19" s="45">
        <f t="shared" si="5"/>
        <v>0.22009266389012228</v>
      </c>
      <c r="R19" s="46">
        <v>105277</v>
      </c>
      <c r="S19" s="48">
        <v>11772</v>
      </c>
      <c r="T19" s="48">
        <f t="shared" si="6"/>
        <v>117049</v>
      </c>
      <c r="U19" s="45">
        <f t="shared" si="7"/>
        <v>0.21929267438178796</v>
      </c>
      <c r="V19" s="46">
        <v>65277</v>
      </c>
      <c r="W19" s="48">
        <v>32389</v>
      </c>
      <c r="X19" s="48">
        <f t="shared" si="8"/>
        <v>97666</v>
      </c>
      <c r="Y19" s="45">
        <f t="shared" si="9"/>
        <v>0.1829783965362515</v>
      </c>
      <c r="Z19" s="41">
        <f t="shared" si="10"/>
        <v>338939</v>
      </c>
      <c r="AA19" s="42">
        <f t="shared" si="11"/>
        <v>76894</v>
      </c>
      <c r="AB19" s="42">
        <f t="shared" si="12"/>
        <v>415833</v>
      </c>
      <c r="AC19" s="45">
        <f t="shared" si="13"/>
        <v>0.7790680028552319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</v>
      </c>
      <c r="AH19" s="45">
        <f t="shared" si="16"/>
        <v>0</v>
      </c>
      <c r="AI19" s="14">
        <v>0</v>
      </c>
      <c r="AJ19" s="14">
        <v>0</v>
      </c>
      <c r="AK19" s="14">
        <v>0</v>
      </c>
      <c r="AL19" s="14"/>
    </row>
    <row r="20" spans="1:38" s="15" customFormat="1" ht="12.75">
      <c r="A20" s="30" t="s">
        <v>114</v>
      </c>
      <c r="B20" s="94" t="s">
        <v>239</v>
      </c>
      <c r="C20" s="40" t="s">
        <v>240</v>
      </c>
      <c r="D20" s="41">
        <v>41295</v>
      </c>
      <c r="E20" s="42">
        <v>0</v>
      </c>
      <c r="F20" s="43">
        <f t="shared" si="0"/>
        <v>41295</v>
      </c>
      <c r="G20" s="41">
        <v>41295</v>
      </c>
      <c r="H20" s="42">
        <v>0</v>
      </c>
      <c r="I20" s="44">
        <f t="shared" si="1"/>
        <v>41295</v>
      </c>
      <c r="J20" s="41">
        <v>9891</v>
      </c>
      <c r="K20" s="42">
        <v>120</v>
      </c>
      <c r="L20" s="42">
        <f t="shared" si="2"/>
        <v>10011</v>
      </c>
      <c r="M20" s="45">
        <f t="shared" si="3"/>
        <v>0.2424264438794043</v>
      </c>
      <c r="N20" s="46">
        <v>8514</v>
      </c>
      <c r="O20" s="47">
        <v>148</v>
      </c>
      <c r="P20" s="48">
        <f t="shared" si="4"/>
        <v>8662</v>
      </c>
      <c r="Q20" s="45">
        <f t="shared" si="5"/>
        <v>0.2097590507325342</v>
      </c>
      <c r="R20" s="46">
        <v>11655</v>
      </c>
      <c r="S20" s="48">
        <v>440</v>
      </c>
      <c r="T20" s="48">
        <f t="shared" si="6"/>
        <v>12095</v>
      </c>
      <c r="U20" s="45">
        <f t="shared" si="7"/>
        <v>0.29289260200992856</v>
      </c>
      <c r="V20" s="46">
        <v>4737</v>
      </c>
      <c r="W20" s="48">
        <v>133</v>
      </c>
      <c r="X20" s="48">
        <f t="shared" si="8"/>
        <v>4870</v>
      </c>
      <c r="Y20" s="45">
        <f t="shared" si="9"/>
        <v>0.11793195302094685</v>
      </c>
      <c r="Z20" s="41">
        <f t="shared" si="10"/>
        <v>34797</v>
      </c>
      <c r="AA20" s="42">
        <f t="shared" si="11"/>
        <v>841</v>
      </c>
      <c r="AB20" s="42">
        <f t="shared" si="12"/>
        <v>35638</v>
      </c>
      <c r="AC20" s="45">
        <f t="shared" si="13"/>
        <v>0.8630100496428139</v>
      </c>
      <c r="AD20" s="41">
        <v>0</v>
      </c>
      <c r="AE20" s="42">
        <v>0</v>
      </c>
      <c r="AF20" s="42">
        <f t="shared" si="14"/>
        <v>0</v>
      </c>
      <c r="AG20" s="45">
        <f t="shared" si="15"/>
        <v>0</v>
      </c>
      <c r="AH20" s="45">
        <f t="shared" si="16"/>
        <v>0</v>
      </c>
      <c r="AI20" s="14">
        <v>6905</v>
      </c>
      <c r="AJ20" s="14">
        <v>6905</v>
      </c>
      <c r="AK20" s="14">
        <v>0</v>
      </c>
      <c r="AL20" s="14"/>
    </row>
    <row r="21" spans="1:38" s="87" customFormat="1" ht="12.75">
      <c r="A21" s="95"/>
      <c r="B21" s="112" t="s">
        <v>625</v>
      </c>
      <c r="C21" s="33"/>
      <c r="D21" s="52">
        <f>SUM(D18:D20)</f>
        <v>576391</v>
      </c>
      <c r="E21" s="53">
        <f>SUM(E18:E20)</f>
        <v>160974</v>
      </c>
      <c r="F21" s="54">
        <f t="shared" si="0"/>
        <v>737365</v>
      </c>
      <c r="G21" s="52">
        <f>SUM(G18:G20)</f>
        <v>576391</v>
      </c>
      <c r="H21" s="53">
        <f>SUM(H18:H20)</f>
        <v>160974</v>
      </c>
      <c r="I21" s="54">
        <f t="shared" si="1"/>
        <v>737365</v>
      </c>
      <c r="J21" s="52">
        <f>SUM(J18:J20)</f>
        <v>116947</v>
      </c>
      <c r="K21" s="53">
        <f>SUM(K18:K20)</f>
        <v>4412</v>
      </c>
      <c r="L21" s="53">
        <f t="shared" si="2"/>
        <v>121359</v>
      </c>
      <c r="M21" s="55">
        <f t="shared" si="3"/>
        <v>0.16458470364066644</v>
      </c>
      <c r="N21" s="74">
        <f>SUM(N18:N20)</f>
        <v>124982</v>
      </c>
      <c r="O21" s="75">
        <f>SUM(O18:O20)</f>
        <v>36319</v>
      </c>
      <c r="P21" s="76">
        <f t="shared" si="4"/>
        <v>161301</v>
      </c>
      <c r="Q21" s="55">
        <f t="shared" si="5"/>
        <v>0.21875326330921593</v>
      </c>
      <c r="R21" s="74">
        <f>SUM(R18:R20)</f>
        <v>146139</v>
      </c>
      <c r="S21" s="76">
        <f>SUM(S18:S20)</f>
        <v>21322</v>
      </c>
      <c r="T21" s="76">
        <f t="shared" si="6"/>
        <v>167461</v>
      </c>
      <c r="U21" s="55">
        <f t="shared" si="7"/>
        <v>0.22710733490198207</v>
      </c>
      <c r="V21" s="74">
        <f>SUM(V18:V20)</f>
        <v>97889</v>
      </c>
      <c r="W21" s="76">
        <f>SUM(W18:W20)</f>
        <v>38088</v>
      </c>
      <c r="X21" s="76">
        <f t="shared" si="8"/>
        <v>135977</v>
      </c>
      <c r="Y21" s="55">
        <f t="shared" si="9"/>
        <v>0.18440934950804555</v>
      </c>
      <c r="Z21" s="52">
        <f t="shared" si="10"/>
        <v>485957</v>
      </c>
      <c r="AA21" s="53">
        <f t="shared" si="11"/>
        <v>100141</v>
      </c>
      <c r="AB21" s="53">
        <f t="shared" si="12"/>
        <v>586098</v>
      </c>
      <c r="AC21" s="55">
        <f t="shared" si="13"/>
        <v>0.79485465135991</v>
      </c>
      <c r="AD21" s="52">
        <f>SUM(AD18:AD20)</f>
        <v>0</v>
      </c>
      <c r="AE21" s="53">
        <f>SUM(AE18:AE20)</f>
        <v>0</v>
      </c>
      <c r="AF21" s="53">
        <f t="shared" si="14"/>
        <v>0</v>
      </c>
      <c r="AG21" s="55">
        <f t="shared" si="15"/>
        <v>0</v>
      </c>
      <c r="AH21" s="55">
        <f t="shared" si="16"/>
        <v>0</v>
      </c>
      <c r="AI21" s="96">
        <f>SUM(AI18:AI20)</f>
        <v>6905</v>
      </c>
      <c r="AJ21" s="96">
        <f>SUM(AJ18:AJ20)</f>
        <v>6905</v>
      </c>
      <c r="AK21" s="96">
        <f>SUM(AK18:AK20)</f>
        <v>0</v>
      </c>
      <c r="AL21" s="96"/>
    </row>
    <row r="22" spans="1:38" s="15" customFormat="1" ht="12.75">
      <c r="A22" s="30" t="s">
        <v>95</v>
      </c>
      <c r="B22" s="94" t="s">
        <v>74</v>
      </c>
      <c r="C22" s="40" t="s">
        <v>75</v>
      </c>
      <c r="D22" s="41">
        <v>933087</v>
      </c>
      <c r="E22" s="42">
        <v>139631</v>
      </c>
      <c r="F22" s="43">
        <f t="shared" si="0"/>
        <v>1072718</v>
      </c>
      <c r="G22" s="41">
        <v>949226</v>
      </c>
      <c r="H22" s="42">
        <v>139631</v>
      </c>
      <c r="I22" s="44">
        <f t="shared" si="1"/>
        <v>1088857</v>
      </c>
      <c r="J22" s="41">
        <v>253956</v>
      </c>
      <c r="K22" s="42">
        <v>21307</v>
      </c>
      <c r="L22" s="42">
        <f t="shared" si="2"/>
        <v>275263</v>
      </c>
      <c r="M22" s="45">
        <f t="shared" si="3"/>
        <v>0.2566033197914084</v>
      </c>
      <c r="N22" s="46">
        <v>249256</v>
      </c>
      <c r="O22" s="47">
        <v>18549</v>
      </c>
      <c r="P22" s="48">
        <f t="shared" si="4"/>
        <v>267805</v>
      </c>
      <c r="Q22" s="45">
        <f t="shared" si="5"/>
        <v>0.24595057018506564</v>
      </c>
      <c r="R22" s="46">
        <v>233861</v>
      </c>
      <c r="S22" s="48">
        <v>12366</v>
      </c>
      <c r="T22" s="48">
        <f t="shared" si="6"/>
        <v>246227</v>
      </c>
      <c r="U22" s="45">
        <f t="shared" si="7"/>
        <v>0.22613345921457087</v>
      </c>
      <c r="V22" s="46">
        <v>238935</v>
      </c>
      <c r="W22" s="48">
        <v>32487</v>
      </c>
      <c r="X22" s="48">
        <f t="shared" si="8"/>
        <v>271422</v>
      </c>
      <c r="Y22" s="45">
        <f t="shared" si="9"/>
        <v>0.24927240216116534</v>
      </c>
      <c r="Z22" s="41">
        <f t="shared" si="10"/>
        <v>976008</v>
      </c>
      <c r="AA22" s="42">
        <f t="shared" si="11"/>
        <v>84709</v>
      </c>
      <c r="AB22" s="42">
        <f t="shared" si="12"/>
        <v>1060717</v>
      </c>
      <c r="AC22" s="45">
        <f t="shared" si="13"/>
        <v>0.9741563860084473</v>
      </c>
      <c r="AD22" s="41">
        <v>0</v>
      </c>
      <c r="AE22" s="42">
        <v>0</v>
      </c>
      <c r="AF22" s="42">
        <f t="shared" si="14"/>
        <v>0</v>
      </c>
      <c r="AG22" s="45">
        <f t="shared" si="15"/>
        <v>0</v>
      </c>
      <c r="AH22" s="45">
        <f t="shared" si="16"/>
        <v>0</v>
      </c>
      <c r="AI22" s="14">
        <v>0</v>
      </c>
      <c r="AJ22" s="14">
        <v>0</v>
      </c>
      <c r="AK22" s="14">
        <v>0</v>
      </c>
      <c r="AL22" s="14"/>
    </row>
    <row r="23" spans="1:38" s="15" customFormat="1" ht="12.75">
      <c r="A23" s="30" t="s">
        <v>95</v>
      </c>
      <c r="B23" s="94" t="s">
        <v>241</v>
      </c>
      <c r="C23" s="40" t="s">
        <v>242</v>
      </c>
      <c r="D23" s="41">
        <v>413636</v>
      </c>
      <c r="E23" s="42">
        <v>72564</v>
      </c>
      <c r="F23" s="43">
        <f t="shared" si="0"/>
        <v>486200</v>
      </c>
      <c r="G23" s="41">
        <v>413636</v>
      </c>
      <c r="H23" s="42">
        <v>72564</v>
      </c>
      <c r="I23" s="44">
        <f t="shared" si="1"/>
        <v>486200</v>
      </c>
      <c r="J23" s="41">
        <v>81744</v>
      </c>
      <c r="K23" s="42">
        <v>7596</v>
      </c>
      <c r="L23" s="42">
        <f t="shared" si="2"/>
        <v>89340</v>
      </c>
      <c r="M23" s="45">
        <f t="shared" si="3"/>
        <v>0.18375154257507198</v>
      </c>
      <c r="N23" s="46">
        <v>94930</v>
      </c>
      <c r="O23" s="47">
        <v>34778</v>
      </c>
      <c r="P23" s="48">
        <f t="shared" si="4"/>
        <v>129708</v>
      </c>
      <c r="Q23" s="45">
        <f t="shared" si="5"/>
        <v>0.2667791032496915</v>
      </c>
      <c r="R23" s="46">
        <v>113738</v>
      </c>
      <c r="S23" s="48">
        <v>65271</v>
      </c>
      <c r="T23" s="48">
        <f t="shared" si="6"/>
        <v>179009</v>
      </c>
      <c r="U23" s="45">
        <f t="shared" si="7"/>
        <v>0.36817976141505554</v>
      </c>
      <c r="V23" s="46">
        <v>64466</v>
      </c>
      <c r="W23" s="48">
        <v>81662</v>
      </c>
      <c r="X23" s="48">
        <f t="shared" si="8"/>
        <v>146128</v>
      </c>
      <c r="Y23" s="45">
        <f t="shared" si="9"/>
        <v>0.30055121349238995</v>
      </c>
      <c r="Z23" s="41">
        <f t="shared" si="10"/>
        <v>354878</v>
      </c>
      <c r="AA23" s="42">
        <f t="shared" si="11"/>
        <v>189307</v>
      </c>
      <c r="AB23" s="42">
        <f t="shared" si="12"/>
        <v>544185</v>
      </c>
      <c r="AC23" s="45">
        <f t="shared" si="13"/>
        <v>1.119261620732209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312473</v>
      </c>
      <c r="AL23" s="14"/>
    </row>
    <row r="24" spans="1:38" s="15" customFormat="1" ht="12.75">
      <c r="A24" s="30" t="s">
        <v>95</v>
      </c>
      <c r="B24" s="94" t="s">
        <v>243</v>
      </c>
      <c r="C24" s="40" t="s">
        <v>244</v>
      </c>
      <c r="D24" s="41">
        <v>211420</v>
      </c>
      <c r="E24" s="42">
        <v>58598</v>
      </c>
      <c r="F24" s="43">
        <f t="shared" si="0"/>
        <v>270018</v>
      </c>
      <c r="G24" s="41">
        <v>228305</v>
      </c>
      <c r="H24" s="42">
        <v>58598</v>
      </c>
      <c r="I24" s="44">
        <f t="shared" si="1"/>
        <v>286903</v>
      </c>
      <c r="J24" s="41">
        <v>33474</v>
      </c>
      <c r="K24" s="42">
        <v>14861</v>
      </c>
      <c r="L24" s="42">
        <f t="shared" si="2"/>
        <v>48335</v>
      </c>
      <c r="M24" s="45">
        <f t="shared" si="3"/>
        <v>0.1790065847462021</v>
      </c>
      <c r="N24" s="46">
        <v>49255</v>
      </c>
      <c r="O24" s="47">
        <v>4272</v>
      </c>
      <c r="P24" s="48">
        <f t="shared" si="4"/>
        <v>53527</v>
      </c>
      <c r="Q24" s="45">
        <f t="shared" si="5"/>
        <v>0.1865682826599931</v>
      </c>
      <c r="R24" s="46">
        <v>73872</v>
      </c>
      <c r="S24" s="48">
        <v>10334</v>
      </c>
      <c r="T24" s="48">
        <f t="shared" si="6"/>
        <v>84206</v>
      </c>
      <c r="U24" s="45">
        <f t="shared" si="7"/>
        <v>0.29349989369229323</v>
      </c>
      <c r="V24" s="46">
        <v>66785</v>
      </c>
      <c r="W24" s="48">
        <v>1391</v>
      </c>
      <c r="X24" s="48">
        <f t="shared" si="8"/>
        <v>68176</v>
      </c>
      <c r="Y24" s="45">
        <f t="shared" si="9"/>
        <v>0.23762735140448166</v>
      </c>
      <c r="Z24" s="41">
        <f t="shared" si="10"/>
        <v>223386</v>
      </c>
      <c r="AA24" s="42">
        <f t="shared" si="11"/>
        <v>30858</v>
      </c>
      <c r="AB24" s="42">
        <f t="shared" si="12"/>
        <v>254244</v>
      </c>
      <c r="AC24" s="45">
        <f t="shared" si="13"/>
        <v>0.8861671017730731</v>
      </c>
      <c r="AD24" s="41">
        <v>36826</v>
      </c>
      <c r="AE24" s="42">
        <v>8018</v>
      </c>
      <c r="AF24" s="42">
        <f t="shared" si="14"/>
        <v>44844</v>
      </c>
      <c r="AG24" s="45">
        <f t="shared" si="15"/>
        <v>0.9713575996600826</v>
      </c>
      <c r="AH24" s="45">
        <f t="shared" si="16"/>
        <v>0.5202925697975203</v>
      </c>
      <c r="AI24" s="14">
        <v>170582</v>
      </c>
      <c r="AJ24" s="14">
        <v>183574</v>
      </c>
      <c r="AK24" s="14">
        <v>178316</v>
      </c>
      <c r="AL24" s="14"/>
    </row>
    <row r="25" spans="1:38" s="15" customFormat="1" ht="12.75">
      <c r="A25" s="30" t="s">
        <v>114</v>
      </c>
      <c r="B25" s="94" t="s">
        <v>245</v>
      </c>
      <c r="C25" s="40" t="s">
        <v>246</v>
      </c>
      <c r="D25" s="41">
        <v>179147</v>
      </c>
      <c r="E25" s="42">
        <v>28731</v>
      </c>
      <c r="F25" s="43">
        <f t="shared" si="0"/>
        <v>207878</v>
      </c>
      <c r="G25" s="41">
        <v>209483</v>
      </c>
      <c r="H25" s="42">
        <v>44302</v>
      </c>
      <c r="I25" s="44">
        <f t="shared" si="1"/>
        <v>253785</v>
      </c>
      <c r="J25" s="41">
        <v>57046</v>
      </c>
      <c r="K25" s="42">
        <v>648</v>
      </c>
      <c r="L25" s="42">
        <f t="shared" si="2"/>
        <v>57694</v>
      </c>
      <c r="M25" s="45">
        <f t="shared" si="3"/>
        <v>0.27753778658636313</v>
      </c>
      <c r="N25" s="46">
        <v>43228</v>
      </c>
      <c r="O25" s="47">
        <v>1774</v>
      </c>
      <c r="P25" s="48">
        <f t="shared" si="4"/>
        <v>45002</v>
      </c>
      <c r="Q25" s="45">
        <f t="shared" si="5"/>
        <v>0.17732332486159544</v>
      </c>
      <c r="R25" s="46">
        <v>69107</v>
      </c>
      <c r="S25" s="48">
        <v>1743</v>
      </c>
      <c r="T25" s="48">
        <f t="shared" si="6"/>
        <v>70850</v>
      </c>
      <c r="U25" s="45">
        <f t="shared" si="7"/>
        <v>0.27917331599582323</v>
      </c>
      <c r="V25" s="46">
        <v>13683</v>
      </c>
      <c r="W25" s="48">
        <v>2332</v>
      </c>
      <c r="X25" s="48">
        <f t="shared" si="8"/>
        <v>16015</v>
      </c>
      <c r="Y25" s="45">
        <f t="shared" si="9"/>
        <v>0.06310459641034734</v>
      </c>
      <c r="Z25" s="41">
        <f t="shared" si="10"/>
        <v>183064</v>
      </c>
      <c r="AA25" s="42">
        <f t="shared" si="11"/>
        <v>6497</v>
      </c>
      <c r="AB25" s="42">
        <f t="shared" si="12"/>
        <v>189561</v>
      </c>
      <c r="AC25" s="45">
        <f t="shared" si="13"/>
        <v>0.7469353980731722</v>
      </c>
      <c r="AD25" s="41">
        <v>5138</v>
      </c>
      <c r="AE25" s="42">
        <v>3299</v>
      </c>
      <c r="AF25" s="42">
        <f t="shared" si="14"/>
        <v>8437</v>
      </c>
      <c r="AG25" s="45">
        <f t="shared" si="15"/>
        <v>0.8693053916347621</v>
      </c>
      <c r="AH25" s="45">
        <f t="shared" si="16"/>
        <v>0.8981865592035083</v>
      </c>
      <c r="AI25" s="14">
        <v>166599</v>
      </c>
      <c r="AJ25" s="14">
        <v>173695</v>
      </c>
      <c r="AK25" s="14">
        <v>150994</v>
      </c>
      <c r="AL25" s="14"/>
    </row>
    <row r="26" spans="1:38" s="87" customFormat="1" ht="12.75">
      <c r="A26" s="95"/>
      <c r="B26" s="112" t="s">
        <v>626</v>
      </c>
      <c r="C26" s="33"/>
      <c r="D26" s="52">
        <f>SUM(D22:D25)</f>
        <v>1737290</v>
      </c>
      <c r="E26" s="53">
        <f>SUM(E22:E25)</f>
        <v>299524</v>
      </c>
      <c r="F26" s="89">
        <f t="shared" si="0"/>
        <v>2036814</v>
      </c>
      <c r="G26" s="52">
        <f>SUM(G22:G25)</f>
        <v>1800650</v>
      </c>
      <c r="H26" s="53">
        <f>SUM(H22:H25)</f>
        <v>315095</v>
      </c>
      <c r="I26" s="54">
        <f t="shared" si="1"/>
        <v>2115745</v>
      </c>
      <c r="J26" s="52">
        <f>SUM(J22:J25)</f>
        <v>426220</v>
      </c>
      <c r="K26" s="53">
        <f>SUM(K22:K25)</f>
        <v>44412</v>
      </c>
      <c r="L26" s="53">
        <f t="shared" si="2"/>
        <v>470632</v>
      </c>
      <c r="M26" s="55">
        <f t="shared" si="3"/>
        <v>0.23106282655166352</v>
      </c>
      <c r="N26" s="74">
        <f>SUM(N22:N25)</f>
        <v>436669</v>
      </c>
      <c r="O26" s="75">
        <f>SUM(O22:O25)</f>
        <v>59373</v>
      </c>
      <c r="P26" s="76">
        <f t="shared" si="4"/>
        <v>496042</v>
      </c>
      <c r="Q26" s="55">
        <f t="shared" si="5"/>
        <v>0.23445263961394214</v>
      </c>
      <c r="R26" s="74">
        <f>SUM(R22:R25)</f>
        <v>490578</v>
      </c>
      <c r="S26" s="76">
        <f>SUM(S22:S25)</f>
        <v>89714</v>
      </c>
      <c r="T26" s="76">
        <f t="shared" si="6"/>
        <v>580292</v>
      </c>
      <c r="U26" s="55">
        <f t="shared" si="7"/>
        <v>0.27427312837794726</v>
      </c>
      <c r="V26" s="74">
        <f>SUM(V22:V25)</f>
        <v>383869</v>
      </c>
      <c r="W26" s="76">
        <f>SUM(W22:W25)</f>
        <v>117872</v>
      </c>
      <c r="X26" s="76">
        <f t="shared" si="8"/>
        <v>501741</v>
      </c>
      <c r="Y26" s="55">
        <f t="shared" si="9"/>
        <v>0.23714625344736723</v>
      </c>
      <c r="Z26" s="52">
        <f t="shared" si="10"/>
        <v>1737336</v>
      </c>
      <c r="AA26" s="53">
        <f t="shared" si="11"/>
        <v>311371</v>
      </c>
      <c r="AB26" s="53">
        <f t="shared" si="12"/>
        <v>2048707</v>
      </c>
      <c r="AC26" s="55">
        <f t="shared" si="13"/>
        <v>0.9683147071126247</v>
      </c>
      <c r="AD26" s="52">
        <f>SUM(AD22:AD25)</f>
        <v>41964</v>
      </c>
      <c r="AE26" s="53">
        <f>SUM(AE22:AE25)</f>
        <v>11317</v>
      </c>
      <c r="AF26" s="53">
        <f t="shared" si="14"/>
        <v>53281</v>
      </c>
      <c r="AG26" s="55">
        <f t="shared" si="15"/>
        <v>1.7963579263804024</v>
      </c>
      <c r="AH26" s="55">
        <f t="shared" si="16"/>
        <v>8.416884067491226</v>
      </c>
      <c r="AI26" s="96">
        <f>SUM(AI22:AI25)</f>
        <v>337181</v>
      </c>
      <c r="AJ26" s="96">
        <f>SUM(AJ22:AJ25)</f>
        <v>357269</v>
      </c>
      <c r="AK26" s="96">
        <f>SUM(AK22:AK25)</f>
        <v>641783</v>
      </c>
      <c r="AL26" s="96"/>
    </row>
    <row r="27" spans="1:38" s="87" customFormat="1" ht="12.75">
      <c r="A27" s="95"/>
      <c r="B27" s="112" t="s">
        <v>627</v>
      </c>
      <c r="C27" s="33"/>
      <c r="D27" s="52">
        <f>SUM(D9:D11,D13:D16,D18:D20,D22:D25)</f>
        <v>55516830</v>
      </c>
      <c r="E27" s="53">
        <f>SUM(E9:E11,E13:E16,E18:E20,E22:E25)</f>
        <v>11574929</v>
      </c>
      <c r="F27" s="89">
        <f t="shared" si="0"/>
        <v>67091759</v>
      </c>
      <c r="G27" s="52">
        <f>SUM(G9:G11,G13:G16,G18:G20,G22:G25)</f>
        <v>56588691</v>
      </c>
      <c r="H27" s="53">
        <f>SUM(H9:H11,H13:H16,H18:H20,H22:H25)</f>
        <v>13451030</v>
      </c>
      <c r="I27" s="54">
        <f t="shared" si="1"/>
        <v>70039721</v>
      </c>
      <c r="J27" s="52">
        <f>SUM(J9:J11,J13:J16,J18:J20,J22:J25)</f>
        <v>11811429</v>
      </c>
      <c r="K27" s="53">
        <f>SUM(K9:K11,K13:K16,K18:K20,K22:K25)</f>
        <v>1684076</v>
      </c>
      <c r="L27" s="53">
        <f t="shared" si="2"/>
        <v>13495505</v>
      </c>
      <c r="M27" s="55">
        <f t="shared" si="3"/>
        <v>0.2011499653780131</v>
      </c>
      <c r="N27" s="74">
        <f>SUM(N9:N11,N13:N16,N18:N20,N22:N25)</f>
        <v>12521872</v>
      </c>
      <c r="O27" s="75">
        <f>SUM(O9:O11,O13:O16,O18:O20,O22:O25)</f>
        <v>2901907</v>
      </c>
      <c r="P27" s="76">
        <f t="shared" si="4"/>
        <v>15423779</v>
      </c>
      <c r="Q27" s="55">
        <f t="shared" si="5"/>
        <v>0.22021474071834182</v>
      </c>
      <c r="R27" s="74">
        <f>SUM(R9:R11,R13:R16,R18:R20,R22:R25)</f>
        <v>13442804</v>
      </c>
      <c r="S27" s="76">
        <f>SUM(S9:S11,S13:S16,S18:S20,S22:S25)</f>
        <v>2379825</v>
      </c>
      <c r="T27" s="76">
        <f t="shared" si="6"/>
        <v>15822629</v>
      </c>
      <c r="U27" s="55">
        <f t="shared" si="7"/>
        <v>0.22590936648648272</v>
      </c>
      <c r="V27" s="74">
        <f>SUM(V9:V11,V13:V16,V18:V20,V22:V25)</f>
        <v>11304325</v>
      </c>
      <c r="W27" s="76">
        <f>SUM(W9:W11,W13:W16,W18:W20,W22:W25)</f>
        <v>4804950</v>
      </c>
      <c r="X27" s="76">
        <f t="shared" si="8"/>
        <v>16109275</v>
      </c>
      <c r="Y27" s="55">
        <f t="shared" si="9"/>
        <v>0.23000198701533947</v>
      </c>
      <c r="Z27" s="52">
        <f t="shared" si="10"/>
        <v>49080430</v>
      </c>
      <c r="AA27" s="53">
        <f t="shared" si="11"/>
        <v>11770758</v>
      </c>
      <c r="AB27" s="53">
        <f t="shared" si="12"/>
        <v>60851188</v>
      </c>
      <c r="AC27" s="55">
        <f t="shared" si="13"/>
        <v>0.8688096858638258</v>
      </c>
      <c r="AD27" s="52">
        <f>SUM(AD9:AD11,AD13:AD16,AD18:AD20,AD22:AD25)</f>
        <v>10694685</v>
      </c>
      <c r="AE27" s="53">
        <f>SUM(AE9:AE11,AE13:AE16,AE18:AE20,AE22:AE25)</f>
        <v>3112532</v>
      </c>
      <c r="AF27" s="53">
        <f t="shared" si="14"/>
        <v>13807217</v>
      </c>
      <c r="AG27" s="55">
        <f t="shared" si="15"/>
        <v>0.9646414496300998</v>
      </c>
      <c r="AH27" s="55">
        <f t="shared" si="16"/>
        <v>0.1667286028748589</v>
      </c>
      <c r="AI27" s="96">
        <f>SUM(AI9:AI11,AI13:AI16,AI18:AI20,AI22:AI25)</f>
        <v>51475519</v>
      </c>
      <c r="AJ27" s="96">
        <f>SUM(AJ9:AJ11,AJ13:AJ16,AJ18:AJ20,AJ22:AJ25)</f>
        <v>50166508</v>
      </c>
      <c r="AK27" s="96">
        <f>SUM(AK9:AK11,AK13:AK16,AK18:AK20,AK22:AK25)</f>
        <v>48392693</v>
      </c>
      <c r="AL27" s="96"/>
    </row>
    <row r="28" spans="1:38" s="15" customFormat="1" ht="12.75">
      <c r="A28" s="97"/>
      <c r="B28" s="98"/>
      <c r="C28" s="99"/>
      <c r="D28" s="100"/>
      <c r="E28" s="100"/>
      <c r="F28" s="101"/>
      <c r="G28" s="102"/>
      <c r="H28" s="100"/>
      <c r="I28" s="103"/>
      <c r="J28" s="102"/>
      <c r="K28" s="104"/>
      <c r="L28" s="100"/>
      <c r="M28" s="103"/>
      <c r="N28" s="102"/>
      <c r="O28" s="104"/>
      <c r="P28" s="100"/>
      <c r="Q28" s="103"/>
      <c r="R28" s="102"/>
      <c r="S28" s="104"/>
      <c r="T28" s="100"/>
      <c r="U28" s="103"/>
      <c r="V28" s="102"/>
      <c r="W28" s="104"/>
      <c r="X28" s="100"/>
      <c r="Y28" s="103"/>
      <c r="Z28" s="102"/>
      <c r="AA28" s="104"/>
      <c r="AB28" s="100"/>
      <c r="AC28" s="103"/>
      <c r="AD28" s="102"/>
      <c r="AE28" s="100"/>
      <c r="AF28" s="100"/>
      <c r="AG28" s="103"/>
      <c r="AH28" s="103"/>
      <c r="AI28" s="14"/>
      <c r="AJ28" s="14"/>
      <c r="AK28" s="14"/>
      <c r="AL28" s="14"/>
    </row>
    <row r="29" spans="1:38" s="15" customFormat="1" ht="12.75">
      <c r="A29" s="14"/>
      <c r="B29" s="9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ht="12.75">
      <c r="A30" s="3"/>
      <c r="B30" s="3"/>
      <c r="C30" s="3"/>
      <c r="D30" s="3"/>
      <c r="E30" s="3"/>
      <c r="F30" s="3"/>
      <c r="G30" s="3"/>
      <c r="H30" s="3"/>
      <c r="I30" s="3"/>
      <c r="J30" s="11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14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94</v>
      </c>
      <c r="B9" s="94" t="s">
        <v>47</v>
      </c>
      <c r="C9" s="40" t="s">
        <v>48</v>
      </c>
      <c r="D9" s="41">
        <v>17488224</v>
      </c>
      <c r="E9" s="42">
        <v>5929687</v>
      </c>
      <c r="F9" s="43">
        <f>$D9+$E9</f>
        <v>23417911</v>
      </c>
      <c r="G9" s="41">
        <v>19114501</v>
      </c>
      <c r="H9" s="42">
        <v>5929687</v>
      </c>
      <c r="I9" s="44">
        <f>$G9+$H9</f>
        <v>25044188</v>
      </c>
      <c r="J9" s="41">
        <v>3379293</v>
      </c>
      <c r="K9" s="42">
        <v>736617</v>
      </c>
      <c r="L9" s="42">
        <f>$J9+$K9</f>
        <v>4115910</v>
      </c>
      <c r="M9" s="45">
        <f>IF($F9=0,0,$L9/$F9)</f>
        <v>0.1757590589527819</v>
      </c>
      <c r="N9" s="46">
        <v>3897641</v>
      </c>
      <c r="O9" s="47">
        <v>1873969</v>
      </c>
      <c r="P9" s="48">
        <f>$N9+$O9</f>
        <v>5771610</v>
      </c>
      <c r="Q9" s="45">
        <f>IF($I9=0,0,$P9/$I9)</f>
        <v>0.23045706253283196</v>
      </c>
      <c r="R9" s="46">
        <v>3979289</v>
      </c>
      <c r="S9" s="48">
        <v>1310171</v>
      </c>
      <c r="T9" s="48">
        <f>$R9+$S9</f>
        <v>5289460</v>
      </c>
      <c r="U9" s="45">
        <f>IF($I9=0,0,$T9/$I9)</f>
        <v>0.21120509077794816</v>
      </c>
      <c r="V9" s="46">
        <v>3244733</v>
      </c>
      <c r="W9" s="48">
        <v>2382291</v>
      </c>
      <c r="X9" s="48">
        <f>$V9+$W9</f>
        <v>5627024</v>
      </c>
      <c r="Y9" s="45">
        <f>IF($I9=0,0,$X9/$I9)</f>
        <v>0.22468382684237956</v>
      </c>
      <c r="Z9" s="41">
        <f>(($J9+$N9)+$R9)+$V9</f>
        <v>14500956</v>
      </c>
      <c r="AA9" s="42">
        <f>(($K9+$O9)+$S9)+$W9</f>
        <v>6303048</v>
      </c>
      <c r="AB9" s="42">
        <f>$Z9+$AA9</f>
        <v>20804004</v>
      </c>
      <c r="AC9" s="45">
        <f>IF($I9=0,0,$AB9/$I9)</f>
        <v>0.8306918954609349</v>
      </c>
      <c r="AD9" s="41">
        <v>3123428</v>
      </c>
      <c r="AE9" s="42">
        <v>1843953</v>
      </c>
      <c r="AF9" s="42">
        <f>$AD9+$AE9</f>
        <v>4967381</v>
      </c>
      <c r="AG9" s="45">
        <f>IF($AJ9=0,0,$AK9/$AJ9)</f>
        <v>0.9469478486989948</v>
      </c>
      <c r="AH9" s="45">
        <f>IF($AF9=0,0,$X9/$AF9-1)</f>
        <v>0.13279492754833977</v>
      </c>
      <c r="AI9" s="14">
        <v>17363995</v>
      </c>
      <c r="AJ9" s="14">
        <v>17588938</v>
      </c>
      <c r="AK9" s="14">
        <v>16655807</v>
      </c>
      <c r="AL9" s="14"/>
    </row>
    <row r="10" spans="1:38" s="87" customFormat="1" ht="12.75">
      <c r="A10" s="95"/>
      <c r="B10" s="112" t="s">
        <v>12</v>
      </c>
      <c r="C10" s="33"/>
      <c r="D10" s="52">
        <f>D9</f>
        <v>17488224</v>
      </c>
      <c r="E10" s="53">
        <f>E9</f>
        <v>5929687</v>
      </c>
      <c r="F10" s="54">
        <f aca="true" t="shared" si="0" ref="F10:F41">$D10+$E10</f>
        <v>23417911</v>
      </c>
      <c r="G10" s="52">
        <f>G9</f>
        <v>19114501</v>
      </c>
      <c r="H10" s="53">
        <f>H9</f>
        <v>5929687</v>
      </c>
      <c r="I10" s="54">
        <f aca="true" t="shared" si="1" ref="I10:I41">$G10+$H10</f>
        <v>25044188</v>
      </c>
      <c r="J10" s="52">
        <f>J9</f>
        <v>3379293</v>
      </c>
      <c r="K10" s="53">
        <f>K9</f>
        <v>736617</v>
      </c>
      <c r="L10" s="53">
        <f aca="true" t="shared" si="2" ref="L10:L41">$J10+$K10</f>
        <v>4115910</v>
      </c>
      <c r="M10" s="55">
        <f aca="true" t="shared" si="3" ref="M10:M41">IF($F10=0,0,$L10/$F10)</f>
        <v>0.1757590589527819</v>
      </c>
      <c r="N10" s="74">
        <f>N9</f>
        <v>3897641</v>
      </c>
      <c r="O10" s="75">
        <f>O9</f>
        <v>1873969</v>
      </c>
      <c r="P10" s="76">
        <f aca="true" t="shared" si="4" ref="P10:P41">$N10+$O10</f>
        <v>5771610</v>
      </c>
      <c r="Q10" s="55">
        <f aca="true" t="shared" si="5" ref="Q10:Q41">IF($I10=0,0,$P10/$I10)</f>
        <v>0.23045706253283196</v>
      </c>
      <c r="R10" s="74">
        <f>R9</f>
        <v>3979289</v>
      </c>
      <c r="S10" s="76">
        <f>S9</f>
        <v>1310171</v>
      </c>
      <c r="T10" s="76">
        <f aca="true" t="shared" si="6" ref="T10:T41">$R10+$S10</f>
        <v>5289460</v>
      </c>
      <c r="U10" s="55">
        <f aca="true" t="shared" si="7" ref="U10:U41">IF($I10=0,0,$T10/$I10)</f>
        <v>0.21120509077794816</v>
      </c>
      <c r="V10" s="74">
        <f>V9</f>
        <v>3244733</v>
      </c>
      <c r="W10" s="76">
        <f>W9</f>
        <v>2382291</v>
      </c>
      <c r="X10" s="76">
        <f aca="true" t="shared" si="8" ref="X10:X41">$V10+$W10</f>
        <v>5627024</v>
      </c>
      <c r="Y10" s="55">
        <f aca="true" t="shared" si="9" ref="Y10:Y41">IF($I10=0,0,$X10/$I10)</f>
        <v>0.22468382684237956</v>
      </c>
      <c r="Z10" s="52">
        <f aca="true" t="shared" si="10" ref="Z10:Z41">(($J10+$N10)+$R10)+$V10</f>
        <v>14500956</v>
      </c>
      <c r="AA10" s="53">
        <f aca="true" t="shared" si="11" ref="AA10:AA41">(($K10+$O10)+$S10)+$W10</f>
        <v>6303048</v>
      </c>
      <c r="AB10" s="53">
        <f aca="true" t="shared" si="12" ref="AB10:AB41">$Z10+$AA10</f>
        <v>20804004</v>
      </c>
      <c r="AC10" s="55">
        <f aca="true" t="shared" si="13" ref="AC10:AC41">IF($I10=0,0,$AB10/$I10)</f>
        <v>0.8306918954609349</v>
      </c>
      <c r="AD10" s="52">
        <f>AD9</f>
        <v>3123428</v>
      </c>
      <c r="AE10" s="53">
        <f>AE9</f>
        <v>1843953</v>
      </c>
      <c r="AF10" s="53">
        <f aca="true" t="shared" si="14" ref="AF10:AF41">$AD10+$AE10</f>
        <v>4967381</v>
      </c>
      <c r="AG10" s="55">
        <f aca="true" t="shared" si="15" ref="AG10:AG41">IF($AJ10=0,0,$AK10/$AJ10)</f>
        <v>0.9469478486989948</v>
      </c>
      <c r="AH10" s="55">
        <f aca="true" t="shared" si="16" ref="AH10:AH41">IF($AF10=0,0,$X10/$AF10-1)</f>
        <v>0.13279492754833977</v>
      </c>
      <c r="AI10" s="96">
        <f>AI9</f>
        <v>17363995</v>
      </c>
      <c r="AJ10" s="96">
        <f>AJ9</f>
        <v>17588938</v>
      </c>
      <c r="AK10" s="96">
        <f>AK9</f>
        <v>16655807</v>
      </c>
      <c r="AL10" s="96"/>
    </row>
    <row r="11" spans="1:38" s="15" customFormat="1" ht="12.75">
      <c r="A11" s="30" t="s">
        <v>95</v>
      </c>
      <c r="B11" s="94" t="s">
        <v>247</v>
      </c>
      <c r="C11" s="40" t="s">
        <v>248</v>
      </c>
      <c r="D11" s="41">
        <v>22626</v>
      </c>
      <c r="E11" s="42">
        <v>20467</v>
      </c>
      <c r="F11" s="43">
        <f t="shared" si="0"/>
        <v>43093</v>
      </c>
      <c r="G11" s="41">
        <v>23163</v>
      </c>
      <c r="H11" s="42">
        <v>26560</v>
      </c>
      <c r="I11" s="44">
        <f t="shared" si="1"/>
        <v>49723</v>
      </c>
      <c r="J11" s="41">
        <v>6318</v>
      </c>
      <c r="K11" s="42">
        <v>2440</v>
      </c>
      <c r="L11" s="42">
        <f t="shared" si="2"/>
        <v>8758</v>
      </c>
      <c r="M11" s="45">
        <f t="shared" si="3"/>
        <v>0.20323486413106537</v>
      </c>
      <c r="N11" s="46">
        <v>3746</v>
      </c>
      <c r="O11" s="47">
        <v>1137</v>
      </c>
      <c r="P11" s="48">
        <f t="shared" si="4"/>
        <v>4883</v>
      </c>
      <c r="Q11" s="45">
        <f t="shared" si="5"/>
        <v>0.09820405043943446</v>
      </c>
      <c r="R11" s="46">
        <v>7592</v>
      </c>
      <c r="S11" s="48">
        <v>2101</v>
      </c>
      <c r="T11" s="48">
        <f t="shared" si="6"/>
        <v>9693</v>
      </c>
      <c r="U11" s="45">
        <f t="shared" si="7"/>
        <v>0.19493996741950406</v>
      </c>
      <c r="V11" s="46">
        <v>1597</v>
      </c>
      <c r="W11" s="48">
        <v>4546</v>
      </c>
      <c r="X11" s="48">
        <f t="shared" si="8"/>
        <v>6143</v>
      </c>
      <c r="Y11" s="45">
        <f t="shared" si="9"/>
        <v>0.12354443617641735</v>
      </c>
      <c r="Z11" s="41">
        <f t="shared" si="10"/>
        <v>19253</v>
      </c>
      <c r="AA11" s="42">
        <f t="shared" si="11"/>
        <v>10224</v>
      </c>
      <c r="AB11" s="42">
        <f t="shared" si="12"/>
        <v>29477</v>
      </c>
      <c r="AC11" s="45">
        <f t="shared" si="13"/>
        <v>0.5928242463246385</v>
      </c>
      <c r="AD11" s="41">
        <v>116</v>
      </c>
      <c r="AE11" s="42">
        <v>3190</v>
      </c>
      <c r="AF11" s="42">
        <f t="shared" si="14"/>
        <v>3306</v>
      </c>
      <c r="AG11" s="45">
        <f t="shared" si="15"/>
        <v>0.7484001218954747</v>
      </c>
      <c r="AH11" s="45">
        <f t="shared" si="16"/>
        <v>0.8581367211131277</v>
      </c>
      <c r="AI11" s="14">
        <v>37904</v>
      </c>
      <c r="AJ11" s="14">
        <v>26252</v>
      </c>
      <c r="AK11" s="14">
        <v>19647</v>
      </c>
      <c r="AL11" s="14"/>
    </row>
    <row r="12" spans="1:38" s="15" customFormat="1" ht="12.75">
      <c r="A12" s="30" t="s">
        <v>95</v>
      </c>
      <c r="B12" s="94" t="s">
        <v>249</v>
      </c>
      <c r="C12" s="40" t="s">
        <v>250</v>
      </c>
      <c r="D12" s="41">
        <v>88907</v>
      </c>
      <c r="E12" s="42">
        <v>55848</v>
      </c>
      <c r="F12" s="43">
        <f t="shared" si="0"/>
        <v>144755</v>
      </c>
      <c r="G12" s="41">
        <v>88907</v>
      </c>
      <c r="H12" s="42">
        <v>78847</v>
      </c>
      <c r="I12" s="44">
        <f t="shared" si="1"/>
        <v>167754</v>
      </c>
      <c r="J12" s="41">
        <v>63618</v>
      </c>
      <c r="K12" s="42">
        <v>5573</v>
      </c>
      <c r="L12" s="42">
        <f t="shared" si="2"/>
        <v>69191</v>
      </c>
      <c r="M12" s="45">
        <f t="shared" si="3"/>
        <v>0.4779869434561846</v>
      </c>
      <c r="N12" s="46">
        <v>4189</v>
      </c>
      <c r="O12" s="47">
        <v>64684</v>
      </c>
      <c r="P12" s="48">
        <f t="shared" si="4"/>
        <v>68873</v>
      </c>
      <c r="Q12" s="45">
        <f t="shared" si="5"/>
        <v>0.4105595097583366</v>
      </c>
      <c r="R12" s="46">
        <v>0</v>
      </c>
      <c r="S12" s="48">
        <v>10563</v>
      </c>
      <c r="T12" s="48">
        <f t="shared" si="6"/>
        <v>10563</v>
      </c>
      <c r="U12" s="45">
        <f t="shared" si="7"/>
        <v>0.06296720197431954</v>
      </c>
      <c r="V12" s="46">
        <v>0</v>
      </c>
      <c r="W12" s="48">
        <v>8587</v>
      </c>
      <c r="X12" s="48">
        <f t="shared" si="8"/>
        <v>8587</v>
      </c>
      <c r="Y12" s="45">
        <f t="shared" si="9"/>
        <v>0.05118804916723297</v>
      </c>
      <c r="Z12" s="41">
        <f t="shared" si="10"/>
        <v>67807</v>
      </c>
      <c r="AA12" s="42">
        <f t="shared" si="11"/>
        <v>89407</v>
      </c>
      <c r="AB12" s="42">
        <f t="shared" si="12"/>
        <v>157214</v>
      </c>
      <c r="AC12" s="45">
        <f t="shared" si="13"/>
        <v>0.9371699035492447</v>
      </c>
      <c r="AD12" s="41">
        <v>6970</v>
      </c>
      <c r="AE12" s="42">
        <v>7357</v>
      </c>
      <c r="AF12" s="42">
        <f t="shared" si="14"/>
        <v>14327</v>
      </c>
      <c r="AG12" s="45">
        <f t="shared" si="15"/>
        <v>1.4039212930428673</v>
      </c>
      <c r="AH12" s="45">
        <f t="shared" si="16"/>
        <v>-0.4006421442032526</v>
      </c>
      <c r="AI12" s="14">
        <v>71150</v>
      </c>
      <c r="AJ12" s="14">
        <v>71150</v>
      </c>
      <c r="AK12" s="14">
        <v>99889</v>
      </c>
      <c r="AL12" s="14"/>
    </row>
    <row r="13" spans="1:38" s="15" customFormat="1" ht="12.75">
      <c r="A13" s="30" t="s">
        <v>95</v>
      </c>
      <c r="B13" s="94" t="s">
        <v>251</v>
      </c>
      <c r="C13" s="40" t="s">
        <v>252</v>
      </c>
      <c r="D13" s="41">
        <v>50331</v>
      </c>
      <c r="E13" s="42">
        <v>28894</v>
      </c>
      <c r="F13" s="43">
        <f t="shared" si="0"/>
        <v>79225</v>
      </c>
      <c r="G13" s="41">
        <v>47496</v>
      </c>
      <c r="H13" s="42">
        <v>30326</v>
      </c>
      <c r="I13" s="44">
        <f t="shared" si="1"/>
        <v>77822</v>
      </c>
      <c r="J13" s="41">
        <v>13877</v>
      </c>
      <c r="K13" s="42">
        <v>2845</v>
      </c>
      <c r="L13" s="42">
        <f t="shared" si="2"/>
        <v>16722</v>
      </c>
      <c r="M13" s="45">
        <f t="shared" si="3"/>
        <v>0.21106973808772483</v>
      </c>
      <c r="N13" s="46">
        <v>12020</v>
      </c>
      <c r="O13" s="47">
        <v>8783</v>
      </c>
      <c r="P13" s="48">
        <f t="shared" si="4"/>
        <v>20803</v>
      </c>
      <c r="Q13" s="45">
        <f t="shared" si="5"/>
        <v>0.2673151550975303</v>
      </c>
      <c r="R13" s="46">
        <v>11473</v>
      </c>
      <c r="S13" s="48">
        <v>11595</v>
      </c>
      <c r="T13" s="48">
        <f t="shared" si="6"/>
        <v>23068</v>
      </c>
      <c r="U13" s="45">
        <f t="shared" si="7"/>
        <v>0.29642003546554957</v>
      </c>
      <c r="V13" s="46">
        <v>12433</v>
      </c>
      <c r="W13" s="48">
        <v>6220</v>
      </c>
      <c r="X13" s="48">
        <f t="shared" si="8"/>
        <v>18653</v>
      </c>
      <c r="Y13" s="45">
        <f t="shared" si="9"/>
        <v>0.23968800596232429</v>
      </c>
      <c r="Z13" s="41">
        <f t="shared" si="10"/>
        <v>49803</v>
      </c>
      <c r="AA13" s="42">
        <f t="shared" si="11"/>
        <v>29443</v>
      </c>
      <c r="AB13" s="42">
        <f t="shared" si="12"/>
        <v>79246</v>
      </c>
      <c r="AC13" s="45">
        <f t="shared" si="13"/>
        <v>1.0182981676132714</v>
      </c>
      <c r="AD13" s="41">
        <v>10467</v>
      </c>
      <c r="AE13" s="42">
        <v>11401</v>
      </c>
      <c r="AF13" s="42">
        <f t="shared" si="14"/>
        <v>21868</v>
      </c>
      <c r="AG13" s="45">
        <f t="shared" si="15"/>
        <v>0.82562085454265</v>
      </c>
      <c r="AH13" s="45">
        <f t="shared" si="16"/>
        <v>-0.14701847448326322</v>
      </c>
      <c r="AI13" s="14">
        <v>57863</v>
      </c>
      <c r="AJ13" s="14">
        <v>77796</v>
      </c>
      <c r="AK13" s="14">
        <v>64230</v>
      </c>
      <c r="AL13" s="14"/>
    </row>
    <row r="14" spans="1:38" s="15" customFormat="1" ht="12.75">
      <c r="A14" s="30" t="s">
        <v>95</v>
      </c>
      <c r="B14" s="94" t="s">
        <v>253</v>
      </c>
      <c r="C14" s="40" t="s">
        <v>254</v>
      </c>
      <c r="D14" s="41">
        <v>43872</v>
      </c>
      <c r="E14" s="42">
        <v>34797</v>
      </c>
      <c r="F14" s="43">
        <f t="shared" si="0"/>
        <v>78669</v>
      </c>
      <c r="G14" s="41">
        <v>48686</v>
      </c>
      <c r="H14" s="42">
        <v>34797</v>
      </c>
      <c r="I14" s="44">
        <f t="shared" si="1"/>
        <v>83483</v>
      </c>
      <c r="J14" s="41">
        <v>4119</v>
      </c>
      <c r="K14" s="42">
        <v>1821</v>
      </c>
      <c r="L14" s="42">
        <f t="shared" si="2"/>
        <v>5940</v>
      </c>
      <c r="M14" s="45">
        <f t="shared" si="3"/>
        <v>0.07550623498455554</v>
      </c>
      <c r="N14" s="46">
        <v>5959</v>
      </c>
      <c r="O14" s="47">
        <v>1819</v>
      </c>
      <c r="P14" s="48">
        <f t="shared" si="4"/>
        <v>7778</v>
      </c>
      <c r="Q14" s="45">
        <f t="shared" si="5"/>
        <v>0.09316866907034965</v>
      </c>
      <c r="R14" s="46">
        <v>19796</v>
      </c>
      <c r="S14" s="48">
        <v>1091</v>
      </c>
      <c r="T14" s="48">
        <f t="shared" si="6"/>
        <v>20887</v>
      </c>
      <c r="U14" s="45">
        <f t="shared" si="7"/>
        <v>0.2501946504078675</v>
      </c>
      <c r="V14" s="46">
        <v>11183</v>
      </c>
      <c r="W14" s="48">
        <v>3254</v>
      </c>
      <c r="X14" s="48">
        <f t="shared" si="8"/>
        <v>14437</v>
      </c>
      <c r="Y14" s="45">
        <f t="shared" si="9"/>
        <v>0.17293341159277936</v>
      </c>
      <c r="Z14" s="41">
        <f t="shared" si="10"/>
        <v>41057</v>
      </c>
      <c r="AA14" s="42">
        <f t="shared" si="11"/>
        <v>7985</v>
      </c>
      <c r="AB14" s="42">
        <f t="shared" si="12"/>
        <v>49042</v>
      </c>
      <c r="AC14" s="45">
        <f t="shared" si="13"/>
        <v>0.5874489417007055</v>
      </c>
      <c r="AD14" s="41">
        <v>-2025</v>
      </c>
      <c r="AE14" s="42">
        <v>7916</v>
      </c>
      <c r="AF14" s="42">
        <f t="shared" si="14"/>
        <v>5891</v>
      </c>
      <c r="AG14" s="45">
        <f t="shared" si="15"/>
        <v>0.7325332271581063</v>
      </c>
      <c r="AH14" s="45">
        <f t="shared" si="16"/>
        <v>1.4506874893905959</v>
      </c>
      <c r="AI14" s="14">
        <v>52743</v>
      </c>
      <c r="AJ14" s="14">
        <v>52743</v>
      </c>
      <c r="AK14" s="14">
        <v>38636</v>
      </c>
      <c r="AL14" s="14"/>
    </row>
    <row r="15" spans="1:38" s="15" customFormat="1" ht="12.75">
      <c r="A15" s="30" t="s">
        <v>95</v>
      </c>
      <c r="B15" s="94" t="s">
        <v>255</v>
      </c>
      <c r="C15" s="40" t="s">
        <v>256</v>
      </c>
      <c r="D15" s="41">
        <v>17952</v>
      </c>
      <c r="E15" s="42">
        <v>5575</v>
      </c>
      <c r="F15" s="43">
        <f t="shared" si="0"/>
        <v>23527</v>
      </c>
      <c r="G15" s="41">
        <v>14501</v>
      </c>
      <c r="H15" s="42">
        <v>9401</v>
      </c>
      <c r="I15" s="44">
        <f t="shared" si="1"/>
        <v>23902</v>
      </c>
      <c r="J15" s="41">
        <v>5420</v>
      </c>
      <c r="K15" s="42">
        <v>1082</v>
      </c>
      <c r="L15" s="42">
        <f t="shared" si="2"/>
        <v>6502</v>
      </c>
      <c r="M15" s="45">
        <f t="shared" si="3"/>
        <v>0.27636332724104223</v>
      </c>
      <c r="N15" s="46">
        <v>3733</v>
      </c>
      <c r="O15" s="47">
        <v>1874</v>
      </c>
      <c r="P15" s="48">
        <f t="shared" si="4"/>
        <v>5607</v>
      </c>
      <c r="Q15" s="45">
        <f t="shared" si="5"/>
        <v>0.234582880093716</v>
      </c>
      <c r="R15" s="46">
        <v>5533</v>
      </c>
      <c r="S15" s="48">
        <v>1636</v>
      </c>
      <c r="T15" s="48">
        <f t="shared" si="6"/>
        <v>7169</v>
      </c>
      <c r="U15" s="45">
        <f t="shared" si="7"/>
        <v>0.2999330599949795</v>
      </c>
      <c r="V15" s="46">
        <v>573</v>
      </c>
      <c r="W15" s="48">
        <v>2036</v>
      </c>
      <c r="X15" s="48">
        <f t="shared" si="8"/>
        <v>2609</v>
      </c>
      <c r="Y15" s="45">
        <f t="shared" si="9"/>
        <v>0.10915404568655343</v>
      </c>
      <c r="Z15" s="41">
        <f t="shared" si="10"/>
        <v>15259</v>
      </c>
      <c r="AA15" s="42">
        <f t="shared" si="11"/>
        <v>6628</v>
      </c>
      <c r="AB15" s="42">
        <f t="shared" si="12"/>
        <v>21887</v>
      </c>
      <c r="AC15" s="45">
        <f t="shared" si="13"/>
        <v>0.9156974311773073</v>
      </c>
      <c r="AD15" s="41">
        <v>1460</v>
      </c>
      <c r="AE15" s="42">
        <v>679</v>
      </c>
      <c r="AF15" s="42">
        <f t="shared" si="14"/>
        <v>2139</v>
      </c>
      <c r="AG15" s="45">
        <f t="shared" si="15"/>
        <v>1</v>
      </c>
      <c r="AH15" s="45">
        <f t="shared" si="16"/>
        <v>0.21972884525479186</v>
      </c>
      <c r="AI15" s="14">
        <v>13607</v>
      </c>
      <c r="AJ15" s="14">
        <v>13582</v>
      </c>
      <c r="AK15" s="14">
        <v>13582</v>
      </c>
      <c r="AL15" s="14"/>
    </row>
    <row r="16" spans="1:38" s="15" customFormat="1" ht="12.75">
      <c r="A16" s="30" t="s">
        <v>95</v>
      </c>
      <c r="B16" s="94" t="s">
        <v>257</v>
      </c>
      <c r="C16" s="40" t="s">
        <v>258</v>
      </c>
      <c r="D16" s="41">
        <v>354728</v>
      </c>
      <c r="E16" s="42">
        <v>126532</v>
      </c>
      <c r="F16" s="43">
        <f t="shared" si="0"/>
        <v>481260</v>
      </c>
      <c r="G16" s="41">
        <v>382701</v>
      </c>
      <c r="H16" s="42">
        <v>131073</v>
      </c>
      <c r="I16" s="44">
        <f t="shared" si="1"/>
        <v>513774</v>
      </c>
      <c r="J16" s="41">
        <v>116750</v>
      </c>
      <c r="K16" s="42">
        <v>10854</v>
      </c>
      <c r="L16" s="42">
        <f t="shared" si="2"/>
        <v>127604</v>
      </c>
      <c r="M16" s="45">
        <f t="shared" si="3"/>
        <v>0.26514565931097533</v>
      </c>
      <c r="N16" s="46">
        <v>108553</v>
      </c>
      <c r="O16" s="47">
        <v>38688</v>
      </c>
      <c r="P16" s="48">
        <f t="shared" si="4"/>
        <v>147241</v>
      </c>
      <c r="Q16" s="45">
        <f t="shared" si="5"/>
        <v>0.286587098607559</v>
      </c>
      <c r="R16" s="46">
        <v>135191</v>
      </c>
      <c r="S16" s="48">
        <v>73998</v>
      </c>
      <c r="T16" s="48">
        <f t="shared" si="6"/>
        <v>209189</v>
      </c>
      <c r="U16" s="45">
        <f t="shared" si="7"/>
        <v>0.4071615145959118</v>
      </c>
      <c r="V16" s="46">
        <v>76014</v>
      </c>
      <c r="W16" s="48">
        <v>164122</v>
      </c>
      <c r="X16" s="48">
        <f t="shared" si="8"/>
        <v>240136</v>
      </c>
      <c r="Y16" s="45">
        <f t="shared" si="9"/>
        <v>0.4673961703005602</v>
      </c>
      <c r="Z16" s="41">
        <f t="shared" si="10"/>
        <v>436508</v>
      </c>
      <c r="AA16" s="42">
        <f t="shared" si="11"/>
        <v>287662</v>
      </c>
      <c r="AB16" s="42">
        <f t="shared" si="12"/>
        <v>724170</v>
      </c>
      <c r="AC16" s="45">
        <f t="shared" si="13"/>
        <v>1.4095107965759264</v>
      </c>
      <c r="AD16" s="41">
        <v>47820</v>
      </c>
      <c r="AE16" s="42">
        <v>90505</v>
      </c>
      <c r="AF16" s="42">
        <f t="shared" si="14"/>
        <v>138325</v>
      </c>
      <c r="AG16" s="45">
        <f t="shared" si="15"/>
        <v>0</v>
      </c>
      <c r="AH16" s="45">
        <f t="shared" si="16"/>
        <v>0.7360274715344297</v>
      </c>
      <c r="AI16" s="14">
        <v>0</v>
      </c>
      <c r="AJ16" s="14">
        <v>0</v>
      </c>
      <c r="AK16" s="14">
        <v>438649</v>
      </c>
      <c r="AL16" s="14"/>
    </row>
    <row r="17" spans="1:38" s="15" customFormat="1" ht="12.75">
      <c r="A17" s="30" t="s">
        <v>114</v>
      </c>
      <c r="B17" s="94" t="s">
        <v>259</v>
      </c>
      <c r="C17" s="40" t="s">
        <v>260</v>
      </c>
      <c r="D17" s="41">
        <v>450942</v>
      </c>
      <c r="E17" s="42">
        <v>409247</v>
      </c>
      <c r="F17" s="43">
        <f t="shared" si="0"/>
        <v>860189</v>
      </c>
      <c r="G17" s="41">
        <v>485067</v>
      </c>
      <c r="H17" s="42">
        <v>259290</v>
      </c>
      <c r="I17" s="44">
        <f t="shared" si="1"/>
        <v>744357</v>
      </c>
      <c r="J17" s="41">
        <v>108597</v>
      </c>
      <c r="K17" s="42">
        <v>30339</v>
      </c>
      <c r="L17" s="42">
        <f t="shared" si="2"/>
        <v>138936</v>
      </c>
      <c r="M17" s="45">
        <f t="shared" si="3"/>
        <v>0.16151799197618197</v>
      </c>
      <c r="N17" s="46">
        <v>81076</v>
      </c>
      <c r="O17" s="47">
        <v>43938</v>
      </c>
      <c r="P17" s="48">
        <f t="shared" si="4"/>
        <v>125014</v>
      </c>
      <c r="Q17" s="45">
        <f t="shared" si="5"/>
        <v>0.16794898146991297</v>
      </c>
      <c r="R17" s="46">
        <v>191328</v>
      </c>
      <c r="S17" s="48">
        <v>52737</v>
      </c>
      <c r="T17" s="48">
        <f t="shared" si="6"/>
        <v>244065</v>
      </c>
      <c r="U17" s="45">
        <f t="shared" si="7"/>
        <v>0.3278870219531757</v>
      </c>
      <c r="V17" s="46">
        <v>161186</v>
      </c>
      <c r="W17" s="48">
        <v>77028</v>
      </c>
      <c r="X17" s="48">
        <f t="shared" si="8"/>
        <v>238214</v>
      </c>
      <c r="Y17" s="45">
        <f t="shared" si="9"/>
        <v>0.3200265464017938</v>
      </c>
      <c r="Z17" s="41">
        <f t="shared" si="10"/>
        <v>542187</v>
      </c>
      <c r="AA17" s="42">
        <f t="shared" si="11"/>
        <v>204042</v>
      </c>
      <c r="AB17" s="42">
        <f t="shared" si="12"/>
        <v>746229</v>
      </c>
      <c r="AC17" s="45">
        <f t="shared" si="13"/>
        <v>1.0025149222751986</v>
      </c>
      <c r="AD17" s="41">
        <v>121324</v>
      </c>
      <c r="AE17" s="42">
        <v>37814</v>
      </c>
      <c r="AF17" s="42">
        <f t="shared" si="14"/>
        <v>159138</v>
      </c>
      <c r="AG17" s="45">
        <f t="shared" si="15"/>
        <v>0.8253227560398749</v>
      </c>
      <c r="AH17" s="45">
        <f t="shared" si="16"/>
        <v>0.4969020598474281</v>
      </c>
      <c r="AI17" s="14">
        <v>965957</v>
      </c>
      <c r="AJ17" s="14">
        <v>704402</v>
      </c>
      <c r="AK17" s="14">
        <v>581359</v>
      </c>
      <c r="AL17" s="14"/>
    </row>
    <row r="18" spans="1:38" s="87" customFormat="1" ht="12.75">
      <c r="A18" s="95"/>
      <c r="B18" s="112" t="s">
        <v>628</v>
      </c>
      <c r="C18" s="33"/>
      <c r="D18" s="52">
        <f>SUM(D11:D17)</f>
        <v>1029358</v>
      </c>
      <c r="E18" s="53">
        <f>SUM(E11:E17)</f>
        <v>681360</v>
      </c>
      <c r="F18" s="89">
        <f t="shared" si="0"/>
        <v>1710718</v>
      </c>
      <c r="G18" s="52">
        <f>SUM(G11:G17)</f>
        <v>1090521</v>
      </c>
      <c r="H18" s="53">
        <f>SUM(H11:H17)</f>
        <v>570294</v>
      </c>
      <c r="I18" s="54">
        <f t="shared" si="1"/>
        <v>1660815</v>
      </c>
      <c r="J18" s="52">
        <f>SUM(J11:J17)</f>
        <v>318699</v>
      </c>
      <c r="K18" s="53">
        <f>SUM(K11:K17)</f>
        <v>54954</v>
      </c>
      <c r="L18" s="53">
        <f t="shared" si="2"/>
        <v>373653</v>
      </c>
      <c r="M18" s="55">
        <f t="shared" si="3"/>
        <v>0.21841881595914697</v>
      </c>
      <c r="N18" s="74">
        <f>SUM(N11:N17)</f>
        <v>219276</v>
      </c>
      <c r="O18" s="75">
        <f>SUM(O11:O17)</f>
        <v>160923</v>
      </c>
      <c r="P18" s="76">
        <f t="shared" si="4"/>
        <v>380199</v>
      </c>
      <c r="Q18" s="55">
        <f t="shared" si="5"/>
        <v>0.2289231491767596</v>
      </c>
      <c r="R18" s="74">
        <f>SUM(R11:R17)</f>
        <v>370913</v>
      </c>
      <c r="S18" s="76">
        <f>SUM(S11:S17)</f>
        <v>153721</v>
      </c>
      <c r="T18" s="76">
        <f t="shared" si="6"/>
        <v>524634</v>
      </c>
      <c r="U18" s="55">
        <f t="shared" si="7"/>
        <v>0.3158894879923411</v>
      </c>
      <c r="V18" s="74">
        <f>SUM(V11:V17)</f>
        <v>262986</v>
      </c>
      <c r="W18" s="76">
        <f>SUM(W11:W17)</f>
        <v>265793</v>
      </c>
      <c r="X18" s="76">
        <f t="shared" si="8"/>
        <v>528779</v>
      </c>
      <c r="Y18" s="55">
        <f t="shared" si="9"/>
        <v>0.31838525061490897</v>
      </c>
      <c r="Z18" s="52">
        <f t="shared" si="10"/>
        <v>1171874</v>
      </c>
      <c r="AA18" s="53">
        <f t="shared" si="11"/>
        <v>635391</v>
      </c>
      <c r="AB18" s="53">
        <f t="shared" si="12"/>
        <v>1807265</v>
      </c>
      <c r="AC18" s="55">
        <f t="shared" si="13"/>
        <v>1.0881795985705813</v>
      </c>
      <c r="AD18" s="52">
        <f>SUM(AD11:AD17)</f>
        <v>186132</v>
      </c>
      <c r="AE18" s="53">
        <f>SUM(AE11:AE17)</f>
        <v>158862</v>
      </c>
      <c r="AF18" s="53">
        <f t="shared" si="14"/>
        <v>344994</v>
      </c>
      <c r="AG18" s="55">
        <f t="shared" si="15"/>
        <v>1.3277923725453922</v>
      </c>
      <c r="AH18" s="55">
        <f t="shared" si="16"/>
        <v>0.5327194096129209</v>
      </c>
      <c r="AI18" s="96">
        <f>SUM(AI11:AI17)</f>
        <v>1199224</v>
      </c>
      <c r="AJ18" s="96">
        <f>SUM(AJ11:AJ17)</f>
        <v>945925</v>
      </c>
      <c r="AK18" s="96">
        <f>SUM(AK11:AK17)</f>
        <v>1255992</v>
      </c>
      <c r="AL18" s="96"/>
    </row>
    <row r="19" spans="1:38" s="15" customFormat="1" ht="12.75">
      <c r="A19" s="30" t="s">
        <v>95</v>
      </c>
      <c r="B19" s="94" t="s">
        <v>261</v>
      </c>
      <c r="C19" s="40" t="s">
        <v>262</v>
      </c>
      <c r="D19" s="41">
        <v>59554</v>
      </c>
      <c r="E19" s="42">
        <v>39778</v>
      </c>
      <c r="F19" s="43">
        <f t="shared" si="0"/>
        <v>99332</v>
      </c>
      <c r="G19" s="41">
        <v>59554</v>
      </c>
      <c r="H19" s="42">
        <v>39778</v>
      </c>
      <c r="I19" s="44">
        <f t="shared" si="1"/>
        <v>99332</v>
      </c>
      <c r="J19" s="41">
        <v>17871</v>
      </c>
      <c r="K19" s="42">
        <v>3337</v>
      </c>
      <c r="L19" s="42">
        <f t="shared" si="2"/>
        <v>21208</v>
      </c>
      <c r="M19" s="45">
        <f t="shared" si="3"/>
        <v>0.21350622156002094</v>
      </c>
      <c r="N19" s="46">
        <v>17989</v>
      </c>
      <c r="O19" s="47">
        <v>2231</v>
      </c>
      <c r="P19" s="48">
        <f t="shared" si="4"/>
        <v>20220</v>
      </c>
      <c r="Q19" s="45">
        <f t="shared" si="5"/>
        <v>0.203559779325897</v>
      </c>
      <c r="R19" s="46">
        <v>19796</v>
      </c>
      <c r="S19" s="48">
        <v>3498</v>
      </c>
      <c r="T19" s="48">
        <f t="shared" si="6"/>
        <v>23294</v>
      </c>
      <c r="U19" s="45">
        <f t="shared" si="7"/>
        <v>0.23450650344299923</v>
      </c>
      <c r="V19" s="46">
        <v>7997</v>
      </c>
      <c r="W19" s="48">
        <v>4567</v>
      </c>
      <c r="X19" s="48">
        <f t="shared" si="8"/>
        <v>12564</v>
      </c>
      <c r="Y19" s="45">
        <f t="shared" si="9"/>
        <v>0.12648491926066122</v>
      </c>
      <c r="Z19" s="41">
        <f t="shared" si="10"/>
        <v>63653</v>
      </c>
      <c r="AA19" s="42">
        <f t="shared" si="11"/>
        <v>13633</v>
      </c>
      <c r="AB19" s="42">
        <f t="shared" si="12"/>
        <v>77286</v>
      </c>
      <c r="AC19" s="45">
        <f t="shared" si="13"/>
        <v>0.7780574235895784</v>
      </c>
      <c r="AD19" s="41">
        <v>10685</v>
      </c>
      <c r="AE19" s="42">
        <v>10898</v>
      </c>
      <c r="AF19" s="42">
        <f t="shared" si="14"/>
        <v>21583</v>
      </c>
      <c r="AG19" s="45">
        <f t="shared" si="15"/>
        <v>0.8387333555068757</v>
      </c>
      <c r="AH19" s="45">
        <f t="shared" si="16"/>
        <v>-0.4178751795394523</v>
      </c>
      <c r="AI19" s="14">
        <v>91928</v>
      </c>
      <c r="AJ19" s="14">
        <v>87191</v>
      </c>
      <c r="AK19" s="14">
        <v>73130</v>
      </c>
      <c r="AL19" s="14"/>
    </row>
    <row r="20" spans="1:38" s="15" customFormat="1" ht="12.75">
      <c r="A20" s="30" t="s">
        <v>95</v>
      </c>
      <c r="B20" s="94" t="s">
        <v>263</v>
      </c>
      <c r="C20" s="40" t="s">
        <v>264</v>
      </c>
      <c r="D20" s="41">
        <v>248690</v>
      </c>
      <c r="E20" s="42">
        <v>65979</v>
      </c>
      <c r="F20" s="44">
        <f t="shared" si="0"/>
        <v>314669</v>
      </c>
      <c r="G20" s="41">
        <v>248690</v>
      </c>
      <c r="H20" s="42">
        <v>65979</v>
      </c>
      <c r="I20" s="44">
        <f t="shared" si="1"/>
        <v>314669</v>
      </c>
      <c r="J20" s="41">
        <v>48893</v>
      </c>
      <c r="K20" s="42">
        <v>2957</v>
      </c>
      <c r="L20" s="42">
        <f t="shared" si="2"/>
        <v>51850</v>
      </c>
      <c r="M20" s="45">
        <f t="shared" si="3"/>
        <v>0.16477632051457244</v>
      </c>
      <c r="N20" s="46">
        <v>51839</v>
      </c>
      <c r="O20" s="47">
        <v>2167</v>
      </c>
      <c r="P20" s="48">
        <f t="shared" si="4"/>
        <v>54006</v>
      </c>
      <c r="Q20" s="45">
        <f t="shared" si="5"/>
        <v>0.1716279646231437</v>
      </c>
      <c r="R20" s="46">
        <v>61438</v>
      </c>
      <c r="S20" s="48">
        <v>6939</v>
      </c>
      <c r="T20" s="48">
        <f t="shared" si="6"/>
        <v>68377</v>
      </c>
      <c r="U20" s="45">
        <f t="shared" si="7"/>
        <v>0.21729817681436683</v>
      </c>
      <c r="V20" s="46">
        <v>42681</v>
      </c>
      <c r="W20" s="48">
        <v>14055</v>
      </c>
      <c r="X20" s="48">
        <f t="shared" si="8"/>
        <v>56736</v>
      </c>
      <c r="Y20" s="45">
        <f t="shared" si="9"/>
        <v>0.18030374774763322</v>
      </c>
      <c r="Z20" s="41">
        <f t="shared" si="10"/>
        <v>204851</v>
      </c>
      <c r="AA20" s="42">
        <f t="shared" si="11"/>
        <v>26118</v>
      </c>
      <c r="AB20" s="42">
        <f t="shared" si="12"/>
        <v>230969</v>
      </c>
      <c r="AC20" s="45">
        <f t="shared" si="13"/>
        <v>0.7340062096997162</v>
      </c>
      <c r="AD20" s="41">
        <v>43952</v>
      </c>
      <c r="AE20" s="42">
        <v>8818</v>
      </c>
      <c r="AF20" s="42">
        <f t="shared" si="14"/>
        <v>52770</v>
      </c>
      <c r="AG20" s="45">
        <f t="shared" si="15"/>
        <v>0.8212481228593199</v>
      </c>
      <c r="AH20" s="45">
        <f t="shared" si="16"/>
        <v>0.07515633882888006</v>
      </c>
      <c r="AI20" s="14">
        <v>270358</v>
      </c>
      <c r="AJ20" s="14">
        <v>270358</v>
      </c>
      <c r="AK20" s="14">
        <v>222031</v>
      </c>
      <c r="AL20" s="14"/>
    </row>
    <row r="21" spans="1:38" s="15" customFormat="1" ht="12.75">
      <c r="A21" s="30" t="s">
        <v>95</v>
      </c>
      <c r="B21" s="94" t="s">
        <v>265</v>
      </c>
      <c r="C21" s="40" t="s">
        <v>266</v>
      </c>
      <c r="D21" s="41">
        <v>31953</v>
      </c>
      <c r="E21" s="42">
        <v>0</v>
      </c>
      <c r="F21" s="43">
        <f t="shared" si="0"/>
        <v>31953</v>
      </c>
      <c r="G21" s="41">
        <v>31953</v>
      </c>
      <c r="H21" s="42">
        <v>0</v>
      </c>
      <c r="I21" s="44">
        <f t="shared" si="1"/>
        <v>31953</v>
      </c>
      <c r="J21" s="41">
        <v>9736</v>
      </c>
      <c r="K21" s="42">
        <v>2250</v>
      </c>
      <c r="L21" s="42">
        <f t="shared" si="2"/>
        <v>11986</v>
      </c>
      <c r="M21" s="45">
        <f t="shared" si="3"/>
        <v>0.3751134478765687</v>
      </c>
      <c r="N21" s="46">
        <v>4954</v>
      </c>
      <c r="O21" s="47">
        <v>2099</v>
      </c>
      <c r="P21" s="48">
        <f t="shared" si="4"/>
        <v>7053</v>
      </c>
      <c r="Q21" s="45">
        <f t="shared" si="5"/>
        <v>0.22073044784527274</v>
      </c>
      <c r="R21" s="46">
        <v>12545</v>
      </c>
      <c r="S21" s="48">
        <v>7044</v>
      </c>
      <c r="T21" s="48">
        <f t="shared" si="6"/>
        <v>19589</v>
      </c>
      <c r="U21" s="45">
        <f t="shared" si="7"/>
        <v>0.6130566769943354</v>
      </c>
      <c r="V21" s="46">
        <v>13047</v>
      </c>
      <c r="W21" s="48">
        <v>4919</v>
      </c>
      <c r="X21" s="48">
        <f t="shared" si="8"/>
        <v>17966</v>
      </c>
      <c r="Y21" s="45">
        <f t="shared" si="9"/>
        <v>0.5622633242575032</v>
      </c>
      <c r="Z21" s="41">
        <f t="shared" si="10"/>
        <v>40282</v>
      </c>
      <c r="AA21" s="42">
        <f t="shared" si="11"/>
        <v>16312</v>
      </c>
      <c r="AB21" s="42">
        <f t="shared" si="12"/>
        <v>56594</v>
      </c>
      <c r="AC21" s="45">
        <f t="shared" si="13"/>
        <v>1.77116389697368</v>
      </c>
      <c r="AD21" s="41">
        <v>8322</v>
      </c>
      <c r="AE21" s="42">
        <v>0</v>
      </c>
      <c r="AF21" s="42">
        <f t="shared" si="14"/>
        <v>8322</v>
      </c>
      <c r="AG21" s="45">
        <f t="shared" si="15"/>
        <v>1.5045535630457234</v>
      </c>
      <c r="AH21" s="45">
        <f t="shared" si="16"/>
        <v>1.1588560442201392</v>
      </c>
      <c r="AI21" s="14">
        <v>31953</v>
      </c>
      <c r="AJ21" s="14">
        <v>31953</v>
      </c>
      <c r="AK21" s="14">
        <v>48075</v>
      </c>
      <c r="AL21" s="14"/>
    </row>
    <row r="22" spans="1:38" s="15" customFormat="1" ht="12.75">
      <c r="A22" s="30" t="s">
        <v>95</v>
      </c>
      <c r="B22" s="94" t="s">
        <v>267</v>
      </c>
      <c r="C22" s="40" t="s">
        <v>268</v>
      </c>
      <c r="D22" s="41">
        <v>22356</v>
      </c>
      <c r="E22" s="42">
        <v>0</v>
      </c>
      <c r="F22" s="43">
        <f t="shared" si="0"/>
        <v>22356</v>
      </c>
      <c r="G22" s="41">
        <v>22356</v>
      </c>
      <c r="H22" s="42">
        <v>0</v>
      </c>
      <c r="I22" s="44">
        <f t="shared" si="1"/>
        <v>22356</v>
      </c>
      <c r="J22" s="41">
        <v>4692</v>
      </c>
      <c r="K22" s="42">
        <v>462</v>
      </c>
      <c r="L22" s="42">
        <f t="shared" si="2"/>
        <v>5154</v>
      </c>
      <c r="M22" s="45">
        <f t="shared" si="3"/>
        <v>0.23054213633923779</v>
      </c>
      <c r="N22" s="46">
        <v>4001</v>
      </c>
      <c r="O22" s="47">
        <v>710</v>
      </c>
      <c r="P22" s="48">
        <f t="shared" si="4"/>
        <v>4711</v>
      </c>
      <c r="Q22" s="45">
        <f t="shared" si="5"/>
        <v>0.2107264269100018</v>
      </c>
      <c r="R22" s="46">
        <v>7777</v>
      </c>
      <c r="S22" s="48">
        <v>141</v>
      </c>
      <c r="T22" s="48">
        <f t="shared" si="6"/>
        <v>7918</v>
      </c>
      <c r="U22" s="45">
        <f t="shared" si="7"/>
        <v>0.3541778493469315</v>
      </c>
      <c r="V22" s="46">
        <v>1736</v>
      </c>
      <c r="W22" s="48">
        <v>0</v>
      </c>
      <c r="X22" s="48">
        <f t="shared" si="8"/>
        <v>1736</v>
      </c>
      <c r="Y22" s="45">
        <f t="shared" si="9"/>
        <v>0.07765253175881195</v>
      </c>
      <c r="Z22" s="41">
        <f t="shared" si="10"/>
        <v>18206</v>
      </c>
      <c r="AA22" s="42">
        <f t="shared" si="11"/>
        <v>1313</v>
      </c>
      <c r="AB22" s="42">
        <f t="shared" si="12"/>
        <v>19519</v>
      </c>
      <c r="AC22" s="45">
        <f t="shared" si="13"/>
        <v>0.873098944354983</v>
      </c>
      <c r="AD22" s="41">
        <v>5052</v>
      </c>
      <c r="AE22" s="42">
        <v>229</v>
      </c>
      <c r="AF22" s="42">
        <f t="shared" si="14"/>
        <v>5281</v>
      </c>
      <c r="AG22" s="45">
        <f t="shared" si="15"/>
        <v>1.7840146861540633</v>
      </c>
      <c r="AH22" s="45">
        <f t="shared" si="16"/>
        <v>-0.6712743798523007</v>
      </c>
      <c r="AI22" s="14">
        <v>14163</v>
      </c>
      <c r="AJ22" s="14">
        <v>14163</v>
      </c>
      <c r="AK22" s="14">
        <v>25267</v>
      </c>
      <c r="AL22" s="14"/>
    </row>
    <row r="23" spans="1:38" s="15" customFormat="1" ht="12.75">
      <c r="A23" s="30" t="s">
        <v>95</v>
      </c>
      <c r="B23" s="94" t="s">
        <v>76</v>
      </c>
      <c r="C23" s="40" t="s">
        <v>77</v>
      </c>
      <c r="D23" s="41">
        <v>1584771</v>
      </c>
      <c r="E23" s="42">
        <v>236817</v>
      </c>
      <c r="F23" s="43">
        <f t="shared" si="0"/>
        <v>1821588</v>
      </c>
      <c r="G23" s="41">
        <v>1633866</v>
      </c>
      <c r="H23" s="42">
        <v>323303</v>
      </c>
      <c r="I23" s="44">
        <f t="shared" si="1"/>
        <v>1957169</v>
      </c>
      <c r="J23" s="41">
        <v>418118</v>
      </c>
      <c r="K23" s="42">
        <v>42951</v>
      </c>
      <c r="L23" s="42">
        <f t="shared" si="2"/>
        <v>461069</v>
      </c>
      <c r="M23" s="45">
        <f t="shared" si="3"/>
        <v>0.25311376666952135</v>
      </c>
      <c r="N23" s="46">
        <v>434385</v>
      </c>
      <c r="O23" s="47">
        <v>89482</v>
      </c>
      <c r="P23" s="48">
        <f t="shared" si="4"/>
        <v>523867</v>
      </c>
      <c r="Q23" s="45">
        <f t="shared" si="5"/>
        <v>0.26766569468451623</v>
      </c>
      <c r="R23" s="46">
        <v>476570</v>
      </c>
      <c r="S23" s="48">
        <v>39103</v>
      </c>
      <c r="T23" s="48">
        <f t="shared" si="6"/>
        <v>515673</v>
      </c>
      <c r="U23" s="45">
        <f t="shared" si="7"/>
        <v>0.2634790352800397</v>
      </c>
      <c r="V23" s="46">
        <v>252600</v>
      </c>
      <c r="W23" s="48">
        <v>28173</v>
      </c>
      <c r="X23" s="48">
        <f t="shared" si="8"/>
        <v>280773</v>
      </c>
      <c r="Y23" s="45">
        <f t="shared" si="9"/>
        <v>0.14345874066061745</v>
      </c>
      <c r="Z23" s="41">
        <f t="shared" si="10"/>
        <v>1581673</v>
      </c>
      <c r="AA23" s="42">
        <f t="shared" si="11"/>
        <v>199709</v>
      </c>
      <c r="AB23" s="42">
        <f t="shared" si="12"/>
        <v>1781382</v>
      </c>
      <c r="AC23" s="45">
        <f t="shared" si="13"/>
        <v>0.9101830245625186</v>
      </c>
      <c r="AD23" s="41">
        <v>461389</v>
      </c>
      <c r="AE23" s="42">
        <v>89938</v>
      </c>
      <c r="AF23" s="42">
        <f t="shared" si="14"/>
        <v>551327</v>
      </c>
      <c r="AG23" s="45">
        <f t="shared" si="15"/>
        <v>1.0949853888948557</v>
      </c>
      <c r="AH23" s="45">
        <f t="shared" si="16"/>
        <v>-0.4907323602870891</v>
      </c>
      <c r="AI23" s="14">
        <v>1630540</v>
      </c>
      <c r="AJ23" s="14">
        <v>1703841</v>
      </c>
      <c r="AK23" s="14">
        <v>1865681</v>
      </c>
      <c r="AL23" s="14"/>
    </row>
    <row r="24" spans="1:38" s="15" customFormat="1" ht="12.75">
      <c r="A24" s="30" t="s">
        <v>95</v>
      </c>
      <c r="B24" s="94" t="s">
        <v>269</v>
      </c>
      <c r="C24" s="40" t="s">
        <v>270</v>
      </c>
      <c r="D24" s="41">
        <v>0</v>
      </c>
      <c r="E24" s="42">
        <v>10508</v>
      </c>
      <c r="F24" s="43">
        <f t="shared" si="0"/>
        <v>10508</v>
      </c>
      <c r="G24" s="41">
        <v>0</v>
      </c>
      <c r="H24" s="42">
        <v>10508</v>
      </c>
      <c r="I24" s="44">
        <f t="shared" si="1"/>
        <v>10508</v>
      </c>
      <c r="J24" s="41">
        <v>7114</v>
      </c>
      <c r="K24" s="42">
        <v>1885</v>
      </c>
      <c r="L24" s="42">
        <f t="shared" si="2"/>
        <v>8999</v>
      </c>
      <c r="M24" s="45">
        <f t="shared" si="3"/>
        <v>0.8563951275218881</v>
      </c>
      <c r="N24" s="46">
        <v>33515</v>
      </c>
      <c r="O24" s="47">
        <v>3113</v>
      </c>
      <c r="P24" s="48">
        <f t="shared" si="4"/>
        <v>36628</v>
      </c>
      <c r="Q24" s="45">
        <f t="shared" si="5"/>
        <v>3.4857251617814997</v>
      </c>
      <c r="R24" s="46">
        <v>33370</v>
      </c>
      <c r="S24" s="48">
        <v>535</v>
      </c>
      <c r="T24" s="48">
        <f t="shared" si="6"/>
        <v>33905</v>
      </c>
      <c r="U24" s="45">
        <f t="shared" si="7"/>
        <v>3.22658926532166</v>
      </c>
      <c r="V24" s="46">
        <v>93141</v>
      </c>
      <c r="W24" s="48">
        <v>160</v>
      </c>
      <c r="X24" s="48">
        <f t="shared" si="8"/>
        <v>93301</v>
      </c>
      <c r="Y24" s="45">
        <f t="shared" si="9"/>
        <v>8.879044537495242</v>
      </c>
      <c r="Z24" s="41">
        <f t="shared" si="10"/>
        <v>167140</v>
      </c>
      <c r="AA24" s="42">
        <f t="shared" si="11"/>
        <v>5693</v>
      </c>
      <c r="AB24" s="42">
        <f t="shared" si="12"/>
        <v>172833</v>
      </c>
      <c r="AC24" s="45">
        <f t="shared" si="13"/>
        <v>16.447754092120288</v>
      </c>
      <c r="AD24" s="41">
        <v>222</v>
      </c>
      <c r="AE24" s="42">
        <v>609</v>
      </c>
      <c r="AF24" s="42">
        <f t="shared" si="14"/>
        <v>831</v>
      </c>
      <c r="AG24" s="45">
        <f t="shared" si="15"/>
        <v>2.012218163496662</v>
      </c>
      <c r="AH24" s="45">
        <f t="shared" si="16"/>
        <v>111.27557160048134</v>
      </c>
      <c r="AI24" s="14">
        <v>7939</v>
      </c>
      <c r="AJ24" s="14">
        <v>7939</v>
      </c>
      <c r="AK24" s="14">
        <v>15975</v>
      </c>
      <c r="AL24" s="14"/>
    </row>
    <row r="25" spans="1:38" s="15" customFormat="1" ht="12.75">
      <c r="A25" s="30" t="s">
        <v>95</v>
      </c>
      <c r="B25" s="94" t="s">
        <v>271</v>
      </c>
      <c r="C25" s="40" t="s">
        <v>272</v>
      </c>
      <c r="D25" s="41">
        <v>30336</v>
      </c>
      <c r="E25" s="42">
        <v>9167</v>
      </c>
      <c r="F25" s="43">
        <f t="shared" si="0"/>
        <v>39503</v>
      </c>
      <c r="G25" s="41">
        <v>30336</v>
      </c>
      <c r="H25" s="42">
        <v>9167</v>
      </c>
      <c r="I25" s="44">
        <f t="shared" si="1"/>
        <v>39503</v>
      </c>
      <c r="J25" s="41">
        <v>7206</v>
      </c>
      <c r="K25" s="42">
        <v>1636</v>
      </c>
      <c r="L25" s="42">
        <f t="shared" si="2"/>
        <v>8842</v>
      </c>
      <c r="M25" s="45">
        <f t="shared" si="3"/>
        <v>0.22383110143533402</v>
      </c>
      <c r="N25" s="46">
        <v>8230</v>
      </c>
      <c r="O25" s="47">
        <v>1539</v>
      </c>
      <c r="P25" s="48">
        <f t="shared" si="4"/>
        <v>9769</v>
      </c>
      <c r="Q25" s="45">
        <f t="shared" si="5"/>
        <v>0.24729767359441054</v>
      </c>
      <c r="R25" s="46">
        <v>10444</v>
      </c>
      <c r="S25" s="48">
        <v>1055</v>
      </c>
      <c r="T25" s="48">
        <f t="shared" si="6"/>
        <v>11499</v>
      </c>
      <c r="U25" s="45">
        <f t="shared" si="7"/>
        <v>0.2910918158114574</v>
      </c>
      <c r="V25" s="46">
        <v>3331</v>
      </c>
      <c r="W25" s="48">
        <v>1493</v>
      </c>
      <c r="X25" s="48">
        <f t="shared" si="8"/>
        <v>4824</v>
      </c>
      <c r="Y25" s="45">
        <f t="shared" si="9"/>
        <v>0.12211730754626231</v>
      </c>
      <c r="Z25" s="41">
        <f t="shared" si="10"/>
        <v>29211</v>
      </c>
      <c r="AA25" s="42">
        <f t="shared" si="11"/>
        <v>5723</v>
      </c>
      <c r="AB25" s="42">
        <f t="shared" si="12"/>
        <v>34934</v>
      </c>
      <c r="AC25" s="45">
        <f t="shared" si="13"/>
        <v>0.8843378983874642</v>
      </c>
      <c r="AD25" s="41">
        <v>2132</v>
      </c>
      <c r="AE25" s="42">
        <v>2613</v>
      </c>
      <c r="AF25" s="42">
        <f t="shared" si="14"/>
        <v>4745</v>
      </c>
      <c r="AG25" s="45">
        <f t="shared" si="15"/>
        <v>0</v>
      </c>
      <c r="AH25" s="45">
        <f t="shared" si="16"/>
        <v>0.01664910432033717</v>
      </c>
      <c r="AI25" s="14">
        <v>0</v>
      </c>
      <c r="AJ25" s="14">
        <v>0</v>
      </c>
      <c r="AK25" s="14">
        <v>99973</v>
      </c>
      <c r="AL25" s="14"/>
    </row>
    <row r="26" spans="1:38" s="15" customFormat="1" ht="12.75">
      <c r="A26" s="30" t="s">
        <v>114</v>
      </c>
      <c r="B26" s="94" t="s">
        <v>273</v>
      </c>
      <c r="C26" s="40" t="s">
        <v>274</v>
      </c>
      <c r="D26" s="41">
        <v>117421</v>
      </c>
      <c r="E26" s="42">
        <v>133414</v>
      </c>
      <c r="F26" s="43">
        <f t="shared" si="0"/>
        <v>250835</v>
      </c>
      <c r="G26" s="41">
        <v>117421</v>
      </c>
      <c r="H26" s="42">
        <v>133414</v>
      </c>
      <c r="I26" s="44">
        <f t="shared" si="1"/>
        <v>250835</v>
      </c>
      <c r="J26" s="41">
        <v>72125</v>
      </c>
      <c r="K26" s="42">
        <v>26062</v>
      </c>
      <c r="L26" s="42">
        <f t="shared" si="2"/>
        <v>98187</v>
      </c>
      <c r="M26" s="45">
        <f t="shared" si="3"/>
        <v>0.39144058843462837</v>
      </c>
      <c r="N26" s="46">
        <v>183858</v>
      </c>
      <c r="O26" s="47">
        <v>39842</v>
      </c>
      <c r="P26" s="48">
        <f t="shared" si="4"/>
        <v>223700</v>
      </c>
      <c r="Q26" s="45">
        <f t="shared" si="5"/>
        <v>0.8918213168018817</v>
      </c>
      <c r="R26" s="46">
        <v>85056</v>
      </c>
      <c r="S26" s="48">
        <v>27121</v>
      </c>
      <c r="T26" s="48">
        <f t="shared" si="6"/>
        <v>112177</v>
      </c>
      <c r="U26" s="45">
        <f t="shared" si="7"/>
        <v>0.4472143042238922</v>
      </c>
      <c r="V26" s="46">
        <v>20578</v>
      </c>
      <c r="W26" s="48">
        <v>9126</v>
      </c>
      <c r="X26" s="48">
        <f t="shared" si="8"/>
        <v>29704</v>
      </c>
      <c r="Y26" s="45">
        <f t="shared" si="9"/>
        <v>0.11842047561145773</v>
      </c>
      <c r="Z26" s="41">
        <f t="shared" si="10"/>
        <v>361617</v>
      </c>
      <c r="AA26" s="42">
        <f t="shared" si="11"/>
        <v>102151</v>
      </c>
      <c r="AB26" s="42">
        <f t="shared" si="12"/>
        <v>463768</v>
      </c>
      <c r="AC26" s="45">
        <f t="shared" si="13"/>
        <v>1.84889668507186</v>
      </c>
      <c r="AD26" s="41">
        <v>1578</v>
      </c>
      <c r="AE26" s="42">
        <v>14073</v>
      </c>
      <c r="AF26" s="42">
        <f t="shared" si="14"/>
        <v>15651</v>
      </c>
      <c r="AG26" s="45">
        <f t="shared" si="15"/>
        <v>0.5347388248931392</v>
      </c>
      <c r="AH26" s="45">
        <f t="shared" si="16"/>
        <v>0.897897897897898</v>
      </c>
      <c r="AI26" s="14">
        <v>332159</v>
      </c>
      <c r="AJ26" s="14">
        <v>82818</v>
      </c>
      <c r="AK26" s="14">
        <v>44286</v>
      </c>
      <c r="AL26" s="14"/>
    </row>
    <row r="27" spans="1:38" s="87" customFormat="1" ht="12.75">
      <c r="A27" s="95"/>
      <c r="B27" s="112" t="s">
        <v>629</v>
      </c>
      <c r="C27" s="33"/>
      <c r="D27" s="52">
        <f>SUM(D19:D26)</f>
        <v>2095081</v>
      </c>
      <c r="E27" s="53">
        <f>SUM(E19:E26)</f>
        <v>495663</v>
      </c>
      <c r="F27" s="89">
        <f t="shared" si="0"/>
        <v>2590744</v>
      </c>
      <c r="G27" s="52">
        <f>SUM(G19:G26)</f>
        <v>2144176</v>
      </c>
      <c r="H27" s="53">
        <f>SUM(H19:H26)</f>
        <v>582149</v>
      </c>
      <c r="I27" s="54">
        <f t="shared" si="1"/>
        <v>2726325</v>
      </c>
      <c r="J27" s="52">
        <f>SUM(J19:J26)</f>
        <v>585755</v>
      </c>
      <c r="K27" s="53">
        <f>SUM(K19:K26)</f>
        <v>81540</v>
      </c>
      <c r="L27" s="53">
        <f t="shared" si="2"/>
        <v>667295</v>
      </c>
      <c r="M27" s="55">
        <f t="shared" si="3"/>
        <v>0.25756886824788555</v>
      </c>
      <c r="N27" s="74">
        <f>SUM(N19:N26)</f>
        <v>738771</v>
      </c>
      <c r="O27" s="75">
        <f>SUM(O19:O26)</f>
        <v>141183</v>
      </c>
      <c r="P27" s="76">
        <f t="shared" si="4"/>
        <v>879954</v>
      </c>
      <c r="Q27" s="55">
        <f t="shared" si="5"/>
        <v>0.3227619597810239</v>
      </c>
      <c r="R27" s="74">
        <f>SUM(R19:R26)</f>
        <v>706996</v>
      </c>
      <c r="S27" s="76">
        <f>SUM(S19:S26)</f>
        <v>85436</v>
      </c>
      <c r="T27" s="76">
        <f t="shared" si="6"/>
        <v>792432</v>
      </c>
      <c r="U27" s="55">
        <f t="shared" si="7"/>
        <v>0.29065940414293967</v>
      </c>
      <c r="V27" s="74">
        <f>SUM(V19:V26)</f>
        <v>435111</v>
      </c>
      <c r="W27" s="76">
        <f>SUM(W19:W26)</f>
        <v>62493</v>
      </c>
      <c r="X27" s="76">
        <f t="shared" si="8"/>
        <v>497604</v>
      </c>
      <c r="Y27" s="55">
        <f t="shared" si="9"/>
        <v>0.1825182250832164</v>
      </c>
      <c r="Z27" s="52">
        <f t="shared" si="10"/>
        <v>2466633</v>
      </c>
      <c r="AA27" s="53">
        <f t="shared" si="11"/>
        <v>370652</v>
      </c>
      <c r="AB27" s="53">
        <f t="shared" si="12"/>
        <v>2837285</v>
      </c>
      <c r="AC27" s="55">
        <f t="shared" si="13"/>
        <v>1.0406994764013828</v>
      </c>
      <c r="AD27" s="52">
        <f>SUM(AD19:AD26)</f>
        <v>533332</v>
      </c>
      <c r="AE27" s="53">
        <f>SUM(AE19:AE26)</f>
        <v>127178</v>
      </c>
      <c r="AF27" s="53">
        <f t="shared" si="14"/>
        <v>660510</v>
      </c>
      <c r="AG27" s="55">
        <f t="shared" si="15"/>
        <v>1.089231816211254</v>
      </c>
      <c r="AH27" s="55">
        <f t="shared" si="16"/>
        <v>-0.2466366898305855</v>
      </c>
      <c r="AI27" s="96">
        <f>SUM(AI19:AI26)</f>
        <v>2379040</v>
      </c>
      <c r="AJ27" s="96">
        <f>SUM(AJ19:AJ26)</f>
        <v>2198263</v>
      </c>
      <c r="AK27" s="96">
        <f>SUM(AK19:AK26)</f>
        <v>2394418</v>
      </c>
      <c r="AL27" s="96"/>
    </row>
    <row r="28" spans="1:38" s="15" customFormat="1" ht="12.75">
      <c r="A28" s="30" t="s">
        <v>95</v>
      </c>
      <c r="B28" s="94" t="s">
        <v>275</v>
      </c>
      <c r="C28" s="40" t="s">
        <v>276</v>
      </c>
      <c r="D28" s="41">
        <v>277607</v>
      </c>
      <c r="E28" s="42">
        <v>0</v>
      </c>
      <c r="F28" s="43">
        <f t="shared" si="0"/>
        <v>277607</v>
      </c>
      <c r="G28" s="41">
        <v>277607</v>
      </c>
      <c r="H28" s="42">
        <v>0</v>
      </c>
      <c r="I28" s="44">
        <f t="shared" si="1"/>
        <v>277607</v>
      </c>
      <c r="J28" s="41">
        <v>135268</v>
      </c>
      <c r="K28" s="42">
        <v>9513</v>
      </c>
      <c r="L28" s="42">
        <f t="shared" si="2"/>
        <v>144781</v>
      </c>
      <c r="M28" s="45">
        <f t="shared" si="3"/>
        <v>0.5215322380199346</v>
      </c>
      <c r="N28" s="46">
        <v>33840</v>
      </c>
      <c r="O28" s="47">
        <v>11821</v>
      </c>
      <c r="P28" s="48">
        <f t="shared" si="4"/>
        <v>45661</v>
      </c>
      <c r="Q28" s="45">
        <f t="shared" si="5"/>
        <v>0.1644807227483457</v>
      </c>
      <c r="R28" s="46">
        <v>70290</v>
      </c>
      <c r="S28" s="48">
        <v>16185</v>
      </c>
      <c r="T28" s="48">
        <f t="shared" si="6"/>
        <v>86475</v>
      </c>
      <c r="U28" s="45">
        <f t="shared" si="7"/>
        <v>0.3115015111290421</v>
      </c>
      <c r="V28" s="46">
        <v>45706</v>
      </c>
      <c r="W28" s="48">
        <v>17213</v>
      </c>
      <c r="X28" s="48">
        <f t="shared" si="8"/>
        <v>62919</v>
      </c>
      <c r="Y28" s="45">
        <f t="shared" si="9"/>
        <v>0.22664774303241633</v>
      </c>
      <c r="Z28" s="41">
        <f t="shared" si="10"/>
        <v>285104</v>
      </c>
      <c r="AA28" s="42">
        <f t="shared" si="11"/>
        <v>54732</v>
      </c>
      <c r="AB28" s="42">
        <f t="shared" si="12"/>
        <v>339836</v>
      </c>
      <c r="AC28" s="45">
        <f t="shared" si="13"/>
        <v>1.2241622149297389</v>
      </c>
      <c r="AD28" s="41">
        <v>32669</v>
      </c>
      <c r="AE28" s="42">
        <v>17105</v>
      </c>
      <c r="AF28" s="42">
        <f t="shared" si="14"/>
        <v>49774</v>
      </c>
      <c r="AG28" s="45">
        <f t="shared" si="15"/>
        <v>1.0584669578484458</v>
      </c>
      <c r="AH28" s="45">
        <f t="shared" si="16"/>
        <v>0.26409370354000083</v>
      </c>
      <c r="AI28" s="14">
        <v>267416</v>
      </c>
      <c r="AJ28" s="14">
        <v>267416</v>
      </c>
      <c r="AK28" s="14">
        <v>283051</v>
      </c>
      <c r="AL28" s="14"/>
    </row>
    <row r="29" spans="1:38" s="15" customFormat="1" ht="12.75">
      <c r="A29" s="30" t="s">
        <v>95</v>
      </c>
      <c r="B29" s="94" t="s">
        <v>277</v>
      </c>
      <c r="C29" s="40" t="s">
        <v>278</v>
      </c>
      <c r="D29" s="41">
        <v>0</v>
      </c>
      <c r="E29" s="42">
        <v>0</v>
      </c>
      <c r="F29" s="43">
        <f t="shared" si="0"/>
        <v>0</v>
      </c>
      <c r="G29" s="41">
        <v>0</v>
      </c>
      <c r="H29" s="42">
        <v>0</v>
      </c>
      <c r="I29" s="44">
        <f t="shared" si="1"/>
        <v>0</v>
      </c>
      <c r="J29" s="41">
        <v>16774</v>
      </c>
      <c r="K29" s="42">
        <v>5568</v>
      </c>
      <c r="L29" s="42">
        <f t="shared" si="2"/>
        <v>22342</v>
      </c>
      <c r="M29" s="45">
        <f t="shared" si="3"/>
        <v>0</v>
      </c>
      <c r="N29" s="46">
        <v>9546</v>
      </c>
      <c r="O29" s="47">
        <v>3200</v>
      </c>
      <c r="P29" s="48">
        <f t="shared" si="4"/>
        <v>12746</v>
      </c>
      <c r="Q29" s="45">
        <f t="shared" si="5"/>
        <v>0</v>
      </c>
      <c r="R29" s="46">
        <v>22013</v>
      </c>
      <c r="S29" s="48">
        <v>8775</v>
      </c>
      <c r="T29" s="48">
        <f t="shared" si="6"/>
        <v>30788</v>
      </c>
      <c r="U29" s="45">
        <f t="shared" si="7"/>
        <v>0</v>
      </c>
      <c r="V29" s="46">
        <v>12205</v>
      </c>
      <c r="W29" s="48">
        <v>0</v>
      </c>
      <c r="X29" s="48">
        <f t="shared" si="8"/>
        <v>12205</v>
      </c>
      <c r="Y29" s="45">
        <f t="shared" si="9"/>
        <v>0</v>
      </c>
      <c r="Z29" s="41">
        <f t="shared" si="10"/>
        <v>60538</v>
      </c>
      <c r="AA29" s="42">
        <f t="shared" si="11"/>
        <v>17543</v>
      </c>
      <c r="AB29" s="42">
        <f t="shared" si="12"/>
        <v>78081</v>
      </c>
      <c r="AC29" s="45">
        <f t="shared" si="13"/>
        <v>0</v>
      </c>
      <c r="AD29" s="41">
        <v>4803</v>
      </c>
      <c r="AE29" s="42">
        <v>373</v>
      </c>
      <c r="AF29" s="42">
        <f t="shared" si="14"/>
        <v>5176</v>
      </c>
      <c r="AG29" s="45">
        <f t="shared" si="15"/>
        <v>0</v>
      </c>
      <c r="AH29" s="45">
        <f t="shared" si="16"/>
        <v>1.357998454404946</v>
      </c>
      <c r="AI29" s="14">
        <v>0</v>
      </c>
      <c r="AJ29" s="14">
        <v>0</v>
      </c>
      <c r="AK29" s="14">
        <v>18336</v>
      </c>
      <c r="AL29" s="14"/>
    </row>
    <row r="30" spans="1:38" s="15" customFormat="1" ht="12.75">
      <c r="A30" s="30" t="s">
        <v>95</v>
      </c>
      <c r="B30" s="94" t="s">
        <v>279</v>
      </c>
      <c r="C30" s="40" t="s">
        <v>280</v>
      </c>
      <c r="D30" s="41">
        <v>198982</v>
      </c>
      <c r="E30" s="42">
        <v>0</v>
      </c>
      <c r="F30" s="44">
        <f t="shared" si="0"/>
        <v>198982</v>
      </c>
      <c r="G30" s="41">
        <v>198982</v>
      </c>
      <c r="H30" s="42">
        <v>0</v>
      </c>
      <c r="I30" s="44">
        <f t="shared" si="1"/>
        <v>198982</v>
      </c>
      <c r="J30" s="41">
        <v>31961</v>
      </c>
      <c r="K30" s="42">
        <v>162</v>
      </c>
      <c r="L30" s="42">
        <f t="shared" si="2"/>
        <v>32123</v>
      </c>
      <c r="M30" s="45">
        <f t="shared" si="3"/>
        <v>0.16143671286850067</v>
      </c>
      <c r="N30" s="46">
        <v>41831</v>
      </c>
      <c r="O30" s="47">
        <v>2116</v>
      </c>
      <c r="P30" s="48">
        <f t="shared" si="4"/>
        <v>43947</v>
      </c>
      <c r="Q30" s="45">
        <f t="shared" si="5"/>
        <v>0.22085917319154497</v>
      </c>
      <c r="R30" s="46">
        <v>32041</v>
      </c>
      <c r="S30" s="48">
        <v>1440</v>
      </c>
      <c r="T30" s="48">
        <f t="shared" si="6"/>
        <v>33481</v>
      </c>
      <c r="U30" s="45">
        <f t="shared" si="7"/>
        <v>0.16826145078449306</v>
      </c>
      <c r="V30" s="46">
        <v>21220</v>
      </c>
      <c r="W30" s="48">
        <v>672</v>
      </c>
      <c r="X30" s="48">
        <f t="shared" si="8"/>
        <v>21892</v>
      </c>
      <c r="Y30" s="45">
        <f t="shared" si="9"/>
        <v>0.11002000180920887</v>
      </c>
      <c r="Z30" s="41">
        <f t="shared" si="10"/>
        <v>127053</v>
      </c>
      <c r="AA30" s="42">
        <f t="shared" si="11"/>
        <v>4390</v>
      </c>
      <c r="AB30" s="42">
        <f t="shared" si="12"/>
        <v>131443</v>
      </c>
      <c r="AC30" s="45">
        <f t="shared" si="13"/>
        <v>0.6605773386537476</v>
      </c>
      <c r="AD30" s="41">
        <v>25576</v>
      </c>
      <c r="AE30" s="42">
        <v>1361</v>
      </c>
      <c r="AF30" s="42">
        <f t="shared" si="14"/>
        <v>26937</v>
      </c>
      <c r="AG30" s="45">
        <f t="shared" si="15"/>
        <v>0</v>
      </c>
      <c r="AH30" s="45">
        <f t="shared" si="16"/>
        <v>-0.18728885918996174</v>
      </c>
      <c r="AI30" s="14">
        <v>0</v>
      </c>
      <c r="AJ30" s="14">
        <v>0</v>
      </c>
      <c r="AK30" s="14">
        <v>96124</v>
      </c>
      <c r="AL30" s="14"/>
    </row>
    <row r="31" spans="1:38" s="15" customFormat="1" ht="12.75">
      <c r="A31" s="30" t="s">
        <v>95</v>
      </c>
      <c r="B31" s="94" t="s">
        <v>281</v>
      </c>
      <c r="C31" s="40" t="s">
        <v>282</v>
      </c>
      <c r="D31" s="41">
        <v>69282</v>
      </c>
      <c r="E31" s="42">
        <v>10884</v>
      </c>
      <c r="F31" s="43">
        <f t="shared" si="0"/>
        <v>80166</v>
      </c>
      <c r="G31" s="41">
        <v>69282</v>
      </c>
      <c r="H31" s="42">
        <v>10884</v>
      </c>
      <c r="I31" s="44">
        <f t="shared" si="1"/>
        <v>80166</v>
      </c>
      <c r="J31" s="41">
        <v>10571</v>
      </c>
      <c r="K31" s="42">
        <v>16461</v>
      </c>
      <c r="L31" s="42">
        <f t="shared" si="2"/>
        <v>27032</v>
      </c>
      <c r="M31" s="45">
        <f t="shared" si="3"/>
        <v>0.337200309358082</v>
      </c>
      <c r="N31" s="46">
        <v>8292</v>
      </c>
      <c r="O31" s="47">
        <v>23368</v>
      </c>
      <c r="P31" s="48">
        <f t="shared" si="4"/>
        <v>31660</v>
      </c>
      <c r="Q31" s="45">
        <f t="shared" si="5"/>
        <v>0.3949305191727166</v>
      </c>
      <c r="R31" s="46">
        <v>38794</v>
      </c>
      <c r="S31" s="48">
        <v>3608</v>
      </c>
      <c r="T31" s="48">
        <f t="shared" si="6"/>
        <v>42402</v>
      </c>
      <c r="U31" s="45">
        <f t="shared" si="7"/>
        <v>0.5289274754883616</v>
      </c>
      <c r="V31" s="46">
        <v>5685</v>
      </c>
      <c r="W31" s="48">
        <v>14196</v>
      </c>
      <c r="X31" s="48">
        <f t="shared" si="8"/>
        <v>19881</v>
      </c>
      <c r="Y31" s="45">
        <f t="shared" si="9"/>
        <v>0.2479979043484769</v>
      </c>
      <c r="Z31" s="41">
        <f t="shared" si="10"/>
        <v>63342</v>
      </c>
      <c r="AA31" s="42">
        <f t="shared" si="11"/>
        <v>57633</v>
      </c>
      <c r="AB31" s="42">
        <f t="shared" si="12"/>
        <v>120975</v>
      </c>
      <c r="AC31" s="45">
        <f t="shared" si="13"/>
        <v>1.509056208367637</v>
      </c>
      <c r="AD31" s="41">
        <v>1894</v>
      </c>
      <c r="AE31" s="42">
        <v>2201</v>
      </c>
      <c r="AF31" s="42">
        <f t="shared" si="14"/>
        <v>4095</v>
      </c>
      <c r="AG31" s="45">
        <f t="shared" si="15"/>
        <v>0</v>
      </c>
      <c r="AH31" s="45">
        <f t="shared" si="16"/>
        <v>3.8549450549450546</v>
      </c>
      <c r="AI31" s="14">
        <v>0</v>
      </c>
      <c r="AJ31" s="14">
        <v>0</v>
      </c>
      <c r="AK31" s="14">
        <v>33612</v>
      </c>
      <c r="AL31" s="14"/>
    </row>
    <row r="32" spans="1:38" s="15" customFormat="1" ht="12.75">
      <c r="A32" s="30" t="s">
        <v>95</v>
      </c>
      <c r="B32" s="94" t="s">
        <v>283</v>
      </c>
      <c r="C32" s="40" t="s">
        <v>284</v>
      </c>
      <c r="D32" s="41">
        <v>0</v>
      </c>
      <c r="E32" s="42">
        <v>0</v>
      </c>
      <c r="F32" s="43">
        <f t="shared" si="0"/>
        <v>0</v>
      </c>
      <c r="G32" s="41">
        <v>41716</v>
      </c>
      <c r="H32" s="42">
        <v>0</v>
      </c>
      <c r="I32" s="44">
        <f t="shared" si="1"/>
        <v>41716</v>
      </c>
      <c r="J32" s="41">
        <v>11827</v>
      </c>
      <c r="K32" s="42">
        <v>123</v>
      </c>
      <c r="L32" s="42">
        <f t="shared" si="2"/>
        <v>11950</v>
      </c>
      <c r="M32" s="45">
        <f t="shared" si="3"/>
        <v>0</v>
      </c>
      <c r="N32" s="46">
        <v>19194</v>
      </c>
      <c r="O32" s="47">
        <v>2219</v>
      </c>
      <c r="P32" s="48">
        <f t="shared" si="4"/>
        <v>21413</v>
      </c>
      <c r="Q32" s="45">
        <f t="shared" si="5"/>
        <v>0.5133042477706395</v>
      </c>
      <c r="R32" s="46">
        <v>28437</v>
      </c>
      <c r="S32" s="48">
        <v>0</v>
      </c>
      <c r="T32" s="48">
        <f t="shared" si="6"/>
        <v>28437</v>
      </c>
      <c r="U32" s="45">
        <f t="shared" si="7"/>
        <v>0.6816808898264455</v>
      </c>
      <c r="V32" s="46">
        <v>4029</v>
      </c>
      <c r="W32" s="48">
        <v>0</v>
      </c>
      <c r="X32" s="48">
        <f t="shared" si="8"/>
        <v>4029</v>
      </c>
      <c r="Y32" s="45">
        <f t="shared" si="9"/>
        <v>0.0965816473295618</v>
      </c>
      <c r="Z32" s="41">
        <f t="shared" si="10"/>
        <v>63487</v>
      </c>
      <c r="AA32" s="42">
        <f t="shared" si="11"/>
        <v>2342</v>
      </c>
      <c r="AB32" s="42">
        <f t="shared" si="12"/>
        <v>65829</v>
      </c>
      <c r="AC32" s="45">
        <f t="shared" si="13"/>
        <v>1.5780276153034807</v>
      </c>
      <c r="AD32" s="41">
        <v>0</v>
      </c>
      <c r="AE32" s="42">
        <v>0</v>
      </c>
      <c r="AF32" s="42">
        <f t="shared" si="14"/>
        <v>0</v>
      </c>
      <c r="AG32" s="45">
        <f t="shared" si="15"/>
        <v>0</v>
      </c>
      <c r="AH32" s="45">
        <f t="shared" si="16"/>
        <v>0</v>
      </c>
      <c r="AI32" s="14">
        <v>0</v>
      </c>
      <c r="AJ32" s="14">
        <v>0</v>
      </c>
      <c r="AK32" s="14">
        <v>0</v>
      </c>
      <c r="AL32" s="14"/>
    </row>
    <row r="33" spans="1:38" s="15" customFormat="1" ht="12.75">
      <c r="A33" s="30" t="s">
        <v>114</v>
      </c>
      <c r="B33" s="94" t="s">
        <v>285</v>
      </c>
      <c r="C33" s="40" t="s">
        <v>286</v>
      </c>
      <c r="D33" s="41">
        <v>0</v>
      </c>
      <c r="E33" s="42">
        <v>0</v>
      </c>
      <c r="F33" s="43">
        <f t="shared" si="0"/>
        <v>0</v>
      </c>
      <c r="G33" s="41">
        <v>0</v>
      </c>
      <c r="H33" s="42">
        <v>0</v>
      </c>
      <c r="I33" s="44">
        <f t="shared" si="1"/>
        <v>0</v>
      </c>
      <c r="J33" s="41">
        <v>75310</v>
      </c>
      <c r="K33" s="42">
        <v>28496</v>
      </c>
      <c r="L33" s="42">
        <f t="shared" si="2"/>
        <v>103806</v>
      </c>
      <c r="M33" s="45">
        <f t="shared" si="3"/>
        <v>0</v>
      </c>
      <c r="N33" s="46">
        <v>75109</v>
      </c>
      <c r="O33" s="47">
        <v>20953</v>
      </c>
      <c r="P33" s="48">
        <f t="shared" si="4"/>
        <v>96062</v>
      </c>
      <c r="Q33" s="45">
        <f t="shared" si="5"/>
        <v>0</v>
      </c>
      <c r="R33" s="46">
        <v>35598</v>
      </c>
      <c r="S33" s="48">
        <v>14157</v>
      </c>
      <c r="T33" s="48">
        <f t="shared" si="6"/>
        <v>49755</v>
      </c>
      <c r="U33" s="45">
        <f t="shared" si="7"/>
        <v>0</v>
      </c>
      <c r="V33" s="46">
        <v>32347</v>
      </c>
      <c r="W33" s="48">
        <v>8628</v>
      </c>
      <c r="X33" s="48">
        <f t="shared" si="8"/>
        <v>40975</v>
      </c>
      <c r="Y33" s="45">
        <f t="shared" si="9"/>
        <v>0</v>
      </c>
      <c r="Z33" s="41">
        <f t="shared" si="10"/>
        <v>218364</v>
      </c>
      <c r="AA33" s="42">
        <f t="shared" si="11"/>
        <v>72234</v>
      </c>
      <c r="AB33" s="42">
        <f t="shared" si="12"/>
        <v>290598</v>
      </c>
      <c r="AC33" s="45">
        <f t="shared" si="13"/>
        <v>0</v>
      </c>
      <c r="AD33" s="41">
        <v>0</v>
      </c>
      <c r="AE33" s="42">
        <v>0</v>
      </c>
      <c r="AF33" s="42">
        <f t="shared" si="14"/>
        <v>0</v>
      </c>
      <c r="AG33" s="45">
        <f t="shared" si="15"/>
        <v>0</v>
      </c>
      <c r="AH33" s="45">
        <f t="shared" si="16"/>
        <v>0</v>
      </c>
      <c r="AI33" s="14">
        <v>0</v>
      </c>
      <c r="AJ33" s="14">
        <v>0</v>
      </c>
      <c r="AK33" s="14">
        <v>5287</v>
      </c>
      <c r="AL33" s="14"/>
    </row>
    <row r="34" spans="1:38" s="87" customFormat="1" ht="12.75">
      <c r="A34" s="95"/>
      <c r="B34" s="112" t="s">
        <v>630</v>
      </c>
      <c r="C34" s="33"/>
      <c r="D34" s="52">
        <f>SUM(D28:D33)</f>
        <v>545871</v>
      </c>
      <c r="E34" s="53">
        <f>SUM(E28:E33)</f>
        <v>10884</v>
      </c>
      <c r="F34" s="89">
        <f t="shared" si="0"/>
        <v>556755</v>
      </c>
      <c r="G34" s="52">
        <f>SUM(G28:G33)</f>
        <v>587587</v>
      </c>
      <c r="H34" s="53">
        <f>SUM(H28:H33)</f>
        <v>10884</v>
      </c>
      <c r="I34" s="54">
        <f t="shared" si="1"/>
        <v>598471</v>
      </c>
      <c r="J34" s="52">
        <f>SUM(J28:J33)</f>
        <v>281711</v>
      </c>
      <c r="K34" s="53">
        <f>SUM(K28:K33)</f>
        <v>60323</v>
      </c>
      <c r="L34" s="53">
        <f t="shared" si="2"/>
        <v>342034</v>
      </c>
      <c r="M34" s="55">
        <f t="shared" si="3"/>
        <v>0.6143348510565688</v>
      </c>
      <c r="N34" s="74">
        <f>SUM(N28:N33)</f>
        <v>187812</v>
      </c>
      <c r="O34" s="75">
        <f>SUM(O28:O33)</f>
        <v>63677</v>
      </c>
      <c r="P34" s="76">
        <f t="shared" si="4"/>
        <v>251489</v>
      </c>
      <c r="Q34" s="55">
        <f t="shared" si="5"/>
        <v>0.4202191919073773</v>
      </c>
      <c r="R34" s="74">
        <f>SUM(R28:R33)</f>
        <v>227173</v>
      </c>
      <c r="S34" s="76">
        <f>SUM(S28:S33)</f>
        <v>44165</v>
      </c>
      <c r="T34" s="76">
        <f t="shared" si="6"/>
        <v>271338</v>
      </c>
      <c r="U34" s="55">
        <f t="shared" si="7"/>
        <v>0.45338537706923143</v>
      </c>
      <c r="V34" s="74">
        <f>SUM(V28:V33)</f>
        <v>121192</v>
      </c>
      <c r="W34" s="76">
        <f>SUM(W28:W33)</f>
        <v>40709</v>
      </c>
      <c r="X34" s="76">
        <f t="shared" si="8"/>
        <v>161901</v>
      </c>
      <c r="Y34" s="55">
        <f t="shared" si="9"/>
        <v>0.27052438631111614</v>
      </c>
      <c r="Z34" s="52">
        <f t="shared" si="10"/>
        <v>817888</v>
      </c>
      <c r="AA34" s="53">
        <f t="shared" si="11"/>
        <v>208874</v>
      </c>
      <c r="AB34" s="53">
        <f t="shared" si="12"/>
        <v>1026762</v>
      </c>
      <c r="AC34" s="55">
        <f t="shared" si="13"/>
        <v>1.7156420277674274</v>
      </c>
      <c r="AD34" s="52">
        <f>SUM(AD28:AD33)</f>
        <v>64942</v>
      </c>
      <c r="AE34" s="53">
        <f>SUM(AE28:AE33)</f>
        <v>21040</v>
      </c>
      <c r="AF34" s="53">
        <f t="shared" si="14"/>
        <v>85982</v>
      </c>
      <c r="AG34" s="55">
        <f t="shared" si="15"/>
        <v>1.6319517156789423</v>
      </c>
      <c r="AH34" s="55">
        <f t="shared" si="16"/>
        <v>0.8829638761601266</v>
      </c>
      <c r="AI34" s="96">
        <f>SUM(AI28:AI33)</f>
        <v>267416</v>
      </c>
      <c r="AJ34" s="96">
        <f>SUM(AJ28:AJ33)</f>
        <v>267416</v>
      </c>
      <c r="AK34" s="96">
        <f>SUM(AK28:AK33)</f>
        <v>436410</v>
      </c>
      <c r="AL34" s="96"/>
    </row>
    <row r="35" spans="1:38" s="15" customFormat="1" ht="12.75">
      <c r="A35" s="30" t="s">
        <v>95</v>
      </c>
      <c r="B35" s="94" t="s">
        <v>287</v>
      </c>
      <c r="C35" s="40" t="s">
        <v>288</v>
      </c>
      <c r="D35" s="41">
        <v>0</v>
      </c>
      <c r="E35" s="42">
        <v>0</v>
      </c>
      <c r="F35" s="43">
        <f t="shared" si="0"/>
        <v>0</v>
      </c>
      <c r="G35" s="41">
        <v>0</v>
      </c>
      <c r="H35" s="42">
        <v>0</v>
      </c>
      <c r="I35" s="44">
        <f t="shared" si="1"/>
        <v>0</v>
      </c>
      <c r="J35" s="41">
        <v>24639</v>
      </c>
      <c r="K35" s="42">
        <v>1514</v>
      </c>
      <c r="L35" s="42">
        <f t="shared" si="2"/>
        <v>26153</v>
      </c>
      <c r="M35" s="45">
        <f t="shared" si="3"/>
        <v>0</v>
      </c>
      <c r="N35" s="46">
        <v>22977</v>
      </c>
      <c r="O35" s="47">
        <v>1501</v>
      </c>
      <c r="P35" s="48">
        <f t="shared" si="4"/>
        <v>24478</v>
      </c>
      <c r="Q35" s="45">
        <f t="shared" si="5"/>
        <v>0</v>
      </c>
      <c r="R35" s="46">
        <v>22567</v>
      </c>
      <c r="S35" s="48">
        <v>1234</v>
      </c>
      <c r="T35" s="48">
        <f t="shared" si="6"/>
        <v>23801</v>
      </c>
      <c r="U35" s="45">
        <f t="shared" si="7"/>
        <v>0</v>
      </c>
      <c r="V35" s="46">
        <v>24046</v>
      </c>
      <c r="W35" s="48">
        <v>4047</v>
      </c>
      <c r="X35" s="48">
        <f t="shared" si="8"/>
        <v>28093</v>
      </c>
      <c r="Y35" s="45">
        <f t="shared" si="9"/>
        <v>0</v>
      </c>
      <c r="Z35" s="41">
        <f t="shared" si="10"/>
        <v>94229</v>
      </c>
      <c r="AA35" s="42">
        <f t="shared" si="11"/>
        <v>8296</v>
      </c>
      <c r="AB35" s="42">
        <f t="shared" si="12"/>
        <v>102525</v>
      </c>
      <c r="AC35" s="45">
        <f t="shared" si="13"/>
        <v>0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0</v>
      </c>
      <c r="AL35" s="14"/>
    </row>
    <row r="36" spans="1:38" s="15" customFormat="1" ht="12.75">
      <c r="A36" s="30" t="s">
        <v>95</v>
      </c>
      <c r="B36" s="94" t="s">
        <v>289</v>
      </c>
      <c r="C36" s="40" t="s">
        <v>290</v>
      </c>
      <c r="D36" s="41">
        <v>35382</v>
      </c>
      <c r="E36" s="42">
        <v>0</v>
      </c>
      <c r="F36" s="43">
        <f t="shared" si="0"/>
        <v>35382</v>
      </c>
      <c r="G36" s="41">
        <v>35382</v>
      </c>
      <c r="H36" s="42">
        <v>0</v>
      </c>
      <c r="I36" s="44">
        <f t="shared" si="1"/>
        <v>35382</v>
      </c>
      <c r="J36" s="41">
        <v>10495</v>
      </c>
      <c r="K36" s="42">
        <v>2767</v>
      </c>
      <c r="L36" s="42">
        <f t="shared" si="2"/>
        <v>13262</v>
      </c>
      <c r="M36" s="45">
        <f t="shared" si="3"/>
        <v>0.37482335650895937</v>
      </c>
      <c r="N36" s="46">
        <v>425</v>
      </c>
      <c r="O36" s="47">
        <v>3276</v>
      </c>
      <c r="P36" s="48">
        <f t="shared" si="4"/>
        <v>3701</v>
      </c>
      <c r="Q36" s="45">
        <f t="shared" si="5"/>
        <v>0.10460120965462665</v>
      </c>
      <c r="R36" s="46">
        <v>530</v>
      </c>
      <c r="S36" s="48">
        <v>5844</v>
      </c>
      <c r="T36" s="48">
        <f t="shared" si="6"/>
        <v>6374</v>
      </c>
      <c r="U36" s="45">
        <f t="shared" si="7"/>
        <v>0.18014809790288847</v>
      </c>
      <c r="V36" s="46">
        <v>2692</v>
      </c>
      <c r="W36" s="48">
        <v>4656</v>
      </c>
      <c r="X36" s="48">
        <f t="shared" si="8"/>
        <v>7348</v>
      </c>
      <c r="Y36" s="45">
        <f t="shared" si="9"/>
        <v>0.20767621954666216</v>
      </c>
      <c r="Z36" s="41">
        <f t="shared" si="10"/>
        <v>14142</v>
      </c>
      <c r="AA36" s="42">
        <f t="shared" si="11"/>
        <v>16543</v>
      </c>
      <c r="AB36" s="42">
        <f t="shared" si="12"/>
        <v>30685</v>
      </c>
      <c r="AC36" s="45">
        <f t="shared" si="13"/>
        <v>0.8672488836131367</v>
      </c>
      <c r="AD36" s="41">
        <v>0</v>
      </c>
      <c r="AE36" s="42">
        <v>0</v>
      </c>
      <c r="AF36" s="42">
        <f t="shared" si="14"/>
        <v>0</v>
      </c>
      <c r="AG36" s="45">
        <f t="shared" si="15"/>
        <v>0</v>
      </c>
      <c r="AH36" s="45">
        <f t="shared" si="16"/>
        <v>0</v>
      </c>
      <c r="AI36" s="14">
        <v>0</v>
      </c>
      <c r="AJ36" s="14">
        <v>0</v>
      </c>
      <c r="AK36" s="14">
        <v>0</v>
      </c>
      <c r="AL36" s="14"/>
    </row>
    <row r="37" spans="1:38" s="15" customFormat="1" ht="12.75">
      <c r="A37" s="30" t="s">
        <v>95</v>
      </c>
      <c r="B37" s="94" t="s">
        <v>291</v>
      </c>
      <c r="C37" s="40" t="s">
        <v>292</v>
      </c>
      <c r="D37" s="41">
        <v>0</v>
      </c>
      <c r="E37" s="42">
        <v>0</v>
      </c>
      <c r="F37" s="43">
        <f t="shared" si="0"/>
        <v>0</v>
      </c>
      <c r="G37" s="41">
        <v>0</v>
      </c>
      <c r="H37" s="42">
        <v>0</v>
      </c>
      <c r="I37" s="44">
        <f t="shared" si="1"/>
        <v>0</v>
      </c>
      <c r="J37" s="41">
        <v>6983</v>
      </c>
      <c r="K37" s="42">
        <v>0</v>
      </c>
      <c r="L37" s="42">
        <f t="shared" si="2"/>
        <v>6983</v>
      </c>
      <c r="M37" s="45">
        <f t="shared" si="3"/>
        <v>0</v>
      </c>
      <c r="N37" s="46">
        <v>6983</v>
      </c>
      <c r="O37" s="47">
        <v>0</v>
      </c>
      <c r="P37" s="48">
        <f t="shared" si="4"/>
        <v>6983</v>
      </c>
      <c r="Q37" s="45">
        <f t="shared" si="5"/>
        <v>0</v>
      </c>
      <c r="R37" s="46">
        <v>6983</v>
      </c>
      <c r="S37" s="48">
        <v>0</v>
      </c>
      <c r="T37" s="48">
        <f t="shared" si="6"/>
        <v>6983</v>
      </c>
      <c r="U37" s="45">
        <f t="shared" si="7"/>
        <v>0</v>
      </c>
      <c r="V37" s="46">
        <v>6983</v>
      </c>
      <c r="W37" s="48">
        <v>0</v>
      </c>
      <c r="X37" s="48">
        <f t="shared" si="8"/>
        <v>6983</v>
      </c>
      <c r="Y37" s="45">
        <f t="shared" si="9"/>
        <v>0</v>
      </c>
      <c r="Z37" s="41">
        <f t="shared" si="10"/>
        <v>27932</v>
      </c>
      <c r="AA37" s="42">
        <f t="shared" si="11"/>
        <v>0</v>
      </c>
      <c r="AB37" s="42">
        <f t="shared" si="12"/>
        <v>27932</v>
      </c>
      <c r="AC37" s="45">
        <f t="shared" si="13"/>
        <v>0</v>
      </c>
      <c r="AD37" s="41">
        <v>0</v>
      </c>
      <c r="AE37" s="42">
        <v>0</v>
      </c>
      <c r="AF37" s="42">
        <f t="shared" si="14"/>
        <v>0</v>
      </c>
      <c r="AG37" s="45">
        <f t="shared" si="15"/>
        <v>0</v>
      </c>
      <c r="AH37" s="45">
        <f t="shared" si="16"/>
        <v>0</v>
      </c>
      <c r="AI37" s="14">
        <v>0</v>
      </c>
      <c r="AJ37" s="14">
        <v>0</v>
      </c>
      <c r="AK37" s="14">
        <v>2328</v>
      </c>
      <c r="AL37" s="14"/>
    </row>
    <row r="38" spans="1:38" s="15" customFormat="1" ht="12.75">
      <c r="A38" s="30" t="s">
        <v>95</v>
      </c>
      <c r="B38" s="94" t="s">
        <v>293</v>
      </c>
      <c r="C38" s="40" t="s">
        <v>294</v>
      </c>
      <c r="D38" s="41">
        <v>0</v>
      </c>
      <c r="E38" s="42">
        <v>58484</v>
      </c>
      <c r="F38" s="43">
        <f t="shared" si="0"/>
        <v>58484</v>
      </c>
      <c r="G38" s="41">
        <v>0</v>
      </c>
      <c r="H38" s="42">
        <v>58484</v>
      </c>
      <c r="I38" s="44">
        <f t="shared" si="1"/>
        <v>58484</v>
      </c>
      <c r="J38" s="41">
        <v>22000</v>
      </c>
      <c r="K38" s="42">
        <v>6049</v>
      </c>
      <c r="L38" s="42">
        <f t="shared" si="2"/>
        <v>28049</v>
      </c>
      <c r="M38" s="45">
        <f t="shared" si="3"/>
        <v>0.4796012584638534</v>
      </c>
      <c r="N38" s="46">
        <v>20605</v>
      </c>
      <c r="O38" s="47">
        <v>10620</v>
      </c>
      <c r="P38" s="48">
        <f t="shared" si="4"/>
        <v>31225</v>
      </c>
      <c r="Q38" s="45">
        <f t="shared" si="5"/>
        <v>0.533906709527392</v>
      </c>
      <c r="R38" s="46">
        <v>9907</v>
      </c>
      <c r="S38" s="48">
        <v>10954</v>
      </c>
      <c r="T38" s="48">
        <f t="shared" si="6"/>
        <v>20861</v>
      </c>
      <c r="U38" s="45">
        <f t="shared" si="7"/>
        <v>0.3566958484371794</v>
      </c>
      <c r="V38" s="46">
        <v>23210</v>
      </c>
      <c r="W38" s="48">
        <v>9124</v>
      </c>
      <c r="X38" s="48">
        <f t="shared" si="8"/>
        <v>32334</v>
      </c>
      <c r="Y38" s="45">
        <f t="shared" si="9"/>
        <v>0.5528691607961151</v>
      </c>
      <c r="Z38" s="41">
        <f t="shared" si="10"/>
        <v>75722</v>
      </c>
      <c r="AA38" s="42">
        <f t="shared" si="11"/>
        <v>36747</v>
      </c>
      <c r="AB38" s="42">
        <f t="shared" si="12"/>
        <v>112469</v>
      </c>
      <c r="AC38" s="45">
        <f t="shared" si="13"/>
        <v>1.92307297722454</v>
      </c>
      <c r="AD38" s="41">
        <v>0</v>
      </c>
      <c r="AE38" s="42">
        <v>0</v>
      </c>
      <c r="AF38" s="42">
        <f t="shared" si="14"/>
        <v>0</v>
      </c>
      <c r="AG38" s="45">
        <f t="shared" si="15"/>
        <v>0</v>
      </c>
      <c r="AH38" s="45">
        <f t="shared" si="16"/>
        <v>0</v>
      </c>
      <c r="AI38" s="14">
        <v>0</v>
      </c>
      <c r="AJ38" s="14">
        <v>0</v>
      </c>
      <c r="AK38" s="14">
        <v>0</v>
      </c>
      <c r="AL38" s="14"/>
    </row>
    <row r="39" spans="1:38" s="15" customFormat="1" ht="12.75">
      <c r="A39" s="30" t="s">
        <v>114</v>
      </c>
      <c r="B39" s="94" t="s">
        <v>295</v>
      </c>
      <c r="C39" s="40" t="s">
        <v>296</v>
      </c>
      <c r="D39" s="41">
        <v>224938</v>
      </c>
      <c r="E39" s="42">
        <v>0</v>
      </c>
      <c r="F39" s="43">
        <f t="shared" si="0"/>
        <v>224938</v>
      </c>
      <c r="G39" s="41">
        <v>224938</v>
      </c>
      <c r="H39" s="42">
        <v>0</v>
      </c>
      <c r="I39" s="44">
        <f t="shared" si="1"/>
        <v>224938</v>
      </c>
      <c r="J39" s="41">
        <v>62007</v>
      </c>
      <c r="K39" s="42">
        <v>15951</v>
      </c>
      <c r="L39" s="42">
        <f t="shared" si="2"/>
        <v>77958</v>
      </c>
      <c r="M39" s="45">
        <f t="shared" si="3"/>
        <v>0.34657550080466615</v>
      </c>
      <c r="N39" s="46">
        <v>48894</v>
      </c>
      <c r="O39" s="47">
        <v>28571</v>
      </c>
      <c r="P39" s="48">
        <f t="shared" si="4"/>
        <v>77465</v>
      </c>
      <c r="Q39" s="45">
        <f t="shared" si="5"/>
        <v>0.34438378575429673</v>
      </c>
      <c r="R39" s="46">
        <v>87399</v>
      </c>
      <c r="S39" s="48">
        <v>38323</v>
      </c>
      <c r="T39" s="48">
        <f t="shared" si="6"/>
        <v>125722</v>
      </c>
      <c r="U39" s="45">
        <f t="shared" si="7"/>
        <v>0.5589184575305195</v>
      </c>
      <c r="V39" s="46">
        <v>35625</v>
      </c>
      <c r="W39" s="48">
        <v>39065</v>
      </c>
      <c r="X39" s="48">
        <f t="shared" si="8"/>
        <v>74690</v>
      </c>
      <c r="Y39" s="45">
        <f t="shared" si="9"/>
        <v>0.3320470529657061</v>
      </c>
      <c r="Z39" s="41">
        <f t="shared" si="10"/>
        <v>233925</v>
      </c>
      <c r="AA39" s="42">
        <f t="shared" si="11"/>
        <v>121910</v>
      </c>
      <c r="AB39" s="42">
        <f t="shared" si="12"/>
        <v>355835</v>
      </c>
      <c r="AC39" s="45">
        <f t="shared" si="13"/>
        <v>1.5819247970551886</v>
      </c>
      <c r="AD39" s="41">
        <v>0</v>
      </c>
      <c r="AE39" s="42">
        <v>75491</v>
      </c>
      <c r="AF39" s="42">
        <f t="shared" si="14"/>
        <v>75491</v>
      </c>
      <c r="AG39" s="45">
        <f t="shared" si="15"/>
        <v>0</v>
      </c>
      <c r="AH39" s="45">
        <f t="shared" si="16"/>
        <v>-0.01061053635532716</v>
      </c>
      <c r="AI39" s="14">
        <v>0</v>
      </c>
      <c r="AJ39" s="14">
        <v>0</v>
      </c>
      <c r="AK39" s="14">
        <v>75491</v>
      </c>
      <c r="AL39" s="14"/>
    </row>
    <row r="40" spans="1:38" s="87" customFormat="1" ht="12.75">
      <c r="A40" s="95"/>
      <c r="B40" s="112" t="s">
        <v>631</v>
      </c>
      <c r="C40" s="33"/>
      <c r="D40" s="52">
        <f>SUM(D35:D39)</f>
        <v>260320</v>
      </c>
      <c r="E40" s="53">
        <f>SUM(E35:E39)</f>
        <v>58484</v>
      </c>
      <c r="F40" s="54">
        <f t="shared" si="0"/>
        <v>318804</v>
      </c>
      <c r="G40" s="52">
        <f>SUM(G35:G39)</f>
        <v>260320</v>
      </c>
      <c r="H40" s="53">
        <f>SUM(H35:H39)</f>
        <v>58484</v>
      </c>
      <c r="I40" s="54">
        <f t="shared" si="1"/>
        <v>318804</v>
      </c>
      <c r="J40" s="52">
        <f>SUM(J35:J39)</f>
        <v>126124</v>
      </c>
      <c r="K40" s="53">
        <f>SUM(K35:K39)</f>
        <v>26281</v>
      </c>
      <c r="L40" s="53">
        <f t="shared" si="2"/>
        <v>152405</v>
      </c>
      <c r="M40" s="55">
        <f t="shared" si="3"/>
        <v>0.47805234564183635</v>
      </c>
      <c r="N40" s="74">
        <f>SUM(N35:N39)</f>
        <v>99884</v>
      </c>
      <c r="O40" s="75">
        <f>SUM(O35:O39)</f>
        <v>43968</v>
      </c>
      <c r="P40" s="76">
        <f t="shared" si="4"/>
        <v>143852</v>
      </c>
      <c r="Q40" s="55">
        <f t="shared" si="5"/>
        <v>0.45122394951129846</v>
      </c>
      <c r="R40" s="74">
        <f>SUM(R35:R39)</f>
        <v>127386</v>
      </c>
      <c r="S40" s="76">
        <f>SUM(S35:S39)</f>
        <v>56355</v>
      </c>
      <c r="T40" s="76">
        <f t="shared" si="6"/>
        <v>183741</v>
      </c>
      <c r="U40" s="55">
        <f t="shared" si="7"/>
        <v>0.5763447133662062</v>
      </c>
      <c r="V40" s="74">
        <f>SUM(V35:V39)</f>
        <v>92556</v>
      </c>
      <c r="W40" s="76">
        <f>SUM(W35:W39)</f>
        <v>56892</v>
      </c>
      <c r="X40" s="76">
        <f t="shared" si="8"/>
        <v>149448</v>
      </c>
      <c r="Y40" s="55">
        <f t="shared" si="9"/>
        <v>0.4687770542402228</v>
      </c>
      <c r="Z40" s="52">
        <f t="shared" si="10"/>
        <v>445950</v>
      </c>
      <c r="AA40" s="53">
        <f t="shared" si="11"/>
        <v>183496</v>
      </c>
      <c r="AB40" s="53">
        <f t="shared" si="12"/>
        <v>629446</v>
      </c>
      <c r="AC40" s="55">
        <f t="shared" si="13"/>
        <v>1.9743980627595639</v>
      </c>
      <c r="AD40" s="52">
        <f>SUM(AD35:AD39)</f>
        <v>0</v>
      </c>
      <c r="AE40" s="53">
        <f>SUM(AE35:AE39)</f>
        <v>75491</v>
      </c>
      <c r="AF40" s="53">
        <f t="shared" si="14"/>
        <v>75491</v>
      </c>
      <c r="AG40" s="55">
        <f t="shared" si="15"/>
        <v>0</v>
      </c>
      <c r="AH40" s="55">
        <f t="shared" si="16"/>
        <v>0.9796796969175134</v>
      </c>
      <c r="AI40" s="96">
        <f>SUM(AI35:AI39)</f>
        <v>0</v>
      </c>
      <c r="AJ40" s="96">
        <f>SUM(AJ35:AJ39)</f>
        <v>0</v>
      </c>
      <c r="AK40" s="96">
        <f>SUM(AK35:AK39)</f>
        <v>77819</v>
      </c>
      <c r="AL40" s="96"/>
    </row>
    <row r="41" spans="1:38" s="15" customFormat="1" ht="12.75">
      <c r="A41" s="30" t="s">
        <v>95</v>
      </c>
      <c r="B41" s="94" t="s">
        <v>78</v>
      </c>
      <c r="C41" s="40" t="s">
        <v>79</v>
      </c>
      <c r="D41" s="41">
        <v>0</v>
      </c>
      <c r="E41" s="42">
        <v>80245</v>
      </c>
      <c r="F41" s="43">
        <f t="shared" si="0"/>
        <v>80245</v>
      </c>
      <c r="G41" s="41">
        <v>0</v>
      </c>
      <c r="H41" s="42">
        <v>80245</v>
      </c>
      <c r="I41" s="44">
        <f t="shared" si="1"/>
        <v>80245</v>
      </c>
      <c r="J41" s="41">
        <v>200657</v>
      </c>
      <c r="K41" s="42">
        <v>15411</v>
      </c>
      <c r="L41" s="42">
        <f t="shared" si="2"/>
        <v>216068</v>
      </c>
      <c r="M41" s="45">
        <f t="shared" si="3"/>
        <v>2.692603900554552</v>
      </c>
      <c r="N41" s="46">
        <v>196956</v>
      </c>
      <c r="O41" s="47">
        <v>4950</v>
      </c>
      <c r="P41" s="48">
        <f t="shared" si="4"/>
        <v>201906</v>
      </c>
      <c r="Q41" s="45">
        <f t="shared" si="5"/>
        <v>2.51611938438532</v>
      </c>
      <c r="R41" s="46">
        <v>182494</v>
      </c>
      <c r="S41" s="48">
        <v>3067</v>
      </c>
      <c r="T41" s="48">
        <f t="shared" si="6"/>
        <v>185561</v>
      </c>
      <c r="U41" s="45">
        <f t="shared" si="7"/>
        <v>2.312430681039317</v>
      </c>
      <c r="V41" s="46">
        <v>214577</v>
      </c>
      <c r="W41" s="48">
        <v>23747</v>
      </c>
      <c r="X41" s="48">
        <f t="shared" si="8"/>
        <v>238324</v>
      </c>
      <c r="Y41" s="45">
        <f t="shared" si="9"/>
        <v>2.9699545142999564</v>
      </c>
      <c r="Z41" s="41">
        <f t="shared" si="10"/>
        <v>794684</v>
      </c>
      <c r="AA41" s="42">
        <f t="shared" si="11"/>
        <v>47175</v>
      </c>
      <c r="AB41" s="42">
        <f t="shared" si="12"/>
        <v>841859</v>
      </c>
      <c r="AC41" s="45">
        <f t="shared" si="13"/>
        <v>10.491108480279145</v>
      </c>
      <c r="AD41" s="41">
        <v>168515</v>
      </c>
      <c r="AE41" s="42">
        <v>9573</v>
      </c>
      <c r="AF41" s="42">
        <f t="shared" si="14"/>
        <v>178088</v>
      </c>
      <c r="AG41" s="45">
        <f t="shared" si="15"/>
        <v>0</v>
      </c>
      <c r="AH41" s="45">
        <f t="shared" si="16"/>
        <v>0.3382372759534613</v>
      </c>
      <c r="AI41" s="14">
        <v>0</v>
      </c>
      <c r="AJ41" s="14">
        <v>0</v>
      </c>
      <c r="AK41" s="14">
        <v>695625</v>
      </c>
      <c r="AL41" s="14"/>
    </row>
    <row r="42" spans="1:38" s="15" customFormat="1" ht="12.75">
      <c r="A42" s="30" t="s">
        <v>95</v>
      </c>
      <c r="B42" s="94" t="s">
        <v>297</v>
      </c>
      <c r="C42" s="40" t="s">
        <v>298</v>
      </c>
      <c r="D42" s="41">
        <v>21423</v>
      </c>
      <c r="E42" s="42">
        <v>271</v>
      </c>
      <c r="F42" s="43">
        <f aca="true" t="shared" si="17" ref="F42:F73">$D42+$E42</f>
        <v>21694</v>
      </c>
      <c r="G42" s="41">
        <v>21423</v>
      </c>
      <c r="H42" s="42">
        <v>271</v>
      </c>
      <c r="I42" s="44">
        <f aca="true" t="shared" si="18" ref="I42:I73">$G42+$H42</f>
        <v>21694</v>
      </c>
      <c r="J42" s="41">
        <v>8054</v>
      </c>
      <c r="K42" s="42">
        <v>0</v>
      </c>
      <c r="L42" s="42">
        <f aca="true" t="shared" si="19" ref="L42:L73">$J42+$K42</f>
        <v>8054</v>
      </c>
      <c r="M42" s="45">
        <f aca="true" t="shared" si="20" ref="M42:M73">IF($F42=0,0,$L42/$F42)</f>
        <v>0.37125472480870286</v>
      </c>
      <c r="N42" s="46">
        <v>3131</v>
      </c>
      <c r="O42" s="47">
        <v>2769</v>
      </c>
      <c r="P42" s="48">
        <f aca="true" t="shared" si="21" ref="P42:P73">$N42+$O42</f>
        <v>5900</v>
      </c>
      <c r="Q42" s="45">
        <f aca="true" t="shared" si="22" ref="Q42:Q73">IF($I42=0,0,$P42/$I42)</f>
        <v>0.2719645985064995</v>
      </c>
      <c r="R42" s="46">
        <v>1145</v>
      </c>
      <c r="S42" s="48">
        <v>3701</v>
      </c>
      <c r="T42" s="48">
        <f aca="true" t="shared" si="23" ref="T42:T73">$R42+$S42</f>
        <v>4846</v>
      </c>
      <c r="U42" s="45">
        <f aca="true" t="shared" si="24" ref="U42:U73">IF($I42=0,0,$T42/$I42)</f>
        <v>0.22337973633262653</v>
      </c>
      <c r="V42" s="46">
        <v>0</v>
      </c>
      <c r="W42" s="48">
        <v>0</v>
      </c>
      <c r="X42" s="48">
        <f aca="true" t="shared" si="25" ref="X42:X73">$V42+$W42</f>
        <v>0</v>
      </c>
      <c r="Y42" s="45">
        <f aca="true" t="shared" si="26" ref="Y42:Y73">IF($I42=0,0,$X42/$I42)</f>
        <v>0</v>
      </c>
      <c r="Z42" s="41">
        <f aca="true" t="shared" si="27" ref="Z42:Z73">(($J42+$N42)+$R42)+$V42</f>
        <v>12330</v>
      </c>
      <c r="AA42" s="42">
        <f aca="true" t="shared" si="28" ref="AA42:AA73">(($K42+$O42)+$S42)+$W42</f>
        <v>6470</v>
      </c>
      <c r="AB42" s="42">
        <f aca="true" t="shared" si="29" ref="AB42:AB73">$Z42+$AA42</f>
        <v>18800</v>
      </c>
      <c r="AC42" s="45">
        <f aca="true" t="shared" si="30" ref="AC42:AC73">IF($I42=0,0,$AB42/$I42)</f>
        <v>0.8665990596478289</v>
      </c>
      <c r="AD42" s="41">
        <v>14452</v>
      </c>
      <c r="AE42" s="42">
        <v>0</v>
      </c>
      <c r="AF42" s="42">
        <f aca="true" t="shared" si="31" ref="AF42:AF73">$AD42+$AE42</f>
        <v>14452</v>
      </c>
      <c r="AG42" s="45">
        <f aca="true" t="shared" si="32" ref="AG42:AG73">IF($AJ42=0,0,$AK42/$AJ42)</f>
        <v>1.1566183574879227</v>
      </c>
      <c r="AH42" s="45">
        <f aca="true" t="shared" si="33" ref="AH42:AH73">IF($AF42=0,0,$X42/$AF42-1)</f>
        <v>-1</v>
      </c>
      <c r="AI42" s="14">
        <v>20700</v>
      </c>
      <c r="AJ42" s="14">
        <v>20700</v>
      </c>
      <c r="AK42" s="14">
        <v>23942</v>
      </c>
      <c r="AL42" s="14"/>
    </row>
    <row r="43" spans="1:38" s="15" customFormat="1" ht="12.75">
      <c r="A43" s="30" t="s">
        <v>95</v>
      </c>
      <c r="B43" s="94" t="s">
        <v>299</v>
      </c>
      <c r="C43" s="40" t="s">
        <v>300</v>
      </c>
      <c r="D43" s="41">
        <v>42301</v>
      </c>
      <c r="E43" s="42">
        <v>14557</v>
      </c>
      <c r="F43" s="43">
        <f t="shared" si="17"/>
        <v>56858</v>
      </c>
      <c r="G43" s="41">
        <v>42301</v>
      </c>
      <c r="H43" s="42">
        <v>14557</v>
      </c>
      <c r="I43" s="44">
        <f t="shared" si="18"/>
        <v>56858</v>
      </c>
      <c r="J43" s="41">
        <v>10983</v>
      </c>
      <c r="K43" s="42">
        <v>2430</v>
      </c>
      <c r="L43" s="42">
        <f t="shared" si="19"/>
        <v>13413</v>
      </c>
      <c r="M43" s="45">
        <f t="shared" si="20"/>
        <v>0.2359034788420275</v>
      </c>
      <c r="N43" s="46">
        <v>9884</v>
      </c>
      <c r="O43" s="47">
        <v>2073</v>
      </c>
      <c r="P43" s="48">
        <f t="shared" si="21"/>
        <v>11957</v>
      </c>
      <c r="Q43" s="45">
        <f t="shared" si="22"/>
        <v>0.21029582468606</v>
      </c>
      <c r="R43" s="46">
        <v>14545</v>
      </c>
      <c r="S43" s="48">
        <v>394</v>
      </c>
      <c r="T43" s="48">
        <f t="shared" si="23"/>
        <v>14939</v>
      </c>
      <c r="U43" s="45">
        <f t="shared" si="24"/>
        <v>0.2627422702170319</v>
      </c>
      <c r="V43" s="46">
        <v>2035</v>
      </c>
      <c r="W43" s="48">
        <v>1156</v>
      </c>
      <c r="X43" s="48">
        <f t="shared" si="25"/>
        <v>3191</v>
      </c>
      <c r="Y43" s="45">
        <f t="shared" si="26"/>
        <v>0.05612226951352492</v>
      </c>
      <c r="Z43" s="41">
        <f t="shared" si="27"/>
        <v>37447</v>
      </c>
      <c r="AA43" s="42">
        <f t="shared" si="28"/>
        <v>6053</v>
      </c>
      <c r="AB43" s="42">
        <f t="shared" si="29"/>
        <v>43500</v>
      </c>
      <c r="AC43" s="45">
        <f t="shared" si="30"/>
        <v>0.7650638432586443</v>
      </c>
      <c r="AD43" s="41">
        <v>2385</v>
      </c>
      <c r="AE43" s="42">
        <v>1</v>
      </c>
      <c r="AF43" s="42">
        <f t="shared" si="31"/>
        <v>2386</v>
      </c>
      <c r="AG43" s="45">
        <f t="shared" si="32"/>
        <v>0.5369977824158623</v>
      </c>
      <c r="AH43" s="45">
        <f t="shared" si="33"/>
        <v>0.33738474434199506</v>
      </c>
      <c r="AI43" s="14">
        <v>61328</v>
      </c>
      <c r="AJ43" s="14">
        <v>61328</v>
      </c>
      <c r="AK43" s="14">
        <v>32933</v>
      </c>
      <c r="AL43" s="14"/>
    </row>
    <row r="44" spans="1:38" s="15" customFormat="1" ht="12.75">
      <c r="A44" s="30" t="s">
        <v>114</v>
      </c>
      <c r="B44" s="94" t="s">
        <v>301</v>
      </c>
      <c r="C44" s="40" t="s">
        <v>302</v>
      </c>
      <c r="D44" s="41">
        <v>86162</v>
      </c>
      <c r="E44" s="42">
        <v>43054</v>
      </c>
      <c r="F44" s="43">
        <f t="shared" si="17"/>
        <v>129216</v>
      </c>
      <c r="G44" s="41">
        <v>86162</v>
      </c>
      <c r="H44" s="42">
        <v>43054</v>
      </c>
      <c r="I44" s="44">
        <f t="shared" si="18"/>
        <v>129216</v>
      </c>
      <c r="J44" s="41">
        <v>22771</v>
      </c>
      <c r="K44" s="42">
        <v>2873</v>
      </c>
      <c r="L44" s="42">
        <f t="shared" si="19"/>
        <v>25644</v>
      </c>
      <c r="M44" s="45">
        <f t="shared" si="20"/>
        <v>0.19845839524517087</v>
      </c>
      <c r="N44" s="46">
        <v>-6633</v>
      </c>
      <c r="O44" s="47">
        <v>8713</v>
      </c>
      <c r="P44" s="48">
        <f t="shared" si="21"/>
        <v>2080</v>
      </c>
      <c r="Q44" s="45">
        <f t="shared" si="22"/>
        <v>0.016097077761267953</v>
      </c>
      <c r="R44" s="46">
        <v>26205</v>
      </c>
      <c r="S44" s="48">
        <v>18635</v>
      </c>
      <c r="T44" s="48">
        <f t="shared" si="23"/>
        <v>44840</v>
      </c>
      <c r="U44" s="45">
        <f t="shared" si="24"/>
        <v>0.3470158494304111</v>
      </c>
      <c r="V44" s="46">
        <v>52554</v>
      </c>
      <c r="W44" s="48">
        <v>673</v>
      </c>
      <c r="X44" s="48">
        <f t="shared" si="25"/>
        <v>53227</v>
      </c>
      <c r="Y44" s="45">
        <f t="shared" si="26"/>
        <v>0.41192267211490835</v>
      </c>
      <c r="Z44" s="41">
        <f t="shared" si="27"/>
        <v>94897</v>
      </c>
      <c r="AA44" s="42">
        <f t="shared" si="28"/>
        <v>30894</v>
      </c>
      <c r="AB44" s="42">
        <f t="shared" si="29"/>
        <v>125791</v>
      </c>
      <c r="AC44" s="45">
        <f t="shared" si="30"/>
        <v>0.9734939945517583</v>
      </c>
      <c r="AD44" s="41">
        <v>1677</v>
      </c>
      <c r="AE44" s="42">
        <v>3577</v>
      </c>
      <c r="AF44" s="42">
        <f t="shared" si="31"/>
        <v>5254</v>
      </c>
      <c r="AG44" s="45">
        <f t="shared" si="32"/>
        <v>0.698662184345296</v>
      </c>
      <c r="AH44" s="45">
        <f t="shared" si="33"/>
        <v>9.130757518081461</v>
      </c>
      <c r="AI44" s="14">
        <v>95106</v>
      </c>
      <c r="AJ44" s="14">
        <v>101733</v>
      </c>
      <c r="AK44" s="14">
        <v>71077</v>
      </c>
      <c r="AL44" s="14"/>
    </row>
    <row r="45" spans="1:38" s="87" customFormat="1" ht="12.75">
      <c r="A45" s="95"/>
      <c r="B45" s="112" t="s">
        <v>632</v>
      </c>
      <c r="C45" s="33"/>
      <c r="D45" s="52">
        <f>SUM(D41:D44)</f>
        <v>149886</v>
      </c>
      <c r="E45" s="53">
        <f>SUM(E41:E44)</f>
        <v>138127</v>
      </c>
      <c r="F45" s="89">
        <f t="shared" si="17"/>
        <v>288013</v>
      </c>
      <c r="G45" s="52">
        <f>SUM(G41:G44)</f>
        <v>149886</v>
      </c>
      <c r="H45" s="53">
        <f>SUM(H41:H44)</f>
        <v>138127</v>
      </c>
      <c r="I45" s="54">
        <f t="shared" si="18"/>
        <v>288013</v>
      </c>
      <c r="J45" s="52">
        <f>SUM(J41:J44)</f>
        <v>242465</v>
      </c>
      <c r="K45" s="53">
        <f>SUM(K41:K44)</f>
        <v>20714</v>
      </c>
      <c r="L45" s="53">
        <f t="shared" si="19"/>
        <v>263179</v>
      </c>
      <c r="M45" s="55">
        <f t="shared" si="20"/>
        <v>0.9137747254464208</v>
      </c>
      <c r="N45" s="74">
        <f>SUM(N41:N44)</f>
        <v>203338</v>
      </c>
      <c r="O45" s="75">
        <f>SUM(O41:O44)</f>
        <v>18505</v>
      </c>
      <c r="P45" s="76">
        <f t="shared" si="21"/>
        <v>221843</v>
      </c>
      <c r="Q45" s="55">
        <f t="shared" si="22"/>
        <v>0.7702534260606292</v>
      </c>
      <c r="R45" s="74">
        <f>SUM(R41:R44)</f>
        <v>224389</v>
      </c>
      <c r="S45" s="76">
        <f>SUM(S41:S44)</f>
        <v>25797</v>
      </c>
      <c r="T45" s="76">
        <f t="shared" si="23"/>
        <v>250186</v>
      </c>
      <c r="U45" s="55">
        <f t="shared" si="24"/>
        <v>0.8686621784433342</v>
      </c>
      <c r="V45" s="74">
        <f>SUM(V41:V44)</f>
        <v>269166</v>
      </c>
      <c r="W45" s="76">
        <f>SUM(W41:W44)</f>
        <v>25576</v>
      </c>
      <c r="X45" s="76">
        <f t="shared" si="25"/>
        <v>294742</v>
      </c>
      <c r="Y45" s="55">
        <f t="shared" si="26"/>
        <v>1.023363528729606</v>
      </c>
      <c r="Z45" s="52">
        <f t="shared" si="27"/>
        <v>939358</v>
      </c>
      <c r="AA45" s="53">
        <f t="shared" si="28"/>
        <v>90592</v>
      </c>
      <c r="AB45" s="53">
        <f t="shared" si="29"/>
        <v>1029950</v>
      </c>
      <c r="AC45" s="55">
        <f t="shared" si="30"/>
        <v>3.57605385867999</v>
      </c>
      <c r="AD45" s="52">
        <f>SUM(AD41:AD44)</f>
        <v>187029</v>
      </c>
      <c r="AE45" s="53">
        <f>SUM(AE41:AE44)</f>
        <v>13151</v>
      </c>
      <c r="AF45" s="53">
        <f t="shared" si="31"/>
        <v>200180</v>
      </c>
      <c r="AG45" s="55">
        <f t="shared" si="32"/>
        <v>4.481783403442515</v>
      </c>
      <c r="AH45" s="55">
        <f t="shared" si="33"/>
        <v>0.47238485363173144</v>
      </c>
      <c r="AI45" s="96">
        <f>SUM(AI41:AI44)</f>
        <v>177134</v>
      </c>
      <c r="AJ45" s="96">
        <f>SUM(AJ41:AJ44)</f>
        <v>183761</v>
      </c>
      <c r="AK45" s="96">
        <f>SUM(AK41:AK44)</f>
        <v>823577</v>
      </c>
      <c r="AL45" s="96"/>
    </row>
    <row r="46" spans="1:38" s="15" customFormat="1" ht="12.75">
      <c r="A46" s="30" t="s">
        <v>95</v>
      </c>
      <c r="B46" s="94" t="s">
        <v>303</v>
      </c>
      <c r="C46" s="40" t="s">
        <v>304</v>
      </c>
      <c r="D46" s="41">
        <v>38522</v>
      </c>
      <c r="E46" s="42">
        <v>8830</v>
      </c>
      <c r="F46" s="44">
        <f t="shared" si="17"/>
        <v>47352</v>
      </c>
      <c r="G46" s="41">
        <v>38522</v>
      </c>
      <c r="H46" s="42">
        <v>8830</v>
      </c>
      <c r="I46" s="44">
        <f t="shared" si="18"/>
        <v>47352</v>
      </c>
      <c r="J46" s="41">
        <v>11471</v>
      </c>
      <c r="K46" s="42">
        <v>0</v>
      </c>
      <c r="L46" s="42">
        <f t="shared" si="19"/>
        <v>11471</v>
      </c>
      <c r="M46" s="45">
        <f t="shared" si="20"/>
        <v>0.24224953539449232</v>
      </c>
      <c r="N46" s="46">
        <v>9797</v>
      </c>
      <c r="O46" s="47">
        <v>452</v>
      </c>
      <c r="P46" s="48">
        <f t="shared" si="21"/>
        <v>10249</v>
      </c>
      <c r="Q46" s="45">
        <f t="shared" si="22"/>
        <v>0.21644281128569015</v>
      </c>
      <c r="R46" s="46">
        <v>14372</v>
      </c>
      <c r="S46" s="48">
        <v>4397</v>
      </c>
      <c r="T46" s="48">
        <f t="shared" si="23"/>
        <v>18769</v>
      </c>
      <c r="U46" s="45">
        <f t="shared" si="24"/>
        <v>0.39637185335360703</v>
      </c>
      <c r="V46" s="46">
        <v>8115</v>
      </c>
      <c r="W46" s="48">
        <v>6410</v>
      </c>
      <c r="X46" s="48">
        <f t="shared" si="25"/>
        <v>14525</v>
      </c>
      <c r="Y46" s="45">
        <f t="shared" si="26"/>
        <v>0.3067452272343301</v>
      </c>
      <c r="Z46" s="41">
        <f t="shared" si="27"/>
        <v>43755</v>
      </c>
      <c r="AA46" s="42">
        <f t="shared" si="28"/>
        <v>11259</v>
      </c>
      <c r="AB46" s="42">
        <f t="shared" si="29"/>
        <v>55014</v>
      </c>
      <c r="AC46" s="45">
        <f t="shared" si="30"/>
        <v>1.1618094272681196</v>
      </c>
      <c r="AD46" s="41">
        <v>1661</v>
      </c>
      <c r="AE46" s="42">
        <v>0</v>
      </c>
      <c r="AF46" s="42">
        <f t="shared" si="31"/>
        <v>1661</v>
      </c>
      <c r="AG46" s="45">
        <f t="shared" si="32"/>
        <v>0</v>
      </c>
      <c r="AH46" s="45">
        <f t="shared" si="33"/>
        <v>7.74473208910295</v>
      </c>
      <c r="AI46" s="14">
        <v>0</v>
      </c>
      <c r="AJ46" s="14">
        <v>0</v>
      </c>
      <c r="AK46" s="14">
        <v>21327</v>
      </c>
      <c r="AL46" s="14"/>
    </row>
    <row r="47" spans="1:38" s="15" customFormat="1" ht="12.75">
      <c r="A47" s="30" t="s">
        <v>95</v>
      </c>
      <c r="B47" s="94" t="s">
        <v>305</v>
      </c>
      <c r="C47" s="40" t="s">
        <v>306</v>
      </c>
      <c r="D47" s="41">
        <v>64115</v>
      </c>
      <c r="E47" s="42">
        <v>48569</v>
      </c>
      <c r="F47" s="43">
        <f t="shared" si="17"/>
        <v>112684</v>
      </c>
      <c r="G47" s="41">
        <v>57521</v>
      </c>
      <c r="H47" s="42">
        <v>9947</v>
      </c>
      <c r="I47" s="44">
        <f t="shared" si="18"/>
        <v>67468</v>
      </c>
      <c r="J47" s="41">
        <v>34930</v>
      </c>
      <c r="K47" s="42">
        <v>2504</v>
      </c>
      <c r="L47" s="42">
        <f t="shared" si="19"/>
        <v>37434</v>
      </c>
      <c r="M47" s="45">
        <f t="shared" si="20"/>
        <v>0.3322033296652586</v>
      </c>
      <c r="N47" s="46">
        <v>14064</v>
      </c>
      <c r="O47" s="47">
        <v>1405</v>
      </c>
      <c r="P47" s="48">
        <f t="shared" si="21"/>
        <v>15469</v>
      </c>
      <c r="Q47" s="45">
        <f t="shared" si="22"/>
        <v>0.229279065631114</v>
      </c>
      <c r="R47" s="46">
        <v>19283</v>
      </c>
      <c r="S47" s="48">
        <v>460</v>
      </c>
      <c r="T47" s="48">
        <f t="shared" si="23"/>
        <v>19743</v>
      </c>
      <c r="U47" s="45">
        <f t="shared" si="24"/>
        <v>0.2926276160550187</v>
      </c>
      <c r="V47" s="46">
        <v>3887</v>
      </c>
      <c r="W47" s="48">
        <v>3297</v>
      </c>
      <c r="X47" s="48">
        <f t="shared" si="25"/>
        <v>7184</v>
      </c>
      <c r="Y47" s="45">
        <f t="shared" si="26"/>
        <v>0.10648010908875319</v>
      </c>
      <c r="Z47" s="41">
        <f t="shared" si="27"/>
        <v>72164</v>
      </c>
      <c r="AA47" s="42">
        <f t="shared" si="28"/>
        <v>7666</v>
      </c>
      <c r="AB47" s="42">
        <f t="shared" si="29"/>
        <v>79830</v>
      </c>
      <c r="AC47" s="45">
        <f t="shared" si="30"/>
        <v>1.1832276041975456</v>
      </c>
      <c r="AD47" s="41">
        <v>0</v>
      </c>
      <c r="AE47" s="42">
        <v>0</v>
      </c>
      <c r="AF47" s="42">
        <f t="shared" si="31"/>
        <v>0</v>
      </c>
      <c r="AG47" s="45">
        <f t="shared" si="32"/>
        <v>0</v>
      </c>
      <c r="AH47" s="45">
        <f t="shared" si="33"/>
        <v>0</v>
      </c>
      <c r="AI47" s="14">
        <v>0</v>
      </c>
      <c r="AJ47" s="14">
        <v>0</v>
      </c>
      <c r="AK47" s="14">
        <v>37704</v>
      </c>
      <c r="AL47" s="14"/>
    </row>
    <row r="48" spans="1:38" s="15" customFormat="1" ht="12.75">
      <c r="A48" s="30" t="s">
        <v>95</v>
      </c>
      <c r="B48" s="94" t="s">
        <v>307</v>
      </c>
      <c r="C48" s="40" t="s">
        <v>308</v>
      </c>
      <c r="D48" s="41">
        <v>179577</v>
      </c>
      <c r="E48" s="42">
        <v>199341</v>
      </c>
      <c r="F48" s="43">
        <f t="shared" si="17"/>
        <v>378918</v>
      </c>
      <c r="G48" s="41">
        <v>179577</v>
      </c>
      <c r="H48" s="42">
        <v>199341</v>
      </c>
      <c r="I48" s="44">
        <f t="shared" si="18"/>
        <v>378918</v>
      </c>
      <c r="J48" s="41">
        <v>46327</v>
      </c>
      <c r="K48" s="42">
        <v>12375</v>
      </c>
      <c r="L48" s="42">
        <f t="shared" si="19"/>
        <v>58702</v>
      </c>
      <c r="M48" s="45">
        <f t="shared" si="20"/>
        <v>0.15492006186034973</v>
      </c>
      <c r="N48" s="46">
        <v>42171</v>
      </c>
      <c r="O48" s="47">
        <v>12492</v>
      </c>
      <c r="P48" s="48">
        <f t="shared" si="21"/>
        <v>54663</v>
      </c>
      <c r="Q48" s="45">
        <f t="shared" si="22"/>
        <v>0.14426076354250789</v>
      </c>
      <c r="R48" s="46">
        <v>49976</v>
      </c>
      <c r="S48" s="48">
        <v>13066</v>
      </c>
      <c r="T48" s="48">
        <f t="shared" si="23"/>
        <v>63042</v>
      </c>
      <c r="U48" s="45">
        <f t="shared" si="24"/>
        <v>0.16637372729719888</v>
      </c>
      <c r="V48" s="46">
        <v>35113</v>
      </c>
      <c r="W48" s="48">
        <v>556</v>
      </c>
      <c r="X48" s="48">
        <f t="shared" si="25"/>
        <v>35669</v>
      </c>
      <c r="Y48" s="45">
        <f t="shared" si="26"/>
        <v>0.09413382314907183</v>
      </c>
      <c r="Z48" s="41">
        <f t="shared" si="27"/>
        <v>173587</v>
      </c>
      <c r="AA48" s="42">
        <f t="shared" si="28"/>
        <v>38489</v>
      </c>
      <c r="AB48" s="42">
        <f t="shared" si="29"/>
        <v>212076</v>
      </c>
      <c r="AC48" s="45">
        <f t="shared" si="30"/>
        <v>0.5596883758491283</v>
      </c>
      <c r="AD48" s="41">
        <v>18148</v>
      </c>
      <c r="AE48" s="42">
        <v>15350</v>
      </c>
      <c r="AF48" s="42">
        <f t="shared" si="31"/>
        <v>33498</v>
      </c>
      <c r="AG48" s="45">
        <f t="shared" si="32"/>
        <v>0</v>
      </c>
      <c r="AH48" s="45">
        <f t="shared" si="33"/>
        <v>0.06480983939339668</v>
      </c>
      <c r="AI48" s="14">
        <v>0</v>
      </c>
      <c r="AJ48" s="14">
        <v>0</v>
      </c>
      <c r="AK48" s="14">
        <v>101868</v>
      </c>
      <c r="AL48" s="14"/>
    </row>
    <row r="49" spans="1:38" s="15" customFormat="1" ht="12.75">
      <c r="A49" s="30" t="s">
        <v>95</v>
      </c>
      <c r="B49" s="94" t="s">
        <v>309</v>
      </c>
      <c r="C49" s="40" t="s">
        <v>310</v>
      </c>
      <c r="D49" s="41">
        <v>67064</v>
      </c>
      <c r="E49" s="42">
        <v>8842</v>
      </c>
      <c r="F49" s="43">
        <f t="shared" si="17"/>
        <v>75906</v>
      </c>
      <c r="G49" s="41">
        <v>67064</v>
      </c>
      <c r="H49" s="42">
        <v>8842</v>
      </c>
      <c r="I49" s="44">
        <f t="shared" si="18"/>
        <v>75906</v>
      </c>
      <c r="J49" s="41">
        <v>11633</v>
      </c>
      <c r="K49" s="42">
        <v>6227</v>
      </c>
      <c r="L49" s="42">
        <f t="shared" si="19"/>
        <v>17860</v>
      </c>
      <c r="M49" s="45">
        <f t="shared" si="20"/>
        <v>0.23529101783785208</v>
      </c>
      <c r="N49" s="46">
        <v>8231</v>
      </c>
      <c r="O49" s="47">
        <v>5464</v>
      </c>
      <c r="P49" s="48">
        <f t="shared" si="21"/>
        <v>13695</v>
      </c>
      <c r="Q49" s="45">
        <f t="shared" si="22"/>
        <v>0.1804205201169868</v>
      </c>
      <c r="R49" s="46">
        <v>5267</v>
      </c>
      <c r="S49" s="48">
        <v>4762</v>
      </c>
      <c r="T49" s="48">
        <f t="shared" si="23"/>
        <v>10029</v>
      </c>
      <c r="U49" s="45">
        <f t="shared" si="24"/>
        <v>0.13212394277132242</v>
      </c>
      <c r="V49" s="46">
        <v>759</v>
      </c>
      <c r="W49" s="48">
        <v>1060</v>
      </c>
      <c r="X49" s="48">
        <f t="shared" si="25"/>
        <v>1819</v>
      </c>
      <c r="Y49" s="45">
        <f t="shared" si="26"/>
        <v>0.02396385002503096</v>
      </c>
      <c r="Z49" s="41">
        <f t="shared" si="27"/>
        <v>25890</v>
      </c>
      <c r="AA49" s="42">
        <f t="shared" si="28"/>
        <v>17513</v>
      </c>
      <c r="AB49" s="42">
        <f t="shared" si="29"/>
        <v>43403</v>
      </c>
      <c r="AC49" s="45">
        <f t="shared" si="30"/>
        <v>0.5717993307511923</v>
      </c>
      <c r="AD49" s="41">
        <v>61</v>
      </c>
      <c r="AE49" s="42">
        <v>0</v>
      </c>
      <c r="AF49" s="42">
        <f t="shared" si="31"/>
        <v>61</v>
      </c>
      <c r="AG49" s="45">
        <f t="shared" si="32"/>
        <v>0.0016110289457004015</v>
      </c>
      <c r="AH49" s="45">
        <f t="shared" si="33"/>
        <v>28.81967213114754</v>
      </c>
      <c r="AI49" s="14">
        <v>37864</v>
      </c>
      <c r="AJ49" s="14">
        <v>37864</v>
      </c>
      <c r="AK49" s="14">
        <v>61</v>
      </c>
      <c r="AL49" s="14"/>
    </row>
    <row r="50" spans="1:38" s="15" customFormat="1" ht="12.75">
      <c r="A50" s="30" t="s">
        <v>95</v>
      </c>
      <c r="B50" s="94" t="s">
        <v>311</v>
      </c>
      <c r="C50" s="40" t="s">
        <v>312</v>
      </c>
      <c r="D50" s="41">
        <v>0</v>
      </c>
      <c r="E50" s="42">
        <v>0</v>
      </c>
      <c r="F50" s="43">
        <f t="shared" si="17"/>
        <v>0</v>
      </c>
      <c r="G50" s="41">
        <v>0</v>
      </c>
      <c r="H50" s="42">
        <v>0</v>
      </c>
      <c r="I50" s="44">
        <f t="shared" si="18"/>
        <v>0</v>
      </c>
      <c r="J50" s="41">
        <v>26812</v>
      </c>
      <c r="K50" s="42">
        <v>1541</v>
      </c>
      <c r="L50" s="42">
        <f t="shared" si="19"/>
        <v>28353</v>
      </c>
      <c r="M50" s="45">
        <f t="shared" si="20"/>
        <v>0</v>
      </c>
      <c r="N50" s="46">
        <v>20547</v>
      </c>
      <c r="O50" s="47">
        <v>2985</v>
      </c>
      <c r="P50" s="48">
        <f t="shared" si="21"/>
        <v>23532</v>
      </c>
      <c r="Q50" s="45">
        <f t="shared" si="22"/>
        <v>0</v>
      </c>
      <c r="R50" s="46">
        <v>24970</v>
      </c>
      <c r="S50" s="48">
        <v>18084</v>
      </c>
      <c r="T50" s="48">
        <f t="shared" si="23"/>
        <v>43054</v>
      </c>
      <c r="U50" s="45">
        <f t="shared" si="24"/>
        <v>0</v>
      </c>
      <c r="V50" s="46">
        <v>20882</v>
      </c>
      <c r="W50" s="48">
        <v>4747</v>
      </c>
      <c r="X50" s="48">
        <f t="shared" si="25"/>
        <v>25629</v>
      </c>
      <c r="Y50" s="45">
        <f t="shared" si="26"/>
        <v>0</v>
      </c>
      <c r="Z50" s="41">
        <f t="shared" si="27"/>
        <v>93211</v>
      </c>
      <c r="AA50" s="42">
        <f t="shared" si="28"/>
        <v>27357</v>
      </c>
      <c r="AB50" s="42">
        <f t="shared" si="29"/>
        <v>120568</v>
      </c>
      <c r="AC50" s="45">
        <f t="shared" si="30"/>
        <v>0</v>
      </c>
      <c r="AD50" s="41">
        <v>0</v>
      </c>
      <c r="AE50" s="42">
        <v>0</v>
      </c>
      <c r="AF50" s="42">
        <f t="shared" si="31"/>
        <v>0</v>
      </c>
      <c r="AG50" s="45">
        <f t="shared" si="32"/>
        <v>0</v>
      </c>
      <c r="AH50" s="45">
        <f t="shared" si="33"/>
        <v>0</v>
      </c>
      <c r="AI50" s="14">
        <v>0</v>
      </c>
      <c r="AJ50" s="14">
        <v>0</v>
      </c>
      <c r="AK50" s="14">
        <v>0</v>
      </c>
      <c r="AL50" s="14"/>
    </row>
    <row r="51" spans="1:38" s="15" customFormat="1" ht="12.75">
      <c r="A51" s="30" t="s">
        <v>114</v>
      </c>
      <c r="B51" s="94" t="s">
        <v>313</v>
      </c>
      <c r="C51" s="40" t="s">
        <v>314</v>
      </c>
      <c r="D51" s="41">
        <v>182469</v>
      </c>
      <c r="E51" s="42">
        <v>239241</v>
      </c>
      <c r="F51" s="43">
        <f t="shared" si="17"/>
        <v>421710</v>
      </c>
      <c r="G51" s="41">
        <v>182469</v>
      </c>
      <c r="H51" s="42">
        <v>243031</v>
      </c>
      <c r="I51" s="44">
        <f t="shared" si="18"/>
        <v>425500</v>
      </c>
      <c r="J51" s="41">
        <v>107117</v>
      </c>
      <c r="K51" s="42">
        <v>6718</v>
      </c>
      <c r="L51" s="42">
        <f t="shared" si="19"/>
        <v>113835</v>
      </c>
      <c r="M51" s="45">
        <f t="shared" si="20"/>
        <v>0.2699366863484385</v>
      </c>
      <c r="N51" s="46">
        <v>90581</v>
      </c>
      <c r="O51" s="47">
        <v>58490</v>
      </c>
      <c r="P51" s="48">
        <f t="shared" si="21"/>
        <v>149071</v>
      </c>
      <c r="Q51" s="45">
        <f t="shared" si="22"/>
        <v>0.3503431257344301</v>
      </c>
      <c r="R51" s="46">
        <v>109858</v>
      </c>
      <c r="S51" s="48">
        <v>36910</v>
      </c>
      <c r="T51" s="48">
        <f t="shared" si="23"/>
        <v>146768</v>
      </c>
      <c r="U51" s="45">
        <f t="shared" si="24"/>
        <v>0.344930669800235</v>
      </c>
      <c r="V51" s="46">
        <v>48077</v>
      </c>
      <c r="W51" s="48">
        <v>108128</v>
      </c>
      <c r="X51" s="48">
        <f t="shared" si="25"/>
        <v>156205</v>
      </c>
      <c r="Y51" s="45">
        <f t="shared" si="26"/>
        <v>0.3671092831962397</v>
      </c>
      <c r="Z51" s="41">
        <f t="shared" si="27"/>
        <v>355633</v>
      </c>
      <c r="AA51" s="42">
        <f t="shared" si="28"/>
        <v>210246</v>
      </c>
      <c r="AB51" s="42">
        <f t="shared" si="29"/>
        <v>565879</v>
      </c>
      <c r="AC51" s="45">
        <f t="shared" si="30"/>
        <v>1.329915393654524</v>
      </c>
      <c r="AD51" s="41">
        <v>17182</v>
      </c>
      <c r="AE51" s="42">
        <v>35778</v>
      </c>
      <c r="AF51" s="42">
        <f t="shared" si="31"/>
        <v>52960</v>
      </c>
      <c r="AG51" s="45">
        <f t="shared" si="32"/>
        <v>0.8717192013060404</v>
      </c>
      <c r="AH51" s="45">
        <f t="shared" si="33"/>
        <v>1.949490181268882</v>
      </c>
      <c r="AI51" s="14">
        <v>382224</v>
      </c>
      <c r="AJ51" s="14">
        <v>382224</v>
      </c>
      <c r="AK51" s="14">
        <v>333192</v>
      </c>
      <c r="AL51" s="14"/>
    </row>
    <row r="52" spans="1:38" s="87" customFormat="1" ht="12.75">
      <c r="A52" s="95"/>
      <c r="B52" s="112" t="s">
        <v>633</v>
      </c>
      <c r="C52" s="33"/>
      <c r="D52" s="52">
        <f>SUM(D46:D51)</f>
        <v>531747</v>
      </c>
      <c r="E52" s="53">
        <f>SUM(E46:E51)</f>
        <v>504823</v>
      </c>
      <c r="F52" s="89">
        <f t="shared" si="17"/>
        <v>1036570</v>
      </c>
      <c r="G52" s="52">
        <f>SUM(G46:G51)</f>
        <v>525153</v>
      </c>
      <c r="H52" s="53">
        <f>SUM(H46:H51)</f>
        <v>469991</v>
      </c>
      <c r="I52" s="54">
        <f t="shared" si="18"/>
        <v>995144</v>
      </c>
      <c r="J52" s="52">
        <f>SUM(J46:J51)</f>
        <v>238290</v>
      </c>
      <c r="K52" s="53">
        <f>SUM(K46:K51)</f>
        <v>29365</v>
      </c>
      <c r="L52" s="53">
        <f t="shared" si="19"/>
        <v>267655</v>
      </c>
      <c r="M52" s="55">
        <f t="shared" si="20"/>
        <v>0.25821218055702944</v>
      </c>
      <c r="N52" s="74">
        <f>SUM(N46:N51)</f>
        <v>185391</v>
      </c>
      <c r="O52" s="75">
        <f>SUM(O46:O51)</f>
        <v>81288</v>
      </c>
      <c r="P52" s="76">
        <f t="shared" si="21"/>
        <v>266679</v>
      </c>
      <c r="Q52" s="55">
        <f t="shared" si="22"/>
        <v>0.2679803123969998</v>
      </c>
      <c r="R52" s="74">
        <f>SUM(R46:R51)</f>
        <v>223726</v>
      </c>
      <c r="S52" s="76">
        <f>SUM(S46:S51)</f>
        <v>77679</v>
      </c>
      <c r="T52" s="76">
        <f t="shared" si="23"/>
        <v>301405</v>
      </c>
      <c r="U52" s="55">
        <f t="shared" si="24"/>
        <v>0.3028757647134485</v>
      </c>
      <c r="V52" s="74">
        <f>SUM(V46:V51)</f>
        <v>116833</v>
      </c>
      <c r="W52" s="76">
        <f>SUM(W46:W51)</f>
        <v>124198</v>
      </c>
      <c r="X52" s="76">
        <f t="shared" si="25"/>
        <v>241031</v>
      </c>
      <c r="Y52" s="55">
        <f t="shared" si="26"/>
        <v>0.24220715795904915</v>
      </c>
      <c r="Z52" s="52">
        <f t="shared" si="27"/>
        <v>764240</v>
      </c>
      <c r="AA52" s="53">
        <f t="shared" si="28"/>
        <v>312530</v>
      </c>
      <c r="AB52" s="53">
        <f t="shared" si="29"/>
        <v>1076770</v>
      </c>
      <c r="AC52" s="55">
        <f t="shared" si="30"/>
        <v>1.0820243100496008</v>
      </c>
      <c r="AD52" s="52">
        <f>SUM(AD46:AD51)</f>
        <v>37052</v>
      </c>
      <c r="AE52" s="53">
        <f>SUM(AE46:AE51)</f>
        <v>51128</v>
      </c>
      <c r="AF52" s="53">
        <f t="shared" si="31"/>
        <v>88180</v>
      </c>
      <c r="AG52" s="55">
        <f t="shared" si="32"/>
        <v>1.1763059168555159</v>
      </c>
      <c r="AH52" s="55">
        <f t="shared" si="33"/>
        <v>1.7333975958267183</v>
      </c>
      <c r="AI52" s="96">
        <f>SUM(AI46:AI51)</f>
        <v>420088</v>
      </c>
      <c r="AJ52" s="96">
        <f>SUM(AJ46:AJ51)</f>
        <v>420088</v>
      </c>
      <c r="AK52" s="96">
        <f>SUM(AK46:AK51)</f>
        <v>494152</v>
      </c>
      <c r="AL52" s="96"/>
    </row>
    <row r="53" spans="1:38" s="15" customFormat="1" ht="12.75">
      <c r="A53" s="30" t="s">
        <v>95</v>
      </c>
      <c r="B53" s="94" t="s">
        <v>315</v>
      </c>
      <c r="C53" s="40" t="s">
        <v>316</v>
      </c>
      <c r="D53" s="41">
        <v>42287</v>
      </c>
      <c r="E53" s="42">
        <v>14442</v>
      </c>
      <c r="F53" s="43">
        <f t="shared" si="17"/>
        <v>56729</v>
      </c>
      <c r="G53" s="41">
        <v>42287</v>
      </c>
      <c r="H53" s="42">
        <v>14442</v>
      </c>
      <c r="I53" s="44">
        <f t="shared" si="18"/>
        <v>56729</v>
      </c>
      <c r="J53" s="41">
        <v>9699</v>
      </c>
      <c r="K53" s="42">
        <v>1229</v>
      </c>
      <c r="L53" s="42">
        <f t="shared" si="19"/>
        <v>10928</v>
      </c>
      <c r="M53" s="45">
        <f t="shared" si="20"/>
        <v>0.1926351601473673</v>
      </c>
      <c r="N53" s="46">
        <v>7009</v>
      </c>
      <c r="O53" s="47">
        <v>2039</v>
      </c>
      <c r="P53" s="48">
        <f t="shared" si="21"/>
        <v>9048</v>
      </c>
      <c r="Q53" s="45">
        <f t="shared" si="22"/>
        <v>0.15949514357735903</v>
      </c>
      <c r="R53" s="46">
        <v>13607</v>
      </c>
      <c r="S53" s="48">
        <v>3079</v>
      </c>
      <c r="T53" s="48">
        <f t="shared" si="23"/>
        <v>16686</v>
      </c>
      <c r="U53" s="45">
        <f t="shared" si="24"/>
        <v>0.29413527472721185</v>
      </c>
      <c r="V53" s="46">
        <v>3752</v>
      </c>
      <c r="W53" s="48">
        <v>2087</v>
      </c>
      <c r="X53" s="48">
        <f t="shared" si="25"/>
        <v>5839</v>
      </c>
      <c r="Y53" s="45">
        <f t="shared" si="26"/>
        <v>0.10292795571929701</v>
      </c>
      <c r="Z53" s="41">
        <f t="shared" si="27"/>
        <v>34067</v>
      </c>
      <c r="AA53" s="42">
        <f t="shared" si="28"/>
        <v>8434</v>
      </c>
      <c r="AB53" s="42">
        <f t="shared" si="29"/>
        <v>42501</v>
      </c>
      <c r="AC53" s="45">
        <f t="shared" si="30"/>
        <v>0.7491935341712351</v>
      </c>
      <c r="AD53" s="41">
        <v>0</v>
      </c>
      <c r="AE53" s="42">
        <v>0</v>
      </c>
      <c r="AF53" s="42">
        <f t="shared" si="31"/>
        <v>0</v>
      </c>
      <c r="AG53" s="45">
        <f t="shared" si="32"/>
        <v>0</v>
      </c>
      <c r="AH53" s="45">
        <f t="shared" si="33"/>
        <v>0</v>
      </c>
      <c r="AI53" s="14">
        <v>0</v>
      </c>
      <c r="AJ53" s="14">
        <v>0</v>
      </c>
      <c r="AK53" s="14">
        <v>21415</v>
      </c>
      <c r="AL53" s="14"/>
    </row>
    <row r="54" spans="1:38" s="15" customFormat="1" ht="12.75">
      <c r="A54" s="30" t="s">
        <v>95</v>
      </c>
      <c r="B54" s="94" t="s">
        <v>317</v>
      </c>
      <c r="C54" s="40" t="s">
        <v>318</v>
      </c>
      <c r="D54" s="41">
        <v>52943</v>
      </c>
      <c r="E54" s="42">
        <v>13596</v>
      </c>
      <c r="F54" s="43">
        <f t="shared" si="17"/>
        <v>66539</v>
      </c>
      <c r="G54" s="41">
        <v>52943</v>
      </c>
      <c r="H54" s="42">
        <v>13596</v>
      </c>
      <c r="I54" s="44">
        <f t="shared" si="18"/>
        <v>66539</v>
      </c>
      <c r="J54" s="41">
        <v>12320</v>
      </c>
      <c r="K54" s="42">
        <v>6543</v>
      </c>
      <c r="L54" s="42">
        <f t="shared" si="19"/>
        <v>18863</v>
      </c>
      <c r="M54" s="45">
        <f t="shared" si="20"/>
        <v>0.2834878792888381</v>
      </c>
      <c r="N54" s="46">
        <v>9149</v>
      </c>
      <c r="O54" s="47">
        <v>3547</v>
      </c>
      <c r="P54" s="48">
        <f t="shared" si="21"/>
        <v>12696</v>
      </c>
      <c r="Q54" s="45">
        <f t="shared" si="22"/>
        <v>0.19080539232630486</v>
      </c>
      <c r="R54" s="46">
        <v>17358</v>
      </c>
      <c r="S54" s="48">
        <v>1325</v>
      </c>
      <c r="T54" s="48">
        <f t="shared" si="23"/>
        <v>18683</v>
      </c>
      <c r="U54" s="45">
        <f t="shared" si="24"/>
        <v>0.28078269886833285</v>
      </c>
      <c r="V54" s="46">
        <v>1456</v>
      </c>
      <c r="W54" s="48">
        <v>2912</v>
      </c>
      <c r="X54" s="48">
        <f t="shared" si="25"/>
        <v>4368</v>
      </c>
      <c r="Y54" s="45">
        <f t="shared" si="26"/>
        <v>0.06564571153759449</v>
      </c>
      <c r="Z54" s="41">
        <f t="shared" si="27"/>
        <v>40283</v>
      </c>
      <c r="AA54" s="42">
        <f t="shared" si="28"/>
        <v>14327</v>
      </c>
      <c r="AB54" s="42">
        <f t="shared" si="29"/>
        <v>54610</v>
      </c>
      <c r="AC54" s="45">
        <f t="shared" si="30"/>
        <v>0.8207216820210703</v>
      </c>
      <c r="AD54" s="41">
        <v>9009</v>
      </c>
      <c r="AE54" s="42">
        <v>6148</v>
      </c>
      <c r="AF54" s="42">
        <f t="shared" si="31"/>
        <v>15157</v>
      </c>
      <c r="AG54" s="45">
        <f t="shared" si="32"/>
        <v>0</v>
      </c>
      <c r="AH54" s="45">
        <f t="shared" si="33"/>
        <v>-0.7118163224912581</v>
      </c>
      <c r="AI54" s="14">
        <v>0</v>
      </c>
      <c r="AJ54" s="14">
        <v>0</v>
      </c>
      <c r="AK54" s="14">
        <v>52405</v>
      </c>
      <c r="AL54" s="14"/>
    </row>
    <row r="55" spans="1:38" s="15" customFormat="1" ht="12.75">
      <c r="A55" s="30" t="s">
        <v>95</v>
      </c>
      <c r="B55" s="94" t="s">
        <v>319</v>
      </c>
      <c r="C55" s="40" t="s">
        <v>320</v>
      </c>
      <c r="D55" s="41">
        <v>20281</v>
      </c>
      <c r="E55" s="42">
        <v>6645</v>
      </c>
      <c r="F55" s="44">
        <f t="shared" si="17"/>
        <v>26926</v>
      </c>
      <c r="G55" s="41">
        <v>20281</v>
      </c>
      <c r="H55" s="42">
        <v>6645</v>
      </c>
      <c r="I55" s="44">
        <f t="shared" si="18"/>
        <v>26926</v>
      </c>
      <c r="J55" s="41">
        <v>10562</v>
      </c>
      <c r="K55" s="42">
        <v>5957</v>
      </c>
      <c r="L55" s="42">
        <f t="shared" si="19"/>
        <v>16519</v>
      </c>
      <c r="M55" s="45">
        <f t="shared" si="20"/>
        <v>0.6134962489786823</v>
      </c>
      <c r="N55" s="46">
        <v>11238</v>
      </c>
      <c r="O55" s="47">
        <v>5074</v>
      </c>
      <c r="P55" s="48">
        <f t="shared" si="21"/>
        <v>16312</v>
      </c>
      <c r="Q55" s="45">
        <f t="shared" si="22"/>
        <v>0.6058085122186734</v>
      </c>
      <c r="R55" s="46">
        <v>11087</v>
      </c>
      <c r="S55" s="48">
        <v>0</v>
      </c>
      <c r="T55" s="48">
        <f t="shared" si="23"/>
        <v>11087</v>
      </c>
      <c r="U55" s="45">
        <f t="shared" si="24"/>
        <v>0.4117581519720716</v>
      </c>
      <c r="V55" s="46">
        <v>1955</v>
      </c>
      <c r="W55" s="48">
        <v>1705</v>
      </c>
      <c r="X55" s="48">
        <f t="shared" si="25"/>
        <v>3660</v>
      </c>
      <c r="Y55" s="45">
        <f t="shared" si="26"/>
        <v>0.1359280992349402</v>
      </c>
      <c r="Z55" s="41">
        <f t="shared" si="27"/>
        <v>34842</v>
      </c>
      <c r="AA55" s="42">
        <f t="shared" si="28"/>
        <v>12736</v>
      </c>
      <c r="AB55" s="42">
        <f t="shared" si="29"/>
        <v>47578</v>
      </c>
      <c r="AC55" s="45">
        <f t="shared" si="30"/>
        <v>1.7669910124043675</v>
      </c>
      <c r="AD55" s="41">
        <v>4934</v>
      </c>
      <c r="AE55" s="42">
        <v>1860</v>
      </c>
      <c r="AF55" s="42">
        <f t="shared" si="31"/>
        <v>6794</v>
      </c>
      <c r="AG55" s="45">
        <f t="shared" si="32"/>
        <v>0</v>
      </c>
      <c r="AH55" s="45">
        <f t="shared" si="33"/>
        <v>-0.46128937297615547</v>
      </c>
      <c r="AI55" s="14">
        <v>0</v>
      </c>
      <c r="AJ55" s="14">
        <v>0</v>
      </c>
      <c r="AK55" s="14">
        <v>14140</v>
      </c>
      <c r="AL55" s="14"/>
    </row>
    <row r="56" spans="1:38" s="15" customFormat="1" ht="12.75">
      <c r="A56" s="30" t="s">
        <v>95</v>
      </c>
      <c r="B56" s="94" t="s">
        <v>321</v>
      </c>
      <c r="C56" s="40" t="s">
        <v>322</v>
      </c>
      <c r="D56" s="41">
        <v>42880</v>
      </c>
      <c r="E56" s="42">
        <v>15663</v>
      </c>
      <c r="F56" s="43">
        <f t="shared" si="17"/>
        <v>58543</v>
      </c>
      <c r="G56" s="41">
        <v>42880</v>
      </c>
      <c r="H56" s="42">
        <v>15663</v>
      </c>
      <c r="I56" s="43">
        <f t="shared" si="18"/>
        <v>58543</v>
      </c>
      <c r="J56" s="41">
        <v>11860</v>
      </c>
      <c r="K56" s="88">
        <v>3637</v>
      </c>
      <c r="L56" s="42">
        <f t="shared" si="19"/>
        <v>15497</v>
      </c>
      <c r="M56" s="45">
        <f t="shared" si="20"/>
        <v>0.2647114087081291</v>
      </c>
      <c r="N56" s="46">
        <v>12729</v>
      </c>
      <c r="O56" s="47">
        <v>3073</v>
      </c>
      <c r="P56" s="48">
        <f t="shared" si="21"/>
        <v>15802</v>
      </c>
      <c r="Q56" s="45">
        <f t="shared" si="22"/>
        <v>0.2699212544625318</v>
      </c>
      <c r="R56" s="46">
        <v>12864</v>
      </c>
      <c r="S56" s="48">
        <v>1469</v>
      </c>
      <c r="T56" s="48">
        <f t="shared" si="23"/>
        <v>14333</v>
      </c>
      <c r="U56" s="45">
        <f t="shared" si="24"/>
        <v>0.2448285875339494</v>
      </c>
      <c r="V56" s="46">
        <v>6569</v>
      </c>
      <c r="W56" s="48">
        <v>3604</v>
      </c>
      <c r="X56" s="48">
        <f t="shared" si="25"/>
        <v>10173</v>
      </c>
      <c r="Y56" s="45">
        <f t="shared" si="26"/>
        <v>0.1737697077361939</v>
      </c>
      <c r="Z56" s="41">
        <f t="shared" si="27"/>
        <v>44022</v>
      </c>
      <c r="AA56" s="42">
        <f t="shared" si="28"/>
        <v>11783</v>
      </c>
      <c r="AB56" s="42">
        <f t="shared" si="29"/>
        <v>55805</v>
      </c>
      <c r="AC56" s="45">
        <f t="shared" si="30"/>
        <v>0.9532309584408042</v>
      </c>
      <c r="AD56" s="41">
        <v>1418</v>
      </c>
      <c r="AE56" s="42">
        <v>0</v>
      </c>
      <c r="AF56" s="42">
        <f t="shared" si="31"/>
        <v>1418</v>
      </c>
      <c r="AG56" s="45">
        <f t="shared" si="32"/>
        <v>0</v>
      </c>
      <c r="AH56" s="45">
        <f t="shared" si="33"/>
        <v>6.174188998589563</v>
      </c>
      <c r="AI56" s="14">
        <v>0</v>
      </c>
      <c r="AJ56" s="14">
        <v>0</v>
      </c>
      <c r="AK56" s="14">
        <v>32122</v>
      </c>
      <c r="AL56" s="14"/>
    </row>
    <row r="57" spans="1:38" s="15" customFormat="1" ht="12.75">
      <c r="A57" s="30" t="s">
        <v>95</v>
      </c>
      <c r="B57" s="94" t="s">
        <v>323</v>
      </c>
      <c r="C57" s="40" t="s">
        <v>324</v>
      </c>
      <c r="D57" s="41">
        <v>39409</v>
      </c>
      <c r="E57" s="42">
        <v>3989</v>
      </c>
      <c r="F57" s="43">
        <f t="shared" si="17"/>
        <v>43398</v>
      </c>
      <c r="G57" s="41">
        <v>39409</v>
      </c>
      <c r="H57" s="42">
        <v>3989</v>
      </c>
      <c r="I57" s="43">
        <f t="shared" si="18"/>
        <v>43398</v>
      </c>
      <c r="J57" s="41">
        <v>11232</v>
      </c>
      <c r="K57" s="88">
        <v>1240</v>
      </c>
      <c r="L57" s="42">
        <f t="shared" si="19"/>
        <v>12472</v>
      </c>
      <c r="M57" s="45">
        <f t="shared" si="20"/>
        <v>0.28738651550762706</v>
      </c>
      <c r="N57" s="46">
        <v>4133</v>
      </c>
      <c r="O57" s="47">
        <v>0</v>
      </c>
      <c r="P57" s="48">
        <f t="shared" si="21"/>
        <v>4133</v>
      </c>
      <c r="Q57" s="45">
        <f t="shared" si="22"/>
        <v>0.09523480344716347</v>
      </c>
      <c r="R57" s="46">
        <v>6959</v>
      </c>
      <c r="S57" s="48">
        <v>269</v>
      </c>
      <c r="T57" s="48">
        <f t="shared" si="23"/>
        <v>7228</v>
      </c>
      <c r="U57" s="45">
        <f t="shared" si="24"/>
        <v>0.16655145398405458</v>
      </c>
      <c r="V57" s="46">
        <v>5123</v>
      </c>
      <c r="W57" s="48">
        <v>556</v>
      </c>
      <c r="X57" s="48">
        <f t="shared" si="25"/>
        <v>5679</v>
      </c>
      <c r="Y57" s="45">
        <f t="shared" si="26"/>
        <v>0.13085856491082537</v>
      </c>
      <c r="Z57" s="41">
        <f t="shared" si="27"/>
        <v>27447</v>
      </c>
      <c r="AA57" s="42">
        <f t="shared" si="28"/>
        <v>2065</v>
      </c>
      <c r="AB57" s="42">
        <f t="shared" si="29"/>
        <v>29512</v>
      </c>
      <c r="AC57" s="45">
        <f t="shared" si="30"/>
        <v>0.6800313378496705</v>
      </c>
      <c r="AD57" s="41">
        <v>4869</v>
      </c>
      <c r="AE57" s="42">
        <v>2707</v>
      </c>
      <c r="AF57" s="42">
        <f t="shared" si="31"/>
        <v>7576</v>
      </c>
      <c r="AG57" s="45">
        <f t="shared" si="32"/>
        <v>0</v>
      </c>
      <c r="AH57" s="45">
        <f t="shared" si="33"/>
        <v>-0.2503959873284055</v>
      </c>
      <c r="AI57" s="14">
        <v>0</v>
      </c>
      <c r="AJ57" s="14">
        <v>0</v>
      </c>
      <c r="AK57" s="14">
        <v>31925</v>
      </c>
      <c r="AL57" s="14"/>
    </row>
    <row r="58" spans="1:38" s="15" customFormat="1" ht="12.75">
      <c r="A58" s="30" t="s">
        <v>114</v>
      </c>
      <c r="B58" s="94" t="s">
        <v>325</v>
      </c>
      <c r="C58" s="40" t="s">
        <v>326</v>
      </c>
      <c r="D58" s="41">
        <v>143105</v>
      </c>
      <c r="E58" s="42">
        <v>231540</v>
      </c>
      <c r="F58" s="43">
        <f t="shared" si="17"/>
        <v>374645</v>
      </c>
      <c r="G58" s="41">
        <v>143105</v>
      </c>
      <c r="H58" s="42">
        <v>231540</v>
      </c>
      <c r="I58" s="43">
        <f t="shared" si="18"/>
        <v>374645</v>
      </c>
      <c r="J58" s="41">
        <v>38475</v>
      </c>
      <c r="K58" s="88">
        <v>31287</v>
      </c>
      <c r="L58" s="42">
        <f t="shared" si="19"/>
        <v>69762</v>
      </c>
      <c r="M58" s="45">
        <f t="shared" si="20"/>
        <v>0.18620827716905336</v>
      </c>
      <c r="N58" s="46">
        <v>30254</v>
      </c>
      <c r="O58" s="47">
        <v>26254</v>
      </c>
      <c r="P58" s="48">
        <f t="shared" si="21"/>
        <v>56508</v>
      </c>
      <c r="Q58" s="45">
        <f t="shared" si="22"/>
        <v>0.1508307864778657</v>
      </c>
      <c r="R58" s="46">
        <v>44050</v>
      </c>
      <c r="S58" s="48">
        <v>23830</v>
      </c>
      <c r="T58" s="48">
        <f t="shared" si="23"/>
        <v>67880</v>
      </c>
      <c r="U58" s="45">
        <f t="shared" si="24"/>
        <v>0.18118485499606293</v>
      </c>
      <c r="V58" s="46">
        <v>15062</v>
      </c>
      <c r="W58" s="48">
        <v>37404</v>
      </c>
      <c r="X58" s="48">
        <f t="shared" si="25"/>
        <v>52466</v>
      </c>
      <c r="Y58" s="45">
        <f t="shared" si="26"/>
        <v>0.14004190633799998</v>
      </c>
      <c r="Z58" s="41">
        <f t="shared" si="27"/>
        <v>127841</v>
      </c>
      <c r="AA58" s="42">
        <f t="shared" si="28"/>
        <v>118775</v>
      </c>
      <c r="AB58" s="42">
        <f t="shared" si="29"/>
        <v>246616</v>
      </c>
      <c r="AC58" s="45">
        <f t="shared" si="30"/>
        <v>0.658265824980982</v>
      </c>
      <c r="AD58" s="41">
        <v>64241</v>
      </c>
      <c r="AE58" s="42">
        <v>33104</v>
      </c>
      <c r="AF58" s="42">
        <f t="shared" si="31"/>
        <v>97345</v>
      </c>
      <c r="AG58" s="45">
        <f t="shared" si="32"/>
        <v>0</v>
      </c>
      <c r="AH58" s="45">
        <f t="shared" si="33"/>
        <v>-0.46103035595048536</v>
      </c>
      <c r="AI58" s="14">
        <v>0</v>
      </c>
      <c r="AJ58" s="14">
        <v>0</v>
      </c>
      <c r="AK58" s="14">
        <v>244905</v>
      </c>
      <c r="AL58" s="14"/>
    </row>
    <row r="59" spans="1:38" s="87" customFormat="1" ht="12.75">
      <c r="A59" s="95"/>
      <c r="B59" s="112" t="s">
        <v>634</v>
      </c>
      <c r="C59" s="33"/>
      <c r="D59" s="52">
        <f>SUM(D53:D58)</f>
        <v>340905</v>
      </c>
      <c r="E59" s="53">
        <f>SUM(E53:E58)</f>
        <v>285875</v>
      </c>
      <c r="F59" s="54">
        <f t="shared" si="17"/>
        <v>626780</v>
      </c>
      <c r="G59" s="52">
        <f>SUM(G53:G58)</f>
        <v>340905</v>
      </c>
      <c r="H59" s="53">
        <f>SUM(H53:H58)</f>
        <v>285875</v>
      </c>
      <c r="I59" s="89">
        <f t="shared" si="18"/>
        <v>626780</v>
      </c>
      <c r="J59" s="52">
        <f>SUM(J53:J58)</f>
        <v>94148</v>
      </c>
      <c r="K59" s="90">
        <f>SUM(K53:K58)</f>
        <v>49893</v>
      </c>
      <c r="L59" s="53">
        <f t="shared" si="19"/>
        <v>144041</v>
      </c>
      <c r="M59" s="55">
        <f t="shared" si="20"/>
        <v>0.22981109799291619</v>
      </c>
      <c r="N59" s="74">
        <f>SUM(N53:N58)</f>
        <v>74512</v>
      </c>
      <c r="O59" s="75">
        <f>SUM(O53:O58)</f>
        <v>39987</v>
      </c>
      <c r="P59" s="76">
        <f t="shared" si="21"/>
        <v>114499</v>
      </c>
      <c r="Q59" s="55">
        <f t="shared" si="22"/>
        <v>0.18267813267813268</v>
      </c>
      <c r="R59" s="74">
        <f>SUM(R53:R58)</f>
        <v>105925</v>
      </c>
      <c r="S59" s="76">
        <f>SUM(S53:S58)</f>
        <v>29972</v>
      </c>
      <c r="T59" s="76">
        <f t="shared" si="23"/>
        <v>135897</v>
      </c>
      <c r="U59" s="55">
        <f t="shared" si="24"/>
        <v>0.21681770318133955</v>
      </c>
      <c r="V59" s="74">
        <f>SUM(V53:V58)</f>
        <v>33917</v>
      </c>
      <c r="W59" s="76">
        <f>SUM(W53:W58)</f>
        <v>48268</v>
      </c>
      <c r="X59" s="76">
        <f t="shared" si="25"/>
        <v>82185</v>
      </c>
      <c r="Y59" s="55">
        <f t="shared" si="26"/>
        <v>0.13112256294074476</v>
      </c>
      <c r="Z59" s="52">
        <f t="shared" si="27"/>
        <v>308502</v>
      </c>
      <c r="AA59" s="53">
        <f t="shared" si="28"/>
        <v>168120</v>
      </c>
      <c r="AB59" s="53">
        <f t="shared" si="29"/>
        <v>476622</v>
      </c>
      <c r="AC59" s="55">
        <f t="shared" si="30"/>
        <v>0.7604294967931332</v>
      </c>
      <c r="AD59" s="52">
        <f>SUM(AD53:AD58)</f>
        <v>84471</v>
      </c>
      <c r="AE59" s="53">
        <f>SUM(AE53:AE58)</f>
        <v>43819</v>
      </c>
      <c r="AF59" s="53">
        <f t="shared" si="31"/>
        <v>128290</v>
      </c>
      <c r="AG59" s="55">
        <f t="shared" si="32"/>
        <v>0</v>
      </c>
      <c r="AH59" s="55">
        <f t="shared" si="33"/>
        <v>-0.3593810897186063</v>
      </c>
      <c r="AI59" s="96">
        <f>SUM(AI53:AI58)</f>
        <v>0</v>
      </c>
      <c r="AJ59" s="96">
        <f>SUM(AJ53:AJ58)</f>
        <v>0</v>
      </c>
      <c r="AK59" s="96">
        <f>SUM(AK53:AK58)</f>
        <v>396912</v>
      </c>
      <c r="AL59" s="96"/>
    </row>
    <row r="60" spans="1:38" s="15" customFormat="1" ht="12.75">
      <c r="A60" s="30" t="s">
        <v>95</v>
      </c>
      <c r="B60" s="94" t="s">
        <v>327</v>
      </c>
      <c r="C60" s="40" t="s">
        <v>328</v>
      </c>
      <c r="D60" s="41">
        <v>46907</v>
      </c>
      <c r="E60" s="42">
        <v>1528</v>
      </c>
      <c r="F60" s="43">
        <f t="shared" si="17"/>
        <v>48435</v>
      </c>
      <c r="G60" s="41">
        <v>46907</v>
      </c>
      <c r="H60" s="42">
        <v>1528</v>
      </c>
      <c r="I60" s="43">
        <f t="shared" si="18"/>
        <v>48435</v>
      </c>
      <c r="J60" s="41">
        <v>9174</v>
      </c>
      <c r="K60" s="88">
        <v>100</v>
      </c>
      <c r="L60" s="42">
        <f t="shared" si="19"/>
        <v>9274</v>
      </c>
      <c r="M60" s="45">
        <f t="shared" si="20"/>
        <v>0.1914731082894601</v>
      </c>
      <c r="N60" s="46">
        <v>0</v>
      </c>
      <c r="O60" s="47">
        <v>1982</v>
      </c>
      <c r="P60" s="48">
        <f t="shared" si="21"/>
        <v>1982</v>
      </c>
      <c r="Q60" s="45">
        <f t="shared" si="22"/>
        <v>0.0409208217198307</v>
      </c>
      <c r="R60" s="46">
        <v>0</v>
      </c>
      <c r="S60" s="48">
        <v>0</v>
      </c>
      <c r="T60" s="48">
        <f t="shared" si="23"/>
        <v>0</v>
      </c>
      <c r="U60" s="45">
        <f t="shared" si="24"/>
        <v>0</v>
      </c>
      <c r="V60" s="46">
        <v>0</v>
      </c>
      <c r="W60" s="48">
        <v>0</v>
      </c>
      <c r="X60" s="48">
        <f t="shared" si="25"/>
        <v>0</v>
      </c>
      <c r="Y60" s="45">
        <f t="shared" si="26"/>
        <v>0</v>
      </c>
      <c r="Z60" s="41">
        <f t="shared" si="27"/>
        <v>9174</v>
      </c>
      <c r="AA60" s="42">
        <f t="shared" si="28"/>
        <v>2082</v>
      </c>
      <c r="AB60" s="42">
        <f t="shared" si="29"/>
        <v>11256</v>
      </c>
      <c r="AC60" s="45">
        <f t="shared" si="30"/>
        <v>0.2323939300092908</v>
      </c>
      <c r="AD60" s="41">
        <v>0</v>
      </c>
      <c r="AE60" s="42">
        <v>0</v>
      </c>
      <c r="AF60" s="42">
        <f t="shared" si="31"/>
        <v>0</v>
      </c>
      <c r="AG60" s="45">
        <f t="shared" si="32"/>
        <v>0</v>
      </c>
      <c r="AH60" s="45">
        <f t="shared" si="33"/>
        <v>0</v>
      </c>
      <c r="AI60" s="14">
        <v>0</v>
      </c>
      <c r="AJ60" s="14">
        <v>0</v>
      </c>
      <c r="AK60" s="14">
        <v>19401</v>
      </c>
      <c r="AL60" s="14"/>
    </row>
    <row r="61" spans="1:38" s="15" customFormat="1" ht="12.75">
      <c r="A61" s="30" t="s">
        <v>95</v>
      </c>
      <c r="B61" s="94" t="s">
        <v>92</v>
      </c>
      <c r="C61" s="40" t="s">
        <v>93</v>
      </c>
      <c r="D61" s="41">
        <v>1042386</v>
      </c>
      <c r="E61" s="42">
        <v>559468</v>
      </c>
      <c r="F61" s="43">
        <f t="shared" si="17"/>
        <v>1601854</v>
      </c>
      <c r="G61" s="41">
        <v>1278496</v>
      </c>
      <c r="H61" s="42">
        <v>506126</v>
      </c>
      <c r="I61" s="43">
        <f t="shared" si="18"/>
        <v>1784622</v>
      </c>
      <c r="J61" s="41">
        <v>288366</v>
      </c>
      <c r="K61" s="88">
        <v>46333</v>
      </c>
      <c r="L61" s="42">
        <f t="shared" si="19"/>
        <v>334699</v>
      </c>
      <c r="M61" s="45">
        <f t="shared" si="20"/>
        <v>0.20894476025904982</v>
      </c>
      <c r="N61" s="46">
        <v>262661</v>
      </c>
      <c r="O61" s="47">
        <v>97461</v>
      </c>
      <c r="P61" s="48">
        <f t="shared" si="21"/>
        <v>360122</v>
      </c>
      <c r="Q61" s="45">
        <f t="shared" si="22"/>
        <v>0.20179175197885044</v>
      </c>
      <c r="R61" s="46">
        <v>256176</v>
      </c>
      <c r="S61" s="48">
        <v>104687</v>
      </c>
      <c r="T61" s="48">
        <f t="shared" si="23"/>
        <v>360863</v>
      </c>
      <c r="U61" s="45">
        <f t="shared" si="24"/>
        <v>0.20220696595693655</v>
      </c>
      <c r="V61" s="46">
        <v>281152</v>
      </c>
      <c r="W61" s="48">
        <v>110815</v>
      </c>
      <c r="X61" s="48">
        <f t="shared" si="25"/>
        <v>391967</v>
      </c>
      <c r="Y61" s="45">
        <f t="shared" si="26"/>
        <v>0.21963586686704523</v>
      </c>
      <c r="Z61" s="41">
        <f t="shared" si="27"/>
        <v>1088355</v>
      </c>
      <c r="AA61" s="42">
        <f t="shared" si="28"/>
        <v>359296</v>
      </c>
      <c r="AB61" s="42">
        <f t="shared" si="29"/>
        <v>1447651</v>
      </c>
      <c r="AC61" s="45">
        <f t="shared" si="30"/>
        <v>0.8111807430369008</v>
      </c>
      <c r="AD61" s="41">
        <v>228455</v>
      </c>
      <c r="AE61" s="42">
        <v>95474</v>
      </c>
      <c r="AF61" s="42">
        <f t="shared" si="31"/>
        <v>323929</v>
      </c>
      <c r="AG61" s="45">
        <f t="shared" si="32"/>
        <v>0.844628743764463</v>
      </c>
      <c r="AH61" s="45">
        <f t="shared" si="33"/>
        <v>0.21003985441254103</v>
      </c>
      <c r="AI61" s="14">
        <v>1292459</v>
      </c>
      <c r="AJ61" s="14">
        <v>1279561</v>
      </c>
      <c r="AK61" s="14">
        <v>1080754</v>
      </c>
      <c r="AL61" s="14"/>
    </row>
    <row r="62" spans="1:38" s="15" customFormat="1" ht="12.75">
      <c r="A62" s="30" t="s">
        <v>95</v>
      </c>
      <c r="B62" s="94" t="s">
        <v>329</v>
      </c>
      <c r="C62" s="40" t="s">
        <v>330</v>
      </c>
      <c r="D62" s="41">
        <v>18534</v>
      </c>
      <c r="E62" s="42">
        <v>5187</v>
      </c>
      <c r="F62" s="43">
        <f t="shared" si="17"/>
        <v>23721</v>
      </c>
      <c r="G62" s="41">
        <v>18534</v>
      </c>
      <c r="H62" s="42">
        <v>5187</v>
      </c>
      <c r="I62" s="43">
        <f t="shared" si="18"/>
        <v>23721</v>
      </c>
      <c r="J62" s="41">
        <v>5425</v>
      </c>
      <c r="K62" s="88">
        <v>809</v>
      </c>
      <c r="L62" s="42">
        <f t="shared" si="19"/>
        <v>6234</v>
      </c>
      <c r="M62" s="45">
        <f t="shared" si="20"/>
        <v>0.26280510939673707</v>
      </c>
      <c r="N62" s="46">
        <v>5153</v>
      </c>
      <c r="O62" s="47">
        <v>6312</v>
      </c>
      <c r="P62" s="48">
        <f t="shared" si="21"/>
        <v>11465</v>
      </c>
      <c r="Q62" s="45">
        <f t="shared" si="22"/>
        <v>0.48332700982252014</v>
      </c>
      <c r="R62" s="46">
        <v>6688</v>
      </c>
      <c r="S62" s="48">
        <v>7136</v>
      </c>
      <c r="T62" s="48">
        <f t="shared" si="23"/>
        <v>13824</v>
      </c>
      <c r="U62" s="45">
        <f t="shared" si="24"/>
        <v>0.5827747565448337</v>
      </c>
      <c r="V62" s="46">
        <v>9768</v>
      </c>
      <c r="W62" s="48">
        <v>1780</v>
      </c>
      <c r="X62" s="48">
        <f t="shared" si="25"/>
        <v>11548</v>
      </c>
      <c r="Y62" s="45">
        <f t="shared" si="26"/>
        <v>0.4868260191391594</v>
      </c>
      <c r="Z62" s="41">
        <f t="shared" si="27"/>
        <v>27034</v>
      </c>
      <c r="AA62" s="42">
        <f t="shared" si="28"/>
        <v>16037</v>
      </c>
      <c r="AB62" s="42">
        <f t="shared" si="29"/>
        <v>43071</v>
      </c>
      <c r="AC62" s="45">
        <f t="shared" si="30"/>
        <v>1.8157328949032503</v>
      </c>
      <c r="AD62" s="41">
        <v>0</v>
      </c>
      <c r="AE62" s="42">
        <v>0</v>
      </c>
      <c r="AF62" s="42">
        <f t="shared" si="31"/>
        <v>0</v>
      </c>
      <c r="AG62" s="45">
        <f t="shared" si="32"/>
        <v>0</v>
      </c>
      <c r="AH62" s="45">
        <f t="shared" si="33"/>
        <v>0</v>
      </c>
      <c r="AI62" s="14">
        <v>0</v>
      </c>
      <c r="AJ62" s="14">
        <v>0</v>
      </c>
      <c r="AK62" s="14">
        <v>0</v>
      </c>
      <c r="AL62" s="14"/>
    </row>
    <row r="63" spans="1:38" s="15" customFormat="1" ht="12.75">
      <c r="A63" s="30" t="s">
        <v>95</v>
      </c>
      <c r="B63" s="94" t="s">
        <v>331</v>
      </c>
      <c r="C63" s="40" t="s">
        <v>332</v>
      </c>
      <c r="D63" s="41">
        <v>108031</v>
      </c>
      <c r="E63" s="42">
        <v>34806</v>
      </c>
      <c r="F63" s="43">
        <f t="shared" si="17"/>
        <v>142837</v>
      </c>
      <c r="G63" s="41">
        <v>108031</v>
      </c>
      <c r="H63" s="42">
        <v>34806</v>
      </c>
      <c r="I63" s="43">
        <f t="shared" si="18"/>
        <v>142837</v>
      </c>
      <c r="J63" s="41">
        <v>29083</v>
      </c>
      <c r="K63" s="88">
        <v>3197</v>
      </c>
      <c r="L63" s="42">
        <f t="shared" si="19"/>
        <v>32280</v>
      </c>
      <c r="M63" s="45">
        <f t="shared" si="20"/>
        <v>0.22599186485294426</v>
      </c>
      <c r="N63" s="46">
        <v>39039</v>
      </c>
      <c r="O63" s="47">
        <v>5637</v>
      </c>
      <c r="P63" s="48">
        <f t="shared" si="21"/>
        <v>44676</v>
      </c>
      <c r="Q63" s="45">
        <f t="shared" si="22"/>
        <v>0.31277610143030166</v>
      </c>
      <c r="R63" s="46">
        <v>34418</v>
      </c>
      <c r="S63" s="48">
        <v>4841</v>
      </c>
      <c r="T63" s="48">
        <f t="shared" si="23"/>
        <v>39259</v>
      </c>
      <c r="U63" s="45">
        <f t="shared" si="24"/>
        <v>0.2748517540973277</v>
      </c>
      <c r="V63" s="46">
        <v>25239</v>
      </c>
      <c r="W63" s="48">
        <v>8857</v>
      </c>
      <c r="X63" s="48">
        <f t="shared" si="25"/>
        <v>34096</v>
      </c>
      <c r="Y63" s="45">
        <f t="shared" si="26"/>
        <v>0.23870565749770717</v>
      </c>
      <c r="Z63" s="41">
        <f t="shared" si="27"/>
        <v>127779</v>
      </c>
      <c r="AA63" s="42">
        <f t="shared" si="28"/>
        <v>22532</v>
      </c>
      <c r="AB63" s="42">
        <f t="shared" si="29"/>
        <v>150311</v>
      </c>
      <c r="AC63" s="45">
        <f t="shared" si="30"/>
        <v>1.0523253778782808</v>
      </c>
      <c r="AD63" s="41">
        <v>15338</v>
      </c>
      <c r="AE63" s="42">
        <v>8275</v>
      </c>
      <c r="AF63" s="42">
        <f t="shared" si="31"/>
        <v>23613</v>
      </c>
      <c r="AG63" s="45">
        <f t="shared" si="32"/>
        <v>3.182903782421736</v>
      </c>
      <c r="AH63" s="45">
        <f t="shared" si="33"/>
        <v>0.44395036632363527</v>
      </c>
      <c r="AI63" s="14">
        <v>36511</v>
      </c>
      <c r="AJ63" s="14">
        <v>36511</v>
      </c>
      <c r="AK63" s="14">
        <v>116211</v>
      </c>
      <c r="AL63" s="14"/>
    </row>
    <row r="64" spans="1:38" s="15" customFormat="1" ht="12.75">
      <c r="A64" s="30" t="s">
        <v>95</v>
      </c>
      <c r="B64" s="94" t="s">
        <v>333</v>
      </c>
      <c r="C64" s="40" t="s">
        <v>334</v>
      </c>
      <c r="D64" s="41">
        <v>30207</v>
      </c>
      <c r="E64" s="42">
        <v>6490</v>
      </c>
      <c r="F64" s="43">
        <f t="shared" si="17"/>
        <v>36697</v>
      </c>
      <c r="G64" s="41">
        <v>31257</v>
      </c>
      <c r="H64" s="42">
        <v>6490</v>
      </c>
      <c r="I64" s="43">
        <f t="shared" si="18"/>
        <v>37747</v>
      </c>
      <c r="J64" s="41">
        <v>14290</v>
      </c>
      <c r="K64" s="88">
        <v>342</v>
      </c>
      <c r="L64" s="42">
        <f t="shared" si="19"/>
        <v>14632</v>
      </c>
      <c r="M64" s="45">
        <f t="shared" si="20"/>
        <v>0.3987246913916669</v>
      </c>
      <c r="N64" s="46">
        <v>7259</v>
      </c>
      <c r="O64" s="47">
        <v>1212</v>
      </c>
      <c r="P64" s="48">
        <f t="shared" si="21"/>
        <v>8471</v>
      </c>
      <c r="Q64" s="45">
        <f t="shared" si="22"/>
        <v>0.22441518531274007</v>
      </c>
      <c r="R64" s="46">
        <v>12036</v>
      </c>
      <c r="S64" s="48">
        <v>1078</v>
      </c>
      <c r="T64" s="48">
        <f t="shared" si="23"/>
        <v>13114</v>
      </c>
      <c r="U64" s="45">
        <f t="shared" si="24"/>
        <v>0.3474183378811561</v>
      </c>
      <c r="V64" s="46">
        <v>1719</v>
      </c>
      <c r="W64" s="48">
        <v>3925</v>
      </c>
      <c r="X64" s="48">
        <f t="shared" si="25"/>
        <v>5644</v>
      </c>
      <c r="Y64" s="45">
        <f t="shared" si="26"/>
        <v>0.14952181630328237</v>
      </c>
      <c r="Z64" s="41">
        <f t="shared" si="27"/>
        <v>35304</v>
      </c>
      <c r="AA64" s="42">
        <f t="shared" si="28"/>
        <v>6557</v>
      </c>
      <c r="AB64" s="42">
        <f t="shared" si="29"/>
        <v>41861</v>
      </c>
      <c r="AC64" s="45">
        <f t="shared" si="30"/>
        <v>1.1089887938114287</v>
      </c>
      <c r="AD64" s="41">
        <v>2010</v>
      </c>
      <c r="AE64" s="42">
        <v>838</v>
      </c>
      <c r="AF64" s="42">
        <f t="shared" si="31"/>
        <v>2848</v>
      </c>
      <c r="AG64" s="45">
        <f t="shared" si="32"/>
        <v>0.7817659939634255</v>
      </c>
      <c r="AH64" s="45">
        <f t="shared" si="33"/>
        <v>0.9817415730337078</v>
      </c>
      <c r="AI64" s="14">
        <v>32757</v>
      </c>
      <c r="AJ64" s="14">
        <v>33794</v>
      </c>
      <c r="AK64" s="14">
        <v>26419</v>
      </c>
      <c r="AL64" s="14"/>
    </row>
    <row r="65" spans="1:38" s="15" customFormat="1" ht="12.75">
      <c r="A65" s="30" t="s">
        <v>95</v>
      </c>
      <c r="B65" s="94" t="s">
        <v>335</v>
      </c>
      <c r="C65" s="40" t="s">
        <v>336</v>
      </c>
      <c r="D65" s="41">
        <v>22846</v>
      </c>
      <c r="E65" s="42">
        <v>10490</v>
      </c>
      <c r="F65" s="43">
        <f t="shared" si="17"/>
        <v>33336</v>
      </c>
      <c r="G65" s="41">
        <v>22846</v>
      </c>
      <c r="H65" s="42">
        <v>10490</v>
      </c>
      <c r="I65" s="43">
        <f t="shared" si="18"/>
        <v>33336</v>
      </c>
      <c r="J65" s="41">
        <v>8427</v>
      </c>
      <c r="K65" s="88">
        <v>3583</v>
      </c>
      <c r="L65" s="42">
        <f t="shared" si="19"/>
        <v>12010</v>
      </c>
      <c r="M65" s="45">
        <f t="shared" si="20"/>
        <v>0.3602711783057355</v>
      </c>
      <c r="N65" s="46">
        <v>11329</v>
      </c>
      <c r="O65" s="47">
        <v>6055</v>
      </c>
      <c r="P65" s="48">
        <f t="shared" si="21"/>
        <v>17384</v>
      </c>
      <c r="Q65" s="45">
        <f t="shared" si="22"/>
        <v>0.521478281737461</v>
      </c>
      <c r="R65" s="46">
        <v>13656</v>
      </c>
      <c r="S65" s="48">
        <v>3735</v>
      </c>
      <c r="T65" s="48">
        <f t="shared" si="23"/>
        <v>17391</v>
      </c>
      <c r="U65" s="45">
        <f t="shared" si="24"/>
        <v>0.5216882649388049</v>
      </c>
      <c r="V65" s="46">
        <v>1026</v>
      </c>
      <c r="W65" s="48">
        <v>1244</v>
      </c>
      <c r="X65" s="48">
        <f t="shared" si="25"/>
        <v>2270</v>
      </c>
      <c r="Y65" s="45">
        <f t="shared" si="26"/>
        <v>0.06809455243580513</v>
      </c>
      <c r="Z65" s="41">
        <f t="shared" si="27"/>
        <v>34438</v>
      </c>
      <c r="AA65" s="42">
        <f t="shared" si="28"/>
        <v>14617</v>
      </c>
      <c r="AB65" s="42">
        <f t="shared" si="29"/>
        <v>49055</v>
      </c>
      <c r="AC65" s="45">
        <f t="shared" si="30"/>
        <v>1.4715322774178066</v>
      </c>
      <c r="AD65" s="41">
        <v>0</v>
      </c>
      <c r="AE65" s="42">
        <v>4999</v>
      </c>
      <c r="AF65" s="42">
        <f t="shared" si="31"/>
        <v>4999</v>
      </c>
      <c r="AG65" s="45">
        <f t="shared" si="32"/>
        <v>0</v>
      </c>
      <c r="AH65" s="45">
        <f t="shared" si="33"/>
        <v>-0.5459091818363673</v>
      </c>
      <c r="AI65" s="14">
        <v>0</v>
      </c>
      <c r="AJ65" s="14">
        <v>0</v>
      </c>
      <c r="AK65" s="14">
        <v>11384</v>
      </c>
      <c r="AL65" s="14"/>
    </row>
    <row r="66" spans="1:38" s="15" customFormat="1" ht="12.75">
      <c r="A66" s="30" t="s">
        <v>114</v>
      </c>
      <c r="B66" s="94" t="s">
        <v>337</v>
      </c>
      <c r="C66" s="40" t="s">
        <v>338</v>
      </c>
      <c r="D66" s="41">
        <v>386813</v>
      </c>
      <c r="E66" s="42">
        <v>170894</v>
      </c>
      <c r="F66" s="43">
        <f t="shared" si="17"/>
        <v>557707</v>
      </c>
      <c r="G66" s="41">
        <v>417573</v>
      </c>
      <c r="H66" s="42">
        <v>263403</v>
      </c>
      <c r="I66" s="43">
        <f t="shared" si="18"/>
        <v>680976</v>
      </c>
      <c r="J66" s="41">
        <v>100197</v>
      </c>
      <c r="K66" s="88">
        <v>7155</v>
      </c>
      <c r="L66" s="42">
        <f t="shared" si="19"/>
        <v>107352</v>
      </c>
      <c r="M66" s="45">
        <f t="shared" si="20"/>
        <v>0.1924881703116511</v>
      </c>
      <c r="N66" s="46">
        <v>134047</v>
      </c>
      <c r="O66" s="47">
        <v>42688</v>
      </c>
      <c r="P66" s="48">
        <f t="shared" si="21"/>
        <v>176735</v>
      </c>
      <c r="Q66" s="45">
        <f t="shared" si="22"/>
        <v>0.2595319071450389</v>
      </c>
      <c r="R66" s="46">
        <v>110743</v>
      </c>
      <c r="S66" s="48">
        <v>26968</v>
      </c>
      <c r="T66" s="48">
        <f t="shared" si="23"/>
        <v>137711</v>
      </c>
      <c r="U66" s="45">
        <f t="shared" si="24"/>
        <v>0.20222592279316745</v>
      </c>
      <c r="V66" s="46">
        <v>65157</v>
      </c>
      <c r="W66" s="48">
        <v>39523</v>
      </c>
      <c r="X66" s="48">
        <f t="shared" si="25"/>
        <v>104680</v>
      </c>
      <c r="Y66" s="45">
        <f t="shared" si="26"/>
        <v>0.15372054228049153</v>
      </c>
      <c r="Z66" s="41">
        <f t="shared" si="27"/>
        <v>410144</v>
      </c>
      <c r="AA66" s="42">
        <f t="shared" si="28"/>
        <v>116334</v>
      </c>
      <c r="AB66" s="42">
        <f t="shared" si="29"/>
        <v>526478</v>
      </c>
      <c r="AC66" s="45">
        <f t="shared" si="30"/>
        <v>0.7731226944855619</v>
      </c>
      <c r="AD66" s="41">
        <v>71440</v>
      </c>
      <c r="AE66" s="42">
        <v>23088</v>
      </c>
      <c r="AF66" s="42">
        <f t="shared" si="31"/>
        <v>94528</v>
      </c>
      <c r="AG66" s="45">
        <f t="shared" si="32"/>
        <v>0.8703606397703388</v>
      </c>
      <c r="AH66" s="45">
        <f t="shared" si="33"/>
        <v>0.10739675016926209</v>
      </c>
      <c r="AI66" s="14">
        <v>404227</v>
      </c>
      <c r="AJ66" s="14">
        <v>468168</v>
      </c>
      <c r="AK66" s="14">
        <v>407475</v>
      </c>
      <c r="AL66" s="14"/>
    </row>
    <row r="67" spans="1:38" s="87" customFormat="1" ht="12.75">
      <c r="A67" s="95"/>
      <c r="B67" s="112" t="s">
        <v>635</v>
      </c>
      <c r="C67" s="33"/>
      <c r="D67" s="52">
        <f>SUM(D60:D66)</f>
        <v>1655724</v>
      </c>
      <c r="E67" s="53">
        <f>SUM(E60:E66)</f>
        <v>788863</v>
      </c>
      <c r="F67" s="89">
        <f t="shared" si="17"/>
        <v>2444587</v>
      </c>
      <c r="G67" s="52">
        <f>SUM(G60:G66)</f>
        <v>1923644</v>
      </c>
      <c r="H67" s="53">
        <f>SUM(H60:H66)</f>
        <v>828030</v>
      </c>
      <c r="I67" s="89">
        <f t="shared" si="18"/>
        <v>2751674</v>
      </c>
      <c r="J67" s="52">
        <f>SUM(J60:J66)</f>
        <v>454962</v>
      </c>
      <c r="K67" s="90">
        <f>SUM(K60:K66)</f>
        <v>61519</v>
      </c>
      <c r="L67" s="53">
        <f t="shared" si="19"/>
        <v>516481</v>
      </c>
      <c r="M67" s="55">
        <f t="shared" si="20"/>
        <v>0.21127536062328728</v>
      </c>
      <c r="N67" s="74">
        <f>SUM(N60:N66)</f>
        <v>459488</v>
      </c>
      <c r="O67" s="75">
        <f>SUM(O60:O66)</f>
        <v>161347</v>
      </c>
      <c r="P67" s="76">
        <f t="shared" si="21"/>
        <v>620835</v>
      </c>
      <c r="Q67" s="55">
        <f t="shared" si="22"/>
        <v>0.22562084025942025</v>
      </c>
      <c r="R67" s="74">
        <f>SUM(R60:R66)</f>
        <v>433717</v>
      </c>
      <c r="S67" s="76">
        <f>SUM(S60:S66)</f>
        <v>148445</v>
      </c>
      <c r="T67" s="76">
        <f t="shared" si="23"/>
        <v>582162</v>
      </c>
      <c r="U67" s="55">
        <f t="shared" si="24"/>
        <v>0.21156648643698345</v>
      </c>
      <c r="V67" s="74">
        <f>SUM(V60:V66)</f>
        <v>384061</v>
      </c>
      <c r="W67" s="76">
        <f>SUM(W60:W66)</f>
        <v>166144</v>
      </c>
      <c r="X67" s="76">
        <f t="shared" si="25"/>
        <v>550205</v>
      </c>
      <c r="Y67" s="55">
        <f t="shared" si="26"/>
        <v>0.199952828714448</v>
      </c>
      <c r="Z67" s="52">
        <f t="shared" si="27"/>
        <v>1732228</v>
      </c>
      <c r="AA67" s="53">
        <f t="shared" si="28"/>
        <v>537455</v>
      </c>
      <c r="AB67" s="53">
        <f t="shared" si="29"/>
        <v>2269683</v>
      </c>
      <c r="AC67" s="55">
        <f t="shared" si="30"/>
        <v>0.8248371718452113</v>
      </c>
      <c r="AD67" s="52">
        <f>SUM(AD60:AD66)</f>
        <v>317243</v>
      </c>
      <c r="AE67" s="53">
        <f>SUM(AE60:AE66)</f>
        <v>132674</v>
      </c>
      <c r="AF67" s="53">
        <f t="shared" si="31"/>
        <v>449917</v>
      </c>
      <c r="AG67" s="55">
        <f t="shared" si="32"/>
        <v>0.9139785064525746</v>
      </c>
      <c r="AH67" s="55">
        <f t="shared" si="33"/>
        <v>0.22290333550410413</v>
      </c>
      <c r="AI67" s="96">
        <f>SUM(AI60:AI66)</f>
        <v>1765954</v>
      </c>
      <c r="AJ67" s="96">
        <f>SUM(AJ60:AJ66)</f>
        <v>1818034</v>
      </c>
      <c r="AK67" s="96">
        <f>SUM(AK60:AK66)</f>
        <v>1661644</v>
      </c>
      <c r="AL67" s="96"/>
    </row>
    <row r="68" spans="1:38" s="15" customFormat="1" ht="12.75">
      <c r="A68" s="30" t="s">
        <v>95</v>
      </c>
      <c r="B68" s="94" t="s">
        <v>339</v>
      </c>
      <c r="C68" s="40" t="s">
        <v>340</v>
      </c>
      <c r="D68" s="41">
        <v>67601</v>
      </c>
      <c r="E68" s="42">
        <v>38566</v>
      </c>
      <c r="F68" s="43">
        <f t="shared" si="17"/>
        <v>106167</v>
      </c>
      <c r="G68" s="41">
        <v>67601</v>
      </c>
      <c r="H68" s="42">
        <v>38566</v>
      </c>
      <c r="I68" s="43">
        <f t="shared" si="18"/>
        <v>106167</v>
      </c>
      <c r="J68" s="41">
        <v>35134</v>
      </c>
      <c r="K68" s="88">
        <v>1682</v>
      </c>
      <c r="L68" s="42">
        <f t="shared" si="19"/>
        <v>36816</v>
      </c>
      <c r="M68" s="45">
        <f t="shared" si="20"/>
        <v>0.34677442143038795</v>
      </c>
      <c r="N68" s="46">
        <v>12961</v>
      </c>
      <c r="O68" s="47">
        <v>2803</v>
      </c>
      <c r="P68" s="48">
        <f t="shared" si="21"/>
        <v>15764</v>
      </c>
      <c r="Q68" s="45">
        <f t="shared" si="22"/>
        <v>0.1484830502886961</v>
      </c>
      <c r="R68" s="46">
        <v>20631</v>
      </c>
      <c r="S68" s="48">
        <v>561</v>
      </c>
      <c r="T68" s="48">
        <f t="shared" si="23"/>
        <v>21192</v>
      </c>
      <c r="U68" s="45">
        <f t="shared" si="24"/>
        <v>0.19961004832009946</v>
      </c>
      <c r="V68" s="46">
        <v>9670</v>
      </c>
      <c r="W68" s="48">
        <v>0</v>
      </c>
      <c r="X68" s="48">
        <f t="shared" si="25"/>
        <v>9670</v>
      </c>
      <c r="Y68" s="45">
        <f t="shared" si="26"/>
        <v>0.09108291653715372</v>
      </c>
      <c r="Z68" s="41">
        <f t="shared" si="27"/>
        <v>78396</v>
      </c>
      <c r="AA68" s="42">
        <f t="shared" si="28"/>
        <v>5046</v>
      </c>
      <c r="AB68" s="42">
        <f t="shared" si="29"/>
        <v>83442</v>
      </c>
      <c r="AC68" s="45">
        <f t="shared" si="30"/>
        <v>0.7859504365763372</v>
      </c>
      <c r="AD68" s="41">
        <v>-5387</v>
      </c>
      <c r="AE68" s="42">
        <v>0</v>
      </c>
      <c r="AF68" s="42">
        <f t="shared" si="31"/>
        <v>-5387</v>
      </c>
      <c r="AG68" s="45">
        <f t="shared" si="32"/>
        <v>0.9483416653227974</v>
      </c>
      <c r="AH68" s="45">
        <f t="shared" si="33"/>
        <v>-2.7950621867458696</v>
      </c>
      <c r="AI68" s="14">
        <v>55809</v>
      </c>
      <c r="AJ68" s="14">
        <v>55809</v>
      </c>
      <c r="AK68" s="14">
        <v>52926</v>
      </c>
      <c r="AL68" s="14"/>
    </row>
    <row r="69" spans="1:38" s="15" customFormat="1" ht="12.75">
      <c r="A69" s="30" t="s">
        <v>95</v>
      </c>
      <c r="B69" s="94" t="s">
        <v>341</v>
      </c>
      <c r="C69" s="40" t="s">
        <v>342</v>
      </c>
      <c r="D69" s="41">
        <v>640563</v>
      </c>
      <c r="E69" s="42">
        <v>122495</v>
      </c>
      <c r="F69" s="43">
        <f t="shared" si="17"/>
        <v>763058</v>
      </c>
      <c r="G69" s="41">
        <v>676647</v>
      </c>
      <c r="H69" s="42">
        <v>122495</v>
      </c>
      <c r="I69" s="43">
        <f t="shared" si="18"/>
        <v>799142</v>
      </c>
      <c r="J69" s="41">
        <v>172376</v>
      </c>
      <c r="K69" s="88">
        <v>6029</v>
      </c>
      <c r="L69" s="42">
        <f t="shared" si="19"/>
        <v>178405</v>
      </c>
      <c r="M69" s="45">
        <f t="shared" si="20"/>
        <v>0.23380267292918755</v>
      </c>
      <c r="N69" s="46">
        <v>172730</v>
      </c>
      <c r="O69" s="47">
        <v>26180</v>
      </c>
      <c r="P69" s="48">
        <f t="shared" si="21"/>
        <v>198910</v>
      </c>
      <c r="Q69" s="45">
        <f t="shared" si="22"/>
        <v>0.2489044500226493</v>
      </c>
      <c r="R69" s="46">
        <v>178301</v>
      </c>
      <c r="S69" s="48">
        <v>11622</v>
      </c>
      <c r="T69" s="48">
        <f t="shared" si="23"/>
        <v>189923</v>
      </c>
      <c r="U69" s="45">
        <f t="shared" si="24"/>
        <v>0.23765863889020974</v>
      </c>
      <c r="V69" s="46">
        <v>207596</v>
      </c>
      <c r="W69" s="48">
        <v>42961</v>
      </c>
      <c r="X69" s="48">
        <f t="shared" si="25"/>
        <v>250557</v>
      </c>
      <c r="Y69" s="45">
        <f t="shared" si="26"/>
        <v>0.3135325136208584</v>
      </c>
      <c r="Z69" s="41">
        <f t="shared" si="27"/>
        <v>731003</v>
      </c>
      <c r="AA69" s="42">
        <f t="shared" si="28"/>
        <v>86792</v>
      </c>
      <c r="AB69" s="42">
        <f t="shared" si="29"/>
        <v>817795</v>
      </c>
      <c r="AC69" s="45">
        <f t="shared" si="30"/>
        <v>1.0233412835265823</v>
      </c>
      <c r="AD69" s="41">
        <v>159576</v>
      </c>
      <c r="AE69" s="42">
        <v>144883</v>
      </c>
      <c r="AF69" s="42">
        <f t="shared" si="31"/>
        <v>304459</v>
      </c>
      <c r="AG69" s="45">
        <f t="shared" si="32"/>
        <v>1.1732277850091366</v>
      </c>
      <c r="AH69" s="45">
        <f t="shared" si="33"/>
        <v>-0.17704190055146996</v>
      </c>
      <c r="AI69" s="14">
        <v>653383</v>
      </c>
      <c r="AJ69" s="14">
        <v>715249</v>
      </c>
      <c r="AK69" s="14">
        <v>839150</v>
      </c>
      <c r="AL69" s="14"/>
    </row>
    <row r="70" spans="1:38" s="15" customFormat="1" ht="12.75">
      <c r="A70" s="30" t="s">
        <v>95</v>
      </c>
      <c r="B70" s="94" t="s">
        <v>343</v>
      </c>
      <c r="C70" s="40" t="s">
        <v>344</v>
      </c>
      <c r="D70" s="41">
        <v>42412</v>
      </c>
      <c r="E70" s="42">
        <v>16417</v>
      </c>
      <c r="F70" s="43">
        <f t="shared" si="17"/>
        <v>58829</v>
      </c>
      <c r="G70" s="41">
        <v>42412</v>
      </c>
      <c r="H70" s="42">
        <v>16417</v>
      </c>
      <c r="I70" s="43">
        <f t="shared" si="18"/>
        <v>58829</v>
      </c>
      <c r="J70" s="41">
        <v>14594</v>
      </c>
      <c r="K70" s="88">
        <v>395</v>
      </c>
      <c r="L70" s="42">
        <f t="shared" si="19"/>
        <v>14989</v>
      </c>
      <c r="M70" s="45">
        <f t="shared" si="20"/>
        <v>0.2547893045946727</v>
      </c>
      <c r="N70" s="46">
        <v>14504</v>
      </c>
      <c r="O70" s="47">
        <v>2957</v>
      </c>
      <c r="P70" s="48">
        <f t="shared" si="21"/>
        <v>17461</v>
      </c>
      <c r="Q70" s="45">
        <f t="shared" si="22"/>
        <v>0.29680939672610446</v>
      </c>
      <c r="R70" s="46">
        <v>18356</v>
      </c>
      <c r="S70" s="48">
        <v>1741</v>
      </c>
      <c r="T70" s="48">
        <f t="shared" si="23"/>
        <v>20097</v>
      </c>
      <c r="U70" s="45">
        <f t="shared" si="24"/>
        <v>0.3416172295976474</v>
      </c>
      <c r="V70" s="46">
        <v>2029</v>
      </c>
      <c r="W70" s="48">
        <v>3361</v>
      </c>
      <c r="X70" s="48">
        <f t="shared" si="25"/>
        <v>5390</v>
      </c>
      <c r="Y70" s="45">
        <f t="shared" si="26"/>
        <v>0.09162147920243417</v>
      </c>
      <c r="Z70" s="41">
        <f t="shared" si="27"/>
        <v>49483</v>
      </c>
      <c r="AA70" s="42">
        <f t="shared" si="28"/>
        <v>8454</v>
      </c>
      <c r="AB70" s="42">
        <f t="shared" si="29"/>
        <v>57937</v>
      </c>
      <c r="AC70" s="45">
        <f t="shared" si="30"/>
        <v>0.9848374101208588</v>
      </c>
      <c r="AD70" s="41">
        <v>4362</v>
      </c>
      <c r="AE70" s="42">
        <v>901</v>
      </c>
      <c r="AF70" s="42">
        <f t="shared" si="31"/>
        <v>5263</v>
      </c>
      <c r="AG70" s="45">
        <f t="shared" si="32"/>
        <v>0.7794965068248653</v>
      </c>
      <c r="AH70" s="45">
        <f t="shared" si="33"/>
        <v>0.024130723921717667</v>
      </c>
      <c r="AI70" s="14">
        <v>58829</v>
      </c>
      <c r="AJ70" s="14">
        <v>58829</v>
      </c>
      <c r="AK70" s="14">
        <v>45857</v>
      </c>
      <c r="AL70" s="14"/>
    </row>
    <row r="71" spans="1:38" s="15" customFormat="1" ht="12.75">
      <c r="A71" s="30" t="s">
        <v>95</v>
      </c>
      <c r="B71" s="94" t="s">
        <v>345</v>
      </c>
      <c r="C71" s="40" t="s">
        <v>346</v>
      </c>
      <c r="D71" s="41">
        <v>82928</v>
      </c>
      <c r="E71" s="42">
        <v>0</v>
      </c>
      <c r="F71" s="43">
        <f t="shared" si="17"/>
        <v>82928</v>
      </c>
      <c r="G71" s="41">
        <v>82928</v>
      </c>
      <c r="H71" s="42">
        <v>0</v>
      </c>
      <c r="I71" s="43">
        <f t="shared" si="18"/>
        <v>82928</v>
      </c>
      <c r="J71" s="41">
        <v>16375</v>
      </c>
      <c r="K71" s="88">
        <v>532</v>
      </c>
      <c r="L71" s="42">
        <f t="shared" si="19"/>
        <v>16907</v>
      </c>
      <c r="M71" s="45">
        <f t="shared" si="20"/>
        <v>0.20387565116727763</v>
      </c>
      <c r="N71" s="46">
        <v>10293</v>
      </c>
      <c r="O71" s="47">
        <v>722</v>
      </c>
      <c r="P71" s="48">
        <f t="shared" si="21"/>
        <v>11015</v>
      </c>
      <c r="Q71" s="45">
        <f t="shared" si="22"/>
        <v>0.1328260659849508</v>
      </c>
      <c r="R71" s="46">
        <v>13169</v>
      </c>
      <c r="S71" s="48">
        <v>74</v>
      </c>
      <c r="T71" s="48">
        <f t="shared" si="23"/>
        <v>13243</v>
      </c>
      <c r="U71" s="45">
        <f t="shared" si="24"/>
        <v>0.15969274551418097</v>
      </c>
      <c r="V71" s="46">
        <v>4881</v>
      </c>
      <c r="W71" s="48">
        <v>817</v>
      </c>
      <c r="X71" s="48">
        <f t="shared" si="25"/>
        <v>5698</v>
      </c>
      <c r="Y71" s="45">
        <f t="shared" si="26"/>
        <v>0.06871020644414431</v>
      </c>
      <c r="Z71" s="41">
        <f t="shared" si="27"/>
        <v>44718</v>
      </c>
      <c r="AA71" s="42">
        <f t="shared" si="28"/>
        <v>2145</v>
      </c>
      <c r="AB71" s="42">
        <f t="shared" si="29"/>
        <v>46863</v>
      </c>
      <c r="AC71" s="45">
        <f t="shared" si="30"/>
        <v>0.5651046691105537</v>
      </c>
      <c r="AD71" s="41">
        <v>7733</v>
      </c>
      <c r="AE71" s="42">
        <v>2472</v>
      </c>
      <c r="AF71" s="42">
        <f t="shared" si="31"/>
        <v>10205</v>
      </c>
      <c r="AG71" s="45">
        <f t="shared" si="32"/>
        <v>0</v>
      </c>
      <c r="AH71" s="45">
        <f t="shared" si="33"/>
        <v>-0.44164625183733464</v>
      </c>
      <c r="AI71" s="14">
        <v>0</v>
      </c>
      <c r="AJ71" s="14">
        <v>0</v>
      </c>
      <c r="AK71" s="14">
        <v>61749</v>
      </c>
      <c r="AL71" s="14"/>
    </row>
    <row r="72" spans="1:38" s="15" customFormat="1" ht="12.75">
      <c r="A72" s="30" t="s">
        <v>114</v>
      </c>
      <c r="B72" s="94" t="s">
        <v>347</v>
      </c>
      <c r="C72" s="40" t="s">
        <v>348</v>
      </c>
      <c r="D72" s="41">
        <v>211388</v>
      </c>
      <c r="E72" s="42">
        <v>149722</v>
      </c>
      <c r="F72" s="43">
        <f t="shared" si="17"/>
        <v>361110</v>
      </c>
      <c r="G72" s="41">
        <v>227421</v>
      </c>
      <c r="H72" s="42">
        <v>149722</v>
      </c>
      <c r="I72" s="43">
        <f t="shared" si="18"/>
        <v>377143</v>
      </c>
      <c r="J72" s="41">
        <v>69184</v>
      </c>
      <c r="K72" s="88">
        <v>20495</v>
      </c>
      <c r="L72" s="42">
        <f t="shared" si="19"/>
        <v>89679</v>
      </c>
      <c r="M72" s="45">
        <f t="shared" si="20"/>
        <v>0.24834261028495472</v>
      </c>
      <c r="N72" s="46">
        <v>63598</v>
      </c>
      <c r="O72" s="47">
        <v>28483</v>
      </c>
      <c r="P72" s="48">
        <f t="shared" si="21"/>
        <v>92081</v>
      </c>
      <c r="Q72" s="45">
        <f t="shared" si="22"/>
        <v>0.24415407418406282</v>
      </c>
      <c r="R72" s="46">
        <v>80575</v>
      </c>
      <c r="S72" s="48">
        <v>27290</v>
      </c>
      <c r="T72" s="48">
        <f t="shared" si="23"/>
        <v>107865</v>
      </c>
      <c r="U72" s="45">
        <f t="shared" si="24"/>
        <v>0.2860055734827373</v>
      </c>
      <c r="V72" s="46">
        <v>96681</v>
      </c>
      <c r="W72" s="48">
        <v>17291</v>
      </c>
      <c r="X72" s="48">
        <f t="shared" si="25"/>
        <v>113972</v>
      </c>
      <c r="Y72" s="45">
        <f t="shared" si="26"/>
        <v>0.30219837037940517</v>
      </c>
      <c r="Z72" s="41">
        <f t="shared" si="27"/>
        <v>310038</v>
      </c>
      <c r="AA72" s="42">
        <f t="shared" si="28"/>
        <v>93559</v>
      </c>
      <c r="AB72" s="42">
        <f t="shared" si="29"/>
        <v>403597</v>
      </c>
      <c r="AC72" s="45">
        <f t="shared" si="30"/>
        <v>1.0701431552488048</v>
      </c>
      <c r="AD72" s="41">
        <v>35017</v>
      </c>
      <c r="AE72" s="42">
        <v>19708</v>
      </c>
      <c r="AF72" s="42">
        <f t="shared" si="31"/>
        <v>54725</v>
      </c>
      <c r="AG72" s="45">
        <f t="shared" si="32"/>
        <v>0.8898630527287255</v>
      </c>
      <c r="AH72" s="45">
        <f t="shared" si="33"/>
        <v>1.0826313385107356</v>
      </c>
      <c r="AI72" s="14">
        <v>280643</v>
      </c>
      <c r="AJ72" s="14">
        <v>322898</v>
      </c>
      <c r="AK72" s="14">
        <v>287335</v>
      </c>
      <c r="AL72" s="14"/>
    </row>
    <row r="73" spans="1:38" s="87" customFormat="1" ht="12.75">
      <c r="A73" s="95"/>
      <c r="B73" s="112" t="s">
        <v>636</v>
      </c>
      <c r="C73" s="33"/>
      <c r="D73" s="52">
        <f>SUM(D68:D72)</f>
        <v>1044892</v>
      </c>
      <c r="E73" s="53">
        <f>SUM(E68:E72)</f>
        <v>327200</v>
      </c>
      <c r="F73" s="89">
        <f t="shared" si="17"/>
        <v>1372092</v>
      </c>
      <c r="G73" s="52">
        <f>SUM(G68:G72)</f>
        <v>1097009</v>
      </c>
      <c r="H73" s="53">
        <f>SUM(H68:H72)</f>
        <v>327200</v>
      </c>
      <c r="I73" s="89">
        <f t="shared" si="18"/>
        <v>1424209</v>
      </c>
      <c r="J73" s="52">
        <f>SUM(J68:J72)</f>
        <v>307663</v>
      </c>
      <c r="K73" s="90">
        <f>SUM(K68:K72)</f>
        <v>29133</v>
      </c>
      <c r="L73" s="53">
        <f t="shared" si="19"/>
        <v>336796</v>
      </c>
      <c r="M73" s="55">
        <f t="shared" si="20"/>
        <v>0.24546167458158782</v>
      </c>
      <c r="N73" s="74">
        <f>SUM(N68:N72)</f>
        <v>274086</v>
      </c>
      <c r="O73" s="75">
        <f>SUM(O68:O72)</f>
        <v>61145</v>
      </c>
      <c r="P73" s="76">
        <f t="shared" si="21"/>
        <v>335231</v>
      </c>
      <c r="Q73" s="55">
        <f t="shared" si="22"/>
        <v>0.23538048137597783</v>
      </c>
      <c r="R73" s="74">
        <f>SUM(R68:R72)</f>
        <v>311032</v>
      </c>
      <c r="S73" s="76">
        <f>SUM(S68:S72)</f>
        <v>41288</v>
      </c>
      <c r="T73" s="76">
        <f t="shared" si="23"/>
        <v>352320</v>
      </c>
      <c r="U73" s="55">
        <f t="shared" si="24"/>
        <v>0.24737942254261838</v>
      </c>
      <c r="V73" s="74">
        <f>SUM(V68:V72)</f>
        <v>320857</v>
      </c>
      <c r="W73" s="76">
        <f>SUM(W68:W72)</f>
        <v>64430</v>
      </c>
      <c r="X73" s="76">
        <f t="shared" si="25"/>
        <v>385287</v>
      </c>
      <c r="Y73" s="55">
        <f t="shared" si="26"/>
        <v>0.27052700832532306</v>
      </c>
      <c r="Z73" s="52">
        <f t="shared" si="27"/>
        <v>1213638</v>
      </c>
      <c r="AA73" s="53">
        <f t="shared" si="28"/>
        <v>195996</v>
      </c>
      <c r="AB73" s="53">
        <f t="shared" si="29"/>
        <v>1409634</v>
      </c>
      <c r="AC73" s="55">
        <f t="shared" si="30"/>
        <v>0.9897662491951673</v>
      </c>
      <c r="AD73" s="52">
        <f>SUM(AD68:AD72)</f>
        <v>201301</v>
      </c>
      <c r="AE73" s="53">
        <f>SUM(AE68:AE72)</f>
        <v>167964</v>
      </c>
      <c r="AF73" s="53">
        <f t="shared" si="31"/>
        <v>369265</v>
      </c>
      <c r="AG73" s="55">
        <f t="shared" si="32"/>
        <v>1.116441487354537</v>
      </c>
      <c r="AH73" s="55">
        <f t="shared" si="33"/>
        <v>0.04338889415460434</v>
      </c>
      <c r="AI73" s="96">
        <f>SUM(AI68:AI72)</f>
        <v>1048664</v>
      </c>
      <c r="AJ73" s="96">
        <f>SUM(AJ68:AJ72)</f>
        <v>1152785</v>
      </c>
      <c r="AK73" s="96">
        <f>SUM(AK68:AK72)</f>
        <v>1287017</v>
      </c>
      <c r="AL73" s="96"/>
    </row>
    <row r="74" spans="1:38" s="15" customFormat="1" ht="12.75">
      <c r="A74" s="30" t="s">
        <v>95</v>
      </c>
      <c r="B74" s="94" t="s">
        <v>349</v>
      </c>
      <c r="C74" s="40" t="s">
        <v>350</v>
      </c>
      <c r="D74" s="41">
        <v>34292</v>
      </c>
      <c r="E74" s="42">
        <v>46453</v>
      </c>
      <c r="F74" s="43">
        <f aca="true" t="shared" si="34" ref="F74:F81">$D74+$E74</f>
        <v>80745</v>
      </c>
      <c r="G74" s="41">
        <v>34292</v>
      </c>
      <c r="H74" s="42">
        <v>47453</v>
      </c>
      <c r="I74" s="43">
        <f aca="true" t="shared" si="35" ref="I74:I81">$G74+$H74</f>
        <v>81745</v>
      </c>
      <c r="J74" s="41">
        <v>9675</v>
      </c>
      <c r="K74" s="88">
        <v>3610</v>
      </c>
      <c r="L74" s="42">
        <f aca="true" t="shared" si="36" ref="L74:L81">$J74+$K74</f>
        <v>13285</v>
      </c>
      <c r="M74" s="45">
        <f aca="true" t="shared" si="37" ref="M74:M81">IF($F74=0,0,$L74/$F74)</f>
        <v>0.1645303114743947</v>
      </c>
      <c r="N74" s="46">
        <v>1104</v>
      </c>
      <c r="O74" s="47">
        <v>2209</v>
      </c>
      <c r="P74" s="48">
        <f aca="true" t="shared" si="38" ref="P74:P81">$N74+$O74</f>
        <v>3313</v>
      </c>
      <c r="Q74" s="45">
        <f aca="true" t="shared" si="39" ref="Q74:Q81">IF($I74=0,0,$P74/$I74)</f>
        <v>0.04052847268946113</v>
      </c>
      <c r="R74" s="46">
        <v>14513</v>
      </c>
      <c r="S74" s="48">
        <v>6346</v>
      </c>
      <c r="T74" s="48">
        <f aca="true" t="shared" si="40" ref="T74:T81">$R74+$S74</f>
        <v>20859</v>
      </c>
      <c r="U74" s="45">
        <f aca="true" t="shared" si="41" ref="U74:U81">IF($I74=0,0,$T74/$I74)</f>
        <v>0.25517157012661323</v>
      </c>
      <c r="V74" s="46">
        <v>2309</v>
      </c>
      <c r="W74" s="48">
        <v>4390</v>
      </c>
      <c r="X74" s="48">
        <f aca="true" t="shared" si="42" ref="X74:X81">$V74+$W74</f>
        <v>6699</v>
      </c>
      <c r="Y74" s="45">
        <f aca="true" t="shared" si="43" ref="Y74:Y81">IF($I74=0,0,$X74/$I74)</f>
        <v>0.0819499663587987</v>
      </c>
      <c r="Z74" s="41">
        <f aca="true" t="shared" si="44" ref="Z74:Z81">(($J74+$N74)+$R74)+$V74</f>
        <v>27601</v>
      </c>
      <c r="AA74" s="42">
        <f aca="true" t="shared" si="45" ref="AA74:AA81">(($K74+$O74)+$S74)+$W74</f>
        <v>16555</v>
      </c>
      <c r="AB74" s="42">
        <f aca="true" t="shared" si="46" ref="AB74:AB81">$Z74+$AA74</f>
        <v>44156</v>
      </c>
      <c r="AC74" s="45">
        <f aca="true" t="shared" si="47" ref="AC74:AC81">IF($I74=0,0,$AB74/$I74)</f>
        <v>0.5401675943482782</v>
      </c>
      <c r="AD74" s="41">
        <v>7349</v>
      </c>
      <c r="AE74" s="42">
        <v>6379</v>
      </c>
      <c r="AF74" s="42">
        <f aca="true" t="shared" si="48" ref="AF74:AF81">$AD74+$AE74</f>
        <v>13728</v>
      </c>
      <c r="AG74" s="45">
        <f aca="true" t="shared" si="49" ref="AG74:AG81">IF($AJ74=0,0,$AK74/$AJ74)</f>
        <v>0.551822188521871</v>
      </c>
      <c r="AH74" s="45">
        <f aca="true" t="shared" si="50" ref="AH74:AH81">IF($AF74=0,0,$X74/$AF74-1)</f>
        <v>-0.5120192307692308</v>
      </c>
      <c r="AI74" s="14">
        <v>43648</v>
      </c>
      <c r="AJ74" s="14">
        <v>63303</v>
      </c>
      <c r="AK74" s="14">
        <v>34932</v>
      </c>
      <c r="AL74" s="14"/>
    </row>
    <row r="75" spans="1:38" s="15" customFormat="1" ht="12.75">
      <c r="A75" s="30" t="s">
        <v>95</v>
      </c>
      <c r="B75" s="94" t="s">
        <v>351</v>
      </c>
      <c r="C75" s="40" t="s">
        <v>352</v>
      </c>
      <c r="D75" s="41">
        <v>0</v>
      </c>
      <c r="E75" s="42">
        <v>0</v>
      </c>
      <c r="F75" s="43">
        <f t="shared" si="34"/>
        <v>0</v>
      </c>
      <c r="G75" s="41">
        <v>0</v>
      </c>
      <c r="H75" s="42">
        <v>0</v>
      </c>
      <c r="I75" s="43">
        <f t="shared" si="35"/>
        <v>0</v>
      </c>
      <c r="J75" s="41">
        <v>9961</v>
      </c>
      <c r="K75" s="88">
        <v>3317</v>
      </c>
      <c r="L75" s="42">
        <f t="shared" si="36"/>
        <v>13278</v>
      </c>
      <c r="M75" s="45">
        <f t="shared" si="37"/>
        <v>0</v>
      </c>
      <c r="N75" s="46">
        <v>6101</v>
      </c>
      <c r="O75" s="47">
        <v>192</v>
      </c>
      <c r="P75" s="48">
        <f t="shared" si="38"/>
        <v>6293</v>
      </c>
      <c r="Q75" s="45">
        <f t="shared" si="39"/>
        <v>0</v>
      </c>
      <c r="R75" s="46">
        <v>4503</v>
      </c>
      <c r="S75" s="48">
        <v>1561</v>
      </c>
      <c r="T75" s="48">
        <f t="shared" si="40"/>
        <v>6064</v>
      </c>
      <c r="U75" s="45">
        <f t="shared" si="41"/>
        <v>0</v>
      </c>
      <c r="V75" s="46">
        <v>3928</v>
      </c>
      <c r="W75" s="48">
        <v>1327</v>
      </c>
      <c r="X75" s="48">
        <f t="shared" si="42"/>
        <v>5255</v>
      </c>
      <c r="Y75" s="45">
        <f t="shared" si="43"/>
        <v>0</v>
      </c>
      <c r="Z75" s="41">
        <f t="shared" si="44"/>
        <v>24493</v>
      </c>
      <c r="AA75" s="42">
        <f t="shared" si="45"/>
        <v>6397</v>
      </c>
      <c r="AB75" s="42">
        <f t="shared" si="46"/>
        <v>30890</v>
      </c>
      <c r="AC75" s="45">
        <f t="shared" si="47"/>
        <v>0</v>
      </c>
      <c r="AD75" s="41">
        <v>4193</v>
      </c>
      <c r="AE75" s="42">
        <v>4782</v>
      </c>
      <c r="AF75" s="42">
        <f t="shared" si="48"/>
        <v>8975</v>
      </c>
      <c r="AG75" s="45">
        <f t="shared" si="49"/>
        <v>0.5324424029802163</v>
      </c>
      <c r="AH75" s="45">
        <f t="shared" si="50"/>
        <v>-0.4144846796657382</v>
      </c>
      <c r="AI75" s="14">
        <v>55298</v>
      </c>
      <c r="AJ75" s="14">
        <v>55298</v>
      </c>
      <c r="AK75" s="14">
        <v>29443</v>
      </c>
      <c r="AL75" s="14"/>
    </row>
    <row r="76" spans="1:38" s="15" customFormat="1" ht="12.75">
      <c r="A76" s="30" t="s">
        <v>95</v>
      </c>
      <c r="B76" s="94" t="s">
        <v>353</v>
      </c>
      <c r="C76" s="40" t="s">
        <v>354</v>
      </c>
      <c r="D76" s="41">
        <v>143420</v>
      </c>
      <c r="E76" s="42">
        <v>64038</v>
      </c>
      <c r="F76" s="43">
        <f t="shared" si="34"/>
        <v>207458</v>
      </c>
      <c r="G76" s="41">
        <v>137513</v>
      </c>
      <c r="H76" s="42">
        <v>88277</v>
      </c>
      <c r="I76" s="43">
        <f t="shared" si="35"/>
        <v>225790</v>
      </c>
      <c r="J76" s="41">
        <v>51066</v>
      </c>
      <c r="K76" s="88">
        <v>20352</v>
      </c>
      <c r="L76" s="42">
        <f t="shared" si="36"/>
        <v>71418</v>
      </c>
      <c r="M76" s="45">
        <f t="shared" si="37"/>
        <v>0.3442528126174937</v>
      </c>
      <c r="N76" s="46">
        <v>34418</v>
      </c>
      <c r="O76" s="47">
        <v>12442</v>
      </c>
      <c r="P76" s="48">
        <f t="shared" si="38"/>
        <v>46860</v>
      </c>
      <c r="Q76" s="45">
        <f t="shared" si="39"/>
        <v>0.2075379777669516</v>
      </c>
      <c r="R76" s="46">
        <v>35074</v>
      </c>
      <c r="S76" s="48">
        <v>6058</v>
      </c>
      <c r="T76" s="48">
        <f t="shared" si="40"/>
        <v>41132</v>
      </c>
      <c r="U76" s="45">
        <f t="shared" si="41"/>
        <v>0.18216927233269853</v>
      </c>
      <c r="V76" s="46">
        <v>24651</v>
      </c>
      <c r="W76" s="48">
        <v>13494</v>
      </c>
      <c r="X76" s="48">
        <f t="shared" si="42"/>
        <v>38145</v>
      </c>
      <c r="Y76" s="45">
        <f t="shared" si="43"/>
        <v>0.16894016564063954</v>
      </c>
      <c r="Z76" s="41">
        <f t="shared" si="44"/>
        <v>145209</v>
      </c>
      <c r="AA76" s="42">
        <f t="shared" si="45"/>
        <v>52346</v>
      </c>
      <c r="AB76" s="42">
        <f t="shared" si="46"/>
        <v>197555</v>
      </c>
      <c r="AC76" s="45">
        <f t="shared" si="47"/>
        <v>0.8749501749413171</v>
      </c>
      <c r="AD76" s="41">
        <v>0</v>
      </c>
      <c r="AE76" s="42">
        <v>66154</v>
      </c>
      <c r="AF76" s="42">
        <f t="shared" si="48"/>
        <v>66154</v>
      </c>
      <c r="AG76" s="45">
        <f t="shared" si="49"/>
        <v>0.6185665903173392</v>
      </c>
      <c r="AH76" s="45">
        <f t="shared" si="50"/>
        <v>-0.42339087583517243</v>
      </c>
      <c r="AI76" s="14">
        <v>148304</v>
      </c>
      <c r="AJ76" s="14">
        <v>153243</v>
      </c>
      <c r="AK76" s="14">
        <v>94791</v>
      </c>
      <c r="AL76" s="14"/>
    </row>
    <row r="77" spans="1:38" s="15" customFormat="1" ht="12.75">
      <c r="A77" s="30" t="s">
        <v>95</v>
      </c>
      <c r="B77" s="94" t="s">
        <v>355</v>
      </c>
      <c r="C77" s="40" t="s">
        <v>356</v>
      </c>
      <c r="D77" s="41">
        <v>29738</v>
      </c>
      <c r="E77" s="42">
        <v>55178</v>
      </c>
      <c r="F77" s="43">
        <f t="shared" si="34"/>
        <v>84916</v>
      </c>
      <c r="G77" s="41">
        <v>29738</v>
      </c>
      <c r="H77" s="42">
        <v>55178</v>
      </c>
      <c r="I77" s="43">
        <f t="shared" si="35"/>
        <v>84916</v>
      </c>
      <c r="J77" s="41">
        <v>5410</v>
      </c>
      <c r="K77" s="88">
        <v>1408</v>
      </c>
      <c r="L77" s="42">
        <f t="shared" si="36"/>
        <v>6818</v>
      </c>
      <c r="M77" s="45">
        <f t="shared" si="37"/>
        <v>0.08029111121578972</v>
      </c>
      <c r="N77" s="46">
        <v>6652</v>
      </c>
      <c r="O77" s="47">
        <v>5242</v>
      </c>
      <c r="P77" s="48">
        <f t="shared" si="38"/>
        <v>11894</v>
      </c>
      <c r="Q77" s="45">
        <f t="shared" si="39"/>
        <v>0.1400678317396015</v>
      </c>
      <c r="R77" s="46">
        <v>10964</v>
      </c>
      <c r="S77" s="48">
        <v>1477</v>
      </c>
      <c r="T77" s="48">
        <f t="shared" si="40"/>
        <v>12441</v>
      </c>
      <c r="U77" s="45">
        <f t="shared" si="41"/>
        <v>0.14650949173300673</v>
      </c>
      <c r="V77" s="46">
        <v>0</v>
      </c>
      <c r="W77" s="48">
        <v>0</v>
      </c>
      <c r="X77" s="48">
        <f t="shared" si="42"/>
        <v>0</v>
      </c>
      <c r="Y77" s="45">
        <f t="shared" si="43"/>
        <v>0</v>
      </c>
      <c r="Z77" s="41">
        <f t="shared" si="44"/>
        <v>23026</v>
      </c>
      <c r="AA77" s="42">
        <f t="shared" si="45"/>
        <v>8127</v>
      </c>
      <c r="AB77" s="42">
        <f t="shared" si="46"/>
        <v>31153</v>
      </c>
      <c r="AC77" s="45">
        <f t="shared" si="47"/>
        <v>0.36686843468839797</v>
      </c>
      <c r="AD77" s="41">
        <v>5255</v>
      </c>
      <c r="AE77" s="42">
        <v>1401</v>
      </c>
      <c r="AF77" s="42">
        <f t="shared" si="48"/>
        <v>6656</v>
      </c>
      <c r="AG77" s="45">
        <f t="shared" si="49"/>
        <v>0.40739860979146875</v>
      </c>
      <c r="AH77" s="45">
        <f t="shared" si="50"/>
        <v>-1</v>
      </c>
      <c r="AI77" s="14">
        <v>79988</v>
      </c>
      <c r="AJ77" s="14">
        <v>79988</v>
      </c>
      <c r="AK77" s="14">
        <v>32587</v>
      </c>
      <c r="AL77" s="14"/>
    </row>
    <row r="78" spans="1:38" s="15" customFormat="1" ht="12.75">
      <c r="A78" s="30" t="s">
        <v>95</v>
      </c>
      <c r="B78" s="94" t="s">
        <v>357</v>
      </c>
      <c r="C78" s="40" t="s">
        <v>358</v>
      </c>
      <c r="D78" s="41">
        <v>67916</v>
      </c>
      <c r="E78" s="42">
        <v>0</v>
      </c>
      <c r="F78" s="43">
        <f t="shared" si="34"/>
        <v>67916</v>
      </c>
      <c r="G78" s="41">
        <v>17779</v>
      </c>
      <c r="H78" s="42">
        <v>50966</v>
      </c>
      <c r="I78" s="43">
        <f t="shared" si="35"/>
        <v>68745</v>
      </c>
      <c r="J78" s="41">
        <v>23958</v>
      </c>
      <c r="K78" s="88">
        <v>4648</v>
      </c>
      <c r="L78" s="42">
        <f t="shared" si="36"/>
        <v>28606</v>
      </c>
      <c r="M78" s="45">
        <f t="shared" si="37"/>
        <v>0.4211967724836563</v>
      </c>
      <c r="N78" s="46">
        <v>53615</v>
      </c>
      <c r="O78" s="47">
        <v>50300</v>
      </c>
      <c r="P78" s="48">
        <f t="shared" si="38"/>
        <v>103915</v>
      </c>
      <c r="Q78" s="45">
        <f t="shared" si="39"/>
        <v>1.5116008436977235</v>
      </c>
      <c r="R78" s="46">
        <v>22018</v>
      </c>
      <c r="S78" s="48">
        <v>2404</v>
      </c>
      <c r="T78" s="48">
        <f t="shared" si="40"/>
        <v>24422</v>
      </c>
      <c r="U78" s="45">
        <f t="shared" si="41"/>
        <v>0.35525492763110045</v>
      </c>
      <c r="V78" s="46">
        <v>5297</v>
      </c>
      <c r="W78" s="48">
        <v>0</v>
      </c>
      <c r="X78" s="48">
        <f t="shared" si="42"/>
        <v>5297</v>
      </c>
      <c r="Y78" s="45">
        <f t="shared" si="43"/>
        <v>0.07705287657284166</v>
      </c>
      <c r="Z78" s="41">
        <f t="shared" si="44"/>
        <v>104888</v>
      </c>
      <c r="AA78" s="42">
        <f t="shared" si="45"/>
        <v>57352</v>
      </c>
      <c r="AB78" s="42">
        <f t="shared" si="46"/>
        <v>162240</v>
      </c>
      <c r="AC78" s="45">
        <f t="shared" si="47"/>
        <v>2.3600261837224528</v>
      </c>
      <c r="AD78" s="41">
        <v>7034</v>
      </c>
      <c r="AE78" s="42">
        <v>3087</v>
      </c>
      <c r="AF78" s="42">
        <f t="shared" si="48"/>
        <v>10121</v>
      </c>
      <c r="AG78" s="45">
        <f t="shared" si="49"/>
        <v>0</v>
      </c>
      <c r="AH78" s="45">
        <f t="shared" si="50"/>
        <v>-0.47663274380001974</v>
      </c>
      <c r="AI78" s="14">
        <v>0</v>
      </c>
      <c r="AJ78" s="14">
        <v>0</v>
      </c>
      <c r="AK78" s="14">
        <v>62936</v>
      </c>
      <c r="AL78" s="14"/>
    </row>
    <row r="79" spans="1:38" s="15" customFormat="1" ht="12.75">
      <c r="A79" s="30" t="s">
        <v>114</v>
      </c>
      <c r="B79" s="94" t="s">
        <v>359</v>
      </c>
      <c r="C79" s="40" t="s">
        <v>360</v>
      </c>
      <c r="D79" s="41">
        <v>145495</v>
      </c>
      <c r="E79" s="42">
        <v>136403</v>
      </c>
      <c r="F79" s="43">
        <f t="shared" si="34"/>
        <v>281898</v>
      </c>
      <c r="G79" s="41">
        <v>145495</v>
      </c>
      <c r="H79" s="42">
        <v>136403</v>
      </c>
      <c r="I79" s="43">
        <f t="shared" si="35"/>
        <v>281898</v>
      </c>
      <c r="J79" s="41">
        <v>49622</v>
      </c>
      <c r="K79" s="88">
        <v>79664</v>
      </c>
      <c r="L79" s="42">
        <f t="shared" si="36"/>
        <v>129286</v>
      </c>
      <c r="M79" s="45">
        <f t="shared" si="37"/>
        <v>0.4586268792258193</v>
      </c>
      <c r="N79" s="46">
        <v>26260</v>
      </c>
      <c r="O79" s="47">
        <v>46749</v>
      </c>
      <c r="P79" s="48">
        <f t="shared" si="38"/>
        <v>73009</v>
      </c>
      <c r="Q79" s="45">
        <f t="shared" si="39"/>
        <v>0.25899084065867795</v>
      </c>
      <c r="R79" s="46">
        <v>83451</v>
      </c>
      <c r="S79" s="48">
        <v>16930</v>
      </c>
      <c r="T79" s="48">
        <f t="shared" si="40"/>
        <v>100381</v>
      </c>
      <c r="U79" s="45">
        <f t="shared" si="41"/>
        <v>0.35608979134296803</v>
      </c>
      <c r="V79" s="46">
        <v>3049</v>
      </c>
      <c r="W79" s="48">
        <v>14700</v>
      </c>
      <c r="X79" s="48">
        <f t="shared" si="42"/>
        <v>17749</v>
      </c>
      <c r="Y79" s="45">
        <f t="shared" si="43"/>
        <v>0.06296248997864476</v>
      </c>
      <c r="Z79" s="41">
        <f t="shared" si="44"/>
        <v>162382</v>
      </c>
      <c r="AA79" s="42">
        <f t="shared" si="45"/>
        <v>158043</v>
      </c>
      <c r="AB79" s="42">
        <f t="shared" si="46"/>
        <v>320425</v>
      </c>
      <c r="AC79" s="45">
        <f t="shared" si="47"/>
        <v>1.13667000120611</v>
      </c>
      <c r="AD79" s="41">
        <v>37184</v>
      </c>
      <c r="AE79" s="42">
        <v>9114</v>
      </c>
      <c r="AF79" s="42">
        <f t="shared" si="48"/>
        <v>46298</v>
      </c>
      <c r="AG79" s="45">
        <f t="shared" si="49"/>
        <v>1.126781922960267</v>
      </c>
      <c r="AH79" s="45">
        <f t="shared" si="50"/>
        <v>-0.6166357078059528</v>
      </c>
      <c r="AI79" s="14">
        <v>201117</v>
      </c>
      <c r="AJ79" s="14">
        <v>201117</v>
      </c>
      <c r="AK79" s="14">
        <v>226615</v>
      </c>
      <c r="AL79" s="14"/>
    </row>
    <row r="80" spans="1:38" s="87" customFormat="1" ht="12.75">
      <c r="A80" s="95"/>
      <c r="B80" s="112" t="s">
        <v>637</v>
      </c>
      <c r="C80" s="33"/>
      <c r="D80" s="52">
        <f>SUM(D74:D79)</f>
        <v>420861</v>
      </c>
      <c r="E80" s="53">
        <f>SUM(E74:E79)</f>
        <v>302072</v>
      </c>
      <c r="F80" s="54">
        <f t="shared" si="34"/>
        <v>722933</v>
      </c>
      <c r="G80" s="52">
        <f>SUM(G74:G79)</f>
        <v>364817</v>
      </c>
      <c r="H80" s="53">
        <f>SUM(H74:H79)</f>
        <v>378277</v>
      </c>
      <c r="I80" s="89">
        <f t="shared" si="35"/>
        <v>743094</v>
      </c>
      <c r="J80" s="52">
        <f>SUM(J74:J79)</f>
        <v>149692</v>
      </c>
      <c r="K80" s="90">
        <f>SUM(K74:K79)</f>
        <v>112999</v>
      </c>
      <c r="L80" s="53">
        <f t="shared" si="36"/>
        <v>262691</v>
      </c>
      <c r="M80" s="55">
        <f t="shared" si="37"/>
        <v>0.3633683896018027</v>
      </c>
      <c r="N80" s="74">
        <f>SUM(N74:N79)</f>
        <v>128150</v>
      </c>
      <c r="O80" s="75">
        <f>SUM(O74:O79)</f>
        <v>117134</v>
      </c>
      <c r="P80" s="76">
        <f t="shared" si="38"/>
        <v>245284</v>
      </c>
      <c r="Q80" s="55">
        <f t="shared" si="39"/>
        <v>0.3300847537458249</v>
      </c>
      <c r="R80" s="74">
        <f>SUM(R74:R79)</f>
        <v>170523</v>
      </c>
      <c r="S80" s="76">
        <f>SUM(S74:S79)</f>
        <v>34776</v>
      </c>
      <c r="T80" s="76">
        <f t="shared" si="40"/>
        <v>205299</v>
      </c>
      <c r="U80" s="55">
        <f t="shared" si="41"/>
        <v>0.2762759489378194</v>
      </c>
      <c r="V80" s="74">
        <f>SUM(V74:V79)</f>
        <v>39234</v>
      </c>
      <c r="W80" s="76">
        <f>SUM(W74:W79)</f>
        <v>33911</v>
      </c>
      <c r="X80" s="76">
        <f t="shared" si="42"/>
        <v>73145</v>
      </c>
      <c r="Y80" s="55">
        <f t="shared" si="43"/>
        <v>0.09843303808131945</v>
      </c>
      <c r="Z80" s="52">
        <f t="shared" si="44"/>
        <v>487599</v>
      </c>
      <c r="AA80" s="53">
        <f t="shared" si="45"/>
        <v>298820</v>
      </c>
      <c r="AB80" s="53">
        <f t="shared" si="46"/>
        <v>786419</v>
      </c>
      <c r="AC80" s="55">
        <f t="shared" si="47"/>
        <v>1.0583035255297446</v>
      </c>
      <c r="AD80" s="52">
        <f>SUM(AD74:AD79)</f>
        <v>61015</v>
      </c>
      <c r="AE80" s="53">
        <f>SUM(AE74:AE79)</f>
        <v>90917</v>
      </c>
      <c r="AF80" s="53">
        <f t="shared" si="48"/>
        <v>151932</v>
      </c>
      <c r="AG80" s="55">
        <f t="shared" si="49"/>
        <v>0.8704310885814063</v>
      </c>
      <c r="AH80" s="55">
        <f t="shared" si="50"/>
        <v>-0.5185675170471</v>
      </c>
      <c r="AI80" s="96">
        <f>SUM(AI74:AI79)</f>
        <v>528355</v>
      </c>
      <c r="AJ80" s="96">
        <f>SUM(AJ74:AJ79)</f>
        <v>552949</v>
      </c>
      <c r="AK80" s="96">
        <f>SUM(AK74:AK79)</f>
        <v>481304</v>
      </c>
      <c r="AL80" s="96"/>
    </row>
    <row r="81" spans="1:38" s="87" customFormat="1" ht="12.75">
      <c r="A81" s="95"/>
      <c r="B81" s="112" t="s">
        <v>638</v>
      </c>
      <c r="C81" s="33"/>
      <c r="D81" s="52">
        <f>SUM(D9,D11:D17,D19:D26,D28:D33,D35:D39,D41:D44,D46:D51,D53:D58,D60:D66,D68:D72,D74:D79)</f>
        <v>25562869</v>
      </c>
      <c r="E81" s="53">
        <f>SUM(E9,E11:E17,E19:E26,E28:E33,E35:E39,E41:E44,E46:E51,E53:E58,E60:E66,E68:E72,E74:E79)</f>
        <v>9523038</v>
      </c>
      <c r="F81" s="54">
        <f t="shared" si="34"/>
        <v>35085907</v>
      </c>
      <c r="G81" s="52">
        <f>SUM(G9,G11:G17,G19:G26,G28:G33,G35:G39,G41:G44,G46:G51,G53:G58,G60:G66,G68:G72,G74:G79)</f>
        <v>27598519</v>
      </c>
      <c r="H81" s="53">
        <f>SUM(H9,H11:H17,H19:H26,H28:H33,H35:H39,H41:H44,H46:H51,H53:H58,H60:H66,H68:H72,H74:H79)</f>
        <v>9578998</v>
      </c>
      <c r="I81" s="89">
        <f t="shared" si="35"/>
        <v>37177517</v>
      </c>
      <c r="J81" s="52">
        <f>SUM(J9,J11:J17,J19:J26,J28:J33,J35:J39,J41:J44,J46:J51,J53:J58,J60:J66,J68:J72,J74:J79)</f>
        <v>6178802</v>
      </c>
      <c r="K81" s="90">
        <f>SUM(K9,K11:K17,K19:K26,K28:K33,K35:K39,K41:K44,K46:K51,K53:K58,K60:K66,K68:K72,K74:K79)</f>
        <v>1263338</v>
      </c>
      <c r="L81" s="53">
        <f t="shared" si="36"/>
        <v>7442140</v>
      </c>
      <c r="M81" s="55">
        <f t="shared" si="37"/>
        <v>0.21211194568805075</v>
      </c>
      <c r="N81" s="74">
        <f>SUM(N9,N11:N17,N19:N26,N28:N33,N35:N39,N41:N44,N46:N51,N53:N58,N60:N66,N68:N72,N74:N79)</f>
        <v>6468349</v>
      </c>
      <c r="O81" s="75">
        <f>SUM(O9,O11:O17,O19:O26,O28:O33,O35:O39,O41:O44,O46:O51,O53:O58,O60:O66,O68:O72,O74:O79)</f>
        <v>2763126</v>
      </c>
      <c r="P81" s="76">
        <f t="shared" si="38"/>
        <v>9231475</v>
      </c>
      <c r="Q81" s="55">
        <f t="shared" si="39"/>
        <v>0.24830800292553157</v>
      </c>
      <c r="R81" s="74">
        <f>SUM(R9,R11:R17,R19:R26,R28:R33,R35:R39,R41:R44,R46:R51,R53:R58,R60:R66,R68:R72,R74:R79)</f>
        <v>6881069</v>
      </c>
      <c r="S81" s="76">
        <f>SUM(S9,S11:S17,S19:S26,S28:S33,S35:S39,S41:S44,S46:S51,S53:S58,S60:S66,S68:S72,S74:S79)</f>
        <v>2007805</v>
      </c>
      <c r="T81" s="76">
        <f t="shared" si="40"/>
        <v>8888874</v>
      </c>
      <c r="U81" s="55">
        <f t="shared" si="41"/>
        <v>0.23909272908139614</v>
      </c>
      <c r="V81" s="74">
        <f>SUM(V9,V11:V17,V19:V26,V28:V33,V35:V39,V41:V44,V46:V51,V53:V58,V60:V66,V68:V72,V74:V79)</f>
        <v>5320646</v>
      </c>
      <c r="W81" s="76">
        <f>SUM(W9,W11:W17,W19:W26,W28:W33,W35:W39,W41:W44,W46:W51,W53:W58,W60:W66,W68:W72,W74:W79)</f>
        <v>3270705</v>
      </c>
      <c r="X81" s="76">
        <f t="shared" si="42"/>
        <v>8591351</v>
      </c>
      <c r="Y81" s="55">
        <f t="shared" si="43"/>
        <v>0.23108996224788222</v>
      </c>
      <c r="Z81" s="52">
        <f t="shared" si="44"/>
        <v>24848866</v>
      </c>
      <c r="AA81" s="53">
        <f t="shared" si="45"/>
        <v>9304974</v>
      </c>
      <c r="AB81" s="53">
        <f t="shared" si="46"/>
        <v>34153840</v>
      </c>
      <c r="AC81" s="55">
        <f t="shared" si="47"/>
        <v>0.918669205369471</v>
      </c>
      <c r="AD81" s="52">
        <f>SUM(AD9,AD11:AD17,AD19:AD26,AD28:AD33,AD35:AD39,AD41:AD44,AD46:AD51,AD53:AD58,AD60:AD66,AD68:AD72,AD74:AD79)</f>
        <v>4795945</v>
      </c>
      <c r="AE81" s="53">
        <f>SUM(AE9,AE11:AE17,AE19:AE26,AE28:AE33,AE35:AE39,AE41:AE44,AE46:AE51,AE53:AE58,AE60:AE66,AE68:AE72,AE74:AE79)</f>
        <v>2726177</v>
      </c>
      <c r="AF81" s="53">
        <f t="shared" si="48"/>
        <v>7522122</v>
      </c>
      <c r="AG81" s="55">
        <f t="shared" si="49"/>
        <v>1.033304986648644</v>
      </c>
      <c r="AH81" s="55">
        <f t="shared" si="50"/>
        <v>0.14214459696346315</v>
      </c>
      <c r="AI81" s="96">
        <f>SUM(AI9,AI11:AI17,AI19:AI26,AI28:AI33,AI35:AI39,AI41:AI44,AI46:AI51,AI53:AI58,AI60:AI66,AI68:AI72,AI74:AI79)</f>
        <v>25149870</v>
      </c>
      <c r="AJ81" s="96">
        <f>SUM(AJ9,AJ11:AJ17,AJ19:AJ26,AJ28:AJ33,AJ35:AJ39,AJ41:AJ44,AJ46:AJ51,AJ53:AJ58,AJ60:AJ66,AJ68:AJ72,AJ74:AJ79)</f>
        <v>25128159</v>
      </c>
      <c r="AK81" s="96">
        <f>SUM(AK9,AK11:AK17,AK19:AK26,AK28:AK33,AK35:AK39,AK41:AK44,AK46:AK51,AK53:AK58,AK60:AK66,AK68:AK72,AK74:AK79)</f>
        <v>25965052</v>
      </c>
      <c r="AL81" s="96"/>
    </row>
    <row r="82" spans="1:38" s="15" customFormat="1" ht="12.75">
      <c r="A82" s="97"/>
      <c r="B82" s="98"/>
      <c r="C82" s="99"/>
      <c r="D82" s="100"/>
      <c r="E82" s="100"/>
      <c r="F82" s="101"/>
      <c r="G82" s="102"/>
      <c r="H82" s="100"/>
      <c r="I82" s="103"/>
      <c r="J82" s="102"/>
      <c r="K82" s="104"/>
      <c r="L82" s="100"/>
      <c r="M82" s="103"/>
      <c r="N82" s="102"/>
      <c r="O82" s="104"/>
      <c r="P82" s="100"/>
      <c r="Q82" s="103"/>
      <c r="R82" s="102"/>
      <c r="S82" s="104"/>
      <c r="T82" s="100"/>
      <c r="U82" s="103"/>
      <c r="V82" s="102"/>
      <c r="W82" s="104"/>
      <c r="X82" s="100"/>
      <c r="Y82" s="103"/>
      <c r="Z82" s="102"/>
      <c r="AA82" s="104"/>
      <c r="AB82" s="100"/>
      <c r="AC82" s="103"/>
      <c r="AD82" s="102"/>
      <c r="AE82" s="100"/>
      <c r="AF82" s="100"/>
      <c r="AG82" s="103"/>
      <c r="AH82" s="103"/>
      <c r="AI82" s="14"/>
      <c r="AJ82" s="14"/>
      <c r="AK82" s="14"/>
      <c r="AL82" s="14"/>
    </row>
    <row r="83" spans="1:38" s="15" customFormat="1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1:38" s="15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28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361</v>
      </c>
      <c r="C9" s="40" t="s">
        <v>362</v>
      </c>
      <c r="D9" s="41">
        <v>122442</v>
      </c>
      <c r="E9" s="42">
        <v>33675</v>
      </c>
      <c r="F9" s="43">
        <f>$D9+$E9</f>
        <v>156117</v>
      </c>
      <c r="G9" s="41">
        <v>122442</v>
      </c>
      <c r="H9" s="42">
        <v>33675</v>
      </c>
      <c r="I9" s="44">
        <f>$G9+$H9</f>
        <v>156117</v>
      </c>
      <c r="J9" s="41">
        <v>97228</v>
      </c>
      <c r="K9" s="42">
        <v>6192</v>
      </c>
      <c r="L9" s="42">
        <f>$J9+$K9</f>
        <v>103420</v>
      </c>
      <c r="M9" s="45">
        <f>IF($F9=0,0,$L9/$F9)</f>
        <v>0.6624518790394384</v>
      </c>
      <c r="N9" s="46">
        <v>169744</v>
      </c>
      <c r="O9" s="47">
        <v>21835</v>
      </c>
      <c r="P9" s="48">
        <f>$N9+$O9</f>
        <v>191579</v>
      </c>
      <c r="Q9" s="45">
        <f>IF($I9=0,0,$P9/$I9)</f>
        <v>1.227150150207857</v>
      </c>
      <c r="R9" s="46">
        <v>294203</v>
      </c>
      <c r="S9" s="48">
        <v>40499</v>
      </c>
      <c r="T9" s="48">
        <f>$R9+$S9</f>
        <v>334702</v>
      </c>
      <c r="U9" s="45">
        <f>IF($I9=0,0,$T9/$I9)</f>
        <v>2.1439177027485794</v>
      </c>
      <c r="V9" s="46">
        <v>358471</v>
      </c>
      <c r="W9" s="48">
        <v>55298</v>
      </c>
      <c r="X9" s="48">
        <f>$V9+$W9</f>
        <v>413769</v>
      </c>
      <c r="Y9" s="45">
        <f>IF($I9=0,0,$X9/$I9)</f>
        <v>2.650377601414324</v>
      </c>
      <c r="Z9" s="41">
        <f>(($J9+$N9)+$R9)+$V9</f>
        <v>919646</v>
      </c>
      <c r="AA9" s="42">
        <f>(($K9+$O9)+$S9)+$W9</f>
        <v>123824</v>
      </c>
      <c r="AB9" s="42">
        <f>$Z9+$AA9</f>
        <v>1043470</v>
      </c>
      <c r="AC9" s="45">
        <f>IF($I9=0,0,$AB9/$I9)</f>
        <v>6.683897333410199</v>
      </c>
      <c r="AD9" s="41">
        <v>4094</v>
      </c>
      <c r="AE9" s="42">
        <v>-4231</v>
      </c>
      <c r="AF9" s="42">
        <f>$AD9+$AE9</f>
        <v>-137</v>
      </c>
      <c r="AG9" s="45">
        <f>IF($AJ9=0,0,$AK9/$AJ9)</f>
        <v>0</v>
      </c>
      <c r="AH9" s="45">
        <f>IF($AF9=0,0,$X9/$AF9-1)</f>
        <v>-3021.211678832117</v>
      </c>
      <c r="AI9" s="14">
        <v>0</v>
      </c>
      <c r="AJ9" s="14">
        <v>0</v>
      </c>
      <c r="AK9" s="14">
        <v>70268</v>
      </c>
      <c r="AL9" s="14"/>
    </row>
    <row r="10" spans="1:38" s="15" customFormat="1" ht="12.75">
      <c r="A10" s="30" t="s">
        <v>95</v>
      </c>
      <c r="B10" s="94" t="s">
        <v>363</v>
      </c>
      <c r="C10" s="40" t="s">
        <v>364</v>
      </c>
      <c r="D10" s="41">
        <v>0</v>
      </c>
      <c r="E10" s="42">
        <v>0</v>
      </c>
      <c r="F10" s="44">
        <f aca="true" t="shared" si="0" ref="F10:F44">$D10+$E10</f>
        <v>0</v>
      </c>
      <c r="G10" s="41">
        <v>0</v>
      </c>
      <c r="H10" s="42">
        <v>0</v>
      </c>
      <c r="I10" s="44">
        <f aca="true" t="shared" si="1" ref="I10:I44">$G10+$H10</f>
        <v>0</v>
      </c>
      <c r="J10" s="41">
        <v>83254</v>
      </c>
      <c r="K10" s="42">
        <v>11855</v>
      </c>
      <c r="L10" s="42">
        <f aca="true" t="shared" si="2" ref="L10:L44">$J10+$K10</f>
        <v>95109</v>
      </c>
      <c r="M10" s="45">
        <f aca="true" t="shared" si="3" ref="M10:M44">IF($F10=0,0,$L10/$F10)</f>
        <v>0</v>
      </c>
      <c r="N10" s="46">
        <v>144813</v>
      </c>
      <c r="O10" s="47">
        <v>30528</v>
      </c>
      <c r="P10" s="48">
        <f aca="true" t="shared" si="4" ref="P10:P44">$N10+$O10</f>
        <v>175341</v>
      </c>
      <c r="Q10" s="45">
        <f aca="true" t="shared" si="5" ref="Q10:Q44">IF($I10=0,0,$P10/$I10)</f>
        <v>0</v>
      </c>
      <c r="R10" s="46">
        <v>248564</v>
      </c>
      <c r="S10" s="48">
        <v>43277</v>
      </c>
      <c r="T10" s="48">
        <f aca="true" t="shared" si="6" ref="T10:T44">$R10+$S10</f>
        <v>291841</v>
      </c>
      <c r="U10" s="45">
        <f aca="true" t="shared" si="7" ref="U10:U44">IF($I10=0,0,$T10/$I10)</f>
        <v>0</v>
      </c>
      <c r="V10" s="46">
        <v>316958</v>
      </c>
      <c r="W10" s="48">
        <v>60303</v>
      </c>
      <c r="X10" s="48">
        <f aca="true" t="shared" si="8" ref="X10:X44">$V10+$W10</f>
        <v>377261</v>
      </c>
      <c r="Y10" s="45">
        <f aca="true" t="shared" si="9" ref="Y10:Y44">IF($I10=0,0,$X10/$I10)</f>
        <v>0</v>
      </c>
      <c r="Z10" s="41">
        <f aca="true" t="shared" si="10" ref="Z10:Z44">(($J10+$N10)+$R10)+$V10</f>
        <v>793589</v>
      </c>
      <c r="AA10" s="42">
        <f aca="true" t="shared" si="11" ref="AA10:AA44">(($K10+$O10)+$S10)+$W10</f>
        <v>145963</v>
      </c>
      <c r="AB10" s="42">
        <f aca="true" t="shared" si="12" ref="AB10:AB44">$Z10+$AA10</f>
        <v>939552</v>
      </c>
      <c r="AC10" s="45">
        <f aca="true" t="shared" si="13" ref="AC10:AC44">IF($I10=0,0,$AB10/$I10)</f>
        <v>0</v>
      </c>
      <c r="AD10" s="41">
        <v>0</v>
      </c>
      <c r="AE10" s="42">
        <v>0</v>
      </c>
      <c r="AF10" s="42">
        <f aca="true" t="shared" si="14" ref="AF10:AF44">$AD10+$AE10</f>
        <v>0</v>
      </c>
      <c r="AG10" s="45">
        <f aca="true" t="shared" si="15" ref="AG10:AG44">IF($AJ10=0,0,$AK10/$AJ10)</f>
        <v>0</v>
      </c>
      <c r="AH10" s="45">
        <f aca="true" t="shared" si="16" ref="AH10:AH44">IF($AF10=0,0,$X10/$AF10-1)</f>
        <v>0</v>
      </c>
      <c r="AI10" s="14">
        <v>0</v>
      </c>
      <c r="AJ10" s="14">
        <v>0</v>
      </c>
      <c r="AK10" s="14">
        <v>0</v>
      </c>
      <c r="AL10" s="14"/>
    </row>
    <row r="11" spans="1:38" s="15" customFormat="1" ht="12.75">
      <c r="A11" s="30" t="s">
        <v>95</v>
      </c>
      <c r="B11" s="94" t="s">
        <v>365</v>
      </c>
      <c r="C11" s="40" t="s">
        <v>366</v>
      </c>
      <c r="D11" s="41">
        <v>405887</v>
      </c>
      <c r="E11" s="42">
        <v>69605</v>
      </c>
      <c r="F11" s="43">
        <f t="shared" si="0"/>
        <v>475492</v>
      </c>
      <c r="G11" s="41">
        <v>424481</v>
      </c>
      <c r="H11" s="42">
        <v>69605</v>
      </c>
      <c r="I11" s="44">
        <f t="shared" si="1"/>
        <v>494086</v>
      </c>
      <c r="J11" s="41">
        <v>103565</v>
      </c>
      <c r="K11" s="42">
        <v>4367</v>
      </c>
      <c r="L11" s="42">
        <f t="shared" si="2"/>
        <v>107932</v>
      </c>
      <c r="M11" s="45">
        <f t="shared" si="3"/>
        <v>0.22699014915077437</v>
      </c>
      <c r="N11" s="46">
        <v>79248</v>
      </c>
      <c r="O11" s="47">
        <v>9629</v>
      </c>
      <c r="P11" s="48">
        <f t="shared" si="4"/>
        <v>88877</v>
      </c>
      <c r="Q11" s="45">
        <f t="shared" si="5"/>
        <v>0.1798816400383739</v>
      </c>
      <c r="R11" s="46">
        <v>128965</v>
      </c>
      <c r="S11" s="48">
        <v>6068</v>
      </c>
      <c r="T11" s="48">
        <f t="shared" si="6"/>
        <v>135033</v>
      </c>
      <c r="U11" s="45">
        <f t="shared" si="7"/>
        <v>0.2732985755516246</v>
      </c>
      <c r="V11" s="46">
        <v>79554</v>
      </c>
      <c r="W11" s="48">
        <v>23772</v>
      </c>
      <c r="X11" s="48">
        <f t="shared" si="8"/>
        <v>103326</v>
      </c>
      <c r="Y11" s="45">
        <f t="shared" si="9"/>
        <v>0.20912553684986016</v>
      </c>
      <c r="Z11" s="41">
        <f t="shared" si="10"/>
        <v>391332</v>
      </c>
      <c r="AA11" s="42">
        <f t="shared" si="11"/>
        <v>43836</v>
      </c>
      <c r="AB11" s="42">
        <f t="shared" si="12"/>
        <v>435168</v>
      </c>
      <c r="AC11" s="45">
        <f t="shared" si="13"/>
        <v>0.8807535530251819</v>
      </c>
      <c r="AD11" s="41">
        <v>61934</v>
      </c>
      <c r="AE11" s="42">
        <v>7874</v>
      </c>
      <c r="AF11" s="42">
        <f t="shared" si="14"/>
        <v>69808</v>
      </c>
      <c r="AG11" s="45">
        <f t="shared" si="15"/>
        <v>0.9960712484404449</v>
      </c>
      <c r="AH11" s="45">
        <f t="shared" si="16"/>
        <v>0.4801455420582168</v>
      </c>
      <c r="AI11" s="14">
        <v>339039</v>
      </c>
      <c r="AJ11" s="14">
        <v>339039</v>
      </c>
      <c r="AK11" s="14">
        <v>337707</v>
      </c>
      <c r="AL11" s="14"/>
    </row>
    <row r="12" spans="1:38" s="15" customFormat="1" ht="12.75">
      <c r="A12" s="30" t="s">
        <v>95</v>
      </c>
      <c r="B12" s="94" t="s">
        <v>367</v>
      </c>
      <c r="C12" s="40" t="s">
        <v>368</v>
      </c>
      <c r="D12" s="41">
        <v>208</v>
      </c>
      <c r="E12" s="42">
        <v>0</v>
      </c>
      <c r="F12" s="43">
        <f t="shared" si="0"/>
        <v>208</v>
      </c>
      <c r="G12" s="41">
        <v>208</v>
      </c>
      <c r="H12" s="42">
        <v>0</v>
      </c>
      <c r="I12" s="44">
        <f t="shared" si="1"/>
        <v>208</v>
      </c>
      <c r="J12" s="41">
        <v>0</v>
      </c>
      <c r="K12" s="42">
        <v>0</v>
      </c>
      <c r="L12" s="42">
        <f t="shared" si="2"/>
        <v>0</v>
      </c>
      <c r="M12" s="45">
        <f t="shared" si="3"/>
        <v>0</v>
      </c>
      <c r="N12" s="46">
        <v>0</v>
      </c>
      <c r="O12" s="47">
        <v>0</v>
      </c>
      <c r="P12" s="48">
        <f t="shared" si="4"/>
        <v>0</v>
      </c>
      <c r="Q12" s="45">
        <f t="shared" si="5"/>
        <v>0</v>
      </c>
      <c r="R12" s="46">
        <v>0</v>
      </c>
      <c r="S12" s="48">
        <v>2073</v>
      </c>
      <c r="T12" s="48">
        <f t="shared" si="6"/>
        <v>2073</v>
      </c>
      <c r="U12" s="45">
        <f t="shared" si="7"/>
        <v>9.966346153846153</v>
      </c>
      <c r="V12" s="46">
        <v>0</v>
      </c>
      <c r="W12" s="48">
        <v>7847</v>
      </c>
      <c r="X12" s="48">
        <f t="shared" si="8"/>
        <v>7847</v>
      </c>
      <c r="Y12" s="45">
        <f t="shared" si="9"/>
        <v>37.72596153846154</v>
      </c>
      <c r="Z12" s="41">
        <f t="shared" si="10"/>
        <v>0</v>
      </c>
      <c r="AA12" s="42">
        <f t="shared" si="11"/>
        <v>9920</v>
      </c>
      <c r="AB12" s="42">
        <f t="shared" si="12"/>
        <v>9920</v>
      </c>
      <c r="AC12" s="45">
        <f t="shared" si="13"/>
        <v>47.69230769230769</v>
      </c>
      <c r="AD12" s="41">
        <v>0</v>
      </c>
      <c r="AE12" s="42">
        <v>0</v>
      </c>
      <c r="AF12" s="42">
        <f t="shared" si="14"/>
        <v>0</v>
      </c>
      <c r="AG12" s="45">
        <f t="shared" si="15"/>
        <v>0</v>
      </c>
      <c r="AH12" s="45">
        <f t="shared" si="16"/>
        <v>0</v>
      </c>
      <c r="AI12" s="14">
        <v>0</v>
      </c>
      <c r="AJ12" s="14">
        <v>0</v>
      </c>
      <c r="AK12" s="14">
        <v>0</v>
      </c>
      <c r="AL12" s="14"/>
    </row>
    <row r="13" spans="1:38" s="15" customFormat="1" ht="12.75">
      <c r="A13" s="30" t="s">
        <v>95</v>
      </c>
      <c r="B13" s="94" t="s">
        <v>369</v>
      </c>
      <c r="C13" s="40" t="s">
        <v>370</v>
      </c>
      <c r="D13" s="41">
        <v>0</v>
      </c>
      <c r="E13" s="42">
        <v>0</v>
      </c>
      <c r="F13" s="43">
        <f t="shared" si="0"/>
        <v>0</v>
      </c>
      <c r="G13" s="41">
        <v>0</v>
      </c>
      <c r="H13" s="42">
        <v>0</v>
      </c>
      <c r="I13" s="44">
        <f t="shared" si="1"/>
        <v>0</v>
      </c>
      <c r="J13" s="41">
        <v>43650</v>
      </c>
      <c r="K13" s="42">
        <v>4524</v>
      </c>
      <c r="L13" s="42">
        <f t="shared" si="2"/>
        <v>48174</v>
      </c>
      <c r="M13" s="45">
        <f t="shared" si="3"/>
        <v>0</v>
      </c>
      <c r="N13" s="46">
        <v>108564</v>
      </c>
      <c r="O13" s="47">
        <v>3912</v>
      </c>
      <c r="P13" s="48">
        <f t="shared" si="4"/>
        <v>112476</v>
      </c>
      <c r="Q13" s="45">
        <f t="shared" si="5"/>
        <v>0</v>
      </c>
      <c r="R13" s="46">
        <v>124998</v>
      </c>
      <c r="S13" s="48">
        <v>8764</v>
      </c>
      <c r="T13" s="48">
        <f t="shared" si="6"/>
        <v>133762</v>
      </c>
      <c r="U13" s="45">
        <f t="shared" si="7"/>
        <v>0</v>
      </c>
      <c r="V13" s="46">
        <v>371520</v>
      </c>
      <c r="W13" s="48">
        <v>2618</v>
      </c>
      <c r="X13" s="48">
        <f t="shared" si="8"/>
        <v>374138</v>
      </c>
      <c r="Y13" s="45">
        <f t="shared" si="9"/>
        <v>0</v>
      </c>
      <c r="Z13" s="41">
        <f t="shared" si="10"/>
        <v>648732</v>
      </c>
      <c r="AA13" s="42">
        <f t="shared" si="11"/>
        <v>19818</v>
      </c>
      <c r="AB13" s="42">
        <f t="shared" si="12"/>
        <v>668550</v>
      </c>
      <c r="AC13" s="45">
        <f t="shared" si="13"/>
        <v>0</v>
      </c>
      <c r="AD13" s="41">
        <v>0</v>
      </c>
      <c r="AE13" s="42">
        <v>0</v>
      </c>
      <c r="AF13" s="42">
        <f t="shared" si="14"/>
        <v>0</v>
      </c>
      <c r="AG13" s="45">
        <f t="shared" si="15"/>
        <v>0</v>
      </c>
      <c r="AH13" s="45">
        <f t="shared" si="16"/>
        <v>0</v>
      </c>
      <c r="AI13" s="14">
        <v>0</v>
      </c>
      <c r="AJ13" s="14">
        <v>0</v>
      </c>
      <c r="AK13" s="14">
        <v>0</v>
      </c>
      <c r="AL13" s="14"/>
    </row>
    <row r="14" spans="1:38" s="15" customFormat="1" ht="12.75">
      <c r="A14" s="30" t="s">
        <v>114</v>
      </c>
      <c r="B14" s="94" t="s">
        <v>371</v>
      </c>
      <c r="C14" s="40" t="s">
        <v>372</v>
      </c>
      <c r="D14" s="41">
        <v>511189</v>
      </c>
      <c r="E14" s="42">
        <v>276612</v>
      </c>
      <c r="F14" s="43">
        <f t="shared" si="0"/>
        <v>787801</v>
      </c>
      <c r="G14" s="41">
        <v>530238</v>
      </c>
      <c r="H14" s="42">
        <v>291353</v>
      </c>
      <c r="I14" s="44">
        <f t="shared" si="1"/>
        <v>821591</v>
      </c>
      <c r="J14" s="41">
        <v>146510</v>
      </c>
      <c r="K14" s="42">
        <v>58588</v>
      </c>
      <c r="L14" s="42">
        <f t="shared" si="2"/>
        <v>205098</v>
      </c>
      <c r="M14" s="45">
        <f t="shared" si="3"/>
        <v>0.2603423961127239</v>
      </c>
      <c r="N14" s="46">
        <v>138496</v>
      </c>
      <c r="O14" s="47">
        <v>54292</v>
      </c>
      <c r="P14" s="48">
        <f t="shared" si="4"/>
        <v>192788</v>
      </c>
      <c r="Q14" s="45">
        <f t="shared" si="5"/>
        <v>0.23465203489327416</v>
      </c>
      <c r="R14" s="46">
        <v>152705</v>
      </c>
      <c r="S14" s="48">
        <v>24124</v>
      </c>
      <c r="T14" s="48">
        <f t="shared" si="6"/>
        <v>176829</v>
      </c>
      <c r="U14" s="45">
        <f t="shared" si="7"/>
        <v>0.21522752805227904</v>
      </c>
      <c r="V14" s="46">
        <v>37495</v>
      </c>
      <c r="W14" s="48">
        <v>56218</v>
      </c>
      <c r="X14" s="48">
        <f t="shared" si="8"/>
        <v>93713</v>
      </c>
      <c r="Y14" s="45">
        <f t="shared" si="9"/>
        <v>0.11406283661822002</v>
      </c>
      <c r="Z14" s="41">
        <f t="shared" si="10"/>
        <v>475206</v>
      </c>
      <c r="AA14" s="42">
        <f t="shared" si="11"/>
        <v>193222</v>
      </c>
      <c r="AB14" s="42">
        <f t="shared" si="12"/>
        <v>668428</v>
      </c>
      <c r="AC14" s="45">
        <f t="shared" si="13"/>
        <v>0.8135775586636173</v>
      </c>
      <c r="AD14" s="41">
        <v>0</v>
      </c>
      <c r="AE14" s="42">
        <v>0</v>
      </c>
      <c r="AF14" s="42">
        <f t="shared" si="14"/>
        <v>0</v>
      </c>
      <c r="AG14" s="45">
        <f t="shared" si="15"/>
        <v>0</v>
      </c>
      <c r="AH14" s="45">
        <f t="shared" si="16"/>
        <v>0</v>
      </c>
      <c r="AI14" s="14">
        <v>0</v>
      </c>
      <c r="AJ14" s="14">
        <v>0</v>
      </c>
      <c r="AK14" s="14">
        <v>0</v>
      </c>
      <c r="AL14" s="14"/>
    </row>
    <row r="15" spans="1:38" s="87" customFormat="1" ht="12.75">
      <c r="A15" s="95"/>
      <c r="B15" s="112" t="s">
        <v>639</v>
      </c>
      <c r="C15" s="33"/>
      <c r="D15" s="52">
        <f>SUM(D9:D14)</f>
        <v>1039726</v>
      </c>
      <c r="E15" s="53">
        <f>SUM(E9:E14)</f>
        <v>379892</v>
      </c>
      <c r="F15" s="89">
        <f t="shared" si="0"/>
        <v>1419618</v>
      </c>
      <c r="G15" s="52">
        <f>SUM(G9:G14)</f>
        <v>1077369</v>
      </c>
      <c r="H15" s="53">
        <f>SUM(H9:H14)</f>
        <v>394633</v>
      </c>
      <c r="I15" s="54">
        <f t="shared" si="1"/>
        <v>1472002</v>
      </c>
      <c r="J15" s="52">
        <f>SUM(J9:J14)</f>
        <v>474207</v>
      </c>
      <c r="K15" s="53">
        <f>SUM(K9:K14)</f>
        <v>85526</v>
      </c>
      <c r="L15" s="53">
        <f t="shared" si="2"/>
        <v>559733</v>
      </c>
      <c r="M15" s="55">
        <f t="shared" si="3"/>
        <v>0.39428423702714394</v>
      </c>
      <c r="N15" s="74">
        <f>SUM(N9:N14)</f>
        <v>640865</v>
      </c>
      <c r="O15" s="75">
        <f>SUM(O9:O14)</f>
        <v>120196</v>
      </c>
      <c r="P15" s="76">
        <f t="shared" si="4"/>
        <v>761061</v>
      </c>
      <c r="Q15" s="55">
        <f t="shared" si="5"/>
        <v>0.5170244333907155</v>
      </c>
      <c r="R15" s="74">
        <f>SUM(R9:R14)</f>
        <v>949435</v>
      </c>
      <c r="S15" s="76">
        <f>SUM(S9:S14)</f>
        <v>124805</v>
      </c>
      <c r="T15" s="76">
        <f t="shared" si="6"/>
        <v>1074240</v>
      </c>
      <c r="U15" s="55">
        <f t="shared" si="7"/>
        <v>0.7297816171445419</v>
      </c>
      <c r="V15" s="74">
        <f>SUM(V9:V14)</f>
        <v>1163998</v>
      </c>
      <c r="W15" s="76">
        <f>SUM(W9:W14)</f>
        <v>206056</v>
      </c>
      <c r="X15" s="76">
        <f t="shared" si="8"/>
        <v>1370054</v>
      </c>
      <c r="Y15" s="55">
        <f t="shared" si="9"/>
        <v>0.9307419419267093</v>
      </c>
      <c r="Z15" s="52">
        <f t="shared" si="10"/>
        <v>3228505</v>
      </c>
      <c r="AA15" s="53">
        <f t="shared" si="11"/>
        <v>536583</v>
      </c>
      <c r="AB15" s="53">
        <f t="shared" si="12"/>
        <v>3765088</v>
      </c>
      <c r="AC15" s="55">
        <f t="shared" si="13"/>
        <v>2.5578008725531625</v>
      </c>
      <c r="AD15" s="52">
        <f>SUM(AD9:AD14)</f>
        <v>66028</v>
      </c>
      <c r="AE15" s="53">
        <f>SUM(AE9:AE14)</f>
        <v>3643</v>
      </c>
      <c r="AF15" s="53">
        <f t="shared" si="14"/>
        <v>69671</v>
      </c>
      <c r="AG15" s="55">
        <f t="shared" si="15"/>
        <v>1.2033276407728903</v>
      </c>
      <c r="AH15" s="55">
        <f t="shared" si="16"/>
        <v>18.664623731538228</v>
      </c>
      <c r="AI15" s="96">
        <f>SUM(AI9:AI14)</f>
        <v>339039</v>
      </c>
      <c r="AJ15" s="96">
        <f>SUM(AJ9:AJ14)</f>
        <v>339039</v>
      </c>
      <c r="AK15" s="96">
        <f>SUM(AK9:AK14)</f>
        <v>407975</v>
      </c>
      <c r="AL15" s="96"/>
    </row>
    <row r="16" spans="1:38" s="15" customFormat="1" ht="12.75">
      <c r="A16" s="30" t="s">
        <v>95</v>
      </c>
      <c r="B16" s="94" t="s">
        <v>373</v>
      </c>
      <c r="C16" s="40" t="s">
        <v>374</v>
      </c>
      <c r="D16" s="41">
        <v>88371</v>
      </c>
      <c r="E16" s="42">
        <v>13529</v>
      </c>
      <c r="F16" s="43">
        <f t="shared" si="0"/>
        <v>101900</v>
      </c>
      <c r="G16" s="41">
        <v>88371</v>
      </c>
      <c r="H16" s="42">
        <v>13529</v>
      </c>
      <c r="I16" s="44">
        <f t="shared" si="1"/>
        <v>101900</v>
      </c>
      <c r="J16" s="41">
        <v>28273</v>
      </c>
      <c r="K16" s="42">
        <v>481</v>
      </c>
      <c r="L16" s="42">
        <f t="shared" si="2"/>
        <v>28754</v>
      </c>
      <c r="M16" s="45">
        <f t="shared" si="3"/>
        <v>0.28217860647693815</v>
      </c>
      <c r="N16" s="46">
        <v>22943</v>
      </c>
      <c r="O16" s="47">
        <v>6338</v>
      </c>
      <c r="P16" s="48">
        <f t="shared" si="4"/>
        <v>29281</v>
      </c>
      <c r="Q16" s="45">
        <f t="shared" si="5"/>
        <v>0.28735034347399413</v>
      </c>
      <c r="R16" s="46">
        <v>35223</v>
      </c>
      <c r="S16" s="48">
        <v>5087</v>
      </c>
      <c r="T16" s="48">
        <f t="shared" si="6"/>
        <v>40310</v>
      </c>
      <c r="U16" s="45">
        <f t="shared" si="7"/>
        <v>0.3955839057899902</v>
      </c>
      <c r="V16" s="46">
        <v>26902</v>
      </c>
      <c r="W16" s="48">
        <v>2410</v>
      </c>
      <c r="X16" s="48">
        <f t="shared" si="8"/>
        <v>29312</v>
      </c>
      <c r="Y16" s="45">
        <f t="shared" si="9"/>
        <v>0.28765456329735034</v>
      </c>
      <c r="Z16" s="41">
        <f t="shared" si="10"/>
        <v>113341</v>
      </c>
      <c r="AA16" s="42">
        <f t="shared" si="11"/>
        <v>14316</v>
      </c>
      <c r="AB16" s="42">
        <f t="shared" si="12"/>
        <v>127657</v>
      </c>
      <c r="AC16" s="45">
        <f t="shared" si="13"/>
        <v>1.2527674190382727</v>
      </c>
      <c r="AD16" s="41">
        <v>15309</v>
      </c>
      <c r="AE16" s="42">
        <v>0</v>
      </c>
      <c r="AF16" s="42">
        <f t="shared" si="14"/>
        <v>15309</v>
      </c>
      <c r="AG16" s="45">
        <f t="shared" si="15"/>
        <v>1.083673469387755</v>
      </c>
      <c r="AH16" s="45">
        <f t="shared" si="16"/>
        <v>0.9146907048141617</v>
      </c>
      <c r="AI16" s="14">
        <v>87220</v>
      </c>
      <c r="AJ16" s="14">
        <v>87220</v>
      </c>
      <c r="AK16" s="14">
        <v>94518</v>
      </c>
      <c r="AL16" s="14"/>
    </row>
    <row r="17" spans="1:38" s="15" customFormat="1" ht="12.75">
      <c r="A17" s="30" t="s">
        <v>95</v>
      </c>
      <c r="B17" s="94" t="s">
        <v>375</v>
      </c>
      <c r="C17" s="40" t="s">
        <v>376</v>
      </c>
      <c r="D17" s="41">
        <v>0</v>
      </c>
      <c r="E17" s="42">
        <v>0</v>
      </c>
      <c r="F17" s="43">
        <f t="shared" si="0"/>
        <v>0</v>
      </c>
      <c r="G17" s="41">
        <v>0</v>
      </c>
      <c r="H17" s="42">
        <v>0</v>
      </c>
      <c r="I17" s="44">
        <f t="shared" si="1"/>
        <v>0</v>
      </c>
      <c r="J17" s="41">
        <v>712</v>
      </c>
      <c r="K17" s="42">
        <v>0</v>
      </c>
      <c r="L17" s="42">
        <f t="shared" si="2"/>
        <v>712</v>
      </c>
      <c r="M17" s="45">
        <f t="shared" si="3"/>
        <v>0</v>
      </c>
      <c r="N17" s="46">
        <v>14996</v>
      </c>
      <c r="O17" s="47">
        <v>0</v>
      </c>
      <c r="P17" s="48">
        <f t="shared" si="4"/>
        <v>14996</v>
      </c>
      <c r="Q17" s="45">
        <f t="shared" si="5"/>
        <v>0</v>
      </c>
      <c r="R17" s="46">
        <v>0</v>
      </c>
      <c r="S17" s="48">
        <v>0</v>
      </c>
      <c r="T17" s="48">
        <f t="shared" si="6"/>
        <v>0</v>
      </c>
      <c r="U17" s="45">
        <f t="shared" si="7"/>
        <v>0</v>
      </c>
      <c r="V17" s="46">
        <v>3307</v>
      </c>
      <c r="W17" s="48">
        <v>0</v>
      </c>
      <c r="X17" s="48">
        <f t="shared" si="8"/>
        <v>3307</v>
      </c>
      <c r="Y17" s="45">
        <f t="shared" si="9"/>
        <v>0</v>
      </c>
      <c r="Z17" s="41">
        <f t="shared" si="10"/>
        <v>19015</v>
      </c>
      <c r="AA17" s="42">
        <f t="shared" si="11"/>
        <v>0</v>
      </c>
      <c r="AB17" s="42">
        <f t="shared" si="12"/>
        <v>19015</v>
      </c>
      <c r="AC17" s="45">
        <f t="shared" si="13"/>
        <v>0</v>
      </c>
      <c r="AD17" s="41">
        <v>0</v>
      </c>
      <c r="AE17" s="42">
        <v>0</v>
      </c>
      <c r="AF17" s="42">
        <f t="shared" si="14"/>
        <v>0</v>
      </c>
      <c r="AG17" s="45">
        <f t="shared" si="15"/>
        <v>0</v>
      </c>
      <c r="AH17" s="45">
        <f t="shared" si="16"/>
        <v>0</v>
      </c>
      <c r="AI17" s="14">
        <v>0</v>
      </c>
      <c r="AJ17" s="14">
        <v>0</v>
      </c>
      <c r="AK17" s="14">
        <v>0</v>
      </c>
      <c r="AL17" s="14"/>
    </row>
    <row r="18" spans="1:38" s="15" customFormat="1" ht="12.75">
      <c r="A18" s="30" t="s">
        <v>95</v>
      </c>
      <c r="B18" s="94" t="s">
        <v>377</v>
      </c>
      <c r="C18" s="40" t="s">
        <v>378</v>
      </c>
      <c r="D18" s="41">
        <v>472259</v>
      </c>
      <c r="E18" s="42">
        <v>250124</v>
      </c>
      <c r="F18" s="43">
        <f t="shared" si="0"/>
        <v>722383</v>
      </c>
      <c r="G18" s="41">
        <v>331686</v>
      </c>
      <c r="H18" s="42">
        <v>191710</v>
      </c>
      <c r="I18" s="44">
        <f t="shared" si="1"/>
        <v>523396</v>
      </c>
      <c r="J18" s="41">
        <v>70066</v>
      </c>
      <c r="K18" s="42">
        <v>19977</v>
      </c>
      <c r="L18" s="42">
        <f t="shared" si="2"/>
        <v>90043</v>
      </c>
      <c r="M18" s="45">
        <f t="shared" si="3"/>
        <v>0.12464717469818642</v>
      </c>
      <c r="N18" s="46">
        <v>106802</v>
      </c>
      <c r="O18" s="47">
        <v>40766</v>
      </c>
      <c r="P18" s="48">
        <f t="shared" si="4"/>
        <v>147568</v>
      </c>
      <c r="Q18" s="45">
        <f t="shared" si="5"/>
        <v>0.2819433086993405</v>
      </c>
      <c r="R18" s="46">
        <v>88692</v>
      </c>
      <c r="S18" s="48">
        <v>26170</v>
      </c>
      <c r="T18" s="48">
        <f t="shared" si="6"/>
        <v>114862</v>
      </c>
      <c r="U18" s="45">
        <f t="shared" si="7"/>
        <v>0.21945524994459262</v>
      </c>
      <c r="V18" s="46">
        <v>34920</v>
      </c>
      <c r="W18" s="48">
        <v>35242</v>
      </c>
      <c r="X18" s="48">
        <f t="shared" si="8"/>
        <v>70162</v>
      </c>
      <c r="Y18" s="45">
        <f t="shared" si="9"/>
        <v>0.13405146390113795</v>
      </c>
      <c r="Z18" s="41">
        <f t="shared" si="10"/>
        <v>300480</v>
      </c>
      <c r="AA18" s="42">
        <f t="shared" si="11"/>
        <v>122155</v>
      </c>
      <c r="AB18" s="42">
        <f t="shared" si="12"/>
        <v>422635</v>
      </c>
      <c r="AC18" s="45">
        <f t="shared" si="13"/>
        <v>0.8074861099435227</v>
      </c>
      <c r="AD18" s="41">
        <v>40861</v>
      </c>
      <c r="AE18" s="42">
        <v>24321</v>
      </c>
      <c r="AF18" s="42">
        <f t="shared" si="14"/>
        <v>65182</v>
      </c>
      <c r="AG18" s="45">
        <f t="shared" si="15"/>
        <v>0.744964018852165</v>
      </c>
      <c r="AH18" s="45">
        <f t="shared" si="16"/>
        <v>0.07640146052591201</v>
      </c>
      <c r="AI18" s="14">
        <v>509739</v>
      </c>
      <c r="AJ18" s="14">
        <v>398681</v>
      </c>
      <c r="AK18" s="14">
        <v>297003</v>
      </c>
      <c r="AL18" s="14"/>
    </row>
    <row r="19" spans="1:38" s="15" customFormat="1" ht="12.75">
      <c r="A19" s="30" t="s">
        <v>95</v>
      </c>
      <c r="B19" s="94" t="s">
        <v>379</v>
      </c>
      <c r="C19" s="40" t="s">
        <v>380</v>
      </c>
      <c r="D19" s="41">
        <v>0</v>
      </c>
      <c r="E19" s="42">
        <v>0</v>
      </c>
      <c r="F19" s="43">
        <f t="shared" si="0"/>
        <v>0</v>
      </c>
      <c r="G19" s="41">
        <v>0</v>
      </c>
      <c r="H19" s="42">
        <v>0</v>
      </c>
      <c r="I19" s="44">
        <f t="shared" si="1"/>
        <v>0</v>
      </c>
      <c r="J19" s="41">
        <v>99731</v>
      </c>
      <c r="K19" s="42">
        <v>9265</v>
      </c>
      <c r="L19" s="42">
        <f t="shared" si="2"/>
        <v>108996</v>
      </c>
      <c r="M19" s="45">
        <f t="shared" si="3"/>
        <v>0</v>
      </c>
      <c r="N19" s="46">
        <v>85763</v>
      </c>
      <c r="O19" s="47">
        <v>5398</v>
      </c>
      <c r="P19" s="48">
        <f t="shared" si="4"/>
        <v>91161</v>
      </c>
      <c r="Q19" s="45">
        <f t="shared" si="5"/>
        <v>0</v>
      </c>
      <c r="R19" s="46">
        <v>106044</v>
      </c>
      <c r="S19" s="48">
        <v>21141</v>
      </c>
      <c r="T19" s="48">
        <f t="shared" si="6"/>
        <v>127185</v>
      </c>
      <c r="U19" s="45">
        <f t="shared" si="7"/>
        <v>0</v>
      </c>
      <c r="V19" s="46">
        <v>67086</v>
      </c>
      <c r="W19" s="48">
        <v>15928</v>
      </c>
      <c r="X19" s="48">
        <f t="shared" si="8"/>
        <v>83014</v>
      </c>
      <c r="Y19" s="45">
        <f t="shared" si="9"/>
        <v>0</v>
      </c>
      <c r="Z19" s="41">
        <f t="shared" si="10"/>
        <v>358624</v>
      </c>
      <c r="AA19" s="42">
        <f t="shared" si="11"/>
        <v>51732</v>
      </c>
      <c r="AB19" s="42">
        <f t="shared" si="12"/>
        <v>410356</v>
      </c>
      <c r="AC19" s="45">
        <f t="shared" si="13"/>
        <v>0</v>
      </c>
      <c r="AD19" s="41">
        <v>0</v>
      </c>
      <c r="AE19" s="42">
        <v>0</v>
      </c>
      <c r="AF19" s="42">
        <f t="shared" si="14"/>
        <v>0</v>
      </c>
      <c r="AG19" s="45">
        <f t="shared" si="15"/>
        <v>0</v>
      </c>
      <c r="AH19" s="45">
        <f t="shared" si="16"/>
        <v>0</v>
      </c>
      <c r="AI19" s="14">
        <v>0</v>
      </c>
      <c r="AJ19" s="14">
        <v>0</v>
      </c>
      <c r="AK19" s="14">
        <v>0</v>
      </c>
      <c r="AL19" s="14"/>
    </row>
    <row r="20" spans="1:38" s="15" customFormat="1" ht="12.75">
      <c r="A20" s="30" t="s">
        <v>114</v>
      </c>
      <c r="B20" s="94" t="s">
        <v>381</v>
      </c>
      <c r="C20" s="40" t="s">
        <v>382</v>
      </c>
      <c r="D20" s="41">
        <v>0</v>
      </c>
      <c r="E20" s="42">
        <v>0</v>
      </c>
      <c r="F20" s="43">
        <f t="shared" si="0"/>
        <v>0</v>
      </c>
      <c r="G20" s="41">
        <v>0</v>
      </c>
      <c r="H20" s="42">
        <v>0</v>
      </c>
      <c r="I20" s="44">
        <f t="shared" si="1"/>
        <v>0</v>
      </c>
      <c r="J20" s="41">
        <v>0</v>
      </c>
      <c r="K20" s="42">
        <v>104685</v>
      </c>
      <c r="L20" s="42">
        <f t="shared" si="2"/>
        <v>104685</v>
      </c>
      <c r="M20" s="45">
        <f t="shared" si="3"/>
        <v>0</v>
      </c>
      <c r="N20" s="46">
        <v>0</v>
      </c>
      <c r="O20" s="47">
        <v>177126</v>
      </c>
      <c r="P20" s="48">
        <f t="shared" si="4"/>
        <v>177126</v>
      </c>
      <c r="Q20" s="45">
        <f t="shared" si="5"/>
        <v>0</v>
      </c>
      <c r="R20" s="46">
        <v>138263</v>
      </c>
      <c r="S20" s="48">
        <v>9876</v>
      </c>
      <c r="T20" s="48">
        <f t="shared" si="6"/>
        <v>148139</v>
      </c>
      <c r="U20" s="45">
        <f t="shared" si="7"/>
        <v>0</v>
      </c>
      <c r="V20" s="46">
        <v>140163</v>
      </c>
      <c r="W20" s="48">
        <v>0</v>
      </c>
      <c r="X20" s="48">
        <f t="shared" si="8"/>
        <v>140163</v>
      </c>
      <c r="Y20" s="45">
        <f t="shared" si="9"/>
        <v>0</v>
      </c>
      <c r="Z20" s="41">
        <f t="shared" si="10"/>
        <v>278426</v>
      </c>
      <c r="AA20" s="42">
        <f t="shared" si="11"/>
        <v>291687</v>
      </c>
      <c r="AB20" s="42">
        <f t="shared" si="12"/>
        <v>570113</v>
      </c>
      <c r="AC20" s="45">
        <f t="shared" si="13"/>
        <v>0</v>
      </c>
      <c r="AD20" s="41">
        <v>0</v>
      </c>
      <c r="AE20" s="42">
        <v>0</v>
      </c>
      <c r="AF20" s="42">
        <f t="shared" si="14"/>
        <v>0</v>
      </c>
      <c r="AG20" s="45">
        <f t="shared" si="15"/>
        <v>0</v>
      </c>
      <c r="AH20" s="45">
        <f t="shared" si="16"/>
        <v>0</v>
      </c>
      <c r="AI20" s="14">
        <v>0</v>
      </c>
      <c r="AJ20" s="14">
        <v>0</v>
      </c>
      <c r="AK20" s="14">
        <v>0</v>
      </c>
      <c r="AL20" s="14"/>
    </row>
    <row r="21" spans="1:38" s="87" customFormat="1" ht="12.75">
      <c r="A21" s="95"/>
      <c r="B21" s="112" t="s">
        <v>640</v>
      </c>
      <c r="C21" s="33"/>
      <c r="D21" s="52">
        <f>SUM(D16:D20)</f>
        <v>560630</v>
      </c>
      <c r="E21" s="53">
        <f>SUM(E16:E20)</f>
        <v>263653</v>
      </c>
      <c r="F21" s="54">
        <f t="shared" si="0"/>
        <v>824283</v>
      </c>
      <c r="G21" s="52">
        <f>SUM(G16:G20)</f>
        <v>420057</v>
      </c>
      <c r="H21" s="53">
        <f>SUM(H16:H20)</f>
        <v>205239</v>
      </c>
      <c r="I21" s="54">
        <f t="shared" si="1"/>
        <v>625296</v>
      </c>
      <c r="J21" s="52">
        <f>SUM(J16:J20)</f>
        <v>198782</v>
      </c>
      <c r="K21" s="53">
        <f>SUM(K16:K20)</f>
        <v>134408</v>
      </c>
      <c r="L21" s="53">
        <f t="shared" si="2"/>
        <v>333190</v>
      </c>
      <c r="M21" s="55">
        <f t="shared" si="3"/>
        <v>0.40421796882866684</v>
      </c>
      <c r="N21" s="74">
        <f>SUM(N16:N20)</f>
        <v>230504</v>
      </c>
      <c r="O21" s="75">
        <f>SUM(O16:O20)</f>
        <v>229628</v>
      </c>
      <c r="P21" s="76">
        <f t="shared" si="4"/>
        <v>460132</v>
      </c>
      <c r="Q21" s="55">
        <f t="shared" si="5"/>
        <v>0.7358626954274455</v>
      </c>
      <c r="R21" s="74">
        <f>SUM(R16:R20)</f>
        <v>368222</v>
      </c>
      <c r="S21" s="76">
        <f>SUM(S16:S20)</f>
        <v>62274</v>
      </c>
      <c r="T21" s="76">
        <f t="shared" si="6"/>
        <v>430496</v>
      </c>
      <c r="U21" s="55">
        <f t="shared" si="7"/>
        <v>0.6884675417722167</v>
      </c>
      <c r="V21" s="74">
        <f>SUM(V16:V20)</f>
        <v>272378</v>
      </c>
      <c r="W21" s="76">
        <f>SUM(W16:W20)</f>
        <v>53580</v>
      </c>
      <c r="X21" s="76">
        <f t="shared" si="8"/>
        <v>325958</v>
      </c>
      <c r="Y21" s="55">
        <f t="shared" si="9"/>
        <v>0.521285918988767</v>
      </c>
      <c r="Z21" s="52">
        <f t="shared" si="10"/>
        <v>1069886</v>
      </c>
      <c r="AA21" s="53">
        <f t="shared" si="11"/>
        <v>479890</v>
      </c>
      <c r="AB21" s="53">
        <f t="shared" si="12"/>
        <v>1549776</v>
      </c>
      <c r="AC21" s="55">
        <f t="shared" si="13"/>
        <v>2.4784677976510325</v>
      </c>
      <c r="AD21" s="52">
        <f>SUM(AD16:AD20)</f>
        <v>56170</v>
      </c>
      <c r="AE21" s="53">
        <f>SUM(AE16:AE20)</f>
        <v>24321</v>
      </c>
      <c r="AF21" s="53">
        <f t="shared" si="14"/>
        <v>80491</v>
      </c>
      <c r="AG21" s="55">
        <f t="shared" si="15"/>
        <v>0.8057629023196083</v>
      </c>
      <c r="AH21" s="55">
        <f t="shared" si="16"/>
        <v>3.0496204544607473</v>
      </c>
      <c r="AI21" s="96">
        <f>SUM(AI16:AI20)</f>
        <v>596959</v>
      </c>
      <c r="AJ21" s="96">
        <f>SUM(AJ16:AJ20)</f>
        <v>485901</v>
      </c>
      <c r="AK21" s="96">
        <f>SUM(AK16:AK20)</f>
        <v>391521</v>
      </c>
      <c r="AL21" s="96"/>
    </row>
    <row r="22" spans="1:38" s="15" customFormat="1" ht="12.75">
      <c r="A22" s="30" t="s">
        <v>95</v>
      </c>
      <c r="B22" s="94" t="s">
        <v>383</v>
      </c>
      <c r="C22" s="40" t="s">
        <v>384</v>
      </c>
      <c r="D22" s="41">
        <v>0</v>
      </c>
      <c r="E22" s="42">
        <v>0</v>
      </c>
      <c r="F22" s="43">
        <f t="shared" si="0"/>
        <v>0</v>
      </c>
      <c r="G22" s="41">
        <v>0</v>
      </c>
      <c r="H22" s="42">
        <v>0</v>
      </c>
      <c r="I22" s="44">
        <f t="shared" si="1"/>
        <v>0</v>
      </c>
      <c r="J22" s="41">
        <v>36540</v>
      </c>
      <c r="K22" s="42">
        <v>180</v>
      </c>
      <c r="L22" s="42">
        <f t="shared" si="2"/>
        <v>36720</v>
      </c>
      <c r="M22" s="45">
        <f t="shared" si="3"/>
        <v>0</v>
      </c>
      <c r="N22" s="46">
        <v>15250</v>
      </c>
      <c r="O22" s="47">
        <v>3847</v>
      </c>
      <c r="P22" s="48">
        <f t="shared" si="4"/>
        <v>19097</v>
      </c>
      <c r="Q22" s="45">
        <f t="shared" si="5"/>
        <v>0</v>
      </c>
      <c r="R22" s="46">
        <v>26591</v>
      </c>
      <c r="S22" s="48">
        <v>5948</v>
      </c>
      <c r="T22" s="48">
        <f t="shared" si="6"/>
        <v>32539</v>
      </c>
      <c r="U22" s="45">
        <f t="shared" si="7"/>
        <v>0</v>
      </c>
      <c r="V22" s="46">
        <v>19165</v>
      </c>
      <c r="W22" s="48">
        <v>21</v>
      </c>
      <c r="X22" s="48">
        <f t="shared" si="8"/>
        <v>19186</v>
      </c>
      <c r="Y22" s="45">
        <f t="shared" si="9"/>
        <v>0</v>
      </c>
      <c r="Z22" s="41">
        <f t="shared" si="10"/>
        <v>97546</v>
      </c>
      <c r="AA22" s="42">
        <f t="shared" si="11"/>
        <v>9996</v>
      </c>
      <c r="AB22" s="42">
        <f t="shared" si="12"/>
        <v>107542</v>
      </c>
      <c r="AC22" s="45">
        <f t="shared" si="13"/>
        <v>0</v>
      </c>
      <c r="AD22" s="41">
        <v>0</v>
      </c>
      <c r="AE22" s="42">
        <v>0</v>
      </c>
      <c r="AF22" s="42">
        <f t="shared" si="14"/>
        <v>0</v>
      </c>
      <c r="AG22" s="45">
        <f t="shared" si="15"/>
        <v>0</v>
      </c>
      <c r="AH22" s="45">
        <f t="shared" si="16"/>
        <v>0</v>
      </c>
      <c r="AI22" s="14">
        <v>0</v>
      </c>
      <c r="AJ22" s="14">
        <v>0</v>
      </c>
      <c r="AK22" s="14">
        <v>0</v>
      </c>
      <c r="AL22" s="14"/>
    </row>
    <row r="23" spans="1:38" s="15" customFormat="1" ht="12.75">
      <c r="A23" s="30" t="s">
        <v>95</v>
      </c>
      <c r="B23" s="94" t="s">
        <v>385</v>
      </c>
      <c r="C23" s="40" t="s">
        <v>386</v>
      </c>
      <c r="D23" s="41">
        <v>0</v>
      </c>
      <c r="E23" s="42">
        <v>40</v>
      </c>
      <c r="F23" s="43">
        <f t="shared" si="0"/>
        <v>40</v>
      </c>
      <c r="G23" s="41">
        <v>0</v>
      </c>
      <c r="H23" s="42">
        <v>40</v>
      </c>
      <c r="I23" s="44">
        <f t="shared" si="1"/>
        <v>40</v>
      </c>
      <c r="J23" s="41">
        <v>4539</v>
      </c>
      <c r="K23" s="42">
        <v>2029</v>
      </c>
      <c r="L23" s="42">
        <f t="shared" si="2"/>
        <v>6568</v>
      </c>
      <c r="M23" s="45">
        <f t="shared" si="3"/>
        <v>164.2</v>
      </c>
      <c r="N23" s="46">
        <v>16525</v>
      </c>
      <c r="O23" s="47">
        <v>5024</v>
      </c>
      <c r="P23" s="48">
        <f t="shared" si="4"/>
        <v>21549</v>
      </c>
      <c r="Q23" s="45">
        <f t="shared" si="5"/>
        <v>538.725</v>
      </c>
      <c r="R23" s="46">
        <v>24930</v>
      </c>
      <c r="S23" s="48">
        <v>4779</v>
      </c>
      <c r="T23" s="48">
        <f t="shared" si="6"/>
        <v>29709</v>
      </c>
      <c r="U23" s="45">
        <f t="shared" si="7"/>
        <v>742.725</v>
      </c>
      <c r="V23" s="46">
        <v>3870</v>
      </c>
      <c r="W23" s="48">
        <v>12097</v>
      </c>
      <c r="X23" s="48">
        <f t="shared" si="8"/>
        <v>15967</v>
      </c>
      <c r="Y23" s="45">
        <f t="shared" si="9"/>
        <v>399.175</v>
      </c>
      <c r="Z23" s="41">
        <f t="shared" si="10"/>
        <v>49864</v>
      </c>
      <c r="AA23" s="42">
        <f t="shared" si="11"/>
        <v>23929</v>
      </c>
      <c r="AB23" s="42">
        <f t="shared" si="12"/>
        <v>73793</v>
      </c>
      <c r="AC23" s="45">
        <f t="shared" si="13"/>
        <v>1844.825</v>
      </c>
      <c r="AD23" s="41">
        <v>0</v>
      </c>
      <c r="AE23" s="42">
        <v>0</v>
      </c>
      <c r="AF23" s="42">
        <f t="shared" si="14"/>
        <v>0</v>
      </c>
      <c r="AG23" s="45">
        <f t="shared" si="15"/>
        <v>0</v>
      </c>
      <c r="AH23" s="45">
        <f t="shared" si="16"/>
        <v>0</v>
      </c>
      <c r="AI23" s="14">
        <v>0</v>
      </c>
      <c r="AJ23" s="14">
        <v>0</v>
      </c>
      <c r="AK23" s="14">
        <v>112</v>
      </c>
      <c r="AL23" s="14"/>
    </row>
    <row r="24" spans="1:38" s="15" customFormat="1" ht="12.75">
      <c r="A24" s="30" t="s">
        <v>95</v>
      </c>
      <c r="B24" s="94" t="s">
        <v>387</v>
      </c>
      <c r="C24" s="40" t="s">
        <v>388</v>
      </c>
      <c r="D24" s="41">
        <v>0</v>
      </c>
      <c r="E24" s="42">
        <v>0</v>
      </c>
      <c r="F24" s="43">
        <f t="shared" si="0"/>
        <v>0</v>
      </c>
      <c r="G24" s="41">
        <v>0</v>
      </c>
      <c r="H24" s="42">
        <v>0</v>
      </c>
      <c r="I24" s="44">
        <f t="shared" si="1"/>
        <v>0</v>
      </c>
      <c r="J24" s="41">
        <v>1556</v>
      </c>
      <c r="K24" s="42">
        <v>107</v>
      </c>
      <c r="L24" s="42">
        <f t="shared" si="2"/>
        <v>1663</v>
      </c>
      <c r="M24" s="45">
        <f t="shared" si="3"/>
        <v>0</v>
      </c>
      <c r="N24" s="46">
        <v>10757</v>
      </c>
      <c r="O24" s="47">
        <v>1090</v>
      </c>
      <c r="P24" s="48">
        <f t="shared" si="4"/>
        <v>11847</v>
      </c>
      <c r="Q24" s="45">
        <f t="shared" si="5"/>
        <v>0</v>
      </c>
      <c r="R24" s="46">
        <v>3863</v>
      </c>
      <c r="S24" s="48">
        <v>4344</v>
      </c>
      <c r="T24" s="48">
        <f t="shared" si="6"/>
        <v>8207</v>
      </c>
      <c r="U24" s="45">
        <f t="shared" si="7"/>
        <v>0</v>
      </c>
      <c r="V24" s="46">
        <v>13275</v>
      </c>
      <c r="W24" s="48">
        <v>4884</v>
      </c>
      <c r="X24" s="48">
        <f t="shared" si="8"/>
        <v>18159</v>
      </c>
      <c r="Y24" s="45">
        <f t="shared" si="9"/>
        <v>0</v>
      </c>
      <c r="Z24" s="41">
        <f t="shared" si="10"/>
        <v>29451</v>
      </c>
      <c r="AA24" s="42">
        <f t="shared" si="11"/>
        <v>10425</v>
      </c>
      <c r="AB24" s="42">
        <f t="shared" si="12"/>
        <v>39876</v>
      </c>
      <c r="AC24" s="45">
        <f t="shared" si="13"/>
        <v>0</v>
      </c>
      <c r="AD24" s="41">
        <v>0</v>
      </c>
      <c r="AE24" s="42">
        <v>0</v>
      </c>
      <c r="AF24" s="42">
        <f t="shared" si="14"/>
        <v>0</v>
      </c>
      <c r="AG24" s="45">
        <f t="shared" si="15"/>
        <v>0</v>
      </c>
      <c r="AH24" s="45">
        <f t="shared" si="16"/>
        <v>0</v>
      </c>
      <c r="AI24" s="14">
        <v>0</v>
      </c>
      <c r="AJ24" s="14">
        <v>0</v>
      </c>
      <c r="AK24" s="14">
        <v>0</v>
      </c>
      <c r="AL24" s="14"/>
    </row>
    <row r="25" spans="1:38" s="15" customFormat="1" ht="12.75">
      <c r="A25" s="30" t="s">
        <v>95</v>
      </c>
      <c r="B25" s="94" t="s">
        <v>80</v>
      </c>
      <c r="C25" s="40" t="s">
        <v>81</v>
      </c>
      <c r="D25" s="41">
        <v>2012933</v>
      </c>
      <c r="E25" s="42">
        <v>1244109</v>
      </c>
      <c r="F25" s="43">
        <f t="shared" si="0"/>
        <v>3257042</v>
      </c>
      <c r="G25" s="41">
        <v>2432302</v>
      </c>
      <c r="H25" s="42">
        <v>1244109</v>
      </c>
      <c r="I25" s="44">
        <f t="shared" si="1"/>
        <v>3676411</v>
      </c>
      <c r="J25" s="41">
        <v>0</v>
      </c>
      <c r="K25" s="42">
        <v>177947</v>
      </c>
      <c r="L25" s="42">
        <f t="shared" si="2"/>
        <v>177947</v>
      </c>
      <c r="M25" s="45">
        <f t="shared" si="3"/>
        <v>0.05463454263101305</v>
      </c>
      <c r="N25" s="46">
        <v>0</v>
      </c>
      <c r="O25" s="47">
        <v>255230</v>
      </c>
      <c r="P25" s="48">
        <f t="shared" si="4"/>
        <v>255230</v>
      </c>
      <c r="Q25" s="45">
        <f t="shared" si="5"/>
        <v>0.06942368521909004</v>
      </c>
      <c r="R25" s="46">
        <v>1090598</v>
      </c>
      <c r="S25" s="48">
        <v>219898</v>
      </c>
      <c r="T25" s="48">
        <f t="shared" si="6"/>
        <v>1310496</v>
      </c>
      <c r="U25" s="45">
        <f t="shared" si="7"/>
        <v>0.35646068951485566</v>
      </c>
      <c r="V25" s="46">
        <v>620244</v>
      </c>
      <c r="W25" s="48">
        <v>350091</v>
      </c>
      <c r="X25" s="48">
        <f t="shared" si="8"/>
        <v>970335</v>
      </c>
      <c r="Y25" s="45">
        <f t="shared" si="9"/>
        <v>0.2639353978649286</v>
      </c>
      <c r="Z25" s="41">
        <f t="shared" si="10"/>
        <v>1710842</v>
      </c>
      <c r="AA25" s="42">
        <f t="shared" si="11"/>
        <v>1003166</v>
      </c>
      <c r="AB25" s="42">
        <f t="shared" si="12"/>
        <v>2714008</v>
      </c>
      <c r="AC25" s="45">
        <f t="shared" si="13"/>
        <v>0.738222141104463</v>
      </c>
      <c r="AD25" s="41">
        <v>86353</v>
      </c>
      <c r="AE25" s="42">
        <v>0</v>
      </c>
      <c r="AF25" s="42">
        <f t="shared" si="14"/>
        <v>86353</v>
      </c>
      <c r="AG25" s="45">
        <f t="shared" si="15"/>
        <v>0.7258789976307878</v>
      </c>
      <c r="AH25" s="45">
        <f t="shared" si="16"/>
        <v>10.236841800516485</v>
      </c>
      <c r="AI25" s="14">
        <v>2410928</v>
      </c>
      <c r="AJ25" s="14">
        <v>2410928</v>
      </c>
      <c r="AK25" s="14">
        <v>1750042</v>
      </c>
      <c r="AL25" s="14"/>
    </row>
    <row r="26" spans="1:38" s="15" customFormat="1" ht="12.75">
      <c r="A26" s="30" t="s">
        <v>95</v>
      </c>
      <c r="B26" s="94" t="s">
        <v>389</v>
      </c>
      <c r="C26" s="40" t="s">
        <v>390</v>
      </c>
      <c r="D26" s="41">
        <v>0</v>
      </c>
      <c r="E26" s="42">
        <v>0</v>
      </c>
      <c r="F26" s="43">
        <f t="shared" si="0"/>
        <v>0</v>
      </c>
      <c r="G26" s="41">
        <v>0</v>
      </c>
      <c r="H26" s="42">
        <v>0</v>
      </c>
      <c r="I26" s="44">
        <f t="shared" si="1"/>
        <v>0</v>
      </c>
      <c r="J26" s="41">
        <v>34245</v>
      </c>
      <c r="K26" s="42">
        <v>3584</v>
      </c>
      <c r="L26" s="42">
        <f t="shared" si="2"/>
        <v>37829</v>
      </c>
      <c r="M26" s="45">
        <f t="shared" si="3"/>
        <v>0</v>
      </c>
      <c r="N26" s="46">
        <v>40760</v>
      </c>
      <c r="O26" s="47">
        <v>6349</v>
      </c>
      <c r="P26" s="48">
        <f t="shared" si="4"/>
        <v>47109</v>
      </c>
      <c r="Q26" s="45">
        <f t="shared" si="5"/>
        <v>0</v>
      </c>
      <c r="R26" s="46">
        <v>26067</v>
      </c>
      <c r="S26" s="48">
        <v>9099</v>
      </c>
      <c r="T26" s="48">
        <f t="shared" si="6"/>
        <v>35166</v>
      </c>
      <c r="U26" s="45">
        <f t="shared" si="7"/>
        <v>0</v>
      </c>
      <c r="V26" s="46">
        <v>4476</v>
      </c>
      <c r="W26" s="48">
        <v>8175</v>
      </c>
      <c r="X26" s="48">
        <f t="shared" si="8"/>
        <v>12651</v>
      </c>
      <c r="Y26" s="45">
        <f t="shared" si="9"/>
        <v>0</v>
      </c>
      <c r="Z26" s="41">
        <f t="shared" si="10"/>
        <v>105548</v>
      </c>
      <c r="AA26" s="42">
        <f t="shared" si="11"/>
        <v>27207</v>
      </c>
      <c r="AB26" s="42">
        <f t="shared" si="12"/>
        <v>132755</v>
      </c>
      <c r="AC26" s="45">
        <f t="shared" si="13"/>
        <v>0</v>
      </c>
      <c r="AD26" s="41">
        <v>0</v>
      </c>
      <c r="AE26" s="42">
        <v>0</v>
      </c>
      <c r="AF26" s="42">
        <f t="shared" si="14"/>
        <v>0</v>
      </c>
      <c r="AG26" s="45">
        <f t="shared" si="15"/>
        <v>0</v>
      </c>
      <c r="AH26" s="45">
        <f t="shared" si="16"/>
        <v>0</v>
      </c>
      <c r="AI26" s="14">
        <v>0</v>
      </c>
      <c r="AJ26" s="14">
        <v>0</v>
      </c>
      <c r="AK26" s="14">
        <v>0</v>
      </c>
      <c r="AL26" s="14"/>
    </row>
    <row r="27" spans="1:38" s="15" customFormat="1" ht="12.75">
      <c r="A27" s="30" t="s">
        <v>114</v>
      </c>
      <c r="B27" s="94" t="s">
        <v>391</v>
      </c>
      <c r="C27" s="40" t="s">
        <v>392</v>
      </c>
      <c r="D27" s="41">
        <v>0</v>
      </c>
      <c r="E27" s="42">
        <v>0</v>
      </c>
      <c r="F27" s="43">
        <f t="shared" si="0"/>
        <v>0</v>
      </c>
      <c r="G27" s="41">
        <v>0</v>
      </c>
      <c r="H27" s="42">
        <v>0</v>
      </c>
      <c r="I27" s="44">
        <f t="shared" si="1"/>
        <v>0</v>
      </c>
      <c r="J27" s="41">
        <v>157093</v>
      </c>
      <c r="K27" s="42">
        <v>53</v>
      </c>
      <c r="L27" s="42">
        <f t="shared" si="2"/>
        <v>157146</v>
      </c>
      <c r="M27" s="45">
        <f t="shared" si="3"/>
        <v>0</v>
      </c>
      <c r="N27" s="46">
        <v>388082</v>
      </c>
      <c r="O27" s="47">
        <v>80</v>
      </c>
      <c r="P27" s="48">
        <f t="shared" si="4"/>
        <v>388162</v>
      </c>
      <c r="Q27" s="45">
        <f t="shared" si="5"/>
        <v>0</v>
      </c>
      <c r="R27" s="46">
        <v>486077</v>
      </c>
      <c r="S27" s="48">
        <v>80</v>
      </c>
      <c r="T27" s="48">
        <f t="shared" si="6"/>
        <v>486157</v>
      </c>
      <c r="U27" s="45">
        <f t="shared" si="7"/>
        <v>0</v>
      </c>
      <c r="V27" s="46">
        <v>400285</v>
      </c>
      <c r="W27" s="48">
        <v>80</v>
      </c>
      <c r="X27" s="48">
        <f t="shared" si="8"/>
        <v>400365</v>
      </c>
      <c r="Y27" s="45">
        <f t="shared" si="9"/>
        <v>0</v>
      </c>
      <c r="Z27" s="41">
        <f t="shared" si="10"/>
        <v>1431537</v>
      </c>
      <c r="AA27" s="42">
        <f t="shared" si="11"/>
        <v>293</v>
      </c>
      <c r="AB27" s="42">
        <f t="shared" si="12"/>
        <v>1431830</v>
      </c>
      <c r="AC27" s="45">
        <f t="shared" si="13"/>
        <v>0</v>
      </c>
      <c r="AD27" s="41">
        <v>184165</v>
      </c>
      <c r="AE27" s="42">
        <v>0</v>
      </c>
      <c r="AF27" s="42">
        <f t="shared" si="14"/>
        <v>184165</v>
      </c>
      <c r="AG27" s="45">
        <f t="shared" si="15"/>
        <v>0</v>
      </c>
      <c r="AH27" s="45">
        <f t="shared" si="16"/>
        <v>1.173947275540955</v>
      </c>
      <c r="AI27" s="14">
        <v>0</v>
      </c>
      <c r="AJ27" s="14">
        <v>0</v>
      </c>
      <c r="AK27" s="14">
        <v>293194</v>
      </c>
      <c r="AL27" s="14"/>
    </row>
    <row r="28" spans="1:38" s="87" customFormat="1" ht="12.75">
      <c r="A28" s="95"/>
      <c r="B28" s="112" t="s">
        <v>641</v>
      </c>
      <c r="C28" s="33"/>
      <c r="D28" s="52">
        <f>SUM(D22:D27)</f>
        <v>2012933</v>
      </c>
      <c r="E28" s="53">
        <f>SUM(E22:E27)</f>
        <v>1244149</v>
      </c>
      <c r="F28" s="89">
        <f t="shared" si="0"/>
        <v>3257082</v>
      </c>
      <c r="G28" s="52">
        <f>SUM(G22:G27)</f>
        <v>2432302</v>
      </c>
      <c r="H28" s="53">
        <f>SUM(H22:H27)</f>
        <v>1244149</v>
      </c>
      <c r="I28" s="54">
        <f t="shared" si="1"/>
        <v>3676451</v>
      </c>
      <c r="J28" s="52">
        <f>SUM(J22:J27)</f>
        <v>233973</v>
      </c>
      <c r="K28" s="53">
        <f>SUM(K22:K27)</f>
        <v>183900</v>
      </c>
      <c r="L28" s="53">
        <f t="shared" si="2"/>
        <v>417873</v>
      </c>
      <c r="M28" s="55">
        <f t="shared" si="3"/>
        <v>0.12829673922854876</v>
      </c>
      <c r="N28" s="74">
        <f>SUM(N22:N27)</f>
        <v>471374</v>
      </c>
      <c r="O28" s="75">
        <f>SUM(O22:O27)</f>
        <v>271620</v>
      </c>
      <c r="P28" s="76">
        <f t="shared" si="4"/>
        <v>742994</v>
      </c>
      <c r="Q28" s="55">
        <f t="shared" si="5"/>
        <v>0.2020954447645297</v>
      </c>
      <c r="R28" s="74">
        <f>SUM(R22:R27)</f>
        <v>1658126</v>
      </c>
      <c r="S28" s="76">
        <f>SUM(S22:S27)</f>
        <v>244148</v>
      </c>
      <c r="T28" s="76">
        <f t="shared" si="6"/>
        <v>1902274</v>
      </c>
      <c r="U28" s="55">
        <f t="shared" si="7"/>
        <v>0.5174212848206056</v>
      </c>
      <c r="V28" s="74">
        <f>SUM(V22:V27)</f>
        <v>1061315</v>
      </c>
      <c r="W28" s="76">
        <f>SUM(W22:W27)</f>
        <v>375348</v>
      </c>
      <c r="X28" s="76">
        <f t="shared" si="8"/>
        <v>1436663</v>
      </c>
      <c r="Y28" s="55">
        <f t="shared" si="9"/>
        <v>0.39077441804609936</v>
      </c>
      <c r="Z28" s="52">
        <f t="shared" si="10"/>
        <v>3424788</v>
      </c>
      <c r="AA28" s="53">
        <f t="shared" si="11"/>
        <v>1075016</v>
      </c>
      <c r="AB28" s="53">
        <f t="shared" si="12"/>
        <v>4499804</v>
      </c>
      <c r="AC28" s="55">
        <f t="shared" si="13"/>
        <v>1.2239532092226988</v>
      </c>
      <c r="AD28" s="52">
        <f>SUM(AD22:AD27)</f>
        <v>270518</v>
      </c>
      <c r="AE28" s="53">
        <f>SUM(AE22:AE27)</f>
        <v>0</v>
      </c>
      <c r="AF28" s="53">
        <f t="shared" si="14"/>
        <v>270518</v>
      </c>
      <c r="AG28" s="55">
        <f t="shared" si="15"/>
        <v>0.8475358865963646</v>
      </c>
      <c r="AH28" s="55">
        <f t="shared" si="16"/>
        <v>4.310785234254283</v>
      </c>
      <c r="AI28" s="96">
        <f>SUM(AI22:AI27)</f>
        <v>2410928</v>
      </c>
      <c r="AJ28" s="96">
        <f>SUM(AJ22:AJ27)</f>
        <v>2410928</v>
      </c>
      <c r="AK28" s="96">
        <f>SUM(AK22:AK27)</f>
        <v>2043348</v>
      </c>
      <c r="AL28" s="96"/>
    </row>
    <row r="29" spans="1:38" s="15" customFormat="1" ht="12.75">
      <c r="A29" s="30" t="s">
        <v>95</v>
      </c>
      <c r="B29" s="94" t="s">
        <v>393</v>
      </c>
      <c r="C29" s="40" t="s">
        <v>394</v>
      </c>
      <c r="D29" s="41">
        <v>103914</v>
      </c>
      <c r="E29" s="42">
        <v>0</v>
      </c>
      <c r="F29" s="43">
        <f t="shared" si="0"/>
        <v>103914</v>
      </c>
      <c r="G29" s="41">
        <v>103914</v>
      </c>
      <c r="H29" s="42">
        <v>0</v>
      </c>
      <c r="I29" s="44">
        <f t="shared" si="1"/>
        <v>103914</v>
      </c>
      <c r="J29" s="41">
        <v>37962</v>
      </c>
      <c r="K29" s="42">
        <v>0</v>
      </c>
      <c r="L29" s="42">
        <f t="shared" si="2"/>
        <v>37962</v>
      </c>
      <c r="M29" s="45">
        <f t="shared" si="3"/>
        <v>0.365321323402044</v>
      </c>
      <c r="N29" s="46">
        <v>36186</v>
      </c>
      <c r="O29" s="47">
        <v>0</v>
      </c>
      <c r="P29" s="48">
        <f t="shared" si="4"/>
        <v>36186</v>
      </c>
      <c r="Q29" s="45">
        <f t="shared" si="5"/>
        <v>0.3482302673364513</v>
      </c>
      <c r="R29" s="46">
        <v>23222</v>
      </c>
      <c r="S29" s="48">
        <v>0</v>
      </c>
      <c r="T29" s="48">
        <f t="shared" si="6"/>
        <v>23222</v>
      </c>
      <c r="U29" s="45">
        <f t="shared" si="7"/>
        <v>0.22347325673152799</v>
      </c>
      <c r="V29" s="46">
        <v>92634</v>
      </c>
      <c r="W29" s="48">
        <v>0</v>
      </c>
      <c r="X29" s="48">
        <f t="shared" si="8"/>
        <v>92634</v>
      </c>
      <c r="Y29" s="45">
        <f t="shared" si="9"/>
        <v>0.8914486979617761</v>
      </c>
      <c r="Z29" s="41">
        <f t="shared" si="10"/>
        <v>190004</v>
      </c>
      <c r="AA29" s="42">
        <f t="shared" si="11"/>
        <v>0</v>
      </c>
      <c r="AB29" s="42">
        <f t="shared" si="12"/>
        <v>190004</v>
      </c>
      <c r="AC29" s="45">
        <f t="shared" si="13"/>
        <v>1.8284735454317993</v>
      </c>
      <c r="AD29" s="41">
        <v>0</v>
      </c>
      <c r="AE29" s="42">
        <v>0</v>
      </c>
      <c r="AF29" s="42">
        <f t="shared" si="14"/>
        <v>0</v>
      </c>
      <c r="AG29" s="45">
        <f t="shared" si="15"/>
        <v>0</v>
      </c>
      <c r="AH29" s="45">
        <f t="shared" si="16"/>
        <v>0</v>
      </c>
      <c r="AI29" s="14">
        <v>0</v>
      </c>
      <c r="AJ29" s="14">
        <v>0</v>
      </c>
      <c r="AK29" s="14">
        <v>0</v>
      </c>
      <c r="AL29" s="14"/>
    </row>
    <row r="30" spans="1:38" s="15" customFormat="1" ht="12.75">
      <c r="A30" s="30" t="s">
        <v>95</v>
      </c>
      <c r="B30" s="94" t="s">
        <v>395</v>
      </c>
      <c r="C30" s="40" t="s">
        <v>396</v>
      </c>
      <c r="D30" s="41">
        <v>0</v>
      </c>
      <c r="E30" s="42">
        <v>0</v>
      </c>
      <c r="F30" s="43">
        <f t="shared" si="0"/>
        <v>0</v>
      </c>
      <c r="G30" s="41">
        <v>0</v>
      </c>
      <c r="H30" s="42">
        <v>0</v>
      </c>
      <c r="I30" s="44">
        <f t="shared" si="1"/>
        <v>0</v>
      </c>
      <c r="J30" s="41">
        <v>63656</v>
      </c>
      <c r="K30" s="42">
        <v>74</v>
      </c>
      <c r="L30" s="42">
        <f t="shared" si="2"/>
        <v>63730</v>
      </c>
      <c r="M30" s="45">
        <f t="shared" si="3"/>
        <v>0</v>
      </c>
      <c r="N30" s="46">
        <v>49607</v>
      </c>
      <c r="O30" s="47">
        <v>0</v>
      </c>
      <c r="P30" s="48">
        <f t="shared" si="4"/>
        <v>49607</v>
      </c>
      <c r="Q30" s="45">
        <f t="shared" si="5"/>
        <v>0</v>
      </c>
      <c r="R30" s="46">
        <v>41350</v>
      </c>
      <c r="S30" s="48">
        <v>10941</v>
      </c>
      <c r="T30" s="48">
        <f t="shared" si="6"/>
        <v>52291</v>
      </c>
      <c r="U30" s="45">
        <f t="shared" si="7"/>
        <v>0</v>
      </c>
      <c r="V30" s="46">
        <v>52485</v>
      </c>
      <c r="W30" s="48">
        <v>11711</v>
      </c>
      <c r="X30" s="48">
        <f t="shared" si="8"/>
        <v>64196</v>
      </c>
      <c r="Y30" s="45">
        <f t="shared" si="9"/>
        <v>0</v>
      </c>
      <c r="Z30" s="41">
        <f t="shared" si="10"/>
        <v>207098</v>
      </c>
      <c r="AA30" s="42">
        <f t="shared" si="11"/>
        <v>22726</v>
      </c>
      <c r="AB30" s="42">
        <f t="shared" si="12"/>
        <v>229824</v>
      </c>
      <c r="AC30" s="45">
        <f t="shared" si="13"/>
        <v>0</v>
      </c>
      <c r="AD30" s="41">
        <v>0</v>
      </c>
      <c r="AE30" s="42">
        <v>0</v>
      </c>
      <c r="AF30" s="42">
        <f t="shared" si="14"/>
        <v>0</v>
      </c>
      <c r="AG30" s="45">
        <f t="shared" si="15"/>
        <v>0</v>
      </c>
      <c r="AH30" s="45">
        <f t="shared" si="16"/>
        <v>0</v>
      </c>
      <c r="AI30" s="14">
        <v>0</v>
      </c>
      <c r="AJ30" s="14">
        <v>0</v>
      </c>
      <c r="AK30" s="14">
        <v>0</v>
      </c>
      <c r="AL30" s="14"/>
    </row>
    <row r="31" spans="1:38" s="15" customFormat="1" ht="12.75">
      <c r="A31" s="30" t="s">
        <v>95</v>
      </c>
      <c r="B31" s="94" t="s">
        <v>397</v>
      </c>
      <c r="C31" s="40" t="s">
        <v>398</v>
      </c>
      <c r="D31" s="41">
        <v>0</v>
      </c>
      <c r="E31" s="42">
        <v>0</v>
      </c>
      <c r="F31" s="44">
        <f t="shared" si="0"/>
        <v>0</v>
      </c>
      <c r="G31" s="41">
        <v>0</v>
      </c>
      <c r="H31" s="42">
        <v>0</v>
      </c>
      <c r="I31" s="44">
        <f t="shared" si="1"/>
        <v>0</v>
      </c>
      <c r="J31" s="41">
        <v>16406</v>
      </c>
      <c r="K31" s="42">
        <v>1702</v>
      </c>
      <c r="L31" s="42">
        <f t="shared" si="2"/>
        <v>18108</v>
      </c>
      <c r="M31" s="45">
        <f t="shared" si="3"/>
        <v>0</v>
      </c>
      <c r="N31" s="46">
        <v>26370</v>
      </c>
      <c r="O31" s="47">
        <v>4407</v>
      </c>
      <c r="P31" s="48">
        <f t="shared" si="4"/>
        <v>30777</v>
      </c>
      <c r="Q31" s="45">
        <f t="shared" si="5"/>
        <v>0</v>
      </c>
      <c r="R31" s="46">
        <v>13900</v>
      </c>
      <c r="S31" s="48">
        <v>2209</v>
      </c>
      <c r="T31" s="48">
        <f t="shared" si="6"/>
        <v>16109</v>
      </c>
      <c r="U31" s="45">
        <f t="shared" si="7"/>
        <v>0</v>
      </c>
      <c r="V31" s="46">
        <v>11702</v>
      </c>
      <c r="W31" s="48">
        <v>7701</v>
      </c>
      <c r="X31" s="48">
        <f t="shared" si="8"/>
        <v>19403</v>
      </c>
      <c r="Y31" s="45">
        <f t="shared" si="9"/>
        <v>0</v>
      </c>
      <c r="Z31" s="41">
        <f t="shared" si="10"/>
        <v>68378</v>
      </c>
      <c r="AA31" s="42">
        <f t="shared" si="11"/>
        <v>16019</v>
      </c>
      <c r="AB31" s="42">
        <f t="shared" si="12"/>
        <v>84397</v>
      </c>
      <c r="AC31" s="45">
        <f t="shared" si="13"/>
        <v>0</v>
      </c>
      <c r="AD31" s="41">
        <v>0</v>
      </c>
      <c r="AE31" s="42">
        <v>0</v>
      </c>
      <c r="AF31" s="42">
        <f t="shared" si="14"/>
        <v>0</v>
      </c>
      <c r="AG31" s="45">
        <f t="shared" si="15"/>
        <v>0</v>
      </c>
      <c r="AH31" s="45">
        <f t="shared" si="16"/>
        <v>0</v>
      </c>
      <c r="AI31" s="14">
        <v>0</v>
      </c>
      <c r="AJ31" s="14">
        <v>0</v>
      </c>
      <c r="AK31" s="14">
        <v>0</v>
      </c>
      <c r="AL31" s="14"/>
    </row>
    <row r="32" spans="1:38" s="15" customFormat="1" ht="12.75">
      <c r="A32" s="30" t="s">
        <v>95</v>
      </c>
      <c r="B32" s="94" t="s">
        <v>399</v>
      </c>
      <c r="C32" s="40" t="s">
        <v>400</v>
      </c>
      <c r="D32" s="41">
        <v>127229</v>
      </c>
      <c r="E32" s="42">
        <v>34848</v>
      </c>
      <c r="F32" s="43">
        <f t="shared" si="0"/>
        <v>162077</v>
      </c>
      <c r="G32" s="41">
        <v>127229</v>
      </c>
      <c r="H32" s="42">
        <v>34848</v>
      </c>
      <c r="I32" s="44">
        <f t="shared" si="1"/>
        <v>162077</v>
      </c>
      <c r="J32" s="41">
        <v>29956</v>
      </c>
      <c r="K32" s="42">
        <v>200</v>
      </c>
      <c r="L32" s="42">
        <f t="shared" si="2"/>
        <v>30156</v>
      </c>
      <c r="M32" s="45">
        <f t="shared" si="3"/>
        <v>0.1860597123589405</v>
      </c>
      <c r="N32" s="46">
        <v>22226</v>
      </c>
      <c r="O32" s="47">
        <v>0</v>
      </c>
      <c r="P32" s="48">
        <f t="shared" si="4"/>
        <v>22226</v>
      </c>
      <c r="Q32" s="45">
        <f t="shared" si="5"/>
        <v>0.13713235067282833</v>
      </c>
      <c r="R32" s="46">
        <v>47800</v>
      </c>
      <c r="S32" s="48">
        <v>12801</v>
      </c>
      <c r="T32" s="48">
        <f t="shared" si="6"/>
        <v>60601</v>
      </c>
      <c r="U32" s="45">
        <f t="shared" si="7"/>
        <v>0.3739025278108553</v>
      </c>
      <c r="V32" s="46">
        <v>37779</v>
      </c>
      <c r="W32" s="48">
        <v>13278</v>
      </c>
      <c r="X32" s="48">
        <f t="shared" si="8"/>
        <v>51057</v>
      </c>
      <c r="Y32" s="45">
        <f t="shared" si="9"/>
        <v>0.3150169363944298</v>
      </c>
      <c r="Z32" s="41">
        <f t="shared" si="10"/>
        <v>137761</v>
      </c>
      <c r="AA32" s="42">
        <f t="shared" si="11"/>
        <v>26279</v>
      </c>
      <c r="AB32" s="42">
        <f t="shared" si="12"/>
        <v>164040</v>
      </c>
      <c r="AC32" s="45">
        <f t="shared" si="13"/>
        <v>1.012111527237054</v>
      </c>
      <c r="AD32" s="41">
        <v>0</v>
      </c>
      <c r="AE32" s="42">
        <v>0</v>
      </c>
      <c r="AF32" s="42">
        <f t="shared" si="14"/>
        <v>0</v>
      </c>
      <c r="AG32" s="45">
        <f t="shared" si="15"/>
        <v>0</v>
      </c>
      <c r="AH32" s="45">
        <f t="shared" si="16"/>
        <v>0</v>
      </c>
      <c r="AI32" s="14">
        <v>0</v>
      </c>
      <c r="AJ32" s="14">
        <v>0</v>
      </c>
      <c r="AK32" s="14">
        <v>6353</v>
      </c>
      <c r="AL32" s="14"/>
    </row>
    <row r="33" spans="1:38" s="15" customFormat="1" ht="12.75">
      <c r="A33" s="30" t="s">
        <v>95</v>
      </c>
      <c r="B33" s="94" t="s">
        <v>401</v>
      </c>
      <c r="C33" s="40" t="s">
        <v>402</v>
      </c>
      <c r="D33" s="41">
        <v>0</v>
      </c>
      <c r="E33" s="42">
        <v>0</v>
      </c>
      <c r="F33" s="43">
        <f t="shared" si="0"/>
        <v>0</v>
      </c>
      <c r="G33" s="41">
        <v>0</v>
      </c>
      <c r="H33" s="42">
        <v>0</v>
      </c>
      <c r="I33" s="44">
        <f t="shared" si="1"/>
        <v>0</v>
      </c>
      <c r="J33" s="41">
        <v>40520</v>
      </c>
      <c r="K33" s="42">
        <v>5453</v>
      </c>
      <c r="L33" s="42">
        <f t="shared" si="2"/>
        <v>45973</v>
      </c>
      <c r="M33" s="45">
        <f t="shared" si="3"/>
        <v>0</v>
      </c>
      <c r="N33" s="46">
        <v>14077</v>
      </c>
      <c r="O33" s="47">
        <v>2236</v>
      </c>
      <c r="P33" s="48">
        <f t="shared" si="4"/>
        <v>16313</v>
      </c>
      <c r="Q33" s="45">
        <f t="shared" si="5"/>
        <v>0</v>
      </c>
      <c r="R33" s="46">
        <v>28794</v>
      </c>
      <c r="S33" s="48">
        <v>6452</v>
      </c>
      <c r="T33" s="48">
        <f t="shared" si="6"/>
        <v>35246</v>
      </c>
      <c r="U33" s="45">
        <f t="shared" si="7"/>
        <v>0</v>
      </c>
      <c r="V33" s="46">
        <v>38959</v>
      </c>
      <c r="W33" s="48">
        <v>1776</v>
      </c>
      <c r="X33" s="48">
        <f t="shared" si="8"/>
        <v>40735</v>
      </c>
      <c r="Y33" s="45">
        <f t="shared" si="9"/>
        <v>0</v>
      </c>
      <c r="Z33" s="41">
        <f t="shared" si="10"/>
        <v>122350</v>
      </c>
      <c r="AA33" s="42">
        <f t="shared" si="11"/>
        <v>15917</v>
      </c>
      <c r="AB33" s="42">
        <f t="shared" si="12"/>
        <v>138267</v>
      </c>
      <c r="AC33" s="45">
        <f t="shared" si="13"/>
        <v>0</v>
      </c>
      <c r="AD33" s="41">
        <v>24028</v>
      </c>
      <c r="AE33" s="42">
        <v>6458</v>
      </c>
      <c r="AF33" s="42">
        <f t="shared" si="14"/>
        <v>30486</v>
      </c>
      <c r="AG33" s="45">
        <f t="shared" si="15"/>
        <v>0.9258574688996754</v>
      </c>
      <c r="AH33" s="45">
        <f t="shared" si="16"/>
        <v>0.3361871022764549</v>
      </c>
      <c r="AI33" s="14">
        <v>124436</v>
      </c>
      <c r="AJ33" s="14">
        <v>124436</v>
      </c>
      <c r="AK33" s="14">
        <v>115210</v>
      </c>
      <c r="AL33" s="14"/>
    </row>
    <row r="34" spans="1:38" s="15" customFormat="1" ht="12.75">
      <c r="A34" s="30" t="s">
        <v>95</v>
      </c>
      <c r="B34" s="94" t="s">
        <v>403</v>
      </c>
      <c r="C34" s="40" t="s">
        <v>404</v>
      </c>
      <c r="D34" s="41">
        <v>0</v>
      </c>
      <c r="E34" s="42">
        <v>0</v>
      </c>
      <c r="F34" s="43">
        <f t="shared" si="0"/>
        <v>0</v>
      </c>
      <c r="G34" s="41">
        <v>0</v>
      </c>
      <c r="H34" s="42">
        <v>0</v>
      </c>
      <c r="I34" s="44">
        <f t="shared" si="1"/>
        <v>0</v>
      </c>
      <c r="J34" s="41">
        <v>73409</v>
      </c>
      <c r="K34" s="42">
        <v>9987</v>
      </c>
      <c r="L34" s="42">
        <f t="shared" si="2"/>
        <v>83396</v>
      </c>
      <c r="M34" s="45">
        <f t="shared" si="3"/>
        <v>0</v>
      </c>
      <c r="N34" s="46">
        <v>62421</v>
      </c>
      <c r="O34" s="47">
        <v>71564</v>
      </c>
      <c r="P34" s="48">
        <f t="shared" si="4"/>
        <v>133985</v>
      </c>
      <c r="Q34" s="45">
        <f t="shared" si="5"/>
        <v>0</v>
      </c>
      <c r="R34" s="46">
        <v>55779</v>
      </c>
      <c r="S34" s="48">
        <v>21644</v>
      </c>
      <c r="T34" s="48">
        <f t="shared" si="6"/>
        <v>77423</v>
      </c>
      <c r="U34" s="45">
        <f t="shared" si="7"/>
        <v>0</v>
      </c>
      <c r="V34" s="46">
        <v>44200</v>
      </c>
      <c r="W34" s="48">
        <v>20533</v>
      </c>
      <c r="X34" s="48">
        <f t="shared" si="8"/>
        <v>64733</v>
      </c>
      <c r="Y34" s="45">
        <f t="shared" si="9"/>
        <v>0</v>
      </c>
      <c r="Z34" s="41">
        <f t="shared" si="10"/>
        <v>235809</v>
      </c>
      <c r="AA34" s="42">
        <f t="shared" si="11"/>
        <v>123728</v>
      </c>
      <c r="AB34" s="42">
        <f t="shared" si="12"/>
        <v>359537</v>
      </c>
      <c r="AC34" s="45">
        <f t="shared" si="13"/>
        <v>0</v>
      </c>
      <c r="AD34" s="41">
        <v>0</v>
      </c>
      <c r="AE34" s="42">
        <v>0</v>
      </c>
      <c r="AF34" s="42">
        <f t="shared" si="14"/>
        <v>0</v>
      </c>
      <c r="AG34" s="45">
        <f t="shared" si="15"/>
        <v>0</v>
      </c>
      <c r="AH34" s="45">
        <f t="shared" si="16"/>
        <v>0</v>
      </c>
      <c r="AI34" s="14">
        <v>0</v>
      </c>
      <c r="AJ34" s="14">
        <v>0</v>
      </c>
      <c r="AK34" s="14">
        <v>0</v>
      </c>
      <c r="AL34" s="14"/>
    </row>
    <row r="35" spans="1:38" s="15" customFormat="1" ht="12.75">
      <c r="A35" s="30" t="s">
        <v>114</v>
      </c>
      <c r="B35" s="94" t="s">
        <v>405</v>
      </c>
      <c r="C35" s="40" t="s">
        <v>406</v>
      </c>
      <c r="D35" s="41">
        <v>0</v>
      </c>
      <c r="E35" s="42">
        <v>38568</v>
      </c>
      <c r="F35" s="43">
        <f t="shared" si="0"/>
        <v>38568</v>
      </c>
      <c r="G35" s="41">
        <v>0</v>
      </c>
      <c r="H35" s="42">
        <v>38568</v>
      </c>
      <c r="I35" s="44">
        <f t="shared" si="1"/>
        <v>38568</v>
      </c>
      <c r="J35" s="41">
        <v>27377</v>
      </c>
      <c r="K35" s="42">
        <v>856</v>
      </c>
      <c r="L35" s="42">
        <f t="shared" si="2"/>
        <v>28233</v>
      </c>
      <c r="M35" s="45">
        <f t="shared" si="3"/>
        <v>0.7320317361543248</v>
      </c>
      <c r="N35" s="46">
        <v>20318</v>
      </c>
      <c r="O35" s="47">
        <v>161</v>
      </c>
      <c r="P35" s="48">
        <f t="shared" si="4"/>
        <v>20479</v>
      </c>
      <c r="Q35" s="45">
        <f t="shared" si="5"/>
        <v>0.5309842356357602</v>
      </c>
      <c r="R35" s="46">
        <v>36734</v>
      </c>
      <c r="S35" s="48">
        <v>290</v>
      </c>
      <c r="T35" s="48">
        <f t="shared" si="6"/>
        <v>37024</v>
      </c>
      <c r="U35" s="45">
        <f t="shared" si="7"/>
        <v>0.9599668118647583</v>
      </c>
      <c r="V35" s="46">
        <v>7402</v>
      </c>
      <c r="W35" s="48">
        <v>390</v>
      </c>
      <c r="X35" s="48">
        <f t="shared" si="8"/>
        <v>7792</v>
      </c>
      <c r="Y35" s="45">
        <f t="shared" si="9"/>
        <v>0.20203277328355113</v>
      </c>
      <c r="Z35" s="41">
        <f t="shared" si="10"/>
        <v>91831</v>
      </c>
      <c r="AA35" s="42">
        <f t="shared" si="11"/>
        <v>1697</v>
      </c>
      <c r="AB35" s="42">
        <f t="shared" si="12"/>
        <v>93528</v>
      </c>
      <c r="AC35" s="45">
        <f t="shared" si="13"/>
        <v>2.4250155569383947</v>
      </c>
      <c r="AD35" s="41">
        <v>0</v>
      </c>
      <c r="AE35" s="42">
        <v>0</v>
      </c>
      <c r="AF35" s="42">
        <f t="shared" si="14"/>
        <v>0</v>
      </c>
      <c r="AG35" s="45">
        <f t="shared" si="15"/>
        <v>0</v>
      </c>
      <c r="AH35" s="45">
        <f t="shared" si="16"/>
        <v>0</v>
      </c>
      <c r="AI35" s="14">
        <v>0</v>
      </c>
      <c r="AJ35" s="14">
        <v>0</v>
      </c>
      <c r="AK35" s="14">
        <v>0</v>
      </c>
      <c r="AL35" s="14"/>
    </row>
    <row r="36" spans="1:38" s="87" customFormat="1" ht="12.75">
      <c r="A36" s="95"/>
      <c r="B36" s="112" t="s">
        <v>642</v>
      </c>
      <c r="C36" s="33"/>
      <c r="D36" s="52">
        <f>SUM(D29:D35)</f>
        <v>231143</v>
      </c>
      <c r="E36" s="53">
        <f>SUM(E29:E35)</f>
        <v>73416</v>
      </c>
      <c r="F36" s="89">
        <f t="shared" si="0"/>
        <v>304559</v>
      </c>
      <c r="G36" s="52">
        <f>SUM(G29:G35)</f>
        <v>231143</v>
      </c>
      <c r="H36" s="53">
        <f>SUM(H29:H35)</f>
        <v>73416</v>
      </c>
      <c r="I36" s="54">
        <f t="shared" si="1"/>
        <v>304559</v>
      </c>
      <c r="J36" s="52">
        <f>SUM(J29:J35)</f>
        <v>289286</v>
      </c>
      <c r="K36" s="53">
        <f>SUM(K29:K35)</f>
        <v>18272</v>
      </c>
      <c r="L36" s="53">
        <f t="shared" si="2"/>
        <v>307558</v>
      </c>
      <c r="M36" s="55">
        <f t="shared" si="3"/>
        <v>1.0098470247144231</v>
      </c>
      <c r="N36" s="74">
        <f>SUM(N29:N35)</f>
        <v>231205</v>
      </c>
      <c r="O36" s="75">
        <f>SUM(O29:O35)</f>
        <v>78368</v>
      </c>
      <c r="P36" s="76">
        <f t="shared" si="4"/>
        <v>309573</v>
      </c>
      <c r="Q36" s="55">
        <f t="shared" si="5"/>
        <v>1.0164631483554911</v>
      </c>
      <c r="R36" s="74">
        <f>SUM(R29:R35)</f>
        <v>247579</v>
      </c>
      <c r="S36" s="76">
        <f>SUM(S29:S35)</f>
        <v>54337</v>
      </c>
      <c r="T36" s="76">
        <f t="shared" si="6"/>
        <v>301916</v>
      </c>
      <c r="U36" s="55">
        <f t="shared" si="7"/>
        <v>0.991321878519433</v>
      </c>
      <c r="V36" s="74">
        <f>SUM(V29:V35)</f>
        <v>285161</v>
      </c>
      <c r="W36" s="76">
        <f>SUM(W29:W35)</f>
        <v>55389</v>
      </c>
      <c r="X36" s="76">
        <f t="shared" si="8"/>
        <v>340550</v>
      </c>
      <c r="Y36" s="55">
        <f t="shared" si="9"/>
        <v>1.1181741468812283</v>
      </c>
      <c r="Z36" s="52">
        <f t="shared" si="10"/>
        <v>1053231</v>
      </c>
      <c r="AA36" s="53">
        <f t="shared" si="11"/>
        <v>206366</v>
      </c>
      <c r="AB36" s="53">
        <f t="shared" si="12"/>
        <v>1259597</v>
      </c>
      <c r="AC36" s="55">
        <f t="shared" si="13"/>
        <v>4.135806198470576</v>
      </c>
      <c r="AD36" s="52">
        <f>SUM(AD29:AD35)</f>
        <v>24028</v>
      </c>
      <c r="AE36" s="53">
        <f>SUM(AE29:AE35)</f>
        <v>6458</v>
      </c>
      <c r="AF36" s="53">
        <f t="shared" si="14"/>
        <v>30486</v>
      </c>
      <c r="AG36" s="55">
        <f t="shared" si="15"/>
        <v>0.9769118261596322</v>
      </c>
      <c r="AH36" s="55">
        <f t="shared" si="16"/>
        <v>10.170701305517287</v>
      </c>
      <c r="AI36" s="96">
        <f>SUM(AI29:AI35)</f>
        <v>124436</v>
      </c>
      <c r="AJ36" s="96">
        <f>SUM(AJ29:AJ35)</f>
        <v>124436</v>
      </c>
      <c r="AK36" s="96">
        <f>SUM(AK29:AK35)</f>
        <v>121563</v>
      </c>
      <c r="AL36" s="96"/>
    </row>
    <row r="37" spans="1:38" s="15" customFormat="1" ht="12.75">
      <c r="A37" s="30" t="s">
        <v>95</v>
      </c>
      <c r="B37" s="94" t="s">
        <v>407</v>
      </c>
      <c r="C37" s="40" t="s">
        <v>408</v>
      </c>
      <c r="D37" s="41">
        <v>0</v>
      </c>
      <c r="E37" s="42">
        <v>0</v>
      </c>
      <c r="F37" s="43">
        <f t="shared" si="0"/>
        <v>0</v>
      </c>
      <c r="G37" s="41">
        <v>0</v>
      </c>
      <c r="H37" s="42">
        <v>0</v>
      </c>
      <c r="I37" s="44">
        <f t="shared" si="1"/>
        <v>0</v>
      </c>
      <c r="J37" s="41">
        <v>52694</v>
      </c>
      <c r="K37" s="42">
        <v>1210</v>
      </c>
      <c r="L37" s="42">
        <f t="shared" si="2"/>
        <v>53904</v>
      </c>
      <c r="M37" s="45">
        <f t="shared" si="3"/>
        <v>0</v>
      </c>
      <c r="N37" s="46">
        <v>15836</v>
      </c>
      <c r="O37" s="47">
        <v>2505</v>
      </c>
      <c r="P37" s="48">
        <f t="shared" si="4"/>
        <v>18341</v>
      </c>
      <c r="Q37" s="45">
        <f t="shared" si="5"/>
        <v>0</v>
      </c>
      <c r="R37" s="46">
        <v>25130</v>
      </c>
      <c r="S37" s="48">
        <v>0</v>
      </c>
      <c r="T37" s="48">
        <f t="shared" si="6"/>
        <v>25130</v>
      </c>
      <c r="U37" s="45">
        <f t="shared" si="7"/>
        <v>0</v>
      </c>
      <c r="V37" s="46">
        <v>15605</v>
      </c>
      <c r="W37" s="48">
        <v>489</v>
      </c>
      <c r="X37" s="48">
        <f t="shared" si="8"/>
        <v>16094</v>
      </c>
      <c r="Y37" s="45">
        <f t="shared" si="9"/>
        <v>0</v>
      </c>
      <c r="Z37" s="41">
        <f t="shared" si="10"/>
        <v>109265</v>
      </c>
      <c r="AA37" s="42">
        <f t="shared" si="11"/>
        <v>4204</v>
      </c>
      <c r="AB37" s="42">
        <f t="shared" si="12"/>
        <v>113469</v>
      </c>
      <c r="AC37" s="45">
        <f t="shared" si="13"/>
        <v>0</v>
      </c>
      <c r="AD37" s="41">
        <v>0</v>
      </c>
      <c r="AE37" s="42">
        <v>0</v>
      </c>
      <c r="AF37" s="42">
        <f t="shared" si="14"/>
        <v>0</v>
      </c>
      <c r="AG37" s="45">
        <f t="shared" si="15"/>
        <v>0</v>
      </c>
      <c r="AH37" s="45">
        <f t="shared" si="16"/>
        <v>0</v>
      </c>
      <c r="AI37" s="14">
        <v>0</v>
      </c>
      <c r="AJ37" s="14">
        <v>0</v>
      </c>
      <c r="AK37" s="14">
        <v>0</v>
      </c>
      <c r="AL37" s="14"/>
    </row>
    <row r="38" spans="1:38" s="15" customFormat="1" ht="12.75">
      <c r="A38" s="30" t="s">
        <v>95</v>
      </c>
      <c r="B38" s="94" t="s">
        <v>409</v>
      </c>
      <c r="C38" s="40" t="s">
        <v>410</v>
      </c>
      <c r="D38" s="41">
        <v>191691</v>
      </c>
      <c r="E38" s="42">
        <v>82426</v>
      </c>
      <c r="F38" s="43">
        <f t="shared" si="0"/>
        <v>274117</v>
      </c>
      <c r="G38" s="41">
        <v>191691</v>
      </c>
      <c r="H38" s="42">
        <v>57607</v>
      </c>
      <c r="I38" s="44">
        <f t="shared" si="1"/>
        <v>249298</v>
      </c>
      <c r="J38" s="41">
        <v>39168</v>
      </c>
      <c r="K38" s="42">
        <v>7511</v>
      </c>
      <c r="L38" s="42">
        <f t="shared" si="2"/>
        <v>46679</v>
      </c>
      <c r="M38" s="45">
        <f t="shared" si="3"/>
        <v>0.17028859939368957</v>
      </c>
      <c r="N38" s="46">
        <v>37128</v>
      </c>
      <c r="O38" s="47">
        <v>13153</v>
      </c>
      <c r="P38" s="48">
        <f t="shared" si="4"/>
        <v>50281</v>
      </c>
      <c r="Q38" s="45">
        <f t="shared" si="5"/>
        <v>0.2016903464929522</v>
      </c>
      <c r="R38" s="46">
        <v>45811</v>
      </c>
      <c r="S38" s="48">
        <v>7181</v>
      </c>
      <c r="T38" s="48">
        <f t="shared" si="6"/>
        <v>52992</v>
      </c>
      <c r="U38" s="45">
        <f t="shared" si="7"/>
        <v>0.21256488218918723</v>
      </c>
      <c r="V38" s="46">
        <v>3560</v>
      </c>
      <c r="W38" s="48">
        <v>7904</v>
      </c>
      <c r="X38" s="48">
        <f t="shared" si="8"/>
        <v>11464</v>
      </c>
      <c r="Y38" s="45">
        <f t="shared" si="9"/>
        <v>0.045985126234466385</v>
      </c>
      <c r="Z38" s="41">
        <f t="shared" si="10"/>
        <v>125667</v>
      </c>
      <c r="AA38" s="42">
        <f t="shared" si="11"/>
        <v>35749</v>
      </c>
      <c r="AB38" s="42">
        <f t="shared" si="12"/>
        <v>161416</v>
      </c>
      <c r="AC38" s="45">
        <f t="shared" si="13"/>
        <v>0.6474821298205361</v>
      </c>
      <c r="AD38" s="41">
        <v>0</v>
      </c>
      <c r="AE38" s="42">
        <v>0</v>
      </c>
      <c r="AF38" s="42">
        <f t="shared" si="14"/>
        <v>0</v>
      </c>
      <c r="AG38" s="45">
        <f t="shared" si="15"/>
        <v>0</v>
      </c>
      <c r="AH38" s="45">
        <f t="shared" si="16"/>
        <v>0</v>
      </c>
      <c r="AI38" s="14">
        <v>0</v>
      </c>
      <c r="AJ38" s="14">
        <v>0</v>
      </c>
      <c r="AK38" s="14">
        <v>0</v>
      </c>
      <c r="AL38" s="14"/>
    </row>
    <row r="39" spans="1:38" s="15" customFormat="1" ht="12.75">
      <c r="A39" s="30" t="s">
        <v>95</v>
      </c>
      <c r="B39" s="94" t="s">
        <v>411</v>
      </c>
      <c r="C39" s="40" t="s">
        <v>412</v>
      </c>
      <c r="D39" s="41">
        <v>0</v>
      </c>
      <c r="E39" s="42">
        <v>0</v>
      </c>
      <c r="F39" s="43">
        <f t="shared" si="0"/>
        <v>0</v>
      </c>
      <c r="G39" s="41">
        <v>0</v>
      </c>
      <c r="H39" s="42">
        <v>0</v>
      </c>
      <c r="I39" s="44">
        <f t="shared" si="1"/>
        <v>0</v>
      </c>
      <c r="J39" s="41">
        <v>22743</v>
      </c>
      <c r="K39" s="42">
        <v>2830</v>
      </c>
      <c r="L39" s="42">
        <f t="shared" si="2"/>
        <v>25573</v>
      </c>
      <c r="M39" s="45">
        <f t="shared" si="3"/>
        <v>0</v>
      </c>
      <c r="N39" s="46">
        <v>0</v>
      </c>
      <c r="O39" s="47">
        <v>12041</v>
      </c>
      <c r="P39" s="48">
        <f t="shared" si="4"/>
        <v>12041</v>
      </c>
      <c r="Q39" s="45">
        <f t="shared" si="5"/>
        <v>0</v>
      </c>
      <c r="R39" s="46">
        <v>0</v>
      </c>
      <c r="S39" s="48">
        <v>9273</v>
      </c>
      <c r="T39" s="48">
        <f t="shared" si="6"/>
        <v>9273</v>
      </c>
      <c r="U39" s="45">
        <f t="shared" si="7"/>
        <v>0</v>
      </c>
      <c r="V39" s="46">
        <v>0</v>
      </c>
      <c r="W39" s="48">
        <v>8418</v>
      </c>
      <c r="X39" s="48">
        <f t="shared" si="8"/>
        <v>8418</v>
      </c>
      <c r="Y39" s="45">
        <f t="shared" si="9"/>
        <v>0</v>
      </c>
      <c r="Z39" s="41">
        <f t="shared" si="10"/>
        <v>22743</v>
      </c>
      <c r="AA39" s="42">
        <f t="shared" si="11"/>
        <v>32562</v>
      </c>
      <c r="AB39" s="42">
        <f t="shared" si="12"/>
        <v>55305</v>
      </c>
      <c r="AC39" s="45">
        <f t="shared" si="13"/>
        <v>0</v>
      </c>
      <c r="AD39" s="41">
        <v>0</v>
      </c>
      <c r="AE39" s="42">
        <v>0</v>
      </c>
      <c r="AF39" s="42">
        <f t="shared" si="14"/>
        <v>0</v>
      </c>
      <c r="AG39" s="45">
        <f t="shared" si="15"/>
        <v>0</v>
      </c>
      <c r="AH39" s="45">
        <f t="shared" si="16"/>
        <v>0</v>
      </c>
      <c r="AI39" s="14">
        <v>0</v>
      </c>
      <c r="AJ39" s="14">
        <v>0</v>
      </c>
      <c r="AK39" s="14">
        <v>0</v>
      </c>
      <c r="AL39" s="14"/>
    </row>
    <row r="40" spans="1:38" s="15" customFormat="1" ht="12.75">
      <c r="A40" s="30" t="s">
        <v>95</v>
      </c>
      <c r="B40" s="94" t="s">
        <v>413</v>
      </c>
      <c r="C40" s="40" t="s">
        <v>414</v>
      </c>
      <c r="D40" s="41">
        <v>0</v>
      </c>
      <c r="E40" s="42">
        <v>0</v>
      </c>
      <c r="F40" s="43">
        <f t="shared" si="0"/>
        <v>0</v>
      </c>
      <c r="G40" s="41">
        <v>0</v>
      </c>
      <c r="H40" s="42">
        <v>0</v>
      </c>
      <c r="I40" s="44">
        <f t="shared" si="1"/>
        <v>0</v>
      </c>
      <c r="J40" s="41">
        <v>6675</v>
      </c>
      <c r="K40" s="42">
        <v>45</v>
      </c>
      <c r="L40" s="42">
        <f t="shared" si="2"/>
        <v>6720</v>
      </c>
      <c r="M40" s="45">
        <f t="shared" si="3"/>
        <v>0</v>
      </c>
      <c r="N40" s="46">
        <v>0</v>
      </c>
      <c r="O40" s="47">
        <v>0</v>
      </c>
      <c r="P40" s="48">
        <f t="shared" si="4"/>
        <v>0</v>
      </c>
      <c r="Q40" s="45">
        <f t="shared" si="5"/>
        <v>0</v>
      </c>
      <c r="R40" s="46">
        <v>10501</v>
      </c>
      <c r="S40" s="48">
        <v>0</v>
      </c>
      <c r="T40" s="48">
        <f t="shared" si="6"/>
        <v>10501</v>
      </c>
      <c r="U40" s="45">
        <f t="shared" si="7"/>
        <v>0</v>
      </c>
      <c r="V40" s="46">
        <v>0</v>
      </c>
      <c r="W40" s="48">
        <v>0</v>
      </c>
      <c r="X40" s="48">
        <f t="shared" si="8"/>
        <v>0</v>
      </c>
      <c r="Y40" s="45">
        <f t="shared" si="9"/>
        <v>0</v>
      </c>
      <c r="Z40" s="41">
        <f t="shared" si="10"/>
        <v>17176</v>
      </c>
      <c r="AA40" s="42">
        <f t="shared" si="11"/>
        <v>45</v>
      </c>
      <c r="AB40" s="42">
        <f t="shared" si="12"/>
        <v>17221</v>
      </c>
      <c r="AC40" s="45">
        <f t="shared" si="13"/>
        <v>0</v>
      </c>
      <c r="AD40" s="41">
        <v>0</v>
      </c>
      <c r="AE40" s="42">
        <v>0</v>
      </c>
      <c r="AF40" s="42">
        <f t="shared" si="14"/>
        <v>0</v>
      </c>
      <c r="AG40" s="45">
        <f t="shared" si="15"/>
        <v>0</v>
      </c>
      <c r="AH40" s="45">
        <f t="shared" si="16"/>
        <v>0</v>
      </c>
      <c r="AI40" s="14">
        <v>0</v>
      </c>
      <c r="AJ40" s="14">
        <v>0</v>
      </c>
      <c r="AK40" s="14">
        <v>0</v>
      </c>
      <c r="AL40" s="14"/>
    </row>
    <row r="41" spans="1:38" s="15" customFormat="1" ht="12.75">
      <c r="A41" s="30" t="s">
        <v>95</v>
      </c>
      <c r="B41" s="94" t="s">
        <v>415</v>
      </c>
      <c r="C41" s="40" t="s">
        <v>416</v>
      </c>
      <c r="D41" s="41">
        <v>0</v>
      </c>
      <c r="E41" s="42">
        <v>0</v>
      </c>
      <c r="F41" s="43">
        <f t="shared" si="0"/>
        <v>0</v>
      </c>
      <c r="G41" s="41">
        <v>0</v>
      </c>
      <c r="H41" s="42">
        <v>0</v>
      </c>
      <c r="I41" s="44">
        <f t="shared" si="1"/>
        <v>0</v>
      </c>
      <c r="J41" s="41">
        <v>0</v>
      </c>
      <c r="K41" s="42">
        <v>13209</v>
      </c>
      <c r="L41" s="42">
        <f t="shared" si="2"/>
        <v>13209</v>
      </c>
      <c r="M41" s="45">
        <f t="shared" si="3"/>
        <v>0</v>
      </c>
      <c r="N41" s="46">
        <v>27581</v>
      </c>
      <c r="O41" s="47">
        <v>13209</v>
      </c>
      <c r="P41" s="48">
        <f t="shared" si="4"/>
        <v>40790</v>
      </c>
      <c r="Q41" s="45">
        <f t="shared" si="5"/>
        <v>0</v>
      </c>
      <c r="R41" s="46">
        <v>45569</v>
      </c>
      <c r="S41" s="48">
        <v>1974</v>
      </c>
      <c r="T41" s="48">
        <f t="shared" si="6"/>
        <v>47543</v>
      </c>
      <c r="U41" s="45">
        <f t="shared" si="7"/>
        <v>0</v>
      </c>
      <c r="V41" s="46">
        <v>4288</v>
      </c>
      <c r="W41" s="48">
        <v>5544</v>
      </c>
      <c r="X41" s="48">
        <f t="shared" si="8"/>
        <v>9832</v>
      </c>
      <c r="Y41" s="45">
        <f t="shared" si="9"/>
        <v>0</v>
      </c>
      <c r="Z41" s="41">
        <f t="shared" si="10"/>
        <v>77438</v>
      </c>
      <c r="AA41" s="42">
        <f t="shared" si="11"/>
        <v>33936</v>
      </c>
      <c r="AB41" s="42">
        <f t="shared" si="12"/>
        <v>111374</v>
      </c>
      <c r="AC41" s="45">
        <f t="shared" si="13"/>
        <v>0</v>
      </c>
      <c r="AD41" s="41">
        <v>14576</v>
      </c>
      <c r="AE41" s="42">
        <v>55440</v>
      </c>
      <c r="AF41" s="42">
        <f t="shared" si="14"/>
        <v>70016</v>
      </c>
      <c r="AG41" s="45">
        <f t="shared" si="15"/>
        <v>5.434996675426653</v>
      </c>
      <c r="AH41" s="45">
        <f t="shared" si="16"/>
        <v>-0.8595749542961608</v>
      </c>
      <c r="AI41" s="14">
        <v>63166</v>
      </c>
      <c r="AJ41" s="14">
        <v>63166</v>
      </c>
      <c r="AK41" s="14">
        <v>343307</v>
      </c>
      <c r="AL41" s="14"/>
    </row>
    <row r="42" spans="1:38" s="15" customFormat="1" ht="12.75">
      <c r="A42" s="30" t="s">
        <v>114</v>
      </c>
      <c r="B42" s="94" t="s">
        <v>417</v>
      </c>
      <c r="C42" s="40" t="s">
        <v>418</v>
      </c>
      <c r="D42" s="41">
        <v>803044</v>
      </c>
      <c r="E42" s="42">
        <v>513772</v>
      </c>
      <c r="F42" s="43">
        <f t="shared" si="0"/>
        <v>1316816</v>
      </c>
      <c r="G42" s="41">
        <v>803044</v>
      </c>
      <c r="H42" s="42">
        <v>513772</v>
      </c>
      <c r="I42" s="44">
        <f t="shared" si="1"/>
        <v>1316816</v>
      </c>
      <c r="J42" s="41">
        <v>104313</v>
      </c>
      <c r="K42" s="42">
        <v>23191</v>
      </c>
      <c r="L42" s="42">
        <f t="shared" si="2"/>
        <v>127504</v>
      </c>
      <c r="M42" s="45">
        <f t="shared" si="3"/>
        <v>0.09682749905833465</v>
      </c>
      <c r="N42" s="46">
        <v>141090</v>
      </c>
      <c r="O42" s="47">
        <v>67883</v>
      </c>
      <c r="P42" s="48">
        <f t="shared" si="4"/>
        <v>208973</v>
      </c>
      <c r="Q42" s="45">
        <f t="shared" si="5"/>
        <v>0.15869567198454454</v>
      </c>
      <c r="R42" s="46">
        <v>255009</v>
      </c>
      <c r="S42" s="48">
        <v>114081</v>
      </c>
      <c r="T42" s="48">
        <f t="shared" si="6"/>
        <v>369090</v>
      </c>
      <c r="U42" s="45">
        <f t="shared" si="7"/>
        <v>0.2802897291648947</v>
      </c>
      <c r="V42" s="46">
        <v>47805</v>
      </c>
      <c r="W42" s="48">
        <v>65907</v>
      </c>
      <c r="X42" s="48">
        <f t="shared" si="8"/>
        <v>113712</v>
      </c>
      <c r="Y42" s="45">
        <f t="shared" si="9"/>
        <v>0.08635375025819857</v>
      </c>
      <c r="Z42" s="41">
        <f t="shared" si="10"/>
        <v>548217</v>
      </c>
      <c r="AA42" s="42">
        <f t="shared" si="11"/>
        <v>271062</v>
      </c>
      <c r="AB42" s="42">
        <f t="shared" si="12"/>
        <v>819279</v>
      </c>
      <c r="AC42" s="45">
        <f t="shared" si="13"/>
        <v>0.6221666504659724</v>
      </c>
      <c r="AD42" s="41">
        <v>132458</v>
      </c>
      <c r="AE42" s="42">
        <v>56543</v>
      </c>
      <c r="AF42" s="42">
        <f t="shared" si="14"/>
        <v>189001</v>
      </c>
      <c r="AG42" s="45">
        <f t="shared" si="15"/>
        <v>1.163264078685663</v>
      </c>
      <c r="AH42" s="45">
        <f t="shared" si="16"/>
        <v>-0.39835238966989595</v>
      </c>
      <c r="AI42" s="14">
        <v>714946</v>
      </c>
      <c r="AJ42" s="14">
        <v>714946</v>
      </c>
      <c r="AK42" s="14">
        <v>831671</v>
      </c>
      <c r="AL42" s="14"/>
    </row>
    <row r="43" spans="1:38" s="87" customFormat="1" ht="12.75">
      <c r="A43" s="95"/>
      <c r="B43" s="112" t="s">
        <v>643</v>
      </c>
      <c r="C43" s="33"/>
      <c r="D43" s="52">
        <f>SUM(D37:D42)</f>
        <v>994735</v>
      </c>
      <c r="E43" s="53">
        <f>SUM(E37:E42)</f>
        <v>596198</v>
      </c>
      <c r="F43" s="54">
        <f t="shared" si="0"/>
        <v>1590933</v>
      </c>
      <c r="G43" s="52">
        <f>SUM(G37:G42)</f>
        <v>994735</v>
      </c>
      <c r="H43" s="53">
        <f>SUM(H37:H42)</f>
        <v>571379</v>
      </c>
      <c r="I43" s="89">
        <f t="shared" si="1"/>
        <v>1566114</v>
      </c>
      <c r="J43" s="52">
        <f>SUM(J37:J42)</f>
        <v>225593</v>
      </c>
      <c r="K43" s="90">
        <f>SUM(K37:K42)</f>
        <v>47996</v>
      </c>
      <c r="L43" s="53">
        <f t="shared" si="2"/>
        <v>273589</v>
      </c>
      <c r="M43" s="55">
        <f t="shared" si="3"/>
        <v>0.17196764414340515</v>
      </c>
      <c r="N43" s="74">
        <f>SUM(N37:N42)</f>
        <v>221635</v>
      </c>
      <c r="O43" s="75">
        <f>SUM(O37:O42)</f>
        <v>108791</v>
      </c>
      <c r="P43" s="76">
        <f t="shared" si="4"/>
        <v>330426</v>
      </c>
      <c r="Q43" s="55">
        <f t="shared" si="5"/>
        <v>0.21098464096483396</v>
      </c>
      <c r="R43" s="74">
        <f>SUM(R37:R42)</f>
        <v>382020</v>
      </c>
      <c r="S43" s="76">
        <f>SUM(S37:S42)</f>
        <v>132509</v>
      </c>
      <c r="T43" s="76">
        <f t="shared" si="6"/>
        <v>514529</v>
      </c>
      <c r="U43" s="55">
        <f t="shared" si="7"/>
        <v>0.32853866321353364</v>
      </c>
      <c r="V43" s="74">
        <f>SUM(V37:V42)</f>
        <v>71258</v>
      </c>
      <c r="W43" s="76">
        <f>SUM(W37:W42)</f>
        <v>88262</v>
      </c>
      <c r="X43" s="76">
        <f t="shared" si="8"/>
        <v>159520</v>
      </c>
      <c r="Y43" s="55">
        <f t="shared" si="9"/>
        <v>0.10185720835137162</v>
      </c>
      <c r="Z43" s="52">
        <f t="shared" si="10"/>
        <v>900506</v>
      </c>
      <c r="AA43" s="53">
        <f t="shared" si="11"/>
        <v>377558</v>
      </c>
      <c r="AB43" s="53">
        <f t="shared" si="12"/>
        <v>1278064</v>
      </c>
      <c r="AC43" s="55">
        <f t="shared" si="13"/>
        <v>0.8160734148344245</v>
      </c>
      <c r="AD43" s="52">
        <f>SUM(AD37:AD42)</f>
        <v>147034</v>
      </c>
      <c r="AE43" s="53">
        <f>SUM(AE37:AE42)</f>
        <v>111983</v>
      </c>
      <c r="AF43" s="53">
        <f t="shared" si="14"/>
        <v>259017</v>
      </c>
      <c r="AG43" s="55">
        <f t="shared" si="15"/>
        <v>1.5100371154795196</v>
      </c>
      <c r="AH43" s="55">
        <f t="shared" si="16"/>
        <v>-0.38413308778960453</v>
      </c>
      <c r="AI43" s="96">
        <f>SUM(AI37:AI42)</f>
        <v>778112</v>
      </c>
      <c r="AJ43" s="96">
        <f>SUM(AJ37:AJ42)</f>
        <v>778112</v>
      </c>
      <c r="AK43" s="96">
        <f>SUM(AK37:AK42)</f>
        <v>1174978</v>
      </c>
      <c r="AL43" s="96"/>
    </row>
    <row r="44" spans="1:38" s="87" customFormat="1" ht="12.75">
      <c r="A44" s="95"/>
      <c r="B44" s="112" t="s">
        <v>644</v>
      </c>
      <c r="C44" s="33"/>
      <c r="D44" s="52">
        <f>SUM(D9:D14,D16:D20,D22:D27,D29:D35,D37:D42)</f>
        <v>4839167</v>
      </c>
      <c r="E44" s="53">
        <f>SUM(E9:E14,E16:E20,E22:E27,E29:E35,E37:E42)</f>
        <v>2557308</v>
      </c>
      <c r="F44" s="54">
        <f t="shared" si="0"/>
        <v>7396475</v>
      </c>
      <c r="G44" s="52">
        <f>SUM(G9:G14,G16:G20,G22:G27,G29:G35,G37:G42)</f>
        <v>5155606</v>
      </c>
      <c r="H44" s="53">
        <f>SUM(H9:H14,H16:H20,H22:H27,H29:H35,H37:H42)</f>
        <v>2488816</v>
      </c>
      <c r="I44" s="89">
        <f t="shared" si="1"/>
        <v>7644422</v>
      </c>
      <c r="J44" s="52">
        <f>SUM(J9:J14,J16:J20,J22:J27,J29:J35,J37:J42)</f>
        <v>1421841</v>
      </c>
      <c r="K44" s="90">
        <f>SUM(K9:K14,K16:K20,K22:K27,K29:K35,K37:K42)</f>
        <v>470102</v>
      </c>
      <c r="L44" s="53">
        <f t="shared" si="2"/>
        <v>1891943</v>
      </c>
      <c r="M44" s="55">
        <f t="shared" si="3"/>
        <v>0.25578981879881973</v>
      </c>
      <c r="N44" s="74">
        <f>SUM(N9:N14,N16:N20,N22:N27,N29:N35,N37:N42)</f>
        <v>1795583</v>
      </c>
      <c r="O44" s="75">
        <f>SUM(O9:O14,O16:O20,O22:O27,O29:O35,O37:O42)</f>
        <v>808603</v>
      </c>
      <c r="P44" s="76">
        <f t="shared" si="4"/>
        <v>2604186</v>
      </c>
      <c r="Q44" s="55">
        <f t="shared" si="5"/>
        <v>0.34066486648696265</v>
      </c>
      <c r="R44" s="74">
        <f>SUM(R9:R14,R16:R20,R22:R27,R29:R35,R37:R42)</f>
        <v>3605382</v>
      </c>
      <c r="S44" s="76">
        <f>SUM(S9:S14,S16:S20,S22:S27,S29:S35,S37:S42)</f>
        <v>618073</v>
      </c>
      <c r="T44" s="76">
        <f t="shared" si="6"/>
        <v>4223455</v>
      </c>
      <c r="U44" s="55">
        <f t="shared" si="7"/>
        <v>0.552488468062072</v>
      </c>
      <c r="V44" s="74">
        <f>SUM(V9:V14,V16:V20,V22:V27,V29:V35,V37:V42)</f>
        <v>2854110</v>
      </c>
      <c r="W44" s="76">
        <f>SUM(W9:W14,W16:W20,W22:W27,W29:W35,W37:W42)</f>
        <v>778635</v>
      </c>
      <c r="X44" s="76">
        <f t="shared" si="8"/>
        <v>3632745</v>
      </c>
      <c r="Y44" s="55">
        <f t="shared" si="9"/>
        <v>0.4752151307188431</v>
      </c>
      <c r="Z44" s="52">
        <f t="shared" si="10"/>
        <v>9676916</v>
      </c>
      <c r="AA44" s="53">
        <f t="shared" si="11"/>
        <v>2675413</v>
      </c>
      <c r="AB44" s="53">
        <f t="shared" si="12"/>
        <v>12352329</v>
      </c>
      <c r="AC44" s="55">
        <f t="shared" si="13"/>
        <v>1.6158617355242817</v>
      </c>
      <c r="AD44" s="52">
        <f>SUM(AD9:AD14,AD16:AD20,AD22:AD27,AD29:AD35,AD37:AD42)</f>
        <v>563778</v>
      </c>
      <c r="AE44" s="53">
        <f>SUM(AE9:AE14,AE16:AE20,AE22:AE27,AE29:AE35,AE37:AE42)</f>
        <v>146405</v>
      </c>
      <c r="AF44" s="53">
        <f t="shared" si="14"/>
        <v>710183</v>
      </c>
      <c r="AG44" s="55">
        <f t="shared" si="15"/>
        <v>1.0002341475579062</v>
      </c>
      <c r="AH44" s="55">
        <f t="shared" si="16"/>
        <v>4.115223822592205</v>
      </c>
      <c r="AI44" s="96">
        <f>SUM(AI9:AI14,AI16:AI20,AI22:AI27,AI29:AI35,AI37:AI42)</f>
        <v>4249474</v>
      </c>
      <c r="AJ44" s="96">
        <f>SUM(AJ9:AJ14,AJ16:AJ20,AJ22:AJ27,AJ29:AJ35,AJ37:AJ42)</f>
        <v>4138416</v>
      </c>
      <c r="AK44" s="96">
        <f>SUM(AK9:AK14,AK16:AK20,AK22:AK27,AK29:AK35,AK37:AK42)</f>
        <v>4139385</v>
      </c>
      <c r="AL44" s="96"/>
    </row>
    <row r="45" spans="1:38" s="15" customFormat="1" ht="12.75">
      <c r="A45" s="97"/>
      <c r="B45" s="98"/>
      <c r="C45" s="99"/>
      <c r="D45" s="100"/>
      <c r="E45" s="100"/>
      <c r="F45" s="101"/>
      <c r="G45" s="102"/>
      <c r="H45" s="100"/>
      <c r="I45" s="103"/>
      <c r="J45" s="102"/>
      <c r="K45" s="104"/>
      <c r="L45" s="100"/>
      <c r="M45" s="103"/>
      <c r="N45" s="102"/>
      <c r="O45" s="104"/>
      <c r="P45" s="100"/>
      <c r="Q45" s="103"/>
      <c r="R45" s="102"/>
      <c r="S45" s="104"/>
      <c r="T45" s="100"/>
      <c r="U45" s="103"/>
      <c r="V45" s="102"/>
      <c r="W45" s="104"/>
      <c r="X45" s="100"/>
      <c r="Y45" s="103"/>
      <c r="Z45" s="102"/>
      <c r="AA45" s="104"/>
      <c r="AB45" s="100"/>
      <c r="AC45" s="103"/>
      <c r="AD45" s="102"/>
      <c r="AE45" s="100"/>
      <c r="AF45" s="100"/>
      <c r="AG45" s="103"/>
      <c r="AH45" s="103"/>
      <c r="AI45" s="14"/>
      <c r="AJ45" s="14"/>
      <c r="AK45" s="14"/>
      <c r="AL45" s="14"/>
    </row>
    <row r="46" spans="1:38" s="106" customFormat="1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s="107" customFormat="1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</row>
    <row r="48" spans="1:38" s="107" customFormat="1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</row>
    <row r="49" spans="1:38" s="107" customFormat="1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1:38" s="107" customFormat="1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</row>
    <row r="51" spans="1:38" s="107" customFormat="1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</row>
    <row r="52" spans="1:38" s="107" customFormat="1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</row>
    <row r="53" spans="1:38" s="107" customFormat="1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</row>
    <row r="54" spans="1:38" s="107" customFormat="1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</row>
    <row r="55" spans="1:38" s="107" customFormat="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</row>
    <row r="56" spans="1:38" s="107" customFormat="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</row>
    <row r="57" spans="1:38" s="107" customFormat="1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</row>
    <row r="58" spans="1:38" s="107" customFormat="1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</row>
    <row r="59" spans="1:38" s="107" customFormat="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</row>
    <row r="60" spans="1:38" s="107" customFormat="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</row>
    <row r="61" spans="1:38" s="107" customFormat="1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</row>
    <row r="62" spans="1:38" s="107" customFormat="1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</row>
    <row r="63" spans="1:38" s="107" customFormat="1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</row>
    <row r="64" spans="1:38" s="107" customFormat="1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</row>
    <row r="65" spans="1:38" s="107" customFormat="1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</row>
    <row r="66" spans="1:38" s="107" customFormat="1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</row>
    <row r="67" spans="1:38" s="107" customFormat="1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</row>
    <row r="68" spans="1:38" s="107" customFormat="1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</row>
    <row r="69" spans="1:38" s="107" customFormat="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</row>
    <row r="70" spans="1:38" s="107" customFormat="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</row>
    <row r="71" spans="1:38" s="107" customFormat="1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</row>
    <row r="72" spans="1:38" s="107" customFormat="1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</row>
    <row r="73" spans="1:38" s="107" customFormat="1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</row>
    <row r="74" spans="1:38" s="107" customFormat="1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</row>
    <row r="75" spans="1:38" s="107" customFormat="1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</row>
    <row r="76" spans="1:38" s="107" customFormat="1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</row>
    <row r="77" spans="1:38" s="107" customFormat="1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</row>
    <row r="78" spans="1:38" s="107" customFormat="1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</row>
    <row r="79" spans="1:38" s="107" customFormat="1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</row>
    <row r="80" spans="1:38" s="107" customFormat="1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</row>
    <row r="81" spans="1:38" s="107" customFormat="1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</row>
    <row r="82" spans="1:38" s="107" customFormat="1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</row>
    <row r="83" spans="1:38" s="107" customFormat="1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</row>
    <row r="84" spans="1:38" s="107" customFormat="1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</row>
    <row r="85" s="107" customFormat="1" ht="12.75"/>
    <row r="86" s="107" customFormat="1" ht="12.75"/>
    <row r="87" s="107" customFormat="1" ht="12.75"/>
    <row r="88" s="107" customFormat="1" ht="12.75"/>
    <row r="89" s="107" customFormat="1" ht="12.75"/>
    <row r="90" s="107" customFormat="1" ht="12.75"/>
    <row r="91" s="107" customFormat="1" ht="12.75"/>
    <row r="92" s="107" customFormat="1" ht="12.75"/>
    <row r="93" s="107" customFormat="1" ht="12.75"/>
    <row r="94" s="107" customFormat="1" ht="12.75"/>
    <row r="95" s="107" customFormat="1" ht="12.75"/>
    <row r="96" s="107" customFormat="1" ht="12.75"/>
    <row r="97" s="107" customFormat="1" ht="12.75"/>
    <row r="98" s="107" customFormat="1" ht="12.75"/>
    <row r="99" s="107" customFormat="1" ht="12.75"/>
    <row r="100" s="107" customFormat="1" ht="12.75"/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7109375" style="0" customWidth="1"/>
    <col min="3" max="3" width="6.7109375" style="0" customWidth="1"/>
    <col min="4" max="12" width="10.7109375" style="0" customWidth="1"/>
    <col min="13" max="13" width="11.7109375" style="0" customWidth="1"/>
    <col min="14" max="16" width="10.7109375" style="0" customWidth="1"/>
    <col min="17" max="17" width="11.7109375" style="0" customWidth="1"/>
    <col min="18" max="28" width="10.7109375" style="0" customWidth="1"/>
    <col min="29" max="29" width="11.7109375" style="0" customWidth="1"/>
    <col min="30" max="32" width="10.7109375" style="0" customWidth="1"/>
    <col min="33" max="33" width="11.7109375" style="0" customWidth="1"/>
    <col min="34" max="34" width="10.7109375" style="0" customWidth="1"/>
    <col min="35" max="37" width="0" style="0" hidden="1" customWidth="1"/>
  </cols>
  <sheetData>
    <row r="1" spans="1:38" ht="16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.75" customHeight="1">
      <c r="A2" s="4"/>
      <c r="B2" s="110" t="s">
        <v>666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>
      <c r="A3" s="6"/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3"/>
      <c r="AJ3" s="3"/>
      <c r="AK3" s="3"/>
      <c r="AL3" s="3"/>
    </row>
    <row r="4" spans="1:38" s="15" customFormat="1" ht="16.5" customHeight="1">
      <c r="A4" s="10"/>
      <c r="B4" s="11"/>
      <c r="C4" s="12"/>
      <c r="D4" s="119" t="s">
        <v>0</v>
      </c>
      <c r="E4" s="119"/>
      <c r="F4" s="119"/>
      <c r="G4" s="119" t="s">
        <v>1</v>
      </c>
      <c r="H4" s="119"/>
      <c r="I4" s="119"/>
      <c r="J4" s="116" t="s">
        <v>2</v>
      </c>
      <c r="K4" s="117"/>
      <c r="L4" s="117"/>
      <c r="M4" s="118"/>
      <c r="N4" s="116" t="s">
        <v>3</v>
      </c>
      <c r="O4" s="120"/>
      <c r="P4" s="120"/>
      <c r="Q4" s="121"/>
      <c r="R4" s="116" t="s">
        <v>4</v>
      </c>
      <c r="S4" s="120"/>
      <c r="T4" s="120"/>
      <c r="U4" s="121"/>
      <c r="V4" s="116" t="s">
        <v>5</v>
      </c>
      <c r="W4" s="122"/>
      <c r="X4" s="122"/>
      <c r="Y4" s="123"/>
      <c r="Z4" s="116" t="s">
        <v>6</v>
      </c>
      <c r="AA4" s="117"/>
      <c r="AB4" s="117"/>
      <c r="AC4" s="118"/>
      <c r="AD4" s="116" t="s">
        <v>7</v>
      </c>
      <c r="AE4" s="117"/>
      <c r="AF4" s="117"/>
      <c r="AG4" s="118"/>
      <c r="AH4" s="13"/>
      <c r="AI4" s="14"/>
      <c r="AJ4" s="14"/>
      <c r="AK4" s="14"/>
      <c r="AL4" s="14"/>
    </row>
    <row r="5" spans="1:38" s="15" customFormat="1" ht="81.75" customHeight="1">
      <c r="A5" s="16"/>
      <c r="B5" s="17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19" t="s">
        <v>10</v>
      </c>
      <c r="H5" s="20" t="s">
        <v>11</v>
      </c>
      <c r="I5" s="21" t="s">
        <v>12</v>
      </c>
      <c r="J5" s="19" t="s">
        <v>10</v>
      </c>
      <c r="K5" s="20" t="s">
        <v>11</v>
      </c>
      <c r="L5" s="20" t="s">
        <v>12</v>
      </c>
      <c r="M5" s="21" t="s">
        <v>13</v>
      </c>
      <c r="N5" s="19" t="s">
        <v>10</v>
      </c>
      <c r="O5" s="20" t="s">
        <v>11</v>
      </c>
      <c r="P5" s="22" t="s">
        <v>12</v>
      </c>
      <c r="Q5" s="1" t="s">
        <v>14</v>
      </c>
      <c r="R5" s="20" t="s">
        <v>10</v>
      </c>
      <c r="S5" s="20" t="s">
        <v>11</v>
      </c>
      <c r="T5" s="22" t="s">
        <v>12</v>
      </c>
      <c r="U5" s="1" t="s">
        <v>15</v>
      </c>
      <c r="V5" s="20" t="s">
        <v>10</v>
      </c>
      <c r="W5" s="20" t="s">
        <v>11</v>
      </c>
      <c r="X5" s="22" t="s">
        <v>12</v>
      </c>
      <c r="Y5" s="1" t="s">
        <v>16</v>
      </c>
      <c r="Z5" s="19" t="s">
        <v>10</v>
      </c>
      <c r="AA5" s="20" t="s">
        <v>11</v>
      </c>
      <c r="AB5" s="20" t="s">
        <v>12</v>
      </c>
      <c r="AC5" s="21" t="s">
        <v>17</v>
      </c>
      <c r="AD5" s="19" t="s">
        <v>10</v>
      </c>
      <c r="AE5" s="20" t="s">
        <v>11</v>
      </c>
      <c r="AF5" s="20" t="s">
        <v>12</v>
      </c>
      <c r="AG5" s="23" t="s">
        <v>17</v>
      </c>
      <c r="AH5" s="24" t="s">
        <v>18</v>
      </c>
      <c r="AI5" s="14"/>
      <c r="AJ5" s="14"/>
      <c r="AK5" s="14"/>
      <c r="AL5" s="14"/>
    </row>
    <row r="6" spans="1:38" s="15" customFormat="1" ht="12.75">
      <c r="A6" s="10"/>
      <c r="B6" s="13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4"/>
      <c r="AJ6" s="14"/>
      <c r="AK6" s="14"/>
      <c r="AL6" s="14"/>
    </row>
    <row r="7" spans="1:38" s="15" customFormat="1" ht="12.75">
      <c r="A7" s="33"/>
      <c r="B7" s="93" t="s">
        <v>30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4"/>
      <c r="AJ7" s="14"/>
      <c r="AK7" s="14"/>
      <c r="AL7" s="14"/>
    </row>
    <row r="8" spans="1:38" s="15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4"/>
      <c r="AJ8" s="14"/>
      <c r="AK8" s="14"/>
      <c r="AL8" s="14"/>
    </row>
    <row r="9" spans="1:38" s="15" customFormat="1" ht="12.75">
      <c r="A9" s="30" t="s">
        <v>95</v>
      </c>
      <c r="B9" s="94" t="s">
        <v>419</v>
      </c>
      <c r="C9" s="40" t="s">
        <v>420</v>
      </c>
      <c r="D9" s="41">
        <v>130664</v>
      </c>
      <c r="E9" s="42">
        <v>57605</v>
      </c>
      <c r="F9" s="43">
        <f>$D9+$E9</f>
        <v>188269</v>
      </c>
      <c r="G9" s="41">
        <v>141934</v>
      </c>
      <c r="H9" s="42">
        <v>93277</v>
      </c>
      <c r="I9" s="44">
        <f>$G9+$H9</f>
        <v>235211</v>
      </c>
      <c r="J9" s="41">
        <v>45675</v>
      </c>
      <c r="K9" s="42">
        <v>6494</v>
      </c>
      <c r="L9" s="42">
        <f>$J9+$K9</f>
        <v>52169</v>
      </c>
      <c r="M9" s="45">
        <f>IF($F9=0,0,$L9/$F9)</f>
        <v>0.2770981946045286</v>
      </c>
      <c r="N9" s="46">
        <v>28367</v>
      </c>
      <c r="O9" s="47">
        <v>20500</v>
      </c>
      <c r="P9" s="48">
        <f>$N9+$O9</f>
        <v>48867</v>
      </c>
      <c r="Q9" s="45">
        <f>IF($I9=0,0,$P9/$I9)</f>
        <v>0.20775814056315395</v>
      </c>
      <c r="R9" s="46">
        <v>43199</v>
      </c>
      <c r="S9" s="48">
        <v>16675</v>
      </c>
      <c r="T9" s="48">
        <f>$R9+$S9</f>
        <v>59874</v>
      </c>
      <c r="U9" s="45">
        <f>IF($I9=0,0,$T9/$I9)</f>
        <v>0.25455442134934164</v>
      </c>
      <c r="V9" s="46">
        <v>11307</v>
      </c>
      <c r="W9" s="48">
        <v>18137</v>
      </c>
      <c r="X9" s="48">
        <f>$V9+$W9</f>
        <v>29444</v>
      </c>
      <c r="Y9" s="45">
        <f>IF($I9=0,0,$X9/$I9)</f>
        <v>0.125181220266059</v>
      </c>
      <c r="Z9" s="41">
        <f>(($J9+$N9)+$R9)+$V9</f>
        <v>128548</v>
      </c>
      <c r="AA9" s="42">
        <f>(($K9+$O9)+$S9)+$W9</f>
        <v>61806</v>
      </c>
      <c r="AB9" s="42">
        <f>$Z9+$AA9</f>
        <v>190354</v>
      </c>
      <c r="AC9" s="45">
        <f>IF($I9=0,0,$AB9/$I9)</f>
        <v>0.8092903818273806</v>
      </c>
      <c r="AD9" s="41">
        <v>13651</v>
      </c>
      <c r="AE9" s="42">
        <v>16553</v>
      </c>
      <c r="AF9" s="42">
        <f>$AD9+$AE9</f>
        <v>30204</v>
      </c>
      <c r="AG9" s="45">
        <f>IF($AJ9=0,0,$AK9/$AJ9)</f>
        <v>0.9258524584713926</v>
      </c>
      <c r="AH9" s="45">
        <f>IF($AF9=0,0,$X9/$AF9-1)</f>
        <v>-0.025162230168189637</v>
      </c>
      <c r="AI9" s="14">
        <v>151044</v>
      </c>
      <c r="AJ9" s="14">
        <v>180478</v>
      </c>
      <c r="AK9" s="14">
        <v>167096</v>
      </c>
      <c r="AL9" s="14"/>
    </row>
    <row r="10" spans="1:38" s="15" customFormat="1" ht="12.75">
      <c r="A10" s="30" t="s">
        <v>95</v>
      </c>
      <c r="B10" s="94" t="s">
        <v>421</v>
      </c>
      <c r="C10" s="40" t="s">
        <v>422</v>
      </c>
      <c r="D10" s="41">
        <v>249676</v>
      </c>
      <c r="E10" s="42">
        <v>31480</v>
      </c>
      <c r="F10" s="44">
        <f aca="true" t="shared" si="0" ref="F10:F33">$D10+$E10</f>
        <v>281156</v>
      </c>
      <c r="G10" s="41">
        <v>258023</v>
      </c>
      <c r="H10" s="42">
        <v>27294</v>
      </c>
      <c r="I10" s="44">
        <f aca="true" t="shared" si="1" ref="I10:I33">$G10+$H10</f>
        <v>285317</v>
      </c>
      <c r="J10" s="41">
        <v>56476</v>
      </c>
      <c r="K10" s="42">
        <v>319</v>
      </c>
      <c r="L10" s="42">
        <f aca="true" t="shared" si="2" ref="L10:L33">$J10+$K10</f>
        <v>56795</v>
      </c>
      <c r="M10" s="45">
        <f aca="true" t="shared" si="3" ref="M10:M33">IF($F10=0,0,$L10/$F10)</f>
        <v>0.20200529243551624</v>
      </c>
      <c r="N10" s="46">
        <v>63663</v>
      </c>
      <c r="O10" s="47">
        <v>4675</v>
      </c>
      <c r="P10" s="48">
        <f aca="true" t="shared" si="4" ref="P10:P33">$N10+$O10</f>
        <v>68338</v>
      </c>
      <c r="Q10" s="45">
        <f aca="true" t="shared" si="5" ref="Q10:Q33">IF($I10=0,0,$P10/$I10)</f>
        <v>0.2395160470634417</v>
      </c>
      <c r="R10" s="46">
        <v>69767</v>
      </c>
      <c r="S10" s="48">
        <v>6860</v>
      </c>
      <c r="T10" s="48">
        <f aca="true" t="shared" si="6" ref="T10:T33">$R10+$S10</f>
        <v>76627</v>
      </c>
      <c r="U10" s="45">
        <f aca="true" t="shared" si="7" ref="U10:U33">IF($I10=0,0,$T10/$I10)</f>
        <v>0.26856794372575066</v>
      </c>
      <c r="V10" s="46">
        <v>47674</v>
      </c>
      <c r="W10" s="48">
        <v>6451</v>
      </c>
      <c r="X10" s="48">
        <f aca="true" t="shared" si="8" ref="X10:X33">$V10+$W10</f>
        <v>54125</v>
      </c>
      <c r="Y10" s="45">
        <f aca="true" t="shared" si="9" ref="Y10:Y33">IF($I10=0,0,$X10/$I10)</f>
        <v>0.18970127962932457</v>
      </c>
      <c r="Z10" s="41">
        <f aca="true" t="shared" si="10" ref="Z10:Z33">(($J10+$N10)+$R10)+$V10</f>
        <v>237580</v>
      </c>
      <c r="AA10" s="42">
        <f aca="true" t="shared" si="11" ref="AA10:AA33">(($K10+$O10)+$S10)+$W10</f>
        <v>18305</v>
      </c>
      <c r="AB10" s="42">
        <f aca="true" t="shared" si="12" ref="AB10:AB33">$Z10+$AA10</f>
        <v>255885</v>
      </c>
      <c r="AC10" s="45">
        <f aca="true" t="shared" si="13" ref="AC10:AC33">IF($I10=0,0,$AB10/$I10)</f>
        <v>0.8968445623639671</v>
      </c>
      <c r="AD10" s="41">
        <v>40990</v>
      </c>
      <c r="AE10" s="42">
        <v>12762</v>
      </c>
      <c r="AF10" s="42">
        <f aca="true" t="shared" si="14" ref="AF10:AF33">$AD10+$AE10</f>
        <v>53752</v>
      </c>
      <c r="AG10" s="45">
        <f aca="true" t="shared" si="15" ref="AG10:AG33">IF($AJ10=0,0,$AK10/$AJ10)</f>
        <v>0.8945657087637952</v>
      </c>
      <c r="AH10" s="45">
        <f aca="true" t="shared" si="16" ref="AH10:AH33">IF($AF10=0,0,$X10/$AF10-1)</f>
        <v>0.006939276678077144</v>
      </c>
      <c r="AI10" s="14">
        <v>236072</v>
      </c>
      <c r="AJ10" s="14">
        <v>241117</v>
      </c>
      <c r="AK10" s="14">
        <v>215695</v>
      </c>
      <c r="AL10" s="14"/>
    </row>
    <row r="11" spans="1:38" s="15" customFormat="1" ht="12.75">
      <c r="A11" s="30" t="s">
        <v>95</v>
      </c>
      <c r="B11" s="94" t="s">
        <v>423</v>
      </c>
      <c r="C11" s="40" t="s">
        <v>424</v>
      </c>
      <c r="D11" s="41">
        <v>142955</v>
      </c>
      <c r="E11" s="42">
        <v>79599</v>
      </c>
      <c r="F11" s="43">
        <f t="shared" si="0"/>
        <v>222554</v>
      </c>
      <c r="G11" s="41">
        <v>142955</v>
      </c>
      <c r="H11" s="42">
        <v>79599</v>
      </c>
      <c r="I11" s="44">
        <f t="shared" si="1"/>
        <v>222554</v>
      </c>
      <c r="J11" s="41">
        <v>38305</v>
      </c>
      <c r="K11" s="42">
        <v>10979</v>
      </c>
      <c r="L11" s="42">
        <f t="shared" si="2"/>
        <v>49284</v>
      </c>
      <c r="M11" s="45">
        <f t="shared" si="3"/>
        <v>0.22144737906305886</v>
      </c>
      <c r="N11" s="46">
        <v>22562</v>
      </c>
      <c r="O11" s="47">
        <v>16336</v>
      </c>
      <c r="P11" s="48">
        <f t="shared" si="4"/>
        <v>38898</v>
      </c>
      <c r="Q11" s="45">
        <f t="shared" si="5"/>
        <v>0.1747800533803032</v>
      </c>
      <c r="R11" s="46">
        <v>0</v>
      </c>
      <c r="S11" s="48">
        <v>0</v>
      </c>
      <c r="T11" s="48">
        <f t="shared" si="6"/>
        <v>0</v>
      </c>
      <c r="U11" s="45">
        <f t="shared" si="7"/>
        <v>0</v>
      </c>
      <c r="V11" s="46">
        <v>0</v>
      </c>
      <c r="W11" s="48">
        <v>0</v>
      </c>
      <c r="X11" s="48">
        <f t="shared" si="8"/>
        <v>0</v>
      </c>
      <c r="Y11" s="45">
        <f t="shared" si="9"/>
        <v>0</v>
      </c>
      <c r="Z11" s="41">
        <f t="shared" si="10"/>
        <v>60867</v>
      </c>
      <c r="AA11" s="42">
        <f t="shared" si="11"/>
        <v>27315</v>
      </c>
      <c r="AB11" s="42">
        <f t="shared" si="12"/>
        <v>88182</v>
      </c>
      <c r="AC11" s="45">
        <f t="shared" si="13"/>
        <v>0.39622743244336206</v>
      </c>
      <c r="AD11" s="41">
        <v>25654</v>
      </c>
      <c r="AE11" s="42">
        <v>11074</v>
      </c>
      <c r="AF11" s="42">
        <f t="shared" si="14"/>
        <v>36728</v>
      </c>
      <c r="AG11" s="45">
        <f t="shared" si="15"/>
        <v>0.7209161603280574</v>
      </c>
      <c r="AH11" s="45">
        <f t="shared" si="16"/>
        <v>-1</v>
      </c>
      <c r="AI11" s="14">
        <v>199965</v>
      </c>
      <c r="AJ11" s="14">
        <v>199965</v>
      </c>
      <c r="AK11" s="14">
        <v>144158</v>
      </c>
      <c r="AL11" s="14"/>
    </row>
    <row r="12" spans="1:38" s="15" customFormat="1" ht="12.75">
      <c r="A12" s="30" t="s">
        <v>95</v>
      </c>
      <c r="B12" s="94" t="s">
        <v>425</v>
      </c>
      <c r="C12" s="40" t="s">
        <v>426</v>
      </c>
      <c r="D12" s="41">
        <v>124095</v>
      </c>
      <c r="E12" s="42">
        <v>36462</v>
      </c>
      <c r="F12" s="43">
        <f t="shared" si="0"/>
        <v>160557</v>
      </c>
      <c r="G12" s="41">
        <v>124095</v>
      </c>
      <c r="H12" s="42">
        <v>36462</v>
      </c>
      <c r="I12" s="44">
        <f t="shared" si="1"/>
        <v>160557</v>
      </c>
      <c r="J12" s="41">
        <v>15156</v>
      </c>
      <c r="K12" s="42">
        <v>5459</v>
      </c>
      <c r="L12" s="42">
        <f t="shared" si="2"/>
        <v>20615</v>
      </c>
      <c r="M12" s="45">
        <f t="shared" si="3"/>
        <v>0.12839676874879327</v>
      </c>
      <c r="N12" s="46">
        <v>20818</v>
      </c>
      <c r="O12" s="47">
        <v>559</v>
      </c>
      <c r="P12" s="48">
        <f t="shared" si="4"/>
        <v>21377</v>
      </c>
      <c r="Q12" s="45">
        <f t="shared" si="5"/>
        <v>0.13314274681265842</v>
      </c>
      <c r="R12" s="46">
        <v>16204</v>
      </c>
      <c r="S12" s="48">
        <v>983</v>
      </c>
      <c r="T12" s="48">
        <f t="shared" si="6"/>
        <v>17187</v>
      </c>
      <c r="U12" s="45">
        <f t="shared" si="7"/>
        <v>0.10704609577906912</v>
      </c>
      <c r="V12" s="46">
        <v>11462</v>
      </c>
      <c r="W12" s="48">
        <v>1879</v>
      </c>
      <c r="X12" s="48">
        <f t="shared" si="8"/>
        <v>13341</v>
      </c>
      <c r="Y12" s="45">
        <f t="shared" si="9"/>
        <v>0.08309198602365515</v>
      </c>
      <c r="Z12" s="41">
        <f t="shared" si="10"/>
        <v>63640</v>
      </c>
      <c r="AA12" s="42">
        <f t="shared" si="11"/>
        <v>8880</v>
      </c>
      <c r="AB12" s="42">
        <f t="shared" si="12"/>
        <v>72520</v>
      </c>
      <c r="AC12" s="45">
        <f t="shared" si="13"/>
        <v>0.45167759736417595</v>
      </c>
      <c r="AD12" s="41">
        <v>17774</v>
      </c>
      <c r="AE12" s="42">
        <v>11678</v>
      </c>
      <c r="AF12" s="42">
        <f t="shared" si="14"/>
        <v>29452</v>
      </c>
      <c r="AG12" s="45">
        <f t="shared" si="15"/>
        <v>0.8756848864352657</v>
      </c>
      <c r="AH12" s="45">
        <f t="shared" si="16"/>
        <v>-0.5470256688849653</v>
      </c>
      <c r="AI12" s="14">
        <v>144367</v>
      </c>
      <c r="AJ12" s="14">
        <v>144367</v>
      </c>
      <c r="AK12" s="14">
        <v>126420</v>
      </c>
      <c r="AL12" s="14"/>
    </row>
    <row r="13" spans="1:38" s="15" customFormat="1" ht="12.75">
      <c r="A13" s="30" t="s">
        <v>95</v>
      </c>
      <c r="B13" s="94" t="s">
        <v>427</v>
      </c>
      <c r="C13" s="40" t="s">
        <v>428</v>
      </c>
      <c r="D13" s="41">
        <v>216612</v>
      </c>
      <c r="E13" s="42">
        <v>34425</v>
      </c>
      <c r="F13" s="43">
        <f t="shared" si="0"/>
        <v>251037</v>
      </c>
      <c r="G13" s="41">
        <v>216612</v>
      </c>
      <c r="H13" s="42">
        <v>34425</v>
      </c>
      <c r="I13" s="44">
        <f t="shared" si="1"/>
        <v>251037</v>
      </c>
      <c r="J13" s="41">
        <v>58387</v>
      </c>
      <c r="K13" s="42">
        <v>303</v>
      </c>
      <c r="L13" s="42">
        <f t="shared" si="2"/>
        <v>58690</v>
      </c>
      <c r="M13" s="45">
        <f t="shared" si="3"/>
        <v>0.23379023809239274</v>
      </c>
      <c r="N13" s="46">
        <v>63529</v>
      </c>
      <c r="O13" s="47">
        <v>1414</v>
      </c>
      <c r="P13" s="48">
        <f t="shared" si="4"/>
        <v>64943</v>
      </c>
      <c r="Q13" s="45">
        <f t="shared" si="5"/>
        <v>0.25869891689272895</v>
      </c>
      <c r="R13" s="46">
        <v>72968</v>
      </c>
      <c r="S13" s="48">
        <v>14280</v>
      </c>
      <c r="T13" s="48">
        <f t="shared" si="6"/>
        <v>87248</v>
      </c>
      <c r="U13" s="45">
        <f t="shared" si="7"/>
        <v>0.34755036110214826</v>
      </c>
      <c r="V13" s="46">
        <v>51799</v>
      </c>
      <c r="W13" s="48">
        <v>0</v>
      </c>
      <c r="X13" s="48">
        <f t="shared" si="8"/>
        <v>51799</v>
      </c>
      <c r="Y13" s="45">
        <f t="shared" si="9"/>
        <v>0.20634010125997362</v>
      </c>
      <c r="Z13" s="41">
        <f t="shared" si="10"/>
        <v>246683</v>
      </c>
      <c r="AA13" s="42">
        <f t="shared" si="11"/>
        <v>15997</v>
      </c>
      <c r="AB13" s="42">
        <f t="shared" si="12"/>
        <v>262680</v>
      </c>
      <c r="AC13" s="45">
        <f t="shared" si="13"/>
        <v>1.0463796173472437</v>
      </c>
      <c r="AD13" s="41">
        <v>48477</v>
      </c>
      <c r="AE13" s="42">
        <v>7237</v>
      </c>
      <c r="AF13" s="42">
        <f t="shared" si="14"/>
        <v>55714</v>
      </c>
      <c r="AG13" s="45">
        <f t="shared" si="15"/>
        <v>0.9377837946924086</v>
      </c>
      <c r="AH13" s="45">
        <f t="shared" si="16"/>
        <v>-0.07026959112610831</v>
      </c>
      <c r="AI13" s="14">
        <v>207716</v>
      </c>
      <c r="AJ13" s="14">
        <v>237848</v>
      </c>
      <c r="AK13" s="14">
        <v>223050</v>
      </c>
      <c r="AL13" s="14"/>
    </row>
    <row r="14" spans="1:38" s="15" customFormat="1" ht="12.75">
      <c r="A14" s="30" t="s">
        <v>95</v>
      </c>
      <c r="B14" s="94" t="s">
        <v>429</v>
      </c>
      <c r="C14" s="40" t="s">
        <v>430</v>
      </c>
      <c r="D14" s="41">
        <v>67747</v>
      </c>
      <c r="E14" s="42">
        <v>21586</v>
      </c>
      <c r="F14" s="43">
        <f t="shared" si="0"/>
        <v>89333</v>
      </c>
      <c r="G14" s="41">
        <v>70057</v>
      </c>
      <c r="H14" s="42">
        <v>34159</v>
      </c>
      <c r="I14" s="44">
        <f t="shared" si="1"/>
        <v>104216</v>
      </c>
      <c r="J14" s="41">
        <v>21059</v>
      </c>
      <c r="K14" s="42">
        <v>6366</v>
      </c>
      <c r="L14" s="42">
        <f t="shared" si="2"/>
        <v>27425</v>
      </c>
      <c r="M14" s="45">
        <f t="shared" si="3"/>
        <v>0.30699741416945586</v>
      </c>
      <c r="N14" s="46">
        <v>18009</v>
      </c>
      <c r="O14" s="47">
        <v>7312</v>
      </c>
      <c r="P14" s="48">
        <f t="shared" si="4"/>
        <v>25321</v>
      </c>
      <c r="Q14" s="45">
        <f t="shared" si="5"/>
        <v>0.2429665310508943</v>
      </c>
      <c r="R14" s="46">
        <v>21922</v>
      </c>
      <c r="S14" s="48">
        <v>4235</v>
      </c>
      <c r="T14" s="48">
        <f t="shared" si="6"/>
        <v>26157</v>
      </c>
      <c r="U14" s="45">
        <f t="shared" si="7"/>
        <v>0.25098833192599984</v>
      </c>
      <c r="V14" s="46">
        <v>12594</v>
      </c>
      <c r="W14" s="48">
        <v>15373</v>
      </c>
      <c r="X14" s="48">
        <f t="shared" si="8"/>
        <v>27967</v>
      </c>
      <c r="Y14" s="45">
        <f t="shared" si="9"/>
        <v>0.2683561065479389</v>
      </c>
      <c r="Z14" s="41">
        <f t="shared" si="10"/>
        <v>73584</v>
      </c>
      <c r="AA14" s="42">
        <f t="shared" si="11"/>
        <v>33286</v>
      </c>
      <c r="AB14" s="42">
        <f t="shared" si="12"/>
        <v>106870</v>
      </c>
      <c r="AC14" s="45">
        <f t="shared" si="13"/>
        <v>1.0254663391417824</v>
      </c>
      <c r="AD14" s="41">
        <v>13565</v>
      </c>
      <c r="AE14" s="42">
        <v>8982</v>
      </c>
      <c r="AF14" s="42">
        <f t="shared" si="14"/>
        <v>22547</v>
      </c>
      <c r="AG14" s="45">
        <f t="shared" si="15"/>
        <v>0.9604352857178029</v>
      </c>
      <c r="AH14" s="45">
        <f t="shared" si="16"/>
        <v>0.24038674768261847</v>
      </c>
      <c r="AI14" s="14">
        <v>87479</v>
      </c>
      <c r="AJ14" s="14">
        <v>81234</v>
      </c>
      <c r="AK14" s="14">
        <v>78020</v>
      </c>
      <c r="AL14" s="14"/>
    </row>
    <row r="15" spans="1:38" s="15" customFormat="1" ht="12.75">
      <c r="A15" s="30" t="s">
        <v>95</v>
      </c>
      <c r="B15" s="94" t="s">
        <v>64</v>
      </c>
      <c r="C15" s="40" t="s">
        <v>65</v>
      </c>
      <c r="D15" s="41">
        <v>726199</v>
      </c>
      <c r="E15" s="42">
        <v>109001</v>
      </c>
      <c r="F15" s="43">
        <f t="shared" si="0"/>
        <v>835200</v>
      </c>
      <c r="G15" s="41">
        <v>779958</v>
      </c>
      <c r="H15" s="42">
        <v>109001</v>
      </c>
      <c r="I15" s="44">
        <f t="shared" si="1"/>
        <v>888959</v>
      </c>
      <c r="J15" s="41">
        <v>159557</v>
      </c>
      <c r="K15" s="42">
        <v>5874</v>
      </c>
      <c r="L15" s="42">
        <f t="shared" si="2"/>
        <v>165431</v>
      </c>
      <c r="M15" s="45">
        <f t="shared" si="3"/>
        <v>0.1980735153256705</v>
      </c>
      <c r="N15" s="46">
        <v>168764</v>
      </c>
      <c r="O15" s="47">
        <v>-498</v>
      </c>
      <c r="P15" s="48">
        <f t="shared" si="4"/>
        <v>168266</v>
      </c>
      <c r="Q15" s="45">
        <f t="shared" si="5"/>
        <v>0.1892843201992443</v>
      </c>
      <c r="R15" s="46">
        <v>199371</v>
      </c>
      <c r="S15" s="48">
        <v>-85</v>
      </c>
      <c r="T15" s="48">
        <f t="shared" si="6"/>
        <v>199286</v>
      </c>
      <c r="U15" s="45">
        <f t="shared" si="7"/>
        <v>0.22417906787602127</v>
      </c>
      <c r="V15" s="46">
        <v>99015</v>
      </c>
      <c r="W15" s="48">
        <v>3833</v>
      </c>
      <c r="X15" s="48">
        <f t="shared" si="8"/>
        <v>102848</v>
      </c>
      <c r="Y15" s="45">
        <f t="shared" si="9"/>
        <v>0.11569487456676855</v>
      </c>
      <c r="Z15" s="41">
        <f t="shared" si="10"/>
        <v>626707</v>
      </c>
      <c r="AA15" s="42">
        <f t="shared" si="11"/>
        <v>9124</v>
      </c>
      <c r="AB15" s="42">
        <f t="shared" si="12"/>
        <v>635831</v>
      </c>
      <c r="AC15" s="45">
        <f t="shared" si="13"/>
        <v>0.7152534593833911</v>
      </c>
      <c r="AD15" s="41">
        <v>142417</v>
      </c>
      <c r="AE15" s="42">
        <v>4646</v>
      </c>
      <c r="AF15" s="42">
        <f t="shared" si="14"/>
        <v>147063</v>
      </c>
      <c r="AG15" s="45">
        <f t="shared" si="15"/>
        <v>0.8840433236856526</v>
      </c>
      <c r="AH15" s="45">
        <f t="shared" si="16"/>
        <v>-0.300653461441695</v>
      </c>
      <c r="AI15" s="14">
        <v>726254</v>
      </c>
      <c r="AJ15" s="14">
        <v>726254</v>
      </c>
      <c r="AK15" s="14">
        <v>642040</v>
      </c>
      <c r="AL15" s="14"/>
    </row>
    <row r="16" spans="1:38" s="15" customFormat="1" ht="12.75">
      <c r="A16" s="30" t="s">
        <v>114</v>
      </c>
      <c r="B16" s="94" t="s">
        <v>431</v>
      </c>
      <c r="C16" s="40" t="s">
        <v>432</v>
      </c>
      <c r="D16" s="41">
        <v>207036</v>
      </c>
      <c r="E16" s="42">
        <v>66000</v>
      </c>
      <c r="F16" s="43">
        <f t="shared" si="0"/>
        <v>273036</v>
      </c>
      <c r="G16" s="41">
        <v>231537</v>
      </c>
      <c r="H16" s="42">
        <v>87559</v>
      </c>
      <c r="I16" s="44">
        <f t="shared" si="1"/>
        <v>319096</v>
      </c>
      <c r="J16" s="41">
        <v>70303</v>
      </c>
      <c r="K16" s="42">
        <v>17503</v>
      </c>
      <c r="L16" s="42">
        <f t="shared" si="2"/>
        <v>87806</v>
      </c>
      <c r="M16" s="45">
        <f t="shared" si="3"/>
        <v>0.3215912919907997</v>
      </c>
      <c r="N16" s="46">
        <v>58265</v>
      </c>
      <c r="O16" s="47">
        <v>19538</v>
      </c>
      <c r="P16" s="48">
        <f t="shared" si="4"/>
        <v>77803</v>
      </c>
      <c r="Q16" s="45">
        <f t="shared" si="5"/>
        <v>0.24382317547070473</v>
      </c>
      <c r="R16" s="46">
        <v>95968</v>
      </c>
      <c r="S16" s="48">
        <v>3964</v>
      </c>
      <c r="T16" s="48">
        <f t="shared" si="6"/>
        <v>99932</v>
      </c>
      <c r="U16" s="45">
        <f t="shared" si="7"/>
        <v>0.31317221149748037</v>
      </c>
      <c r="V16" s="46">
        <v>11361</v>
      </c>
      <c r="W16" s="48">
        <v>29614</v>
      </c>
      <c r="X16" s="48">
        <f t="shared" si="8"/>
        <v>40975</v>
      </c>
      <c r="Y16" s="45">
        <f t="shared" si="9"/>
        <v>0.12840963221099608</v>
      </c>
      <c r="Z16" s="41">
        <f t="shared" si="10"/>
        <v>235897</v>
      </c>
      <c r="AA16" s="42">
        <f t="shared" si="11"/>
        <v>70619</v>
      </c>
      <c r="AB16" s="42">
        <f t="shared" si="12"/>
        <v>306516</v>
      </c>
      <c r="AC16" s="45">
        <f t="shared" si="13"/>
        <v>0.960576127560358</v>
      </c>
      <c r="AD16" s="41">
        <v>12651</v>
      </c>
      <c r="AE16" s="42">
        <v>10675</v>
      </c>
      <c r="AF16" s="42">
        <f t="shared" si="14"/>
        <v>23326</v>
      </c>
      <c r="AG16" s="45">
        <f t="shared" si="15"/>
        <v>1.105305584774338</v>
      </c>
      <c r="AH16" s="45">
        <f t="shared" si="16"/>
        <v>0.7566235102460774</v>
      </c>
      <c r="AI16" s="14">
        <v>196296</v>
      </c>
      <c r="AJ16" s="14">
        <v>203446</v>
      </c>
      <c r="AK16" s="14">
        <v>224870</v>
      </c>
      <c r="AL16" s="14"/>
    </row>
    <row r="17" spans="1:38" s="87" customFormat="1" ht="12.75">
      <c r="A17" s="95"/>
      <c r="B17" s="112" t="s">
        <v>645</v>
      </c>
      <c r="C17" s="33"/>
      <c r="D17" s="52">
        <f>SUM(D9:D16)</f>
        <v>1864984</v>
      </c>
      <c r="E17" s="53">
        <f>SUM(E9:E16)</f>
        <v>436158</v>
      </c>
      <c r="F17" s="89">
        <f t="shared" si="0"/>
        <v>2301142</v>
      </c>
      <c r="G17" s="52">
        <f>SUM(G9:G16)</f>
        <v>1965171</v>
      </c>
      <c r="H17" s="53">
        <f>SUM(H9:H16)</f>
        <v>501776</v>
      </c>
      <c r="I17" s="54">
        <f t="shared" si="1"/>
        <v>2466947</v>
      </c>
      <c r="J17" s="52">
        <f>SUM(J9:J16)</f>
        <v>464918</v>
      </c>
      <c r="K17" s="53">
        <f>SUM(K9:K16)</f>
        <v>53297</v>
      </c>
      <c r="L17" s="53">
        <f t="shared" si="2"/>
        <v>518215</v>
      </c>
      <c r="M17" s="55">
        <f t="shared" si="3"/>
        <v>0.2251990533396027</v>
      </c>
      <c r="N17" s="74">
        <f>SUM(N9:N16)</f>
        <v>443977</v>
      </c>
      <c r="O17" s="75">
        <f>SUM(O9:O16)</f>
        <v>69836</v>
      </c>
      <c r="P17" s="76">
        <f t="shared" si="4"/>
        <v>513813</v>
      </c>
      <c r="Q17" s="55">
        <f t="shared" si="5"/>
        <v>0.2082788969523869</v>
      </c>
      <c r="R17" s="74">
        <f>SUM(R9:R16)</f>
        <v>519399</v>
      </c>
      <c r="S17" s="76">
        <f>SUM(S9:S16)</f>
        <v>46912</v>
      </c>
      <c r="T17" s="76">
        <f t="shared" si="6"/>
        <v>566311</v>
      </c>
      <c r="U17" s="55">
        <f t="shared" si="7"/>
        <v>0.22955945141910222</v>
      </c>
      <c r="V17" s="74">
        <f>SUM(V9:V16)</f>
        <v>245212</v>
      </c>
      <c r="W17" s="76">
        <f>SUM(W9:W16)</f>
        <v>75287</v>
      </c>
      <c r="X17" s="76">
        <f t="shared" si="8"/>
        <v>320499</v>
      </c>
      <c r="Y17" s="55">
        <f t="shared" si="9"/>
        <v>0.12991726210575258</v>
      </c>
      <c r="Z17" s="52">
        <f t="shared" si="10"/>
        <v>1673506</v>
      </c>
      <c r="AA17" s="53">
        <f t="shared" si="11"/>
        <v>245332</v>
      </c>
      <c r="AB17" s="53">
        <f t="shared" si="12"/>
        <v>1918838</v>
      </c>
      <c r="AC17" s="55">
        <f t="shared" si="13"/>
        <v>0.7778188992305064</v>
      </c>
      <c r="AD17" s="52">
        <f>SUM(AD9:AD16)</f>
        <v>315179</v>
      </c>
      <c r="AE17" s="53">
        <f>SUM(AE9:AE16)</f>
        <v>83607</v>
      </c>
      <c r="AF17" s="53">
        <f t="shared" si="14"/>
        <v>398786</v>
      </c>
      <c r="AG17" s="55">
        <f t="shared" si="15"/>
        <v>0.9040258419454125</v>
      </c>
      <c r="AH17" s="55">
        <f t="shared" si="16"/>
        <v>-0.19631331089857718</v>
      </c>
      <c r="AI17" s="96">
        <f>SUM(AI9:AI16)</f>
        <v>1949193</v>
      </c>
      <c r="AJ17" s="96">
        <f>SUM(AJ9:AJ16)</f>
        <v>2014709</v>
      </c>
      <c r="AK17" s="96">
        <f>SUM(AK9:AK16)</f>
        <v>1821349</v>
      </c>
      <c r="AL17" s="96"/>
    </row>
    <row r="18" spans="1:38" s="15" customFormat="1" ht="12.75">
      <c r="A18" s="30" t="s">
        <v>95</v>
      </c>
      <c r="B18" s="94" t="s">
        <v>433</v>
      </c>
      <c r="C18" s="40" t="s">
        <v>434</v>
      </c>
      <c r="D18" s="41">
        <v>118248</v>
      </c>
      <c r="E18" s="42">
        <v>32175</v>
      </c>
      <c r="F18" s="43">
        <f t="shared" si="0"/>
        <v>150423</v>
      </c>
      <c r="G18" s="41">
        <v>123748</v>
      </c>
      <c r="H18" s="42">
        <v>32175</v>
      </c>
      <c r="I18" s="44">
        <f t="shared" si="1"/>
        <v>155923</v>
      </c>
      <c r="J18" s="41">
        <v>37557</v>
      </c>
      <c r="K18" s="42">
        <v>0</v>
      </c>
      <c r="L18" s="42">
        <f t="shared" si="2"/>
        <v>37557</v>
      </c>
      <c r="M18" s="45">
        <f t="shared" si="3"/>
        <v>0.24967591392273789</v>
      </c>
      <c r="N18" s="46">
        <v>35955</v>
      </c>
      <c r="O18" s="47">
        <v>8040</v>
      </c>
      <c r="P18" s="48">
        <f t="shared" si="4"/>
        <v>43995</v>
      </c>
      <c r="Q18" s="45">
        <f t="shared" si="5"/>
        <v>0.2821585013115448</v>
      </c>
      <c r="R18" s="46">
        <v>43683</v>
      </c>
      <c r="S18" s="48">
        <v>9000</v>
      </c>
      <c r="T18" s="48">
        <f t="shared" si="6"/>
        <v>52683</v>
      </c>
      <c r="U18" s="45">
        <f t="shared" si="7"/>
        <v>0.3378783117307902</v>
      </c>
      <c r="V18" s="46">
        <v>28161</v>
      </c>
      <c r="W18" s="48">
        <v>0</v>
      </c>
      <c r="X18" s="48">
        <f t="shared" si="8"/>
        <v>28161</v>
      </c>
      <c r="Y18" s="45">
        <f t="shared" si="9"/>
        <v>0.1806083772118289</v>
      </c>
      <c r="Z18" s="41">
        <f t="shared" si="10"/>
        <v>145356</v>
      </c>
      <c r="AA18" s="42">
        <f t="shared" si="11"/>
        <v>17040</v>
      </c>
      <c r="AB18" s="42">
        <f t="shared" si="12"/>
        <v>162396</v>
      </c>
      <c r="AC18" s="45">
        <f t="shared" si="13"/>
        <v>1.041514080668022</v>
      </c>
      <c r="AD18" s="41">
        <v>24520</v>
      </c>
      <c r="AE18" s="42">
        <v>4336</v>
      </c>
      <c r="AF18" s="42">
        <f t="shared" si="14"/>
        <v>28856</v>
      </c>
      <c r="AG18" s="45">
        <f t="shared" si="15"/>
        <v>1.020911099261065</v>
      </c>
      <c r="AH18" s="45">
        <f t="shared" si="16"/>
        <v>-0.024085112281674537</v>
      </c>
      <c r="AI18" s="14">
        <v>131270</v>
      </c>
      <c r="AJ18" s="14">
        <v>131270</v>
      </c>
      <c r="AK18" s="14">
        <v>134015</v>
      </c>
      <c r="AL18" s="14"/>
    </row>
    <row r="19" spans="1:38" s="15" customFormat="1" ht="12.75">
      <c r="A19" s="30" t="s">
        <v>95</v>
      </c>
      <c r="B19" s="94" t="s">
        <v>58</v>
      </c>
      <c r="C19" s="40" t="s">
        <v>59</v>
      </c>
      <c r="D19" s="41">
        <v>951147</v>
      </c>
      <c r="E19" s="42">
        <v>448958</v>
      </c>
      <c r="F19" s="43">
        <f t="shared" si="0"/>
        <v>1400105</v>
      </c>
      <c r="G19" s="41">
        <v>45724</v>
      </c>
      <c r="H19" s="42">
        <v>448958</v>
      </c>
      <c r="I19" s="44">
        <f t="shared" si="1"/>
        <v>494682</v>
      </c>
      <c r="J19" s="41">
        <v>206388</v>
      </c>
      <c r="K19" s="42">
        <v>27948</v>
      </c>
      <c r="L19" s="42">
        <f t="shared" si="2"/>
        <v>234336</v>
      </c>
      <c r="M19" s="45">
        <f t="shared" si="3"/>
        <v>0.1673703043700294</v>
      </c>
      <c r="N19" s="46">
        <v>217063</v>
      </c>
      <c r="O19" s="47">
        <v>41408</v>
      </c>
      <c r="P19" s="48">
        <f t="shared" si="4"/>
        <v>258471</v>
      </c>
      <c r="Q19" s="45">
        <f t="shared" si="5"/>
        <v>0.522499302582265</v>
      </c>
      <c r="R19" s="46">
        <v>184163</v>
      </c>
      <c r="S19" s="48">
        <v>56390</v>
      </c>
      <c r="T19" s="48">
        <f t="shared" si="6"/>
        <v>240553</v>
      </c>
      <c r="U19" s="45">
        <f t="shared" si="7"/>
        <v>0.486278053375704</v>
      </c>
      <c r="V19" s="46">
        <v>168909</v>
      </c>
      <c r="W19" s="48">
        <v>59413</v>
      </c>
      <c r="X19" s="48">
        <f t="shared" si="8"/>
        <v>228322</v>
      </c>
      <c r="Y19" s="45">
        <f t="shared" si="9"/>
        <v>0.46155307854338745</v>
      </c>
      <c r="Z19" s="41">
        <f t="shared" si="10"/>
        <v>776523</v>
      </c>
      <c r="AA19" s="42">
        <f t="shared" si="11"/>
        <v>185159</v>
      </c>
      <c r="AB19" s="42">
        <f t="shared" si="12"/>
        <v>961682</v>
      </c>
      <c r="AC19" s="45">
        <f t="shared" si="13"/>
        <v>1.9440408181417557</v>
      </c>
      <c r="AD19" s="41">
        <v>251020</v>
      </c>
      <c r="AE19" s="42">
        <v>61509</v>
      </c>
      <c r="AF19" s="42">
        <f t="shared" si="14"/>
        <v>312529</v>
      </c>
      <c r="AG19" s="45">
        <f t="shared" si="15"/>
        <v>0.8419543167493481</v>
      </c>
      <c r="AH19" s="45">
        <f t="shared" si="16"/>
        <v>-0.2694373962096317</v>
      </c>
      <c r="AI19" s="14">
        <v>958359</v>
      </c>
      <c r="AJ19" s="14">
        <v>1076018</v>
      </c>
      <c r="AK19" s="14">
        <v>905958</v>
      </c>
      <c r="AL19" s="14"/>
    </row>
    <row r="20" spans="1:38" s="15" customFormat="1" ht="12.75">
      <c r="A20" s="30" t="s">
        <v>95</v>
      </c>
      <c r="B20" s="94" t="s">
        <v>88</v>
      </c>
      <c r="C20" s="40" t="s">
        <v>89</v>
      </c>
      <c r="D20" s="41">
        <v>609842</v>
      </c>
      <c r="E20" s="42">
        <v>277386</v>
      </c>
      <c r="F20" s="43">
        <f t="shared" si="0"/>
        <v>887228</v>
      </c>
      <c r="G20" s="41">
        <v>667575</v>
      </c>
      <c r="H20" s="42">
        <v>316456</v>
      </c>
      <c r="I20" s="44">
        <f t="shared" si="1"/>
        <v>984031</v>
      </c>
      <c r="J20" s="41">
        <v>156030</v>
      </c>
      <c r="K20" s="42">
        <v>26377</v>
      </c>
      <c r="L20" s="42">
        <f t="shared" si="2"/>
        <v>182407</v>
      </c>
      <c r="M20" s="45">
        <f t="shared" si="3"/>
        <v>0.2055920236962765</v>
      </c>
      <c r="N20" s="46">
        <v>166714</v>
      </c>
      <c r="O20" s="47">
        <v>38018</v>
      </c>
      <c r="P20" s="48">
        <f t="shared" si="4"/>
        <v>204732</v>
      </c>
      <c r="Q20" s="45">
        <f t="shared" si="5"/>
        <v>0.20805442104974334</v>
      </c>
      <c r="R20" s="46">
        <v>171258</v>
      </c>
      <c r="S20" s="48">
        <v>28785</v>
      </c>
      <c r="T20" s="48">
        <f t="shared" si="6"/>
        <v>200043</v>
      </c>
      <c r="U20" s="45">
        <f t="shared" si="7"/>
        <v>0.20328932726712878</v>
      </c>
      <c r="V20" s="46">
        <v>157682</v>
      </c>
      <c r="W20" s="48">
        <v>62131</v>
      </c>
      <c r="X20" s="48">
        <f t="shared" si="8"/>
        <v>219813</v>
      </c>
      <c r="Y20" s="45">
        <f t="shared" si="9"/>
        <v>0.22338015773893302</v>
      </c>
      <c r="Z20" s="41">
        <f t="shared" si="10"/>
        <v>651684</v>
      </c>
      <c r="AA20" s="42">
        <f t="shared" si="11"/>
        <v>155311</v>
      </c>
      <c r="AB20" s="42">
        <f t="shared" si="12"/>
        <v>806995</v>
      </c>
      <c r="AC20" s="45">
        <f t="shared" si="13"/>
        <v>0.8200910337174337</v>
      </c>
      <c r="AD20" s="41">
        <v>127604</v>
      </c>
      <c r="AE20" s="42">
        <v>42387</v>
      </c>
      <c r="AF20" s="42">
        <f t="shared" si="14"/>
        <v>169991</v>
      </c>
      <c r="AG20" s="45">
        <f t="shared" si="15"/>
        <v>0.8009183470699004</v>
      </c>
      <c r="AH20" s="45">
        <f t="shared" si="16"/>
        <v>0.2930861045584767</v>
      </c>
      <c r="AI20" s="14">
        <v>762846</v>
      </c>
      <c r="AJ20" s="14">
        <v>845432</v>
      </c>
      <c r="AK20" s="14">
        <v>677122</v>
      </c>
      <c r="AL20" s="14"/>
    </row>
    <row r="21" spans="1:38" s="15" customFormat="1" ht="12.75">
      <c r="A21" s="30" t="s">
        <v>95</v>
      </c>
      <c r="B21" s="94" t="s">
        <v>435</v>
      </c>
      <c r="C21" s="40" t="s">
        <v>436</v>
      </c>
      <c r="D21" s="41">
        <v>0</v>
      </c>
      <c r="E21" s="42">
        <v>0</v>
      </c>
      <c r="F21" s="44">
        <f t="shared" si="0"/>
        <v>0</v>
      </c>
      <c r="G21" s="41">
        <v>0</v>
      </c>
      <c r="H21" s="42">
        <v>0</v>
      </c>
      <c r="I21" s="44">
        <f t="shared" si="1"/>
        <v>0</v>
      </c>
      <c r="J21" s="41">
        <v>3318</v>
      </c>
      <c r="K21" s="42">
        <v>618</v>
      </c>
      <c r="L21" s="42">
        <f t="shared" si="2"/>
        <v>3936</v>
      </c>
      <c r="M21" s="45">
        <f t="shared" si="3"/>
        <v>0</v>
      </c>
      <c r="N21" s="46">
        <v>9742</v>
      </c>
      <c r="O21" s="47">
        <v>1315</v>
      </c>
      <c r="P21" s="48">
        <f t="shared" si="4"/>
        <v>11057</v>
      </c>
      <c r="Q21" s="45">
        <f t="shared" si="5"/>
        <v>0</v>
      </c>
      <c r="R21" s="46">
        <v>20857</v>
      </c>
      <c r="S21" s="48">
        <v>4572</v>
      </c>
      <c r="T21" s="48">
        <f t="shared" si="6"/>
        <v>25429</v>
      </c>
      <c r="U21" s="45">
        <f t="shared" si="7"/>
        <v>0</v>
      </c>
      <c r="V21" s="46">
        <v>4313</v>
      </c>
      <c r="W21" s="48">
        <v>422</v>
      </c>
      <c r="X21" s="48">
        <f t="shared" si="8"/>
        <v>4735</v>
      </c>
      <c r="Y21" s="45">
        <f t="shared" si="9"/>
        <v>0</v>
      </c>
      <c r="Z21" s="41">
        <f t="shared" si="10"/>
        <v>38230</v>
      </c>
      <c r="AA21" s="42">
        <f t="shared" si="11"/>
        <v>6927</v>
      </c>
      <c r="AB21" s="42">
        <f t="shared" si="12"/>
        <v>45157</v>
      </c>
      <c r="AC21" s="45">
        <f t="shared" si="13"/>
        <v>0</v>
      </c>
      <c r="AD21" s="41">
        <v>14264</v>
      </c>
      <c r="AE21" s="42">
        <v>4959</v>
      </c>
      <c r="AF21" s="42">
        <f t="shared" si="14"/>
        <v>19223</v>
      </c>
      <c r="AG21" s="45">
        <f t="shared" si="15"/>
        <v>0</v>
      </c>
      <c r="AH21" s="45">
        <f t="shared" si="16"/>
        <v>-0.7536804869167144</v>
      </c>
      <c r="AI21" s="14">
        <v>0</v>
      </c>
      <c r="AJ21" s="14">
        <v>0</v>
      </c>
      <c r="AK21" s="14">
        <v>68031</v>
      </c>
      <c r="AL21" s="14"/>
    </row>
    <row r="22" spans="1:38" s="15" customFormat="1" ht="12.75">
      <c r="A22" s="30" t="s">
        <v>95</v>
      </c>
      <c r="B22" s="94" t="s">
        <v>437</v>
      </c>
      <c r="C22" s="40" t="s">
        <v>438</v>
      </c>
      <c r="D22" s="41">
        <v>222434</v>
      </c>
      <c r="E22" s="42">
        <v>88420</v>
      </c>
      <c r="F22" s="43">
        <f t="shared" si="0"/>
        <v>310854</v>
      </c>
      <c r="G22" s="41">
        <v>222434</v>
      </c>
      <c r="H22" s="42">
        <v>88420</v>
      </c>
      <c r="I22" s="44">
        <f t="shared" si="1"/>
        <v>310854</v>
      </c>
      <c r="J22" s="41">
        <v>0</v>
      </c>
      <c r="K22" s="42">
        <v>0</v>
      </c>
      <c r="L22" s="42">
        <f t="shared" si="2"/>
        <v>0</v>
      </c>
      <c r="M22" s="45">
        <f t="shared" si="3"/>
        <v>0</v>
      </c>
      <c r="N22" s="46">
        <v>0</v>
      </c>
      <c r="O22" s="47">
        <v>0</v>
      </c>
      <c r="P22" s="48">
        <f t="shared" si="4"/>
        <v>0</v>
      </c>
      <c r="Q22" s="45">
        <f t="shared" si="5"/>
        <v>0</v>
      </c>
      <c r="R22" s="46">
        <v>0</v>
      </c>
      <c r="S22" s="48">
        <v>0</v>
      </c>
      <c r="T22" s="48">
        <f t="shared" si="6"/>
        <v>0</v>
      </c>
      <c r="U22" s="45">
        <f t="shared" si="7"/>
        <v>0</v>
      </c>
      <c r="V22" s="46">
        <v>0</v>
      </c>
      <c r="W22" s="48">
        <v>0</v>
      </c>
      <c r="X22" s="48">
        <f t="shared" si="8"/>
        <v>0</v>
      </c>
      <c r="Y22" s="45">
        <f t="shared" si="9"/>
        <v>0</v>
      </c>
      <c r="Z22" s="41">
        <f t="shared" si="10"/>
        <v>0</v>
      </c>
      <c r="AA22" s="42">
        <f t="shared" si="11"/>
        <v>0</v>
      </c>
      <c r="AB22" s="42">
        <f t="shared" si="12"/>
        <v>0</v>
      </c>
      <c r="AC22" s="45">
        <f t="shared" si="13"/>
        <v>0</v>
      </c>
      <c r="AD22" s="41">
        <v>4204</v>
      </c>
      <c r="AE22" s="42">
        <v>7485</v>
      </c>
      <c r="AF22" s="42">
        <f t="shared" si="14"/>
        <v>11689</v>
      </c>
      <c r="AG22" s="45">
        <f t="shared" si="15"/>
        <v>0.682919001052251</v>
      </c>
      <c r="AH22" s="45">
        <f t="shared" si="16"/>
        <v>-1</v>
      </c>
      <c r="AI22" s="14">
        <v>246139</v>
      </c>
      <c r="AJ22" s="14">
        <v>246139</v>
      </c>
      <c r="AK22" s="14">
        <v>168093</v>
      </c>
      <c r="AL22" s="14"/>
    </row>
    <row r="23" spans="1:38" s="15" customFormat="1" ht="12.75">
      <c r="A23" s="30" t="s">
        <v>95</v>
      </c>
      <c r="B23" s="94" t="s">
        <v>439</v>
      </c>
      <c r="C23" s="40" t="s">
        <v>440</v>
      </c>
      <c r="D23" s="41">
        <v>199931</v>
      </c>
      <c r="E23" s="42">
        <v>128007</v>
      </c>
      <c r="F23" s="43">
        <f t="shared" si="0"/>
        <v>327938</v>
      </c>
      <c r="G23" s="41">
        <v>199931</v>
      </c>
      <c r="H23" s="42">
        <v>128007</v>
      </c>
      <c r="I23" s="44">
        <f t="shared" si="1"/>
        <v>327938</v>
      </c>
      <c r="J23" s="41">
        <v>59277</v>
      </c>
      <c r="K23" s="42">
        <v>13719</v>
      </c>
      <c r="L23" s="42">
        <f t="shared" si="2"/>
        <v>72996</v>
      </c>
      <c r="M23" s="45">
        <f t="shared" si="3"/>
        <v>0.22259085558855637</v>
      </c>
      <c r="N23" s="46">
        <v>36735</v>
      </c>
      <c r="O23" s="47">
        <v>15137</v>
      </c>
      <c r="P23" s="48">
        <f t="shared" si="4"/>
        <v>51872</v>
      </c>
      <c r="Q23" s="45">
        <f t="shared" si="5"/>
        <v>0.15817624063085095</v>
      </c>
      <c r="R23" s="46">
        <v>71684</v>
      </c>
      <c r="S23" s="48">
        <v>23891</v>
      </c>
      <c r="T23" s="48">
        <f t="shared" si="6"/>
        <v>95575</v>
      </c>
      <c r="U23" s="45">
        <f t="shared" si="7"/>
        <v>0.291442284822131</v>
      </c>
      <c r="V23" s="46">
        <v>35364</v>
      </c>
      <c r="W23" s="48">
        <v>29561</v>
      </c>
      <c r="X23" s="48">
        <f t="shared" si="8"/>
        <v>64925</v>
      </c>
      <c r="Y23" s="45">
        <f t="shared" si="9"/>
        <v>0.19797949612426738</v>
      </c>
      <c r="Z23" s="41">
        <f t="shared" si="10"/>
        <v>203060</v>
      </c>
      <c r="AA23" s="42">
        <f t="shared" si="11"/>
        <v>82308</v>
      </c>
      <c r="AB23" s="42">
        <f t="shared" si="12"/>
        <v>285368</v>
      </c>
      <c r="AC23" s="45">
        <f t="shared" si="13"/>
        <v>0.8701888771658057</v>
      </c>
      <c r="AD23" s="41">
        <v>13844</v>
      </c>
      <c r="AE23" s="42">
        <v>27594</v>
      </c>
      <c r="AF23" s="42">
        <f t="shared" si="14"/>
        <v>41438</v>
      </c>
      <c r="AG23" s="45">
        <f t="shared" si="15"/>
        <v>0.8674404101076134</v>
      </c>
      <c r="AH23" s="45">
        <f t="shared" si="16"/>
        <v>0.5667985906655726</v>
      </c>
      <c r="AI23" s="14">
        <v>212319</v>
      </c>
      <c r="AJ23" s="14">
        <v>226087</v>
      </c>
      <c r="AK23" s="14">
        <v>196117</v>
      </c>
      <c r="AL23" s="14"/>
    </row>
    <row r="24" spans="1:38" s="15" customFormat="1" ht="12.75">
      <c r="A24" s="30" t="s">
        <v>114</v>
      </c>
      <c r="B24" s="94" t="s">
        <v>441</v>
      </c>
      <c r="C24" s="40" t="s">
        <v>442</v>
      </c>
      <c r="D24" s="41">
        <v>261294</v>
      </c>
      <c r="E24" s="42">
        <v>1555</v>
      </c>
      <c r="F24" s="43">
        <f t="shared" si="0"/>
        <v>262849</v>
      </c>
      <c r="G24" s="41">
        <v>261294</v>
      </c>
      <c r="H24" s="42">
        <v>1555</v>
      </c>
      <c r="I24" s="44">
        <f t="shared" si="1"/>
        <v>262849</v>
      </c>
      <c r="J24" s="41">
        <v>87344</v>
      </c>
      <c r="K24" s="42">
        <v>5985</v>
      </c>
      <c r="L24" s="42">
        <f t="shared" si="2"/>
        <v>93329</v>
      </c>
      <c r="M24" s="45">
        <f t="shared" si="3"/>
        <v>0.3550669776183284</v>
      </c>
      <c r="N24" s="46">
        <v>73174</v>
      </c>
      <c r="O24" s="47">
        <v>1004</v>
      </c>
      <c r="P24" s="48">
        <f t="shared" si="4"/>
        <v>74178</v>
      </c>
      <c r="Q24" s="45">
        <f t="shared" si="5"/>
        <v>0.28220765534584497</v>
      </c>
      <c r="R24" s="46">
        <v>110571</v>
      </c>
      <c r="S24" s="48">
        <v>21</v>
      </c>
      <c r="T24" s="48">
        <f t="shared" si="6"/>
        <v>110592</v>
      </c>
      <c r="U24" s="45">
        <f t="shared" si="7"/>
        <v>0.42074346868354073</v>
      </c>
      <c r="V24" s="46">
        <v>7776</v>
      </c>
      <c r="W24" s="48">
        <v>148</v>
      </c>
      <c r="X24" s="48">
        <f t="shared" si="8"/>
        <v>7924</v>
      </c>
      <c r="Y24" s="45">
        <f t="shared" si="9"/>
        <v>0.030146586062720422</v>
      </c>
      <c r="Z24" s="41">
        <f t="shared" si="10"/>
        <v>278865</v>
      </c>
      <c r="AA24" s="42">
        <f t="shared" si="11"/>
        <v>7158</v>
      </c>
      <c r="AB24" s="42">
        <f t="shared" si="12"/>
        <v>286023</v>
      </c>
      <c r="AC24" s="45">
        <f t="shared" si="13"/>
        <v>1.0881646877104345</v>
      </c>
      <c r="AD24" s="41">
        <v>12065</v>
      </c>
      <c r="AE24" s="42">
        <v>23</v>
      </c>
      <c r="AF24" s="42">
        <f t="shared" si="14"/>
        <v>12088</v>
      </c>
      <c r="AG24" s="45">
        <f t="shared" si="15"/>
        <v>1.01399894756392</v>
      </c>
      <c r="AH24" s="45">
        <f t="shared" si="16"/>
        <v>-0.3444738583719391</v>
      </c>
      <c r="AI24" s="14">
        <v>256613</v>
      </c>
      <c r="AJ24" s="14">
        <v>258448</v>
      </c>
      <c r="AK24" s="14">
        <v>262066</v>
      </c>
      <c r="AL24" s="14"/>
    </row>
    <row r="25" spans="1:38" s="87" customFormat="1" ht="12.75">
      <c r="A25" s="95"/>
      <c r="B25" s="112" t="s">
        <v>646</v>
      </c>
      <c r="C25" s="33"/>
      <c r="D25" s="52">
        <f>SUM(D18:D24)</f>
        <v>2362896</v>
      </c>
      <c r="E25" s="53">
        <f>SUM(E18:E24)</f>
        <v>976501</v>
      </c>
      <c r="F25" s="89">
        <f t="shared" si="0"/>
        <v>3339397</v>
      </c>
      <c r="G25" s="52">
        <f>SUM(G18:G24)</f>
        <v>1520706</v>
      </c>
      <c r="H25" s="53">
        <f>SUM(H18:H24)</f>
        <v>1015571</v>
      </c>
      <c r="I25" s="54">
        <f t="shared" si="1"/>
        <v>2536277</v>
      </c>
      <c r="J25" s="52">
        <f>SUM(J18:J24)</f>
        <v>549914</v>
      </c>
      <c r="K25" s="53">
        <f>SUM(K18:K24)</f>
        <v>74647</v>
      </c>
      <c r="L25" s="53">
        <f t="shared" si="2"/>
        <v>624561</v>
      </c>
      <c r="M25" s="55">
        <f t="shared" si="3"/>
        <v>0.1870280772247205</v>
      </c>
      <c r="N25" s="74">
        <f>SUM(N18:N24)</f>
        <v>539383</v>
      </c>
      <c r="O25" s="75">
        <f>SUM(O18:O24)</f>
        <v>104922</v>
      </c>
      <c r="P25" s="76">
        <f t="shared" si="4"/>
        <v>644305</v>
      </c>
      <c r="Q25" s="55">
        <f t="shared" si="5"/>
        <v>0.2540357382099826</v>
      </c>
      <c r="R25" s="74">
        <f>SUM(R18:R24)</f>
        <v>602216</v>
      </c>
      <c r="S25" s="76">
        <f>SUM(S18:S24)</f>
        <v>122659</v>
      </c>
      <c r="T25" s="76">
        <f t="shared" si="6"/>
        <v>724875</v>
      </c>
      <c r="U25" s="55">
        <f t="shared" si="7"/>
        <v>0.285802773119813</v>
      </c>
      <c r="V25" s="74">
        <f>SUM(V18:V24)</f>
        <v>402205</v>
      </c>
      <c r="W25" s="76">
        <f>SUM(W18:W24)</f>
        <v>151675</v>
      </c>
      <c r="X25" s="76">
        <f t="shared" si="8"/>
        <v>553880</v>
      </c>
      <c r="Y25" s="55">
        <f t="shared" si="9"/>
        <v>0.21838308670543477</v>
      </c>
      <c r="Z25" s="52">
        <f t="shared" si="10"/>
        <v>2093718</v>
      </c>
      <c r="AA25" s="53">
        <f t="shared" si="11"/>
        <v>453903</v>
      </c>
      <c r="AB25" s="53">
        <f t="shared" si="12"/>
        <v>2547621</v>
      </c>
      <c r="AC25" s="55">
        <f t="shared" si="13"/>
        <v>1.0044726975799567</v>
      </c>
      <c r="AD25" s="52">
        <f>SUM(AD18:AD24)</f>
        <v>447521</v>
      </c>
      <c r="AE25" s="53">
        <f>SUM(AE18:AE24)</f>
        <v>148293</v>
      </c>
      <c r="AF25" s="53">
        <f t="shared" si="14"/>
        <v>595814</v>
      </c>
      <c r="AG25" s="55">
        <f t="shared" si="15"/>
        <v>0.86635309266313</v>
      </c>
      <c r="AH25" s="55">
        <f t="shared" si="16"/>
        <v>-0.07038102495073961</v>
      </c>
      <c r="AI25" s="96">
        <f>SUM(AI18:AI24)</f>
        <v>2567546</v>
      </c>
      <c r="AJ25" s="96">
        <f>SUM(AJ18:AJ24)</f>
        <v>2783394</v>
      </c>
      <c r="AK25" s="96">
        <f>SUM(AK18:AK24)</f>
        <v>2411402</v>
      </c>
      <c r="AL25" s="96"/>
    </row>
    <row r="26" spans="1:38" s="15" customFormat="1" ht="12.75">
      <c r="A26" s="30" t="s">
        <v>95</v>
      </c>
      <c r="B26" s="94" t="s">
        <v>443</v>
      </c>
      <c r="C26" s="40" t="s">
        <v>444</v>
      </c>
      <c r="D26" s="41">
        <v>236177</v>
      </c>
      <c r="E26" s="42">
        <v>30573</v>
      </c>
      <c r="F26" s="43">
        <f t="shared" si="0"/>
        <v>266750</v>
      </c>
      <c r="G26" s="41">
        <v>236177</v>
      </c>
      <c r="H26" s="42">
        <v>30573</v>
      </c>
      <c r="I26" s="44">
        <f t="shared" si="1"/>
        <v>266750</v>
      </c>
      <c r="J26" s="41">
        <v>67960</v>
      </c>
      <c r="K26" s="42">
        <v>9011</v>
      </c>
      <c r="L26" s="42">
        <f t="shared" si="2"/>
        <v>76971</v>
      </c>
      <c r="M26" s="45">
        <f t="shared" si="3"/>
        <v>0.28855107778819117</v>
      </c>
      <c r="N26" s="46">
        <v>26930</v>
      </c>
      <c r="O26" s="47">
        <v>1908</v>
      </c>
      <c r="P26" s="48">
        <f t="shared" si="4"/>
        <v>28838</v>
      </c>
      <c r="Q26" s="45">
        <f t="shared" si="5"/>
        <v>0.1081087160262418</v>
      </c>
      <c r="R26" s="46">
        <v>24737</v>
      </c>
      <c r="S26" s="48">
        <v>864</v>
      </c>
      <c r="T26" s="48">
        <f t="shared" si="6"/>
        <v>25601</v>
      </c>
      <c r="U26" s="45">
        <f t="shared" si="7"/>
        <v>0.09597375820056232</v>
      </c>
      <c r="V26" s="46">
        <v>0</v>
      </c>
      <c r="W26" s="48">
        <v>0</v>
      </c>
      <c r="X26" s="48">
        <f t="shared" si="8"/>
        <v>0</v>
      </c>
      <c r="Y26" s="45">
        <f t="shared" si="9"/>
        <v>0</v>
      </c>
      <c r="Z26" s="41">
        <f t="shared" si="10"/>
        <v>119627</v>
      </c>
      <c r="AA26" s="42">
        <f t="shared" si="11"/>
        <v>11783</v>
      </c>
      <c r="AB26" s="42">
        <f t="shared" si="12"/>
        <v>131410</v>
      </c>
      <c r="AC26" s="45">
        <f t="shared" si="13"/>
        <v>0.4926335520149953</v>
      </c>
      <c r="AD26" s="41">
        <v>35224</v>
      </c>
      <c r="AE26" s="42">
        <v>10000</v>
      </c>
      <c r="AF26" s="42">
        <f t="shared" si="14"/>
        <v>45224</v>
      </c>
      <c r="AG26" s="45">
        <f t="shared" si="15"/>
        <v>0.5751743101247176</v>
      </c>
      <c r="AH26" s="45">
        <f t="shared" si="16"/>
        <v>-1</v>
      </c>
      <c r="AI26" s="14">
        <v>305490</v>
      </c>
      <c r="AJ26" s="14">
        <v>305490</v>
      </c>
      <c r="AK26" s="14">
        <v>175710</v>
      </c>
      <c r="AL26" s="14"/>
    </row>
    <row r="27" spans="1:38" s="15" customFormat="1" ht="12.75">
      <c r="A27" s="30" t="s">
        <v>95</v>
      </c>
      <c r="B27" s="94" t="s">
        <v>72</v>
      </c>
      <c r="C27" s="40" t="s">
        <v>73</v>
      </c>
      <c r="D27" s="41">
        <v>717273</v>
      </c>
      <c r="E27" s="42">
        <v>1276251</v>
      </c>
      <c r="F27" s="43">
        <f t="shared" si="0"/>
        <v>1993524</v>
      </c>
      <c r="G27" s="41">
        <v>720994</v>
      </c>
      <c r="H27" s="42">
        <v>1276251</v>
      </c>
      <c r="I27" s="44">
        <f t="shared" si="1"/>
        <v>1997245</v>
      </c>
      <c r="J27" s="41">
        <v>210526</v>
      </c>
      <c r="K27" s="42">
        <v>97129</v>
      </c>
      <c r="L27" s="42">
        <f t="shared" si="2"/>
        <v>307655</v>
      </c>
      <c r="M27" s="45">
        <f t="shared" si="3"/>
        <v>0.1543272115108722</v>
      </c>
      <c r="N27" s="46">
        <v>175444</v>
      </c>
      <c r="O27" s="47">
        <v>197223</v>
      </c>
      <c r="P27" s="48">
        <f t="shared" si="4"/>
        <v>372667</v>
      </c>
      <c r="Q27" s="45">
        <f t="shared" si="5"/>
        <v>0.18659052845294394</v>
      </c>
      <c r="R27" s="46">
        <v>247815</v>
      </c>
      <c r="S27" s="48">
        <v>73040</v>
      </c>
      <c r="T27" s="48">
        <f t="shared" si="6"/>
        <v>320855</v>
      </c>
      <c r="U27" s="45">
        <f t="shared" si="7"/>
        <v>0.16064879371334012</v>
      </c>
      <c r="V27" s="46">
        <v>138420</v>
      </c>
      <c r="W27" s="48">
        <v>251643</v>
      </c>
      <c r="X27" s="48">
        <f t="shared" si="8"/>
        <v>390063</v>
      </c>
      <c r="Y27" s="45">
        <f t="shared" si="9"/>
        <v>0.19530052647521962</v>
      </c>
      <c r="Z27" s="41">
        <f t="shared" si="10"/>
        <v>772205</v>
      </c>
      <c r="AA27" s="42">
        <f t="shared" si="11"/>
        <v>619035</v>
      </c>
      <c r="AB27" s="42">
        <f t="shared" si="12"/>
        <v>1391240</v>
      </c>
      <c r="AC27" s="45">
        <f t="shared" si="13"/>
        <v>0.6965795383140275</v>
      </c>
      <c r="AD27" s="41">
        <v>145808</v>
      </c>
      <c r="AE27" s="42">
        <v>113193</v>
      </c>
      <c r="AF27" s="42">
        <f t="shared" si="14"/>
        <v>259001</v>
      </c>
      <c r="AG27" s="45">
        <f t="shared" si="15"/>
        <v>0.5356616351035817</v>
      </c>
      <c r="AH27" s="45">
        <f t="shared" si="16"/>
        <v>0.5060289342512192</v>
      </c>
      <c r="AI27" s="14">
        <v>1824019</v>
      </c>
      <c r="AJ27" s="14">
        <v>1824019</v>
      </c>
      <c r="AK27" s="14">
        <v>977057</v>
      </c>
      <c r="AL27" s="14"/>
    </row>
    <row r="28" spans="1:38" s="15" customFormat="1" ht="12.75">
      <c r="A28" s="30" t="s">
        <v>95</v>
      </c>
      <c r="B28" s="94" t="s">
        <v>445</v>
      </c>
      <c r="C28" s="40" t="s">
        <v>446</v>
      </c>
      <c r="D28" s="41">
        <v>117724</v>
      </c>
      <c r="E28" s="42">
        <v>35447</v>
      </c>
      <c r="F28" s="43">
        <f t="shared" si="0"/>
        <v>153171</v>
      </c>
      <c r="G28" s="41">
        <v>126091</v>
      </c>
      <c r="H28" s="42">
        <v>28428</v>
      </c>
      <c r="I28" s="44">
        <f t="shared" si="1"/>
        <v>154519</v>
      </c>
      <c r="J28" s="41">
        <v>26241</v>
      </c>
      <c r="K28" s="42">
        <v>7912</v>
      </c>
      <c r="L28" s="42">
        <f t="shared" si="2"/>
        <v>34153</v>
      </c>
      <c r="M28" s="45">
        <f t="shared" si="3"/>
        <v>0.22297301708547962</v>
      </c>
      <c r="N28" s="46">
        <v>25935</v>
      </c>
      <c r="O28" s="47">
        <v>6289</v>
      </c>
      <c r="P28" s="48">
        <f t="shared" si="4"/>
        <v>32224</v>
      </c>
      <c r="Q28" s="45">
        <f t="shared" si="5"/>
        <v>0.20854393310854977</v>
      </c>
      <c r="R28" s="46">
        <v>30518</v>
      </c>
      <c r="S28" s="48">
        <v>10312</v>
      </c>
      <c r="T28" s="48">
        <f t="shared" si="6"/>
        <v>40830</v>
      </c>
      <c r="U28" s="45">
        <f t="shared" si="7"/>
        <v>0.2642393492062465</v>
      </c>
      <c r="V28" s="46">
        <v>19692</v>
      </c>
      <c r="W28" s="48">
        <v>2587</v>
      </c>
      <c r="X28" s="48">
        <f t="shared" si="8"/>
        <v>22279</v>
      </c>
      <c r="Y28" s="45">
        <f t="shared" si="9"/>
        <v>0.14418291601680053</v>
      </c>
      <c r="Z28" s="41">
        <f t="shared" si="10"/>
        <v>102386</v>
      </c>
      <c r="AA28" s="42">
        <f t="shared" si="11"/>
        <v>27100</v>
      </c>
      <c r="AB28" s="42">
        <f t="shared" si="12"/>
        <v>129486</v>
      </c>
      <c r="AC28" s="45">
        <f t="shared" si="13"/>
        <v>0.8379940330962535</v>
      </c>
      <c r="AD28" s="41">
        <v>17564</v>
      </c>
      <c r="AE28" s="42">
        <v>13421</v>
      </c>
      <c r="AF28" s="42">
        <f t="shared" si="14"/>
        <v>30985</v>
      </c>
      <c r="AG28" s="45">
        <f t="shared" si="15"/>
        <v>1.0728111523417911</v>
      </c>
      <c r="AH28" s="45">
        <f t="shared" si="16"/>
        <v>-0.2809746651605616</v>
      </c>
      <c r="AI28" s="14">
        <v>102830</v>
      </c>
      <c r="AJ28" s="14">
        <v>109681</v>
      </c>
      <c r="AK28" s="14">
        <v>117667</v>
      </c>
      <c r="AL28" s="14"/>
    </row>
    <row r="29" spans="1:38" s="15" customFormat="1" ht="12.75">
      <c r="A29" s="30" t="s">
        <v>95</v>
      </c>
      <c r="B29" s="94" t="s">
        <v>447</v>
      </c>
      <c r="C29" s="40" t="s">
        <v>448</v>
      </c>
      <c r="D29" s="41">
        <v>223933</v>
      </c>
      <c r="E29" s="42">
        <v>125591</v>
      </c>
      <c r="F29" s="43">
        <f t="shared" si="0"/>
        <v>349524</v>
      </c>
      <c r="G29" s="41">
        <v>243073</v>
      </c>
      <c r="H29" s="42">
        <v>125591</v>
      </c>
      <c r="I29" s="44">
        <f t="shared" si="1"/>
        <v>368664</v>
      </c>
      <c r="J29" s="41">
        <v>114131</v>
      </c>
      <c r="K29" s="42">
        <v>24806</v>
      </c>
      <c r="L29" s="42">
        <f t="shared" si="2"/>
        <v>138937</v>
      </c>
      <c r="M29" s="45">
        <f t="shared" si="3"/>
        <v>0.39750346185097446</v>
      </c>
      <c r="N29" s="46">
        <v>86287</v>
      </c>
      <c r="O29" s="47">
        <v>12377</v>
      </c>
      <c r="P29" s="48">
        <f t="shared" si="4"/>
        <v>98664</v>
      </c>
      <c r="Q29" s="45">
        <f t="shared" si="5"/>
        <v>0.2676258056116138</v>
      </c>
      <c r="R29" s="46">
        <v>32937</v>
      </c>
      <c r="S29" s="48">
        <v>11191</v>
      </c>
      <c r="T29" s="48">
        <f t="shared" si="6"/>
        <v>44128</v>
      </c>
      <c r="U29" s="45">
        <f t="shared" si="7"/>
        <v>0.11969706833322484</v>
      </c>
      <c r="V29" s="46">
        <v>120525</v>
      </c>
      <c r="W29" s="48">
        <v>38092</v>
      </c>
      <c r="X29" s="48">
        <f t="shared" si="8"/>
        <v>158617</v>
      </c>
      <c r="Y29" s="45">
        <f t="shared" si="9"/>
        <v>0.43024813922704686</v>
      </c>
      <c r="Z29" s="41">
        <f t="shared" si="10"/>
        <v>353880</v>
      </c>
      <c r="AA29" s="42">
        <f t="shared" si="11"/>
        <v>86466</v>
      </c>
      <c r="AB29" s="42">
        <f t="shared" si="12"/>
        <v>440346</v>
      </c>
      <c r="AC29" s="45">
        <f t="shared" si="13"/>
        <v>1.1944372111190678</v>
      </c>
      <c r="AD29" s="41">
        <v>15680</v>
      </c>
      <c r="AE29" s="42">
        <v>23797</v>
      </c>
      <c r="AF29" s="42">
        <f t="shared" si="14"/>
        <v>39477</v>
      </c>
      <c r="AG29" s="45">
        <f t="shared" si="15"/>
        <v>0.7973873578593342</v>
      </c>
      <c r="AH29" s="45">
        <f t="shared" si="16"/>
        <v>3.0179598247080577</v>
      </c>
      <c r="AI29" s="14">
        <v>314916</v>
      </c>
      <c r="AJ29" s="14">
        <v>338661</v>
      </c>
      <c r="AK29" s="14">
        <v>270044</v>
      </c>
      <c r="AL29" s="14"/>
    </row>
    <row r="30" spans="1:38" s="15" customFormat="1" ht="12.75">
      <c r="A30" s="30" t="s">
        <v>95</v>
      </c>
      <c r="B30" s="94" t="s">
        <v>449</v>
      </c>
      <c r="C30" s="40" t="s">
        <v>450</v>
      </c>
      <c r="D30" s="41">
        <v>475057</v>
      </c>
      <c r="E30" s="42">
        <v>213975</v>
      </c>
      <c r="F30" s="43">
        <f t="shared" si="0"/>
        <v>689032</v>
      </c>
      <c r="G30" s="41">
        <v>521891</v>
      </c>
      <c r="H30" s="42">
        <v>253086</v>
      </c>
      <c r="I30" s="44">
        <f t="shared" si="1"/>
        <v>774977</v>
      </c>
      <c r="J30" s="41">
        <v>104817</v>
      </c>
      <c r="K30" s="42">
        <v>22906</v>
      </c>
      <c r="L30" s="42">
        <f t="shared" si="2"/>
        <v>127723</v>
      </c>
      <c r="M30" s="45">
        <f t="shared" si="3"/>
        <v>0.18536584657896876</v>
      </c>
      <c r="N30" s="46">
        <v>93294</v>
      </c>
      <c r="O30" s="47">
        <v>45462</v>
      </c>
      <c r="P30" s="48">
        <f t="shared" si="4"/>
        <v>138756</v>
      </c>
      <c r="Q30" s="45">
        <f t="shared" si="5"/>
        <v>0.1790453136028553</v>
      </c>
      <c r="R30" s="46">
        <v>99685</v>
      </c>
      <c r="S30" s="48">
        <v>13849</v>
      </c>
      <c r="T30" s="48">
        <f t="shared" si="6"/>
        <v>113534</v>
      </c>
      <c r="U30" s="45">
        <f t="shared" si="7"/>
        <v>0.14649983160790578</v>
      </c>
      <c r="V30" s="46">
        <v>6415</v>
      </c>
      <c r="W30" s="48">
        <v>43354</v>
      </c>
      <c r="X30" s="48">
        <f t="shared" si="8"/>
        <v>49769</v>
      </c>
      <c r="Y30" s="45">
        <f t="shared" si="9"/>
        <v>0.06421997039912153</v>
      </c>
      <c r="Z30" s="41">
        <f t="shared" si="10"/>
        <v>304211</v>
      </c>
      <c r="AA30" s="42">
        <f t="shared" si="11"/>
        <v>125571</v>
      </c>
      <c r="AB30" s="42">
        <f t="shared" si="12"/>
        <v>429782</v>
      </c>
      <c r="AC30" s="45">
        <f t="shared" si="13"/>
        <v>0.5545738776763698</v>
      </c>
      <c r="AD30" s="41">
        <v>85502</v>
      </c>
      <c r="AE30" s="42">
        <v>34778</v>
      </c>
      <c r="AF30" s="42">
        <f t="shared" si="14"/>
        <v>120280</v>
      </c>
      <c r="AG30" s="45">
        <f t="shared" si="15"/>
        <v>1.2802305295455327</v>
      </c>
      <c r="AH30" s="45">
        <f t="shared" si="16"/>
        <v>-0.5862238111074161</v>
      </c>
      <c r="AI30" s="14">
        <v>472524</v>
      </c>
      <c r="AJ30" s="14">
        <v>377739</v>
      </c>
      <c r="AK30" s="14">
        <v>483593</v>
      </c>
      <c r="AL30" s="14"/>
    </row>
    <row r="31" spans="1:38" s="15" customFormat="1" ht="12.75">
      <c r="A31" s="30" t="s">
        <v>114</v>
      </c>
      <c r="B31" s="94" t="s">
        <v>451</v>
      </c>
      <c r="C31" s="40" t="s">
        <v>452</v>
      </c>
      <c r="D31" s="41">
        <v>0</v>
      </c>
      <c r="E31" s="42">
        <v>0</v>
      </c>
      <c r="F31" s="44">
        <f t="shared" si="0"/>
        <v>0</v>
      </c>
      <c r="G31" s="41">
        <v>0</v>
      </c>
      <c r="H31" s="42">
        <v>0</v>
      </c>
      <c r="I31" s="44">
        <f t="shared" si="1"/>
        <v>0</v>
      </c>
      <c r="J31" s="41">
        <v>1905</v>
      </c>
      <c r="K31" s="42">
        <v>11447</v>
      </c>
      <c r="L31" s="42">
        <f t="shared" si="2"/>
        <v>13352</v>
      </c>
      <c r="M31" s="45">
        <f t="shared" si="3"/>
        <v>0</v>
      </c>
      <c r="N31" s="46">
        <v>37383</v>
      </c>
      <c r="O31" s="47">
        <v>28300</v>
      </c>
      <c r="P31" s="48">
        <f t="shared" si="4"/>
        <v>65683</v>
      </c>
      <c r="Q31" s="45">
        <f t="shared" si="5"/>
        <v>0</v>
      </c>
      <c r="R31" s="46">
        <v>69245</v>
      </c>
      <c r="S31" s="48">
        <v>31878</v>
      </c>
      <c r="T31" s="48">
        <f t="shared" si="6"/>
        <v>101123</v>
      </c>
      <c r="U31" s="45">
        <f t="shared" si="7"/>
        <v>0</v>
      </c>
      <c r="V31" s="46">
        <v>5889</v>
      </c>
      <c r="W31" s="48">
        <v>38109</v>
      </c>
      <c r="X31" s="48">
        <f t="shared" si="8"/>
        <v>43998</v>
      </c>
      <c r="Y31" s="45">
        <f t="shared" si="9"/>
        <v>0</v>
      </c>
      <c r="Z31" s="41">
        <f t="shared" si="10"/>
        <v>114422</v>
      </c>
      <c r="AA31" s="42">
        <f t="shared" si="11"/>
        <v>109734</v>
      </c>
      <c r="AB31" s="42">
        <f t="shared" si="12"/>
        <v>224156</v>
      </c>
      <c r="AC31" s="45">
        <f t="shared" si="13"/>
        <v>0</v>
      </c>
      <c r="AD31" s="41">
        <v>1611</v>
      </c>
      <c r="AE31" s="42">
        <v>3208</v>
      </c>
      <c r="AF31" s="42">
        <f t="shared" si="14"/>
        <v>4819</v>
      </c>
      <c r="AG31" s="45">
        <f t="shared" si="15"/>
        <v>0.4403637316229003</v>
      </c>
      <c r="AH31" s="45">
        <f t="shared" si="16"/>
        <v>8.130109981323926</v>
      </c>
      <c r="AI31" s="14">
        <v>251944</v>
      </c>
      <c r="AJ31" s="14">
        <v>251944</v>
      </c>
      <c r="AK31" s="14">
        <v>110947</v>
      </c>
      <c r="AL31" s="14"/>
    </row>
    <row r="32" spans="1:38" s="87" customFormat="1" ht="12.75">
      <c r="A32" s="95"/>
      <c r="B32" s="112" t="s">
        <v>647</v>
      </c>
      <c r="C32" s="33"/>
      <c r="D32" s="52">
        <f>SUM(D26:D31)</f>
        <v>1770164</v>
      </c>
      <c r="E32" s="53">
        <f>SUM(E26:E31)</f>
        <v>1681837</v>
      </c>
      <c r="F32" s="54">
        <f t="shared" si="0"/>
        <v>3452001</v>
      </c>
      <c r="G32" s="52">
        <f>SUM(G26:G31)</f>
        <v>1848226</v>
      </c>
      <c r="H32" s="53">
        <f>SUM(H26:H31)</f>
        <v>1713929</v>
      </c>
      <c r="I32" s="89">
        <f t="shared" si="1"/>
        <v>3562155</v>
      </c>
      <c r="J32" s="52">
        <f>SUM(J26:J31)</f>
        <v>525580</v>
      </c>
      <c r="K32" s="90">
        <f>SUM(K26:K31)</f>
        <v>173211</v>
      </c>
      <c r="L32" s="53">
        <f t="shared" si="2"/>
        <v>698791</v>
      </c>
      <c r="M32" s="55">
        <f t="shared" si="3"/>
        <v>0.20243070613247216</v>
      </c>
      <c r="N32" s="74">
        <f>SUM(N26:N31)</f>
        <v>445273</v>
      </c>
      <c r="O32" s="75">
        <f>SUM(O26:O31)</f>
        <v>291559</v>
      </c>
      <c r="P32" s="76">
        <f t="shared" si="4"/>
        <v>736832</v>
      </c>
      <c r="Q32" s="55">
        <f t="shared" si="5"/>
        <v>0.20685006688367014</v>
      </c>
      <c r="R32" s="74">
        <f>SUM(R26:R31)</f>
        <v>504937</v>
      </c>
      <c r="S32" s="76">
        <f>SUM(S26:S31)</f>
        <v>141134</v>
      </c>
      <c r="T32" s="76">
        <f t="shared" si="6"/>
        <v>646071</v>
      </c>
      <c r="U32" s="55">
        <f t="shared" si="7"/>
        <v>0.18137082749066225</v>
      </c>
      <c r="V32" s="74">
        <f>SUM(V26:V31)</f>
        <v>290941</v>
      </c>
      <c r="W32" s="76">
        <f>SUM(W26:W31)</f>
        <v>373785</v>
      </c>
      <c r="X32" s="76">
        <f t="shared" si="8"/>
        <v>664726</v>
      </c>
      <c r="Y32" s="55">
        <f t="shared" si="9"/>
        <v>0.18660782588068178</v>
      </c>
      <c r="Z32" s="52">
        <f t="shared" si="10"/>
        <v>1766731</v>
      </c>
      <c r="AA32" s="53">
        <f t="shared" si="11"/>
        <v>979689</v>
      </c>
      <c r="AB32" s="53">
        <f t="shared" si="12"/>
        <v>2746420</v>
      </c>
      <c r="AC32" s="55">
        <f t="shared" si="13"/>
        <v>0.7709995775029441</v>
      </c>
      <c r="AD32" s="52">
        <f>SUM(AD26:AD31)</f>
        <v>301389</v>
      </c>
      <c r="AE32" s="53">
        <f>SUM(AE26:AE31)</f>
        <v>198397</v>
      </c>
      <c r="AF32" s="53">
        <f t="shared" si="14"/>
        <v>499786</v>
      </c>
      <c r="AG32" s="55">
        <f t="shared" si="15"/>
        <v>0.6656259918055428</v>
      </c>
      <c r="AH32" s="55">
        <f t="shared" si="16"/>
        <v>0.3300212490946124</v>
      </c>
      <c r="AI32" s="96">
        <f>SUM(AI26:AI31)</f>
        <v>3271723</v>
      </c>
      <c r="AJ32" s="96">
        <f>SUM(AJ26:AJ31)</f>
        <v>3207534</v>
      </c>
      <c r="AK32" s="96">
        <f>SUM(AK26:AK31)</f>
        <v>2135018</v>
      </c>
      <c r="AL32" s="96"/>
    </row>
    <row r="33" spans="1:38" s="87" customFormat="1" ht="12.75">
      <c r="A33" s="95"/>
      <c r="B33" s="112" t="s">
        <v>648</v>
      </c>
      <c r="C33" s="33"/>
      <c r="D33" s="52">
        <f>SUM(D9:D16,D18:D24,D26:D31)</f>
        <v>5998044</v>
      </c>
      <c r="E33" s="53">
        <f>SUM(E9:E16,E18:E24,E26:E31)</f>
        <v>3094496</v>
      </c>
      <c r="F33" s="89">
        <f t="shared" si="0"/>
        <v>9092540</v>
      </c>
      <c r="G33" s="52">
        <f>SUM(G9:G16,G18:G24,G26:G31)</f>
        <v>5334103</v>
      </c>
      <c r="H33" s="53">
        <f>SUM(H9:H16,H18:H24,H26:H31)</f>
        <v>3231276</v>
      </c>
      <c r="I33" s="54">
        <f t="shared" si="1"/>
        <v>8565379</v>
      </c>
      <c r="J33" s="52">
        <f>SUM(J9:J16,J18:J24,J26:J31)</f>
        <v>1540412</v>
      </c>
      <c r="K33" s="53">
        <f>SUM(K9:K16,K18:K24,K26:K31)</f>
        <v>301155</v>
      </c>
      <c r="L33" s="53">
        <f t="shared" si="2"/>
        <v>1841567</v>
      </c>
      <c r="M33" s="55">
        <f t="shared" si="3"/>
        <v>0.20253603503531467</v>
      </c>
      <c r="N33" s="74">
        <f>SUM(N9:N16,N18:N24,N26:N31)</f>
        <v>1428633</v>
      </c>
      <c r="O33" s="75">
        <f>SUM(O9:O16,O18:O24,O26:O31)</f>
        <v>466317</v>
      </c>
      <c r="P33" s="76">
        <f t="shared" si="4"/>
        <v>1894950</v>
      </c>
      <c r="Q33" s="55">
        <f t="shared" si="5"/>
        <v>0.22123364301801474</v>
      </c>
      <c r="R33" s="74">
        <f>SUM(R9:R16,R18:R24,R26:R31)</f>
        <v>1626552</v>
      </c>
      <c r="S33" s="76">
        <f>SUM(S9:S16,S18:S24,S26:S31)</f>
        <v>310705</v>
      </c>
      <c r="T33" s="76">
        <f t="shared" si="6"/>
        <v>1937257</v>
      </c>
      <c r="U33" s="55">
        <f t="shared" si="7"/>
        <v>0.22617294576223657</v>
      </c>
      <c r="V33" s="74">
        <f>SUM(V9:V16,V18:V24,V26:V31)</f>
        <v>938358</v>
      </c>
      <c r="W33" s="76">
        <f>SUM(W9:W16,W18:W24,W26:W31)</f>
        <v>600747</v>
      </c>
      <c r="X33" s="76">
        <f t="shared" si="8"/>
        <v>1539105</v>
      </c>
      <c r="Y33" s="55">
        <f t="shared" si="9"/>
        <v>0.17968907155188346</v>
      </c>
      <c r="Z33" s="52">
        <f t="shared" si="10"/>
        <v>5533955</v>
      </c>
      <c r="AA33" s="53">
        <f t="shared" si="11"/>
        <v>1678924</v>
      </c>
      <c r="AB33" s="53">
        <f t="shared" si="12"/>
        <v>7212879</v>
      </c>
      <c r="AC33" s="55">
        <f t="shared" si="13"/>
        <v>0.842096887948566</v>
      </c>
      <c r="AD33" s="52">
        <f>SUM(AD9:AD16,AD18:AD24,AD26:AD31)</f>
        <v>1064089</v>
      </c>
      <c r="AE33" s="53">
        <f>SUM(AE9:AE16,AE18:AE24,AE26:AE31)</f>
        <v>430297</v>
      </c>
      <c r="AF33" s="53">
        <f t="shared" si="14"/>
        <v>1494386</v>
      </c>
      <c r="AG33" s="55">
        <f t="shared" si="15"/>
        <v>0.7954106587645681</v>
      </c>
      <c r="AH33" s="55">
        <f t="shared" si="16"/>
        <v>0.02992466471179478</v>
      </c>
      <c r="AI33" s="96">
        <f>SUM(AI9:AI16,AI18:AI24,AI26:AI31)</f>
        <v>7788462</v>
      </c>
      <c r="AJ33" s="96">
        <f>SUM(AJ9:AJ16,AJ18:AJ24,AJ26:AJ31)</f>
        <v>8005637</v>
      </c>
      <c r="AK33" s="96">
        <f>SUM(AK9:AK16,AK18:AK24,AK26:AK31)</f>
        <v>6367769</v>
      </c>
      <c r="AL33" s="96"/>
    </row>
    <row r="34" spans="1:38" s="15" customFormat="1" ht="12.75">
      <c r="A34" s="97"/>
      <c r="B34" s="98"/>
      <c r="C34" s="99"/>
      <c r="D34" s="100"/>
      <c r="E34" s="100"/>
      <c r="F34" s="101"/>
      <c r="G34" s="102"/>
      <c r="H34" s="100"/>
      <c r="I34" s="103"/>
      <c r="J34" s="102"/>
      <c r="K34" s="104"/>
      <c r="L34" s="100"/>
      <c r="M34" s="103"/>
      <c r="N34" s="102"/>
      <c r="O34" s="104"/>
      <c r="P34" s="100"/>
      <c r="Q34" s="103"/>
      <c r="R34" s="102"/>
      <c r="S34" s="104"/>
      <c r="T34" s="100"/>
      <c r="U34" s="103"/>
      <c r="V34" s="102"/>
      <c r="W34" s="104"/>
      <c r="X34" s="100"/>
      <c r="Y34" s="103"/>
      <c r="Z34" s="102"/>
      <c r="AA34" s="104"/>
      <c r="AB34" s="100"/>
      <c r="AC34" s="103"/>
      <c r="AD34" s="102"/>
      <c r="AE34" s="100"/>
      <c r="AF34" s="100"/>
      <c r="AG34" s="103"/>
      <c r="AH34" s="103"/>
      <c r="AI34" s="14"/>
      <c r="AJ34" s="14"/>
      <c r="AK34" s="14"/>
      <c r="AL34" s="14"/>
    </row>
    <row r="35" spans="1:38" s="15" customFormat="1" ht="12.75">
      <c r="A35" s="14"/>
      <c r="B35" s="9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</sheetData>
  <mergeCells count="8">
    <mergeCell ref="AD4:AG4"/>
    <mergeCell ref="D4:F4"/>
    <mergeCell ref="G4:I4"/>
    <mergeCell ref="J4:M4"/>
    <mergeCell ref="N4:Q4"/>
    <mergeCell ref="R4:U4"/>
    <mergeCell ref="V4:Y4"/>
    <mergeCell ref="Z4:AC4"/>
  </mergeCells>
  <printOptions/>
  <pageMargins left="0.11811023622047245" right="0.1968503937007874" top="0.3937007874015748" bottom="0.3937007874015748" header="0.3937007874015748" footer="0.3937007874015748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B030501</cp:lastModifiedBy>
  <cp:lastPrinted>2009-08-25T15:51:55Z</cp:lastPrinted>
  <dcterms:created xsi:type="dcterms:W3CDTF">2009-08-20T07:49:11Z</dcterms:created>
  <dcterms:modified xsi:type="dcterms:W3CDTF">2009-08-25T15:56:56Z</dcterms:modified>
  <cp:category/>
  <cp:version/>
  <cp:contentType/>
  <cp:contentStatus/>
</cp:coreProperties>
</file>