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65" firstSheet="2" activeTab="11"/>
  </bookViews>
  <sheets>
    <sheet name="Summary per Province" sheetId="1" r:id="rId1"/>
    <sheet name="Summary per Metro" sheetId="2" r:id="rId2"/>
    <sheet name="Summary per Top 21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21'!$A$1:$AH$84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<sst xmlns="http://schemas.openxmlformats.org/spreadsheetml/2006/main" count="1499" uniqueCount="667">
  <si>
    <t>Main appropriation</t>
  </si>
  <si>
    <t>Adjusted Budget</t>
  </si>
  <si>
    <t>First Quarter 2008/09</t>
  </si>
  <si>
    <t>Second Quarter 2008/09</t>
  </si>
  <si>
    <t>Third Quarter 2008/09</t>
  </si>
  <si>
    <t>Fourth Quarter 2008/09</t>
  </si>
  <si>
    <t>Year to date: 30 June 2009</t>
  </si>
  <si>
    <t>Fourth Quarter 2007/08</t>
  </si>
  <si>
    <t>R thousands</t>
  </si>
  <si>
    <t>Code</t>
  </si>
  <si>
    <t>Operating Expenditure</t>
  </si>
  <si>
    <t>Capital Expenditure</t>
  </si>
  <si>
    <t>Total</t>
  </si>
  <si>
    <t>1st Q as % of Main appropriation</t>
  </si>
  <si>
    <t>2nd Q as % of adjusted budget</t>
  </si>
  <si>
    <t>3rd Q as % of adjusted budget</t>
  </si>
  <si>
    <t>4th Q as % of adjusted budget</t>
  </si>
  <si>
    <t>Total Expenditure as % of adjusted budget</t>
  </si>
  <si>
    <t>Q4 of 2007/08 to Q4 of 2008/09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</si>
  <si>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</si>
  <si>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</si>
  <si>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</si>
  <si>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</si>
  <si>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</si>
  <si>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</si>
  <si>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</si>
  <si>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</si>
  <si>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</si>
  <si>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</si>
  <si>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</si>
  <si>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</si>
  <si>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</si>
  <si>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</si>
  <si>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</si>
  <si>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</si>
  <si>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</si>
  <si>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</si>
  <si>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</si>
  <si>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</si>
  <si>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Nelson Mandela Bay</t>
  </si>
  <si>
    <t>EC000</t>
  </si>
  <si>
    <t>Ekurhuleni Metro</t>
  </si>
  <si>
    <t>GT000</t>
  </si>
  <si>
    <t>City Of Johannesburg</t>
  </si>
  <si>
    <t>GT001</t>
  </si>
  <si>
    <t>City Of Tshwane</t>
  </si>
  <si>
    <t>GT002</t>
  </si>
  <si>
    <t>eThekwini</t>
  </si>
  <si>
    <t>KZN000</t>
  </si>
  <si>
    <t>Cape Town</t>
  </si>
  <si>
    <t>WC000</t>
  </si>
  <si>
    <t>Summary per Top 21</t>
  </si>
  <si>
    <t>Buffalo City</t>
  </si>
  <si>
    <t>EC125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</si>
  <si>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</si>
  <si>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</si>
  <si>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</si>
  <si>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</si>
  <si>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</si>
  <si>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</si>
  <si>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</si>
  <si>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</si>
  <si>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</si>
  <si>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</si>
  <si>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</si>
  <si>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</si>
  <si>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</si>
  <si>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</si>
  <si>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Mangaung</t>
  </si>
  <si>
    <t>FS172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</si>
  <si>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</si>
  <si>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</si>
  <si>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</si>
  <si>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</si>
  <si>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</si>
  <si>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</si>
  <si>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</si>
  <si>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</si>
  <si>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</si>
  <si>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</si>
  <si>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</si>
  <si>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</si>
  <si>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</si>
  <si>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</si>
  <si>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</si>
  <si>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</si>
  <si>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</si>
  <si>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</si>
  <si>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</si>
  <si>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</si>
  <si>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</si>
  <si>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</si>
  <si>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</si>
  <si>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</si>
  <si>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</si>
  <si>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</si>
  <si>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</si>
  <si>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</si>
  <si>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</si>
  <si>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</si>
  <si>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</si>
  <si>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</si>
  <si>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</si>
  <si>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</si>
  <si>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</si>
  <si>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</si>
  <si>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</si>
  <si>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</si>
  <si>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</si>
  <si>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</si>
  <si>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</si>
  <si>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</si>
  <si>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Koukamma</t>
  </si>
  <si>
    <t>EC109</t>
  </si>
  <si>
    <t>C</t>
  </si>
  <si>
    <t>Cacadu</t>
  </si>
  <si>
    <t>DC10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</si>
  <si>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</si>
  <si>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</si>
  <si>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</si>
  <si>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</si>
  <si>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</si>
  <si>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</si>
  <si>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</si>
  <si>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</si>
  <si>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</si>
  <si>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</si>
  <si>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</si>
  <si>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</si>
  <si>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</si>
  <si>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</si>
  <si>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</si>
  <si>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</si>
  <si>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</si>
  <si>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</si>
  <si>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</si>
  <si>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</si>
  <si>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</si>
  <si>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</si>
  <si>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</si>
  <si>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</si>
  <si>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</si>
  <si>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</si>
  <si>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</si>
  <si>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</si>
  <si>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</si>
  <si>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</si>
  <si>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</si>
  <si>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</si>
  <si>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</si>
  <si>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</si>
  <si>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</si>
  <si>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</si>
  <si>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</si>
  <si>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</si>
  <si>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</si>
  <si>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</si>
  <si>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</si>
  <si>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</si>
  <si>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Ukhahlamba</t>
  </si>
  <si>
    <t>DC14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</si>
  <si>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</si>
  <si>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</si>
  <si>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</si>
  <si>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</si>
  <si>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</si>
  <si>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</si>
  <si>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</si>
  <si>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</si>
  <si>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</si>
  <si>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</si>
  <si>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</si>
  <si>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</si>
  <si>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</si>
  <si>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</si>
  <si>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</si>
  <si>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</si>
  <si>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Matatiele</t>
  </si>
  <si>
    <t>EC441</t>
  </si>
  <si>
    <t>Umzimvubu</t>
  </si>
  <si>
    <t>EC442</t>
  </si>
  <si>
    <t>Alfred Nzo</t>
  </si>
  <si>
    <t>DC44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</si>
  <si>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</si>
  <si>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</si>
  <si>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</si>
  <si>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</si>
  <si>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</si>
  <si>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</si>
  <si>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</si>
  <si>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</si>
  <si>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Naledi (Fs)</t>
  </si>
  <si>
    <t>FS171</t>
  </si>
  <si>
    <t>Mantsopa</t>
  </si>
  <si>
    <t>FS173</t>
  </si>
  <si>
    <t>Motheo</t>
  </si>
  <si>
    <t>DC17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</si>
  <si>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</si>
  <si>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</si>
  <si>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</si>
  <si>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</si>
  <si>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</si>
  <si>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</si>
  <si>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</si>
  <si>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</si>
  <si>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</si>
  <si>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</si>
  <si>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</si>
  <si>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</si>
  <si>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</si>
  <si>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</si>
  <si>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</si>
  <si>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</si>
  <si>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</si>
  <si>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</si>
  <si>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</si>
  <si>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</si>
  <si>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</si>
  <si>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</si>
  <si>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</si>
  <si>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</si>
  <si>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</si>
  <si>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</si>
  <si>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</si>
  <si>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</si>
  <si>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</si>
  <si>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</si>
  <si>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</si>
  <si>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</si>
  <si>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Midvaal</t>
  </si>
  <si>
    <t>GT422</t>
  </si>
  <si>
    <t>Lesedi</t>
  </si>
  <si>
    <t>GT423</t>
  </si>
  <si>
    <t>Sedibeng</t>
  </si>
  <si>
    <t>DC42</t>
  </si>
  <si>
    <t>Nokeng Tsa Taemane</t>
  </si>
  <si>
    <t>GT461</t>
  </si>
  <si>
    <t>Kungwini</t>
  </si>
  <si>
    <t>GT462</t>
  </si>
  <si>
    <t>Metsweding</t>
  </si>
  <si>
    <t>DC46</t>
  </si>
  <si>
    <t>Randfontein</t>
  </si>
  <si>
    <t>GT482</t>
  </si>
  <si>
    <t>Westonaria</t>
  </si>
  <si>
    <t>GT483</t>
  </si>
  <si>
    <t>West Rand</t>
  </si>
  <si>
    <t>DC48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</si>
  <si>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</si>
  <si>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</si>
  <si>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</si>
  <si>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</si>
  <si>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</si>
  <si>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</si>
  <si>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</si>
  <si>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</si>
  <si>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Ezingolweni</t>
  </si>
  <si>
    <t>KZN215</t>
  </si>
  <si>
    <t>Hibiscus Coast</t>
  </si>
  <si>
    <t>KZN216</t>
  </si>
  <si>
    <t>Ugu</t>
  </si>
  <si>
    <t>DC21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</si>
  <si>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</si>
  <si>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</si>
  <si>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</si>
  <si>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</si>
  <si>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</si>
  <si>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</si>
  <si>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</si>
  <si>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</si>
  <si>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</si>
  <si>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</si>
  <si>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</si>
  <si>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</si>
  <si>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</si>
  <si>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</si>
  <si>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</si>
  <si>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</si>
  <si>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</si>
  <si>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</si>
  <si>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</si>
  <si>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</si>
  <si>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</si>
  <si>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</si>
  <si>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</si>
  <si>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</si>
  <si>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</si>
  <si>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</si>
  <si>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</si>
  <si>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</si>
  <si>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</si>
  <si>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</si>
  <si>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</si>
  <si>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</si>
  <si>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</si>
  <si>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</si>
  <si>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</si>
  <si>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</si>
  <si>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eMadlangeni</t>
  </si>
  <si>
    <t>KZN253</t>
  </si>
  <si>
    <t>Dannhauser</t>
  </si>
  <si>
    <t>KZN254</t>
  </si>
  <si>
    <t>Amajuba</t>
  </si>
  <si>
    <t>DC25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</si>
  <si>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</si>
  <si>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</si>
  <si>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</si>
  <si>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</si>
  <si>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</si>
  <si>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</si>
  <si>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</si>
  <si>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</si>
  <si>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</si>
  <si>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</si>
  <si>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</si>
  <si>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</si>
  <si>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Umhlabuyalingana</t>
  </si>
  <si>
    <t>KZN271</t>
  </si>
  <si>
    <t>Jozini</t>
  </si>
  <si>
    <t>KZN272</t>
  </si>
  <si>
    <t>The Big Five False Bay</t>
  </si>
  <si>
    <t>KZN273</t>
  </si>
  <si>
    <t>Hlabisa</t>
  </si>
  <si>
    <t>KZN274</t>
  </si>
  <si>
    <t>Mtubatuba</t>
  </si>
  <si>
    <t>KZN275</t>
  </si>
  <si>
    <t>Umkhanyakude</t>
  </si>
  <si>
    <t>DC27</t>
  </si>
  <si>
    <t>Mbonambi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</si>
  <si>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</si>
  <si>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</si>
  <si>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</si>
  <si>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</si>
  <si>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</si>
  <si>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</si>
  <si>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</si>
  <si>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</si>
  <si>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</si>
  <si>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</si>
  <si>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</si>
  <si>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</si>
  <si>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</si>
  <si>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</si>
  <si>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</si>
  <si>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</si>
  <si>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</si>
  <si>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</si>
  <si>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</si>
  <si>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</si>
  <si>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</si>
  <si>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</si>
  <si>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</si>
  <si>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</si>
  <si>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</si>
  <si>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</si>
  <si>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</si>
  <si>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</si>
  <si>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</si>
  <si>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</si>
  <si>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</si>
  <si>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</si>
  <si>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</si>
  <si>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</si>
  <si>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</si>
  <si>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</si>
  <si>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</si>
  <si>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</si>
  <si>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</si>
  <si>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</si>
  <si>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</si>
  <si>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</si>
  <si>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</si>
  <si>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</si>
  <si>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</si>
  <si>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</si>
  <si>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</si>
  <si>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</si>
  <si>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</si>
  <si>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</si>
  <si>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</si>
  <si>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</si>
  <si>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</si>
  <si>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</si>
  <si>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</si>
  <si>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</si>
  <si>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</si>
  <si>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</si>
  <si>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</si>
  <si>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</si>
  <si>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</si>
  <si>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</si>
  <si>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</si>
  <si>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</si>
  <si>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</si>
  <si>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</si>
  <si>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</si>
  <si>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</si>
  <si>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</si>
  <si>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</si>
  <si>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</si>
  <si>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</si>
  <si>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</si>
  <si>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</si>
  <si>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</si>
  <si>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</si>
  <si>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</si>
  <si>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</si>
  <si>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</si>
  <si>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Greater Marble Hall</t>
  </si>
  <si>
    <t>LIM471</t>
  </si>
  <si>
    <t>Elias Motsoaledi</t>
  </si>
  <si>
    <t>LIM472</t>
  </si>
  <si>
    <t>Makhudutamaga</t>
  </si>
  <si>
    <t>LIM473</t>
  </si>
  <si>
    <t>Fetakgomo</t>
  </si>
  <si>
    <t>LIM474</t>
  </si>
  <si>
    <t>Greater Tubatse</t>
  </si>
  <si>
    <t>LIM475</t>
  </si>
  <si>
    <t>Greater Sekhukhune</t>
  </si>
  <si>
    <t>DC47</t>
  </si>
  <si>
    <t>Albert Luthuli</t>
  </si>
  <si>
    <t>MP301</t>
  </si>
  <si>
    <t>Msukaligwa</t>
  </si>
  <si>
    <t>MP302</t>
  </si>
  <si>
    <t>Mkhondo</t>
  </si>
  <si>
    <t>MP303</t>
  </si>
  <si>
    <t>Seme</t>
  </si>
  <si>
    <t>MP304</t>
  </si>
  <si>
    <t>Lekwa</t>
  </si>
  <si>
    <t>MP305</t>
  </si>
  <si>
    <t>Dipaleseng</t>
  </si>
  <si>
    <t>MP306</t>
  </si>
  <si>
    <t>Gert Sibande</t>
  </si>
  <si>
    <t>DC30</t>
  </si>
  <si>
    <t>Delmas</t>
  </si>
  <si>
    <t>MP311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</si>
  <si>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</si>
  <si>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</si>
  <si>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</si>
  <si>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</si>
  <si>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</si>
  <si>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</si>
  <si>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</si>
  <si>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</si>
  <si>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</si>
  <si>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</si>
  <si>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</si>
  <si>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</si>
  <si>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</si>
  <si>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</si>
  <si>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</si>
  <si>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</si>
  <si>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</si>
  <si>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</si>
  <si>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Moshaweng</t>
  </si>
  <si>
    <t>NC451</t>
  </si>
  <si>
    <t>Ga-Segonyana</t>
  </si>
  <si>
    <t>NC452</t>
  </si>
  <si>
    <t>Gamagara</t>
  </si>
  <si>
    <t>NC453</t>
  </si>
  <si>
    <t>John Taolo Gaetsewe</t>
  </si>
  <si>
    <t>DC45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</si>
  <si>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</si>
  <si>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</si>
  <si>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</si>
  <si>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</si>
  <si>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</si>
  <si>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</si>
  <si>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</si>
  <si>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</si>
  <si>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</si>
  <si>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</si>
  <si>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</si>
  <si>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</si>
  <si>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</si>
  <si>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</si>
  <si>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</si>
  <si>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</si>
  <si>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</si>
  <si>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</si>
  <si>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</si>
  <si>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</si>
  <si>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</si>
  <si>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</si>
  <si>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</si>
  <si>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</si>
  <si>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</si>
  <si>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</si>
  <si>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</si>
  <si>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</si>
  <si>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</si>
  <si>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</si>
  <si>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</t>
  </si>
  <si>
    <t>DC7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</si>
  <si>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</si>
  <si>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</si>
  <si>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</si>
  <si>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</si>
  <si>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</si>
  <si>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</si>
  <si>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</si>
  <si>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</si>
  <si>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</si>
  <si>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</si>
  <si>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</si>
  <si>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</si>
  <si>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</si>
  <si>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</si>
  <si>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</si>
  <si>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</si>
  <si>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</si>
  <si>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</si>
  <si>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</si>
  <si>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</si>
  <si>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</si>
  <si>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</si>
  <si>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</si>
  <si>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</si>
  <si>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</si>
  <si>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</si>
  <si>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</si>
  <si>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</si>
  <si>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</si>
  <si>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</si>
  <si>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</si>
  <si>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</si>
  <si>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</si>
  <si>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</si>
  <si>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</si>
  <si>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</si>
  <si>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</si>
  <si>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</si>
  <si>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</si>
  <si>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</si>
  <si>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</si>
  <si>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</si>
  <si>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</si>
  <si>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</si>
  <si>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</si>
  <si>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</si>
  <si>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</si>
  <si>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</si>
  <si>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</si>
  <si>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</si>
  <si>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</si>
  <si>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</si>
  <si>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</si>
  <si>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</si>
  <si>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</si>
  <si>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</si>
  <si>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Ventersdorp</t>
  </si>
  <si>
    <t>NW401</t>
  </si>
  <si>
    <t>Maquassi Hills</t>
  </si>
  <si>
    <t>NW404</t>
  </si>
  <si>
    <t>Merafong City</t>
  </si>
  <si>
    <t>NW405</t>
  </si>
  <si>
    <t>Dr Kenneth Kaunda</t>
  </si>
  <si>
    <t>DC40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</si>
  <si>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</si>
  <si>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</si>
  <si>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</si>
  <si>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</si>
  <si>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</si>
  <si>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</si>
  <si>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</si>
  <si>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</si>
  <si>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</si>
  <si>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</si>
  <si>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</si>
  <si>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</si>
  <si>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Witzenberg</t>
  </si>
  <si>
    <t>WC022</t>
  </si>
  <si>
    <t>Breede Valley</t>
  </si>
  <si>
    <t>WC025</t>
  </si>
  <si>
    <t>Breede River Winelands</t>
  </si>
  <si>
    <t>WC026</t>
  </si>
  <si>
    <t>Cape Winelands DM</t>
  </si>
  <si>
    <t>DC2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</si>
  <si>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</si>
  <si>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</si>
  <si>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</si>
  <si>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</si>
  <si>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</si>
  <si>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</si>
  <si>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</si>
  <si>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</si>
  <si>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</si>
  <si>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</si>
  <si>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</si>
  <si>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</si>
  <si>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</si>
  <si>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</si>
  <si>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</si>
  <si>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</si>
  <si>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</si>
  <si>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</si>
  <si>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</si>
  <si>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</si>
  <si>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</si>
  <si>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</si>
  <si>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</si>
  <si>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</si>
  <si>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</si>
  <si>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</si>
  <si>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</si>
  <si>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</si>
  <si>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</si>
  <si>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</si>
  <si>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</si>
  <si>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</si>
  <si>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Metros</t>
  </si>
  <si>
    <t>Total Top 21</t>
  </si>
  <si>
    <t>Total Cacadu</t>
  </si>
  <si>
    <t>Total Amathole</t>
  </si>
  <si>
    <t>Total Chris Hani</t>
  </si>
  <si>
    <t>Total Ukhahlamba</t>
  </si>
  <si>
    <t>Total O. R. Tambo</t>
  </si>
  <si>
    <t>Total Alfred Nzo</t>
  </si>
  <si>
    <t>Total Eastern Cape</t>
  </si>
  <si>
    <t>Total Xhariep</t>
  </si>
  <si>
    <t>Total Motheo</t>
  </si>
  <si>
    <t>Total Lejweleputswa</t>
  </si>
  <si>
    <t>Total Thabo Mofutsanyana</t>
  </si>
  <si>
    <t>Total Fezile Dabi</t>
  </si>
  <si>
    <t>Total Free State</t>
  </si>
  <si>
    <t>Total Sedibeng</t>
  </si>
  <si>
    <t>Total Metsweding</t>
  </si>
  <si>
    <t>Total West Rand</t>
  </si>
  <si>
    <t>Total Gauteng</t>
  </si>
  <si>
    <t>Total Ugu</t>
  </si>
  <si>
    <t>Total uMgundgundlovu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</si>
  <si>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</si>
  <si>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</si>
  <si>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</si>
  <si>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</si>
  <si>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</si>
  <si>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</si>
  <si>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</si>
  <si>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Sisonke</t>
  </si>
  <si>
    <t>Total KwaZulu-Natal</t>
  </si>
  <si>
    <t>Total Mopani</t>
  </si>
  <si>
    <t>Total Vhembe</t>
  </si>
  <si>
    <t>Total Capricorn</t>
  </si>
  <si>
    <t>Total Waterberg</t>
  </si>
  <si>
    <t>Total Greater Sekhukhune</t>
  </si>
  <si>
    <t>Total Limpopo</t>
  </si>
  <si>
    <t>Total Gert Sibande</t>
  </si>
  <si>
    <t>Total Nkangala</t>
  </si>
  <si>
    <t>Total Ehlanzeni</t>
  </si>
  <si>
    <t>Total Mpumalanga</t>
  </si>
  <si>
    <t>Total John Taolo Gaetsewe</t>
  </si>
  <si>
    <t>Total Namakwa</t>
  </si>
  <si>
    <t>Total Pixley Ka Seme</t>
  </si>
  <si>
    <t>Total Siyanda</t>
  </si>
  <si>
    <t>Total Frances Baard</t>
  </si>
  <si>
    <t>Total Northern Cape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</si>
  <si>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</si>
  <si>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</si>
  <si>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</si>
  <si>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</si>
  <si>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</si>
  <si>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Total West Coast</t>
  </si>
  <si>
    <t>Total Cape Winelands DM</t>
  </si>
  <si>
    <t>Total Overberg</t>
  </si>
  <si>
    <t>Total Eden</t>
  </si>
  <si>
    <t>Total Central Karoo</t>
  </si>
  <si>
    <t>Total Western Cape</t>
  </si>
  <si>
    <t>STATEMENT OF CAPITAL AND OPERATING EXPENDITURE FOR THE 4th QUARTER ENDED 30 JUNE 2009 (PRELIMINARY RESULTS)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</si>
</sst>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"/>
    <numFmt numFmtId="177" formatCode="#,###.0\%"/>
    <numFmt numFmtId="178" formatCode="_(* #,##0_);_(* \(#,##0\);_(* &quot;- &quot;?_);_(@_)"/>
    <numFmt numFmtId="179" formatCode="0.0%;\(0.0%\);_(* &quot;- &quot;?_);_(@_)"/>
    <numFmt numFmtId="180" formatCode="##,##0"/>
    <numFmt numFmtId="181" formatCode="#,###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3" xfId="0" applyFont="1" applyBorder="1" applyAlignment="1" applyProtection="1">
      <alignment wrapText="1"/>
      <protection/>
    </xf>
    <xf numFmtId="0" fontId="6" fillId="0" borderId="4" xfId="0" applyFont="1" applyBorder="1" applyAlignment="1" applyProtection="1">
      <alignment wrapText="1"/>
      <protection/>
    </xf>
    <xf numFmtId="0" fontId="6" fillId="0" borderId="5" xfId="0" applyFont="1" applyBorder="1" applyAlignment="1" applyProtection="1">
      <alignment horizontal="center" wrapText="1"/>
      <protection/>
    </xf>
    <xf numFmtId="0" fontId="7" fillId="0" borderId="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6" fillId="0" borderId="6" xfId="0" applyFont="1" applyBorder="1" applyAlignment="1" applyProtection="1">
      <alignment wrapText="1"/>
      <protection/>
    </xf>
    <xf numFmtId="0" fontId="6" fillId="0" borderId="7" xfId="0" applyFont="1" applyBorder="1" applyAlignment="1" applyProtection="1">
      <alignment wrapText="1"/>
      <protection/>
    </xf>
    <xf numFmtId="0" fontId="6" fillId="0" borderId="8" xfId="0" applyFont="1" applyBorder="1" applyAlignment="1" applyProtection="1">
      <alignment horizontal="center" wrapText="1"/>
      <protection/>
    </xf>
    <xf numFmtId="0" fontId="6" fillId="0" borderId="6" xfId="0" applyFont="1" applyBorder="1" applyAlignment="1" applyProtection="1">
      <alignment horizontal="center" vertical="top" wrapText="1"/>
      <protection/>
    </xf>
    <xf numFmtId="0" fontId="6" fillId="0" borderId="2" xfId="0" applyFont="1" applyBorder="1" applyAlignment="1" applyProtection="1">
      <alignment horizontal="center" vertical="top" wrapText="1"/>
      <protection/>
    </xf>
    <xf numFmtId="0" fontId="6" fillId="0" borderId="7" xfId="0" applyFont="1" applyBorder="1" applyAlignment="1" applyProtection="1">
      <alignment horizontal="center" vertical="top" wrapText="1"/>
      <protection/>
    </xf>
    <xf numFmtId="0" fontId="6" fillId="0" borderId="9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7" fillId="0" borderId="4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16" xfId="0" applyFont="1" applyBorder="1" applyAlignment="1" applyProtection="1">
      <alignment wrapText="1"/>
      <protection/>
    </xf>
    <xf numFmtId="0" fontId="7" fillId="0" borderId="1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 indent="1"/>
      <protection/>
    </xf>
    <xf numFmtId="0" fontId="8" fillId="0" borderId="15" xfId="0" applyFont="1" applyBorder="1" applyAlignment="1" applyProtection="1">
      <alignment wrapText="1"/>
      <protection/>
    </xf>
    <xf numFmtId="178" fontId="7" fillId="0" borderId="18" xfId="0" applyNumberFormat="1" applyFont="1" applyFill="1" applyBorder="1" applyAlignment="1" applyProtection="1">
      <alignment/>
      <protection/>
    </xf>
    <xf numFmtId="178" fontId="7" fillId="0" borderId="19" xfId="0" applyNumberFormat="1" applyFont="1" applyFill="1" applyBorder="1" applyAlignment="1" applyProtection="1">
      <alignment/>
      <protection/>
    </xf>
    <xf numFmtId="178" fontId="7" fillId="0" borderId="20" xfId="0" applyNumberFormat="1" applyFont="1" applyFill="1" applyBorder="1" applyAlignment="1" applyProtection="1">
      <alignment/>
      <protection/>
    </xf>
    <xf numFmtId="178" fontId="7" fillId="0" borderId="21" xfId="0" applyNumberFormat="1" applyFont="1" applyFill="1" applyBorder="1" applyAlignment="1" applyProtection="1">
      <alignment/>
      <protection/>
    </xf>
    <xf numFmtId="179" fontId="7" fillId="0" borderId="16" xfId="0" applyNumberFormat="1" applyFont="1" applyFill="1" applyBorder="1" applyAlignment="1" applyProtection="1">
      <alignment/>
      <protection/>
    </xf>
    <xf numFmtId="180" fontId="8" fillId="0" borderId="18" xfId="0" applyNumberFormat="1" applyFont="1" applyBorder="1" applyAlignment="1" applyProtection="1">
      <alignment horizontal="right" wrapText="1"/>
      <protection/>
    </xf>
    <xf numFmtId="180" fontId="8" fillId="0" borderId="0" xfId="0" applyNumberFormat="1" applyFont="1" applyAlignment="1" applyProtection="1">
      <alignment horizontal="right" wrapText="1"/>
      <protection/>
    </xf>
    <xf numFmtId="180" fontId="8" fillId="0" borderId="19" xfId="0" applyNumberFormat="1" applyFont="1" applyBorder="1" applyAlignment="1" applyProtection="1">
      <alignment horizontal="right" wrapText="1"/>
      <protection/>
    </xf>
    <xf numFmtId="0" fontId="7" fillId="0" borderId="16" xfId="0" applyFont="1" applyBorder="1" applyAlignment="1" applyProtection="1">
      <alignment horizontal="left" indent="1"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78" fontId="9" fillId="0" borderId="18" xfId="0" applyNumberFormat="1" applyFont="1" applyFill="1" applyBorder="1" applyAlignment="1" applyProtection="1">
      <alignment/>
      <protection/>
    </xf>
    <xf numFmtId="178" fontId="9" fillId="0" borderId="19" xfId="0" applyNumberFormat="1" applyFont="1" applyFill="1" applyBorder="1" applyAlignment="1" applyProtection="1">
      <alignment/>
      <protection/>
    </xf>
    <xf numFmtId="178" fontId="9" fillId="0" borderId="21" xfId="0" applyNumberFormat="1" applyFont="1" applyFill="1" applyBorder="1" applyAlignment="1" applyProtection="1">
      <alignment/>
      <protection/>
    </xf>
    <xf numFmtId="179" fontId="9" fillId="0" borderId="16" xfId="0" applyNumberFormat="1" applyFont="1" applyFill="1" applyBorder="1" applyAlignment="1" applyProtection="1">
      <alignment/>
      <protection/>
    </xf>
    <xf numFmtId="180" fontId="6" fillId="0" borderId="18" xfId="0" applyNumberFormat="1" applyFont="1" applyBorder="1" applyAlignment="1" applyProtection="1">
      <alignment horizontal="right"/>
      <protection/>
    </xf>
    <xf numFmtId="180" fontId="6" fillId="0" borderId="0" xfId="0" applyNumberFormat="1" applyFont="1" applyAlignment="1" applyProtection="1">
      <alignment horizontal="right"/>
      <protection/>
    </xf>
    <xf numFmtId="180" fontId="6" fillId="0" borderId="19" xfId="0" applyNumberFormat="1" applyFont="1" applyBorder="1" applyAlignment="1" applyProtection="1">
      <alignment horizontal="right"/>
      <protection/>
    </xf>
    <xf numFmtId="0" fontId="7" fillId="0" borderId="6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 horizontal="left" indent="2"/>
      <protection/>
    </xf>
    <xf numFmtId="178" fontId="7" fillId="0" borderId="23" xfId="0" applyNumberFormat="1" applyFont="1" applyFill="1" applyBorder="1" applyAlignment="1" applyProtection="1">
      <alignment/>
      <protection/>
    </xf>
    <xf numFmtId="178" fontId="7" fillId="0" borderId="22" xfId="0" applyNumberFormat="1" applyFont="1" applyFill="1" applyBorder="1" applyAlignment="1" applyProtection="1">
      <alignment/>
      <protection/>
    </xf>
    <xf numFmtId="178" fontId="7" fillId="0" borderId="25" xfId="0" applyNumberFormat="1" applyFont="1" applyFill="1" applyBorder="1" applyAlignment="1" applyProtection="1">
      <alignment/>
      <protection/>
    </xf>
    <xf numFmtId="179" fontId="7" fillId="0" borderId="7" xfId="0" applyNumberFormat="1" applyFont="1" applyFill="1" applyBorder="1" applyAlignment="1" applyProtection="1">
      <alignment/>
      <protection/>
    </xf>
    <xf numFmtId="178" fontId="7" fillId="0" borderId="17" xfId="0" applyNumberFormat="1" applyFont="1" applyFill="1" applyBorder="1" applyAlignment="1" applyProtection="1">
      <alignment/>
      <protection/>
    </xf>
    <xf numFmtId="179" fontId="7" fillId="0" borderId="17" xfId="0" applyNumberFormat="1" applyFont="1" applyFill="1" applyBorder="1" applyAlignment="1" applyProtection="1">
      <alignment/>
      <protection/>
    </xf>
    <xf numFmtId="180" fontId="6" fillId="0" borderId="18" xfId="0" applyNumberFormat="1" applyFont="1" applyBorder="1" applyAlignment="1" applyProtection="1">
      <alignment horizontal="right" wrapText="1"/>
      <protection/>
    </xf>
    <xf numFmtId="180" fontId="6" fillId="0" borderId="0" xfId="0" applyNumberFormat="1" applyFont="1" applyAlignment="1" applyProtection="1">
      <alignment horizontal="right" wrapText="1"/>
      <protection/>
    </xf>
    <xf numFmtId="180" fontId="6" fillId="0" borderId="19" xfId="0" applyNumberFormat="1" applyFont="1" applyBorder="1" applyAlignment="1" applyProtection="1">
      <alignment horizontal="right" wrapText="1"/>
      <protection/>
    </xf>
    <xf numFmtId="0" fontId="8" fillId="0" borderId="7" xfId="0" applyFont="1" applyBorder="1" applyAlignment="1" applyProtection="1">
      <alignment horizontal="left" indent="1"/>
      <protection/>
    </xf>
    <xf numFmtId="0" fontId="8" fillId="0" borderId="6" xfId="0" applyFont="1" applyBorder="1" applyAlignment="1" applyProtection="1">
      <alignment wrapText="1"/>
      <protection/>
    </xf>
    <xf numFmtId="180" fontId="8" fillId="0" borderId="23" xfId="0" applyNumberFormat="1" applyFont="1" applyBorder="1" applyAlignment="1" applyProtection="1">
      <alignment horizontal="right" wrapText="1"/>
      <protection/>
    </xf>
    <xf numFmtId="180" fontId="8" fillId="0" borderId="2" xfId="0" applyNumberFormat="1" applyFont="1" applyBorder="1" applyAlignment="1" applyProtection="1">
      <alignment horizontal="right" wrapText="1"/>
      <protection/>
    </xf>
    <xf numFmtId="180" fontId="8" fillId="0" borderId="22" xfId="0" applyNumberFormat="1" applyFont="1" applyBorder="1" applyAlignment="1" applyProtection="1">
      <alignment horizontal="right" wrapText="1"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left" indent="1"/>
      <protection/>
    </xf>
    <xf numFmtId="0" fontId="5" fillId="0" borderId="17" xfId="0" applyFont="1" applyBorder="1" applyAlignment="1" applyProtection="1">
      <alignment wrapText="1"/>
      <protection/>
    </xf>
    <xf numFmtId="180" fontId="5" fillId="0" borderId="17" xfId="0" applyNumberFormat="1" applyFont="1" applyBorder="1" applyAlignment="1" applyProtection="1">
      <alignment horizontal="right" wrapText="1"/>
      <protection/>
    </xf>
    <xf numFmtId="181" fontId="5" fillId="0" borderId="17" xfId="0" applyNumberFormat="1" applyFont="1" applyBorder="1" applyAlignment="1" applyProtection="1">
      <alignment horizontal="right" wrapText="1"/>
      <protection/>
    </xf>
    <xf numFmtId="0" fontId="9" fillId="0" borderId="0" xfId="0" applyFont="1" applyAlignment="1">
      <alignment/>
    </xf>
    <xf numFmtId="178" fontId="7" fillId="0" borderId="26" xfId="0" applyNumberFormat="1" applyFont="1" applyFill="1" applyBorder="1" applyAlignment="1" applyProtection="1">
      <alignment/>
      <protection/>
    </xf>
    <xf numFmtId="178" fontId="9" fillId="0" borderId="20" xfId="0" applyNumberFormat="1" applyFont="1" applyFill="1" applyBorder="1" applyAlignment="1" applyProtection="1">
      <alignment/>
      <protection/>
    </xf>
    <xf numFmtId="178" fontId="9" fillId="0" borderId="26" xfId="0" applyNumberFormat="1" applyFont="1" applyFill="1" applyBorder="1" applyAlignment="1" applyProtection="1">
      <alignment/>
      <protection/>
    </xf>
    <xf numFmtId="178" fontId="10" fillId="0" borderId="0" xfId="0" applyNumberFormat="1" applyFont="1" applyFill="1" applyBorder="1" applyAlignment="1" applyProtection="1">
      <alignment horizontal="left" indent="2"/>
      <protection/>
    </xf>
    <xf numFmtId="178" fontId="7" fillId="0" borderId="0" xfId="0" applyNumberFormat="1" applyFont="1" applyFill="1" applyBorder="1" applyAlignment="1" applyProtection="1">
      <alignment horizontal="left" wrapText="1" indent="2"/>
      <protection/>
    </xf>
    <xf numFmtId="0" fontId="6" fillId="0" borderId="11" xfId="0" applyFont="1" applyBorder="1" applyAlignment="1" applyProtection="1">
      <alignment wrapText="1"/>
      <protection/>
    </xf>
    <xf numFmtId="0" fontId="8" fillId="0" borderId="11" xfId="0" applyFont="1" applyBorder="1" applyAlignment="1" applyProtection="1">
      <alignment horizontal="left" indent="1"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6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left" indent="2"/>
      <protection/>
    </xf>
    <xf numFmtId="0" fontId="7" fillId="0" borderId="8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 indent="2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center" wrapText="1"/>
      <protection/>
    </xf>
    <xf numFmtId="0" fontId="6" fillId="0" borderId="28" xfId="0" applyFont="1" applyBorder="1" applyAlignment="1" applyProtection="1">
      <alignment horizontal="center" wrapText="1"/>
      <protection/>
    </xf>
    <xf numFmtId="0" fontId="6" fillId="0" borderId="9" xfId="0" applyFont="1" applyBorder="1" applyAlignment="1" applyProtection="1">
      <alignment horizontal="center" wrapText="1"/>
      <protection/>
    </xf>
    <xf numFmtId="0" fontId="6" fillId="0" borderId="1" xfId="0" applyFont="1" applyBorder="1" applyAlignment="1" applyProtection="1">
      <alignment horizontal="center" wrapText="1"/>
      <protection/>
    </xf>
    <xf numFmtId="0" fontId="6" fillId="0" borderId="29" xfId="0" applyFont="1" applyBorder="1" applyAlignment="1" applyProtection="1">
      <alignment horizontal="center" wrapText="1"/>
      <protection/>
    </xf>
    <xf numFmtId="0" fontId="7" fillId="0" borderId="9" xfId="0" applyFont="1" applyBorder="1" applyAlignment="1" applyProtection="1">
      <alignment horizontal="center" wrapText="1"/>
      <protection/>
    </xf>
    <xf numFmtId="0" fontId="7" fillId="0" borderId="1" xfId="0" applyFont="1" applyBorder="1" applyAlignment="1" applyProtection="1">
      <alignment horizontal="center" wrapText="1"/>
      <protection/>
    </xf>
    <xf numFmtId="0" fontId="7" fillId="0" borderId="9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Q10">
      <selection activeCell="F18" sqref="F18"/>
    </sheetView>
  </sheetViews>
  <sheetFormatPr defaultColWidth="9.140625" defaultRowHeight="12.75"/>
  <cols>
    <col min="1" max="1" width="1.57421875" style="0" customWidth="1"/>
    <col min="2" max="2" width="18.28125" style="0" customWidth="1"/>
    <col min="3" max="3" width="5.574218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s="9" customFormat="1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7"/>
      <c r="AJ3" s="7"/>
      <c r="AK3" s="7"/>
      <c r="AL3" s="7"/>
    </row>
    <row r="4" spans="1:38" s="15" customFormat="1" ht="16.5" customHeight="1">
      <c r="A4" s="10"/>
      <c r="B4" s="11"/>
      <c r="C4" s="12"/>
      <c r="D4" s="117" t="s">
        <v>0</v>
      </c>
      <c r="E4" s="117"/>
      <c r="F4" s="117"/>
      <c r="G4" s="117" t="s">
        <v>1</v>
      </c>
      <c r="H4" s="117"/>
      <c r="I4" s="117"/>
      <c r="J4" s="114" t="s">
        <v>2</v>
      </c>
      <c r="K4" s="115"/>
      <c r="L4" s="115"/>
      <c r="M4" s="116"/>
      <c r="N4" s="114" t="s">
        <v>3</v>
      </c>
      <c r="O4" s="118"/>
      <c r="P4" s="118"/>
      <c r="Q4" s="119"/>
      <c r="R4" s="114" t="s">
        <v>4</v>
      </c>
      <c r="S4" s="118"/>
      <c r="T4" s="118"/>
      <c r="U4" s="119"/>
      <c r="V4" s="114" t="s">
        <v>5</v>
      </c>
      <c r="W4" s="120"/>
      <c r="X4" s="120"/>
      <c r="Y4" s="121"/>
      <c r="Z4" s="114" t="s">
        <v>6</v>
      </c>
      <c r="AA4" s="115"/>
      <c r="AB4" s="115"/>
      <c r="AC4" s="116"/>
      <c r="AD4" s="114" t="s">
        <v>7</v>
      </c>
      <c r="AE4" s="115"/>
      <c r="AF4" s="115"/>
      <c r="AG4" s="116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25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34" t="s">
        <v>19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31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/>
      <c r="B9" s="39" t="s">
        <v>20</v>
      </c>
      <c r="C9" s="113" t="s">
        <v>21</v>
      </c>
      <c r="D9" s="41">
        <v>11734167</v>
      </c>
      <c r="E9" s="42">
        <v>5142767</v>
      </c>
      <c r="F9" s="43">
        <f>$D9+$E9</f>
        <v>16876934</v>
      </c>
      <c r="G9" s="41">
        <v>11972510</v>
      </c>
      <c r="H9" s="42">
        <v>5949599</v>
      </c>
      <c r="I9" s="44">
        <f>$G9+$H9</f>
        <v>17922109</v>
      </c>
      <c r="J9" s="41">
        <v>2391307</v>
      </c>
      <c r="K9" s="42">
        <v>808747</v>
      </c>
      <c r="L9" s="42">
        <f>$J9+$K9</f>
        <v>3200054</v>
      </c>
      <c r="M9" s="45">
        <f>IF($F9=0,0,$L9/$F9)</f>
        <v>0.18961109879318128</v>
      </c>
      <c r="N9" s="46">
        <v>2741961</v>
      </c>
      <c r="O9" s="47">
        <v>1150162</v>
      </c>
      <c r="P9" s="48">
        <f>$N9+$O9</f>
        <v>3892123</v>
      </c>
      <c r="Q9" s="45">
        <f>IF($I9=0,0,$P9/$I9)</f>
        <v>0.21716880530076008</v>
      </c>
      <c r="R9" s="46">
        <v>2632126</v>
      </c>
      <c r="S9" s="48">
        <v>999246</v>
      </c>
      <c r="T9" s="48">
        <f>$R9+$S9</f>
        <v>3631372</v>
      </c>
      <c r="U9" s="45">
        <f>IF($I9=0,0,$T9/$I9)</f>
        <v>0.20261968052978585</v>
      </c>
      <c r="V9" s="46">
        <v>1145731</v>
      </c>
      <c r="W9" s="48">
        <v>1356936</v>
      </c>
      <c r="X9" s="48">
        <f>$V9+$W9</f>
        <v>2502667</v>
      </c>
      <c r="Y9" s="45">
        <f>IF($I9=0,0,$X9/$I9)</f>
        <v>0.13964132234660553</v>
      </c>
      <c r="Z9" s="41">
        <f>(($J9+$N9)+$R9)+$V9</f>
        <v>8911125</v>
      </c>
      <c r="AA9" s="42">
        <f>(($K9+$O9)+$S9)+$W9</f>
        <v>4315091</v>
      </c>
      <c r="AB9" s="42">
        <f>$Z9+$AA9</f>
        <v>13226216</v>
      </c>
      <c r="AC9" s="45">
        <f>IF($I9=0,0,$AB9/$I9)</f>
        <v>0.7379832362363157</v>
      </c>
      <c r="AD9" s="41">
        <v>2254709</v>
      </c>
      <c r="AE9" s="42">
        <v>1503049</v>
      </c>
      <c r="AF9" s="42">
        <f>$AD9+$AE9</f>
        <v>3757758</v>
      </c>
      <c r="AG9" s="45">
        <f>IF($AJ9=0,0,$AK9/$AJ9)</f>
        <v>0.697001202577069</v>
      </c>
      <c r="AH9" s="45">
        <f>IF($AF9=0,0,$X9/$AF9-1)</f>
        <v>-0.3339999542280264</v>
      </c>
      <c r="AI9" s="14">
        <v>17201021</v>
      </c>
      <c r="AJ9" s="14">
        <v>17422584</v>
      </c>
      <c r="AK9" s="14">
        <v>12143562</v>
      </c>
      <c r="AL9" s="14"/>
    </row>
    <row r="10" spans="1:38" s="15" customFormat="1" ht="12.75">
      <c r="A10" s="30"/>
      <c r="B10" s="39" t="s">
        <v>22</v>
      </c>
      <c r="C10" s="113" t="s">
        <v>23</v>
      </c>
      <c r="D10" s="41">
        <v>6451619</v>
      </c>
      <c r="E10" s="42">
        <v>1828973</v>
      </c>
      <c r="F10" s="44">
        <f aca="true" t="shared" si="0" ref="F10:F18">$D10+$E10</f>
        <v>8280592</v>
      </c>
      <c r="G10" s="41">
        <v>6820506</v>
      </c>
      <c r="H10" s="42">
        <v>1899930</v>
      </c>
      <c r="I10" s="44">
        <f aca="true" t="shared" si="1" ref="I10:I18">$G10+$H10</f>
        <v>8720436</v>
      </c>
      <c r="J10" s="41">
        <v>1332603</v>
      </c>
      <c r="K10" s="42">
        <v>196441</v>
      </c>
      <c r="L10" s="42">
        <f aca="true" t="shared" si="2" ref="L10:L18">$J10+$K10</f>
        <v>1529044</v>
      </c>
      <c r="M10" s="45">
        <f aca="true" t="shared" si="3" ref="M10:M18">IF($F10=0,0,$L10/$F10)</f>
        <v>0.18465394744723565</v>
      </c>
      <c r="N10" s="46">
        <v>1163847</v>
      </c>
      <c r="O10" s="47">
        <v>319668</v>
      </c>
      <c r="P10" s="48">
        <f aca="true" t="shared" si="4" ref="P10:P18">$N10+$O10</f>
        <v>1483515</v>
      </c>
      <c r="Q10" s="45">
        <f aca="true" t="shared" si="5" ref="Q10:Q18">IF($I10=0,0,$P10/$I10)</f>
        <v>0.17011936100442684</v>
      </c>
      <c r="R10" s="46">
        <v>1091522</v>
      </c>
      <c r="S10" s="48">
        <v>290952</v>
      </c>
      <c r="T10" s="48">
        <f aca="true" t="shared" si="6" ref="T10:T18">$R10+$S10</f>
        <v>1382474</v>
      </c>
      <c r="U10" s="45">
        <f aca="true" t="shared" si="7" ref="U10:U18">IF($I10=0,0,$T10/$I10)</f>
        <v>0.1585326696967904</v>
      </c>
      <c r="V10" s="46">
        <v>1620893</v>
      </c>
      <c r="W10" s="48">
        <v>349520</v>
      </c>
      <c r="X10" s="48">
        <f aca="true" t="shared" si="8" ref="X10:X18">$V10+$W10</f>
        <v>1970413</v>
      </c>
      <c r="Y10" s="45">
        <f aca="true" t="shared" si="9" ref="Y10:Y18">IF($I10=0,0,$X10/$I10)</f>
        <v>0.2259534959031865</v>
      </c>
      <c r="Z10" s="41">
        <f aca="true" t="shared" si="10" ref="Z10:Z18">(($J10+$N10)+$R10)+$V10</f>
        <v>5208865</v>
      </c>
      <c r="AA10" s="42">
        <f aca="true" t="shared" si="11" ref="AA10:AA18">(($K10+$O10)+$S10)+$W10</f>
        <v>1156581</v>
      </c>
      <c r="AB10" s="42">
        <f aca="true" t="shared" si="12" ref="AB10:AB18">$Z10+$AA10</f>
        <v>6365446</v>
      </c>
      <c r="AC10" s="45">
        <f aca="true" t="shared" si="13" ref="AC10:AC18">IF($I10=0,0,$AB10/$I10)</f>
        <v>0.7299458421574334</v>
      </c>
      <c r="AD10" s="41">
        <v>1357545</v>
      </c>
      <c r="AE10" s="42">
        <v>535060</v>
      </c>
      <c r="AF10" s="42">
        <f aca="true" t="shared" si="14" ref="AF10:AF18">$AD10+$AE10</f>
        <v>1892605</v>
      </c>
      <c r="AG10" s="45">
        <f aca="true" t="shared" si="15" ref="AG10:AG18">IF($AJ10=0,0,$AK10/$AJ10)</f>
        <v>0.8496586228703553</v>
      </c>
      <c r="AH10" s="45">
        <f aca="true" t="shared" si="16" ref="AH10:AH18">IF($AF10=0,0,$X10/$AF10-1)</f>
        <v>0.041111589581555474</v>
      </c>
      <c r="AI10" s="14">
        <v>7571156</v>
      </c>
      <c r="AJ10" s="14">
        <v>7634372</v>
      </c>
      <c r="AK10" s="14">
        <v>6486610</v>
      </c>
      <c r="AL10" s="14"/>
    </row>
    <row r="11" spans="1:38" s="15" customFormat="1" ht="12.75">
      <c r="A11" s="30"/>
      <c r="B11" s="39" t="s">
        <v>24</v>
      </c>
      <c r="C11" s="113" t="s">
        <v>25</v>
      </c>
      <c r="D11" s="41">
        <v>50285741</v>
      </c>
      <c r="E11" s="42">
        <v>11574929</v>
      </c>
      <c r="F11" s="44">
        <f t="shared" si="0"/>
        <v>61860670</v>
      </c>
      <c r="G11" s="41">
        <v>51450980</v>
      </c>
      <c r="H11" s="42">
        <v>13451030</v>
      </c>
      <c r="I11" s="44">
        <f t="shared" si="1"/>
        <v>64902010</v>
      </c>
      <c r="J11" s="41">
        <v>11214002</v>
      </c>
      <c r="K11" s="42">
        <v>1684076</v>
      </c>
      <c r="L11" s="42">
        <f t="shared" si="2"/>
        <v>12898078</v>
      </c>
      <c r="M11" s="45">
        <f t="shared" si="3"/>
        <v>0.208502074096514</v>
      </c>
      <c r="N11" s="46">
        <v>12918324</v>
      </c>
      <c r="O11" s="47">
        <v>2886185</v>
      </c>
      <c r="P11" s="48">
        <f t="shared" si="4"/>
        <v>15804509</v>
      </c>
      <c r="Q11" s="45">
        <f t="shared" si="5"/>
        <v>0.24351339812126002</v>
      </c>
      <c r="R11" s="46">
        <v>11587049</v>
      </c>
      <c r="S11" s="48">
        <v>2379825</v>
      </c>
      <c r="T11" s="48">
        <f t="shared" si="6"/>
        <v>13966874</v>
      </c>
      <c r="U11" s="45">
        <f t="shared" si="7"/>
        <v>0.21519940599682505</v>
      </c>
      <c r="V11" s="46">
        <v>11727597</v>
      </c>
      <c r="W11" s="48">
        <v>4804950</v>
      </c>
      <c r="X11" s="48">
        <f t="shared" si="8"/>
        <v>16532547</v>
      </c>
      <c r="Y11" s="45">
        <f t="shared" si="9"/>
        <v>0.2547308935424342</v>
      </c>
      <c r="Z11" s="41">
        <f t="shared" si="10"/>
        <v>47446972</v>
      </c>
      <c r="AA11" s="42">
        <f t="shared" si="11"/>
        <v>11755036</v>
      </c>
      <c r="AB11" s="42">
        <f t="shared" si="12"/>
        <v>59202008</v>
      </c>
      <c r="AC11" s="45">
        <f t="shared" si="13"/>
        <v>0.9121752623686077</v>
      </c>
      <c r="AD11" s="41">
        <v>12464874</v>
      </c>
      <c r="AE11" s="42">
        <v>3112532</v>
      </c>
      <c r="AF11" s="42">
        <f t="shared" si="14"/>
        <v>15577406</v>
      </c>
      <c r="AG11" s="45">
        <f t="shared" si="15"/>
        <v>0.9440950069966367</v>
      </c>
      <c r="AH11" s="45">
        <f t="shared" si="16"/>
        <v>0.06131579288618405</v>
      </c>
      <c r="AI11" s="14">
        <v>47666710</v>
      </c>
      <c r="AJ11" s="14">
        <v>48457568</v>
      </c>
      <c r="AK11" s="14">
        <v>45748548</v>
      </c>
      <c r="AL11" s="14"/>
    </row>
    <row r="12" spans="1:38" s="15" customFormat="1" ht="12.75">
      <c r="A12" s="30"/>
      <c r="B12" s="39" t="s">
        <v>26</v>
      </c>
      <c r="C12" s="113" t="s">
        <v>27</v>
      </c>
      <c r="D12" s="41">
        <v>22814364</v>
      </c>
      <c r="E12" s="42">
        <v>9796052</v>
      </c>
      <c r="F12" s="44">
        <f t="shared" si="0"/>
        <v>32610416</v>
      </c>
      <c r="G12" s="41">
        <v>23912718</v>
      </c>
      <c r="H12" s="42">
        <v>9862454</v>
      </c>
      <c r="I12" s="44">
        <f t="shared" si="1"/>
        <v>33775172</v>
      </c>
      <c r="J12" s="41">
        <v>5317542</v>
      </c>
      <c r="K12" s="42">
        <v>1203796</v>
      </c>
      <c r="L12" s="42">
        <f t="shared" si="2"/>
        <v>6521338</v>
      </c>
      <c r="M12" s="45">
        <f t="shared" si="3"/>
        <v>0.1999771484055892</v>
      </c>
      <c r="N12" s="46">
        <v>5782704</v>
      </c>
      <c r="O12" s="47">
        <v>2683479</v>
      </c>
      <c r="P12" s="48">
        <f t="shared" si="4"/>
        <v>8466183</v>
      </c>
      <c r="Q12" s="45">
        <f t="shared" si="5"/>
        <v>0.2506629129823528</v>
      </c>
      <c r="R12" s="46">
        <v>5350904</v>
      </c>
      <c r="S12" s="48">
        <v>1972950</v>
      </c>
      <c r="T12" s="48">
        <f t="shared" si="6"/>
        <v>7323854</v>
      </c>
      <c r="U12" s="45">
        <f t="shared" si="7"/>
        <v>0.21684135316912673</v>
      </c>
      <c r="V12" s="46">
        <v>5962148</v>
      </c>
      <c r="W12" s="48">
        <v>3332668</v>
      </c>
      <c r="X12" s="48">
        <f t="shared" si="8"/>
        <v>9294816</v>
      </c>
      <c r="Y12" s="45">
        <f t="shared" si="9"/>
        <v>0.2751967036614943</v>
      </c>
      <c r="Z12" s="41">
        <f t="shared" si="10"/>
        <v>22413298</v>
      </c>
      <c r="AA12" s="42">
        <f t="shared" si="11"/>
        <v>9192893</v>
      </c>
      <c r="AB12" s="42">
        <f t="shared" si="12"/>
        <v>31606191</v>
      </c>
      <c r="AC12" s="45">
        <f t="shared" si="13"/>
        <v>0.935781792613817</v>
      </c>
      <c r="AD12" s="41">
        <v>4700729</v>
      </c>
      <c r="AE12" s="42">
        <v>2768616</v>
      </c>
      <c r="AF12" s="42">
        <f t="shared" si="14"/>
        <v>7469345</v>
      </c>
      <c r="AG12" s="45">
        <f t="shared" si="15"/>
        <v>1.0029475965402224</v>
      </c>
      <c r="AH12" s="45">
        <f t="shared" si="16"/>
        <v>0.24439505739793788</v>
      </c>
      <c r="AI12" s="14">
        <v>23565780</v>
      </c>
      <c r="AJ12" s="14">
        <v>23579550</v>
      </c>
      <c r="AK12" s="14">
        <v>23649053</v>
      </c>
      <c r="AL12" s="14"/>
    </row>
    <row r="13" spans="1:38" s="15" customFormat="1" ht="12.75">
      <c r="A13" s="30"/>
      <c r="B13" s="39" t="s">
        <v>28</v>
      </c>
      <c r="C13" s="113" t="s">
        <v>29</v>
      </c>
      <c r="D13" s="41">
        <v>2378307</v>
      </c>
      <c r="E13" s="42">
        <v>2557308</v>
      </c>
      <c r="F13" s="44">
        <f t="shared" si="0"/>
        <v>4935615</v>
      </c>
      <c r="G13" s="41">
        <v>2480821</v>
      </c>
      <c r="H13" s="42">
        <v>2488816</v>
      </c>
      <c r="I13" s="44">
        <f t="shared" si="1"/>
        <v>4969637</v>
      </c>
      <c r="J13" s="41">
        <v>599953</v>
      </c>
      <c r="K13" s="42">
        <v>454261</v>
      </c>
      <c r="L13" s="42">
        <f t="shared" si="2"/>
        <v>1054214</v>
      </c>
      <c r="M13" s="45">
        <f t="shared" si="3"/>
        <v>0.21359324015345604</v>
      </c>
      <c r="N13" s="46">
        <v>1034770</v>
      </c>
      <c r="O13" s="47">
        <v>868231</v>
      </c>
      <c r="P13" s="48">
        <f t="shared" si="4"/>
        <v>1903001</v>
      </c>
      <c r="Q13" s="45">
        <f t="shared" si="5"/>
        <v>0.3829255537175049</v>
      </c>
      <c r="R13" s="46">
        <v>1708418</v>
      </c>
      <c r="S13" s="48">
        <v>630613</v>
      </c>
      <c r="T13" s="48">
        <f t="shared" si="6"/>
        <v>2339031</v>
      </c>
      <c r="U13" s="45">
        <f t="shared" si="7"/>
        <v>0.4706643563704955</v>
      </c>
      <c r="V13" s="46">
        <v>1430035</v>
      </c>
      <c r="W13" s="48">
        <v>778719</v>
      </c>
      <c r="X13" s="48">
        <f t="shared" si="8"/>
        <v>2208754</v>
      </c>
      <c r="Y13" s="45">
        <f t="shared" si="9"/>
        <v>0.44444976564686717</v>
      </c>
      <c r="Z13" s="41">
        <f t="shared" si="10"/>
        <v>4773176</v>
      </c>
      <c r="AA13" s="42">
        <f t="shared" si="11"/>
        <v>2731824</v>
      </c>
      <c r="AB13" s="42">
        <f t="shared" si="12"/>
        <v>7505000</v>
      </c>
      <c r="AC13" s="45">
        <f t="shared" si="13"/>
        <v>1.5101706623642732</v>
      </c>
      <c r="AD13" s="41">
        <v>377252</v>
      </c>
      <c r="AE13" s="42">
        <v>329221</v>
      </c>
      <c r="AF13" s="42">
        <f t="shared" si="14"/>
        <v>706473</v>
      </c>
      <c r="AG13" s="45">
        <f t="shared" si="15"/>
        <v>0.9478060516789106</v>
      </c>
      <c r="AH13" s="45">
        <f t="shared" si="16"/>
        <v>2.1264521078654104</v>
      </c>
      <c r="AI13" s="14">
        <v>3617475</v>
      </c>
      <c r="AJ13" s="14">
        <v>3562846</v>
      </c>
      <c r="AK13" s="14">
        <v>3376887</v>
      </c>
      <c r="AL13" s="14"/>
    </row>
    <row r="14" spans="1:38" s="15" customFormat="1" ht="12.75">
      <c r="A14" s="30"/>
      <c r="B14" s="39" t="s">
        <v>30</v>
      </c>
      <c r="C14" s="113" t="s">
        <v>31</v>
      </c>
      <c r="D14" s="41">
        <v>5888822</v>
      </c>
      <c r="E14" s="42">
        <v>3094496</v>
      </c>
      <c r="F14" s="44">
        <f t="shared" si="0"/>
        <v>8983318</v>
      </c>
      <c r="G14" s="41">
        <v>5211606</v>
      </c>
      <c r="H14" s="42">
        <v>3243221</v>
      </c>
      <c r="I14" s="44">
        <f t="shared" si="1"/>
        <v>8454827</v>
      </c>
      <c r="J14" s="41">
        <v>1207525</v>
      </c>
      <c r="K14" s="42">
        <v>345318</v>
      </c>
      <c r="L14" s="42">
        <f t="shared" si="2"/>
        <v>1552843</v>
      </c>
      <c r="M14" s="45">
        <f t="shared" si="3"/>
        <v>0.1728585139700053</v>
      </c>
      <c r="N14" s="46">
        <v>1278171</v>
      </c>
      <c r="O14" s="47">
        <v>490181</v>
      </c>
      <c r="P14" s="48">
        <f t="shared" si="4"/>
        <v>1768352</v>
      </c>
      <c r="Q14" s="45">
        <f t="shared" si="5"/>
        <v>0.2091529489603986</v>
      </c>
      <c r="R14" s="46">
        <v>1180370</v>
      </c>
      <c r="S14" s="48">
        <v>386497</v>
      </c>
      <c r="T14" s="48">
        <f t="shared" si="6"/>
        <v>1566867</v>
      </c>
      <c r="U14" s="45">
        <f t="shared" si="7"/>
        <v>0.18532218341073092</v>
      </c>
      <c r="V14" s="46">
        <v>1345306</v>
      </c>
      <c r="W14" s="48">
        <v>582194</v>
      </c>
      <c r="X14" s="48">
        <f t="shared" si="8"/>
        <v>1927500</v>
      </c>
      <c r="Y14" s="45">
        <f t="shared" si="9"/>
        <v>0.2279762791125117</v>
      </c>
      <c r="Z14" s="41">
        <f t="shared" si="10"/>
        <v>5011372</v>
      </c>
      <c r="AA14" s="42">
        <f t="shared" si="11"/>
        <v>1804190</v>
      </c>
      <c r="AB14" s="42">
        <f t="shared" si="12"/>
        <v>6815562</v>
      </c>
      <c r="AC14" s="45">
        <f t="shared" si="13"/>
        <v>0.8061148974426088</v>
      </c>
      <c r="AD14" s="41">
        <v>1452426</v>
      </c>
      <c r="AE14" s="42">
        <v>459586</v>
      </c>
      <c r="AF14" s="42">
        <f t="shared" si="14"/>
        <v>1912012</v>
      </c>
      <c r="AG14" s="45">
        <f t="shared" si="15"/>
        <v>0.7125281194108062</v>
      </c>
      <c r="AH14" s="45">
        <f t="shared" si="16"/>
        <v>0.008100367570914813</v>
      </c>
      <c r="AI14" s="14">
        <v>7690393</v>
      </c>
      <c r="AJ14" s="14">
        <v>7999812</v>
      </c>
      <c r="AK14" s="14">
        <v>5700091</v>
      </c>
      <c r="AL14" s="14"/>
    </row>
    <row r="15" spans="1:38" s="15" customFormat="1" ht="12.75">
      <c r="A15" s="30"/>
      <c r="B15" s="39" t="s">
        <v>32</v>
      </c>
      <c r="C15" s="113" t="s">
        <v>33</v>
      </c>
      <c r="D15" s="41">
        <v>4566711</v>
      </c>
      <c r="E15" s="42">
        <v>2026773</v>
      </c>
      <c r="F15" s="44">
        <f t="shared" si="0"/>
        <v>6593484</v>
      </c>
      <c r="G15" s="41">
        <v>4847510</v>
      </c>
      <c r="H15" s="42">
        <v>2043944</v>
      </c>
      <c r="I15" s="44">
        <f t="shared" si="1"/>
        <v>6891454</v>
      </c>
      <c r="J15" s="41">
        <v>1351132</v>
      </c>
      <c r="K15" s="42">
        <v>221654</v>
      </c>
      <c r="L15" s="42">
        <f t="shared" si="2"/>
        <v>1572786</v>
      </c>
      <c r="M15" s="45">
        <f t="shared" si="3"/>
        <v>0.2385364095825515</v>
      </c>
      <c r="N15" s="46">
        <v>1498318</v>
      </c>
      <c r="O15" s="47">
        <v>349250</v>
      </c>
      <c r="P15" s="48">
        <f t="shared" si="4"/>
        <v>1847568</v>
      </c>
      <c r="Q15" s="45">
        <f t="shared" si="5"/>
        <v>0.2680955281715586</v>
      </c>
      <c r="R15" s="46">
        <v>1268865</v>
      </c>
      <c r="S15" s="48">
        <v>357195</v>
      </c>
      <c r="T15" s="48">
        <f t="shared" si="6"/>
        <v>1626060</v>
      </c>
      <c r="U15" s="45">
        <f t="shared" si="7"/>
        <v>0.23595310945991949</v>
      </c>
      <c r="V15" s="46">
        <v>1073269</v>
      </c>
      <c r="W15" s="48">
        <v>404824</v>
      </c>
      <c r="X15" s="48">
        <f t="shared" si="8"/>
        <v>1478093</v>
      </c>
      <c r="Y15" s="45">
        <f t="shared" si="9"/>
        <v>0.21448202367744165</v>
      </c>
      <c r="Z15" s="41">
        <f t="shared" si="10"/>
        <v>5191584</v>
      </c>
      <c r="AA15" s="42">
        <f t="shared" si="11"/>
        <v>1332923</v>
      </c>
      <c r="AB15" s="42">
        <f t="shared" si="12"/>
        <v>6524507</v>
      </c>
      <c r="AC15" s="45">
        <f t="shared" si="13"/>
        <v>0.9467533266564646</v>
      </c>
      <c r="AD15" s="41">
        <v>937661</v>
      </c>
      <c r="AE15" s="42">
        <v>239089</v>
      </c>
      <c r="AF15" s="42">
        <f t="shared" si="14"/>
        <v>1176750</v>
      </c>
      <c r="AG15" s="45">
        <f t="shared" si="15"/>
        <v>0.9104534798032669</v>
      </c>
      <c r="AH15" s="45">
        <f t="shared" si="16"/>
        <v>0.2560807308264288</v>
      </c>
      <c r="AI15" s="14">
        <v>4746036</v>
      </c>
      <c r="AJ15" s="14">
        <v>4697938</v>
      </c>
      <c r="AK15" s="14">
        <v>4277254</v>
      </c>
      <c r="AL15" s="14"/>
    </row>
    <row r="16" spans="1:38" s="15" customFormat="1" ht="12.75">
      <c r="A16" s="30"/>
      <c r="B16" s="39" t="s">
        <v>34</v>
      </c>
      <c r="C16" s="113" t="s">
        <v>35</v>
      </c>
      <c r="D16" s="41">
        <v>2132402</v>
      </c>
      <c r="E16" s="42">
        <v>442725</v>
      </c>
      <c r="F16" s="44">
        <f t="shared" si="0"/>
        <v>2575127</v>
      </c>
      <c r="G16" s="41">
        <v>2184289</v>
      </c>
      <c r="H16" s="42">
        <v>511462</v>
      </c>
      <c r="I16" s="44">
        <f t="shared" si="1"/>
        <v>2695751</v>
      </c>
      <c r="J16" s="41">
        <v>442158</v>
      </c>
      <c r="K16" s="42">
        <v>320961</v>
      </c>
      <c r="L16" s="42">
        <f t="shared" si="2"/>
        <v>763119</v>
      </c>
      <c r="M16" s="45">
        <f t="shared" si="3"/>
        <v>0.29634227748767344</v>
      </c>
      <c r="N16" s="46">
        <v>649378</v>
      </c>
      <c r="O16" s="47">
        <v>99294</v>
      </c>
      <c r="P16" s="48">
        <f t="shared" si="4"/>
        <v>748672</v>
      </c>
      <c r="Q16" s="45">
        <f t="shared" si="5"/>
        <v>0.27772297960753795</v>
      </c>
      <c r="R16" s="46">
        <v>435340</v>
      </c>
      <c r="S16" s="48">
        <v>91171</v>
      </c>
      <c r="T16" s="48">
        <f t="shared" si="6"/>
        <v>526511</v>
      </c>
      <c r="U16" s="45">
        <f t="shared" si="7"/>
        <v>0.19531143640492019</v>
      </c>
      <c r="V16" s="46">
        <v>586372</v>
      </c>
      <c r="W16" s="48">
        <v>106862</v>
      </c>
      <c r="X16" s="48">
        <f t="shared" si="8"/>
        <v>693234</v>
      </c>
      <c r="Y16" s="45">
        <f t="shared" si="9"/>
        <v>0.2571580238679314</v>
      </c>
      <c r="Z16" s="41">
        <f t="shared" si="10"/>
        <v>2113248</v>
      </c>
      <c r="AA16" s="42">
        <f t="shared" si="11"/>
        <v>618288</v>
      </c>
      <c r="AB16" s="42">
        <f t="shared" si="12"/>
        <v>2731536</v>
      </c>
      <c r="AC16" s="45">
        <f t="shared" si="13"/>
        <v>1.0132745939814174</v>
      </c>
      <c r="AD16" s="41">
        <v>348140</v>
      </c>
      <c r="AE16" s="42">
        <v>93152</v>
      </c>
      <c r="AF16" s="42">
        <f t="shared" si="14"/>
        <v>441292</v>
      </c>
      <c r="AG16" s="45">
        <f t="shared" si="15"/>
        <v>0.880328873432119</v>
      </c>
      <c r="AH16" s="45">
        <f t="shared" si="16"/>
        <v>0.5709190286703589</v>
      </c>
      <c r="AI16" s="14">
        <v>1853210</v>
      </c>
      <c r="AJ16" s="14">
        <v>1768948</v>
      </c>
      <c r="AK16" s="14">
        <v>1557256</v>
      </c>
      <c r="AL16" s="14"/>
    </row>
    <row r="17" spans="1:38" s="15" customFormat="1" ht="12.75">
      <c r="A17" s="30"/>
      <c r="B17" s="49" t="s">
        <v>36</v>
      </c>
      <c r="C17" s="113" t="s">
        <v>37</v>
      </c>
      <c r="D17" s="41">
        <v>24812503</v>
      </c>
      <c r="E17" s="42">
        <v>5723613</v>
      </c>
      <c r="F17" s="44">
        <f t="shared" si="0"/>
        <v>30536116</v>
      </c>
      <c r="G17" s="41">
        <v>26130092</v>
      </c>
      <c r="H17" s="42">
        <v>7067183</v>
      </c>
      <c r="I17" s="44">
        <f t="shared" si="1"/>
        <v>33197275</v>
      </c>
      <c r="J17" s="41">
        <v>5345267</v>
      </c>
      <c r="K17" s="42">
        <v>1094283</v>
      </c>
      <c r="L17" s="42">
        <f t="shared" si="2"/>
        <v>6439550</v>
      </c>
      <c r="M17" s="45">
        <f t="shared" si="3"/>
        <v>0.21088307366922499</v>
      </c>
      <c r="N17" s="46">
        <v>6235756</v>
      </c>
      <c r="O17" s="47">
        <v>1520542</v>
      </c>
      <c r="P17" s="48">
        <f t="shared" si="4"/>
        <v>7756298</v>
      </c>
      <c r="Q17" s="45">
        <f t="shared" si="5"/>
        <v>0.23364261072633222</v>
      </c>
      <c r="R17" s="46">
        <v>5895925</v>
      </c>
      <c r="S17" s="48">
        <v>1218211</v>
      </c>
      <c r="T17" s="48">
        <f t="shared" si="6"/>
        <v>7114136</v>
      </c>
      <c r="U17" s="45">
        <f t="shared" si="7"/>
        <v>0.21429879410282923</v>
      </c>
      <c r="V17" s="46">
        <v>6845534</v>
      </c>
      <c r="W17" s="48">
        <v>2837579</v>
      </c>
      <c r="X17" s="48">
        <f t="shared" si="8"/>
        <v>9683113</v>
      </c>
      <c r="Y17" s="45">
        <f t="shared" si="9"/>
        <v>0.29168397104882854</v>
      </c>
      <c r="Z17" s="41">
        <f t="shared" si="10"/>
        <v>24322482</v>
      </c>
      <c r="AA17" s="42">
        <f t="shared" si="11"/>
        <v>6670615</v>
      </c>
      <c r="AB17" s="42">
        <f t="shared" si="12"/>
        <v>30993097</v>
      </c>
      <c r="AC17" s="45">
        <f t="shared" si="13"/>
        <v>0.933603646684856</v>
      </c>
      <c r="AD17" s="41">
        <v>4984317</v>
      </c>
      <c r="AE17" s="42">
        <v>1791236</v>
      </c>
      <c r="AF17" s="42">
        <f t="shared" si="14"/>
        <v>6775553</v>
      </c>
      <c r="AG17" s="45">
        <f t="shared" si="15"/>
        <v>0.9073820402182369</v>
      </c>
      <c r="AH17" s="45">
        <f t="shared" si="16"/>
        <v>0.42912512085729393</v>
      </c>
      <c r="AI17" s="14">
        <v>23849788</v>
      </c>
      <c r="AJ17" s="14">
        <v>23855546</v>
      </c>
      <c r="AK17" s="14">
        <v>21646094</v>
      </c>
      <c r="AL17" s="14"/>
    </row>
    <row r="18" spans="1:38" s="15" customFormat="1" ht="12.75">
      <c r="A18" s="50"/>
      <c r="B18" s="51" t="s">
        <v>12</v>
      </c>
      <c r="C18" s="50"/>
      <c r="D18" s="52">
        <f>SUM(D9:D17)</f>
        <v>131064636</v>
      </c>
      <c r="E18" s="53">
        <f>SUM(E9:E17)</f>
        <v>42187636</v>
      </c>
      <c r="F18" s="54">
        <f t="shared" si="0"/>
        <v>173252272</v>
      </c>
      <c r="G18" s="52">
        <f>SUM(G9:G17)</f>
        <v>135011032</v>
      </c>
      <c r="H18" s="53">
        <f>SUM(H9:H17)</f>
        <v>46517639</v>
      </c>
      <c r="I18" s="54">
        <f t="shared" si="1"/>
        <v>181528671</v>
      </c>
      <c r="J18" s="52">
        <f>SUM(J9:J17)</f>
        <v>29201489</v>
      </c>
      <c r="K18" s="53">
        <f>SUM(K9:K17)</f>
        <v>6329537</v>
      </c>
      <c r="L18" s="53">
        <f t="shared" si="2"/>
        <v>35531026</v>
      </c>
      <c r="M18" s="55">
        <f t="shared" si="3"/>
        <v>0.20508259770469273</v>
      </c>
      <c r="N18" s="56">
        <f>SUM(N9:N17)</f>
        <v>33303229</v>
      </c>
      <c r="O18" s="57">
        <f>SUM(O9:O17)</f>
        <v>10366992</v>
      </c>
      <c r="P18" s="58">
        <f t="shared" si="4"/>
        <v>43670221</v>
      </c>
      <c r="Q18" s="55">
        <f t="shared" si="5"/>
        <v>0.2405692762439714</v>
      </c>
      <c r="R18" s="56">
        <f>SUM(R9:R17)</f>
        <v>31150519</v>
      </c>
      <c r="S18" s="58">
        <f>SUM(S9:S17)</f>
        <v>8326660</v>
      </c>
      <c r="T18" s="58">
        <f t="shared" si="6"/>
        <v>39477179</v>
      </c>
      <c r="U18" s="55">
        <f t="shared" si="7"/>
        <v>0.21747076526550455</v>
      </c>
      <c r="V18" s="56">
        <f>SUM(V9:V17)</f>
        <v>31736885</v>
      </c>
      <c r="W18" s="58">
        <f>SUM(W9:W17)</f>
        <v>14554252</v>
      </c>
      <c r="X18" s="58">
        <f t="shared" si="8"/>
        <v>46291137</v>
      </c>
      <c r="Y18" s="55">
        <f t="shared" si="9"/>
        <v>0.2550073040528127</v>
      </c>
      <c r="Z18" s="52">
        <f t="shared" si="10"/>
        <v>125392122</v>
      </c>
      <c r="AA18" s="53">
        <f t="shared" si="11"/>
        <v>39577441</v>
      </c>
      <c r="AB18" s="53">
        <f t="shared" si="12"/>
        <v>164969563</v>
      </c>
      <c r="AC18" s="55">
        <f t="shared" si="13"/>
        <v>0.9087796549780283</v>
      </c>
      <c r="AD18" s="52">
        <f>SUM(AD9:AD17)</f>
        <v>28877653</v>
      </c>
      <c r="AE18" s="53">
        <f>SUM(AE9:AE17)</f>
        <v>10831541</v>
      </c>
      <c r="AF18" s="53">
        <f t="shared" si="14"/>
        <v>39709194</v>
      </c>
      <c r="AG18" s="55">
        <f t="shared" si="15"/>
        <v>0.8964318924813794</v>
      </c>
      <c r="AH18" s="55">
        <f t="shared" si="16"/>
        <v>0.16575362874401334</v>
      </c>
      <c r="AI18" s="14">
        <f>SUM(AI9:AI17)</f>
        <v>137761569</v>
      </c>
      <c r="AJ18" s="14">
        <f>SUM(AJ9:AJ17)</f>
        <v>138979164</v>
      </c>
      <c r="AK18" s="14">
        <f>SUM(AK9:AK17)</f>
        <v>124585355</v>
      </c>
      <c r="AL18" s="14"/>
    </row>
    <row r="19" spans="1:38" s="15" customFormat="1" ht="12.75" customHeight="1">
      <c r="A19" s="59"/>
      <c r="B19" s="60"/>
      <c r="C19" s="61"/>
      <c r="D19" s="62"/>
      <c r="E19" s="63"/>
      <c r="F19" s="64"/>
      <c r="G19" s="62"/>
      <c r="H19" s="63"/>
      <c r="I19" s="64"/>
      <c r="J19" s="65"/>
      <c r="K19" s="63"/>
      <c r="L19" s="64"/>
      <c r="M19" s="66"/>
      <c r="N19" s="65"/>
      <c r="O19" s="64"/>
      <c r="P19" s="63"/>
      <c r="Q19" s="66"/>
      <c r="R19" s="65"/>
      <c r="S19" s="63"/>
      <c r="T19" s="63"/>
      <c r="U19" s="66"/>
      <c r="V19" s="65"/>
      <c r="W19" s="63"/>
      <c r="X19" s="63"/>
      <c r="Y19" s="66"/>
      <c r="Z19" s="65"/>
      <c r="AA19" s="63"/>
      <c r="AB19" s="64"/>
      <c r="AC19" s="66"/>
      <c r="AD19" s="65"/>
      <c r="AE19" s="63"/>
      <c r="AF19" s="63"/>
      <c r="AG19" s="66"/>
      <c r="AH19" s="66"/>
      <c r="AI19" s="14"/>
      <c r="AJ19" s="14"/>
      <c r="AK19" s="14"/>
      <c r="AL19" s="14"/>
    </row>
    <row r="20" spans="1:38" s="15" customFormat="1" ht="12.75">
      <c r="A20" s="14"/>
      <c r="B20" s="6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A34">
      <selection activeCell="G9" sqref="G9:H46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5" width="10.7109375" style="0" hidden="1" customWidth="1"/>
    <col min="36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7" t="s">
        <v>0</v>
      </c>
      <c r="E4" s="117"/>
      <c r="F4" s="117"/>
      <c r="G4" s="117" t="s">
        <v>1</v>
      </c>
      <c r="H4" s="117"/>
      <c r="I4" s="117"/>
      <c r="J4" s="114" t="s">
        <v>2</v>
      </c>
      <c r="K4" s="115"/>
      <c r="L4" s="115"/>
      <c r="M4" s="116"/>
      <c r="N4" s="114" t="s">
        <v>3</v>
      </c>
      <c r="O4" s="118"/>
      <c r="P4" s="118"/>
      <c r="Q4" s="119"/>
      <c r="R4" s="114" t="s">
        <v>4</v>
      </c>
      <c r="S4" s="118"/>
      <c r="T4" s="118"/>
      <c r="U4" s="119"/>
      <c r="V4" s="114" t="s">
        <v>5</v>
      </c>
      <c r="W4" s="120"/>
      <c r="X4" s="120"/>
      <c r="Y4" s="121"/>
      <c r="Z4" s="114" t="s">
        <v>6</v>
      </c>
      <c r="AA4" s="115"/>
      <c r="AB4" s="115"/>
      <c r="AC4" s="116"/>
      <c r="AD4" s="114" t="s">
        <v>7</v>
      </c>
      <c r="AE4" s="115"/>
      <c r="AF4" s="115"/>
      <c r="AG4" s="116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93" t="s">
        <v>34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 t="s">
        <v>95</v>
      </c>
      <c r="B9" s="94" t="s">
        <v>453</v>
      </c>
      <c r="C9" s="40" t="s">
        <v>454</v>
      </c>
      <c r="D9" s="41">
        <v>21551</v>
      </c>
      <c r="E9" s="42">
        <v>0</v>
      </c>
      <c r="F9" s="43">
        <f>$D9+$E9</f>
        <v>21551</v>
      </c>
      <c r="G9" s="41">
        <v>21722</v>
      </c>
      <c r="H9" s="42">
        <v>52864</v>
      </c>
      <c r="I9" s="44">
        <f>$G9+$H9</f>
        <v>74586</v>
      </c>
      <c r="J9" s="41">
        <v>3015</v>
      </c>
      <c r="K9" s="42">
        <v>1196</v>
      </c>
      <c r="L9" s="42">
        <f>$J9+$K9</f>
        <v>4211</v>
      </c>
      <c r="M9" s="45">
        <f>IF($F9=0,0,$L9/$F9)</f>
        <v>0.19539696533803536</v>
      </c>
      <c r="N9" s="46">
        <v>0</v>
      </c>
      <c r="O9" s="47">
        <v>0</v>
      </c>
      <c r="P9" s="48">
        <f>$N9+$O9</f>
        <v>0</v>
      </c>
      <c r="Q9" s="45">
        <f>IF($I9=0,0,$P9/$I9)</f>
        <v>0</v>
      </c>
      <c r="R9" s="46">
        <v>0</v>
      </c>
      <c r="S9" s="48">
        <v>0</v>
      </c>
      <c r="T9" s="48">
        <f>$R9+$S9</f>
        <v>0</v>
      </c>
      <c r="U9" s="45">
        <f>IF($I9=0,0,$T9/$I9)</f>
        <v>0</v>
      </c>
      <c r="V9" s="46">
        <v>7150</v>
      </c>
      <c r="W9" s="48">
        <v>0</v>
      </c>
      <c r="X9" s="48">
        <f>$V9+$W9</f>
        <v>7150</v>
      </c>
      <c r="Y9" s="45">
        <f>IF($I9=0,0,$X9/$I9)</f>
        <v>0.09586249430187971</v>
      </c>
      <c r="Z9" s="41">
        <f>(($J9+$N9)+$R9)+$V9</f>
        <v>10165</v>
      </c>
      <c r="AA9" s="42">
        <f>(($K9+$O9)+$S9)+$W9</f>
        <v>1196</v>
      </c>
      <c r="AB9" s="42">
        <f>$Z9+$AA9</f>
        <v>11361</v>
      </c>
      <c r="AC9" s="45">
        <f>IF($I9=0,0,$AB9/$I9)</f>
        <v>0.15232081087603572</v>
      </c>
      <c r="AD9" s="41">
        <v>5659</v>
      </c>
      <c r="AE9" s="42">
        <v>2964</v>
      </c>
      <c r="AF9" s="42">
        <f>$AD9+$AE9</f>
        <v>8623</v>
      </c>
      <c r="AG9" s="45">
        <f>IF($AJ9=0,0,$AK9/$AJ9)</f>
        <v>0.7270866349709456</v>
      </c>
      <c r="AH9" s="45">
        <f>IF($AF9=0,0,$X9/$AF9-1)</f>
        <v>-0.1708222196451351</v>
      </c>
      <c r="AI9" s="14">
        <v>74028</v>
      </c>
      <c r="AJ9" s="14">
        <v>60576</v>
      </c>
      <c r="AK9" s="14">
        <v>44044</v>
      </c>
      <c r="AL9" s="14"/>
    </row>
    <row r="10" spans="1:38" s="15" customFormat="1" ht="12.75">
      <c r="A10" s="30" t="s">
        <v>95</v>
      </c>
      <c r="B10" s="94" t="s">
        <v>455</v>
      </c>
      <c r="C10" s="40" t="s">
        <v>456</v>
      </c>
      <c r="D10" s="41">
        <v>114148</v>
      </c>
      <c r="E10" s="42">
        <v>30762</v>
      </c>
      <c r="F10" s="44">
        <f aca="true" t="shared" si="0" ref="F10:F46">$D10+$E10</f>
        <v>144910</v>
      </c>
      <c r="G10" s="41">
        <v>114975</v>
      </c>
      <c r="H10" s="42">
        <v>30762</v>
      </c>
      <c r="I10" s="44">
        <f aca="true" t="shared" si="1" ref="I10:I46">$G10+$H10</f>
        <v>145737</v>
      </c>
      <c r="J10" s="41">
        <v>21709</v>
      </c>
      <c r="K10" s="42">
        <v>6425</v>
      </c>
      <c r="L10" s="42">
        <f aca="true" t="shared" si="2" ref="L10:L46">$J10+$K10</f>
        <v>28134</v>
      </c>
      <c r="M10" s="45">
        <f aca="true" t="shared" si="3" ref="M10:M46">IF($F10=0,0,$L10/$F10)</f>
        <v>0.19414809191912222</v>
      </c>
      <c r="N10" s="46">
        <v>29114</v>
      </c>
      <c r="O10" s="47">
        <v>6222</v>
      </c>
      <c r="P10" s="48">
        <f aca="true" t="shared" si="4" ref="P10:P46">$N10+$O10</f>
        <v>35336</v>
      </c>
      <c r="Q10" s="45">
        <f aca="true" t="shared" si="5" ref="Q10:Q46">IF($I10=0,0,$P10/$I10)</f>
        <v>0.24246416489978523</v>
      </c>
      <c r="R10" s="46">
        <v>24328</v>
      </c>
      <c r="S10" s="48">
        <v>9430</v>
      </c>
      <c r="T10" s="48">
        <f aca="true" t="shared" si="6" ref="T10:T46">$R10+$S10</f>
        <v>33758</v>
      </c>
      <c r="U10" s="45">
        <f aca="true" t="shared" si="7" ref="U10:U46">IF($I10=0,0,$T10/$I10)</f>
        <v>0.23163644098616</v>
      </c>
      <c r="V10" s="46">
        <v>30040</v>
      </c>
      <c r="W10" s="48">
        <v>3817</v>
      </c>
      <c r="X10" s="48">
        <f aca="true" t="shared" si="8" ref="X10:X46">$V10+$W10</f>
        <v>33857</v>
      </c>
      <c r="Y10" s="45">
        <f aca="true" t="shared" si="9" ref="Y10:Y46">IF($I10=0,0,$X10/$I10)</f>
        <v>0.23231574685906806</v>
      </c>
      <c r="Z10" s="41">
        <f aca="true" t="shared" si="10" ref="Z10:Z46">(($J10+$N10)+$R10)+$V10</f>
        <v>105191</v>
      </c>
      <c r="AA10" s="42">
        <f aca="true" t="shared" si="11" ref="AA10:AA46">(($K10+$O10)+$S10)+$W10</f>
        <v>25894</v>
      </c>
      <c r="AB10" s="42">
        <f aca="true" t="shared" si="12" ref="AB10:AB46">$Z10+$AA10</f>
        <v>131085</v>
      </c>
      <c r="AC10" s="45">
        <f aca="true" t="shared" si="13" ref="AC10:AC46">IF($I10=0,0,$AB10/$I10)</f>
        <v>0.8994627308096091</v>
      </c>
      <c r="AD10" s="41">
        <v>27173</v>
      </c>
      <c r="AE10" s="42">
        <v>5975</v>
      </c>
      <c r="AF10" s="42">
        <f aca="true" t="shared" si="14" ref="AF10:AF46">$AD10+$AE10</f>
        <v>33148</v>
      </c>
      <c r="AG10" s="45">
        <f aca="true" t="shared" si="15" ref="AG10:AG46">IF($AJ10=0,0,$AK10/$AJ10)</f>
        <v>1.1789806920128247</v>
      </c>
      <c r="AH10" s="45">
        <f aca="true" t="shared" si="16" ref="AH10:AH46">IF($AF10=0,0,$X10/$AF10-1)</f>
        <v>0.021388922408591693</v>
      </c>
      <c r="AI10" s="14">
        <v>96016</v>
      </c>
      <c r="AJ10" s="14">
        <v>98871</v>
      </c>
      <c r="AK10" s="14">
        <v>116567</v>
      </c>
      <c r="AL10" s="14"/>
    </row>
    <row r="11" spans="1:38" s="15" customFormat="1" ht="12.75">
      <c r="A11" s="30" t="s">
        <v>95</v>
      </c>
      <c r="B11" s="94" t="s">
        <v>457</v>
      </c>
      <c r="C11" s="40" t="s">
        <v>458</v>
      </c>
      <c r="D11" s="41">
        <v>0</v>
      </c>
      <c r="E11" s="42">
        <v>0</v>
      </c>
      <c r="F11" s="43">
        <f t="shared" si="0"/>
        <v>0</v>
      </c>
      <c r="G11" s="41">
        <v>0</v>
      </c>
      <c r="H11" s="42">
        <v>0</v>
      </c>
      <c r="I11" s="44">
        <f t="shared" si="1"/>
        <v>0</v>
      </c>
      <c r="J11" s="41">
        <v>21747</v>
      </c>
      <c r="K11" s="42">
        <v>3844</v>
      </c>
      <c r="L11" s="42">
        <f t="shared" si="2"/>
        <v>25591</v>
      </c>
      <c r="M11" s="45">
        <f t="shared" si="3"/>
        <v>0</v>
      </c>
      <c r="N11" s="46">
        <v>20848</v>
      </c>
      <c r="O11" s="47">
        <v>4469</v>
      </c>
      <c r="P11" s="48">
        <f t="shared" si="4"/>
        <v>25317</v>
      </c>
      <c r="Q11" s="45">
        <f t="shared" si="5"/>
        <v>0</v>
      </c>
      <c r="R11" s="46">
        <v>20313</v>
      </c>
      <c r="S11" s="48">
        <v>2204</v>
      </c>
      <c r="T11" s="48">
        <f t="shared" si="6"/>
        <v>22517</v>
      </c>
      <c r="U11" s="45">
        <f t="shared" si="7"/>
        <v>0</v>
      </c>
      <c r="V11" s="46">
        <v>9457</v>
      </c>
      <c r="W11" s="48">
        <v>1976</v>
      </c>
      <c r="X11" s="48">
        <f t="shared" si="8"/>
        <v>11433</v>
      </c>
      <c r="Y11" s="45">
        <f t="shared" si="9"/>
        <v>0</v>
      </c>
      <c r="Z11" s="41">
        <f t="shared" si="10"/>
        <v>72365</v>
      </c>
      <c r="AA11" s="42">
        <f t="shared" si="11"/>
        <v>12493</v>
      </c>
      <c r="AB11" s="42">
        <f t="shared" si="12"/>
        <v>84858</v>
      </c>
      <c r="AC11" s="45">
        <f t="shared" si="13"/>
        <v>0</v>
      </c>
      <c r="AD11" s="41">
        <v>0</v>
      </c>
      <c r="AE11" s="42">
        <v>0</v>
      </c>
      <c r="AF11" s="42">
        <f t="shared" si="14"/>
        <v>0</v>
      </c>
      <c r="AG11" s="45">
        <f t="shared" si="15"/>
        <v>0</v>
      </c>
      <c r="AH11" s="45">
        <f t="shared" si="16"/>
        <v>0</v>
      </c>
      <c r="AI11" s="14">
        <v>0</v>
      </c>
      <c r="AJ11" s="14">
        <v>0</v>
      </c>
      <c r="AK11" s="14">
        <v>0</v>
      </c>
      <c r="AL11" s="14"/>
    </row>
    <row r="12" spans="1:38" s="15" customFormat="1" ht="12.75">
      <c r="A12" s="30" t="s">
        <v>114</v>
      </c>
      <c r="B12" s="94" t="s">
        <v>459</v>
      </c>
      <c r="C12" s="40" t="s">
        <v>460</v>
      </c>
      <c r="D12" s="41">
        <v>0</v>
      </c>
      <c r="E12" s="42">
        <v>0</v>
      </c>
      <c r="F12" s="43">
        <f t="shared" si="0"/>
        <v>0</v>
      </c>
      <c r="G12" s="41">
        <v>0</v>
      </c>
      <c r="H12" s="42">
        <v>0</v>
      </c>
      <c r="I12" s="44">
        <f t="shared" si="1"/>
        <v>0</v>
      </c>
      <c r="J12" s="41">
        <v>7838</v>
      </c>
      <c r="K12" s="42">
        <v>91</v>
      </c>
      <c r="L12" s="42">
        <f t="shared" si="2"/>
        <v>7929</v>
      </c>
      <c r="M12" s="45">
        <f t="shared" si="3"/>
        <v>0</v>
      </c>
      <c r="N12" s="46">
        <v>17941</v>
      </c>
      <c r="O12" s="47">
        <v>1116</v>
      </c>
      <c r="P12" s="48">
        <f t="shared" si="4"/>
        <v>19057</v>
      </c>
      <c r="Q12" s="45">
        <f t="shared" si="5"/>
        <v>0</v>
      </c>
      <c r="R12" s="46">
        <v>22668</v>
      </c>
      <c r="S12" s="48">
        <v>403</v>
      </c>
      <c r="T12" s="48">
        <f t="shared" si="6"/>
        <v>23071</v>
      </c>
      <c r="U12" s="45">
        <f t="shared" si="7"/>
        <v>0</v>
      </c>
      <c r="V12" s="46">
        <v>28446</v>
      </c>
      <c r="W12" s="48">
        <v>71</v>
      </c>
      <c r="X12" s="48">
        <f t="shared" si="8"/>
        <v>28517</v>
      </c>
      <c r="Y12" s="45">
        <f t="shared" si="9"/>
        <v>0</v>
      </c>
      <c r="Z12" s="41">
        <f t="shared" si="10"/>
        <v>76893</v>
      </c>
      <c r="AA12" s="42">
        <f t="shared" si="11"/>
        <v>1681</v>
      </c>
      <c r="AB12" s="42">
        <f t="shared" si="12"/>
        <v>78574</v>
      </c>
      <c r="AC12" s="45">
        <f t="shared" si="13"/>
        <v>0</v>
      </c>
      <c r="AD12" s="41">
        <v>0</v>
      </c>
      <c r="AE12" s="42">
        <v>0</v>
      </c>
      <c r="AF12" s="42">
        <f t="shared" si="14"/>
        <v>0</v>
      </c>
      <c r="AG12" s="45">
        <f t="shared" si="15"/>
        <v>0</v>
      </c>
      <c r="AH12" s="45">
        <f t="shared" si="16"/>
        <v>0</v>
      </c>
      <c r="AI12" s="14">
        <v>0</v>
      </c>
      <c r="AJ12" s="14">
        <v>0</v>
      </c>
      <c r="AK12" s="14">
        <v>0</v>
      </c>
      <c r="AL12" s="14"/>
    </row>
    <row r="13" spans="1:38" s="87" customFormat="1" ht="12.75">
      <c r="A13" s="95"/>
      <c r="B13" s="112" t="s">
        <v>649</v>
      </c>
      <c r="C13" s="33"/>
      <c r="D13" s="52">
        <f>SUM(D9:D12)</f>
        <v>135699</v>
      </c>
      <c r="E13" s="53">
        <f>SUM(E9:E12)</f>
        <v>30762</v>
      </c>
      <c r="F13" s="89">
        <f t="shared" si="0"/>
        <v>166461</v>
      </c>
      <c r="G13" s="52">
        <f>SUM(G9:G12)</f>
        <v>136697</v>
      </c>
      <c r="H13" s="53">
        <f>SUM(H9:H12)</f>
        <v>83626</v>
      </c>
      <c r="I13" s="54">
        <f t="shared" si="1"/>
        <v>220323</v>
      </c>
      <c r="J13" s="52">
        <f>SUM(J9:J12)</f>
        <v>54309</v>
      </c>
      <c r="K13" s="53">
        <f>SUM(K9:K12)</f>
        <v>11556</v>
      </c>
      <c r="L13" s="53">
        <f t="shared" si="2"/>
        <v>65865</v>
      </c>
      <c r="M13" s="55">
        <f t="shared" si="3"/>
        <v>0.39567826698145514</v>
      </c>
      <c r="N13" s="74">
        <f>SUM(N9:N12)</f>
        <v>67903</v>
      </c>
      <c r="O13" s="75">
        <f>SUM(O9:O12)</f>
        <v>11807</v>
      </c>
      <c r="P13" s="76">
        <f t="shared" si="4"/>
        <v>79710</v>
      </c>
      <c r="Q13" s="55">
        <f t="shared" si="5"/>
        <v>0.3617870127040754</v>
      </c>
      <c r="R13" s="74">
        <f>SUM(R9:R12)</f>
        <v>67309</v>
      </c>
      <c r="S13" s="76">
        <f>SUM(S9:S12)</f>
        <v>12037</v>
      </c>
      <c r="T13" s="76">
        <f t="shared" si="6"/>
        <v>79346</v>
      </c>
      <c r="U13" s="55">
        <f t="shared" si="7"/>
        <v>0.36013489286184375</v>
      </c>
      <c r="V13" s="74">
        <f>SUM(V9:V12)</f>
        <v>75093</v>
      </c>
      <c r="W13" s="76">
        <f>SUM(W9:W12)</f>
        <v>5864</v>
      </c>
      <c r="X13" s="76">
        <f t="shared" si="8"/>
        <v>80957</v>
      </c>
      <c r="Y13" s="55">
        <f t="shared" si="9"/>
        <v>0.36744688480095133</v>
      </c>
      <c r="Z13" s="52">
        <f t="shared" si="10"/>
        <v>264614</v>
      </c>
      <c r="AA13" s="53">
        <f t="shared" si="11"/>
        <v>41264</v>
      </c>
      <c r="AB13" s="53">
        <f t="shared" si="12"/>
        <v>305878</v>
      </c>
      <c r="AC13" s="55">
        <f t="shared" si="13"/>
        <v>1.3883162447860642</v>
      </c>
      <c r="AD13" s="52">
        <f>SUM(AD9:AD12)</f>
        <v>32832</v>
      </c>
      <c r="AE13" s="53">
        <f>SUM(AE9:AE12)</f>
        <v>8939</v>
      </c>
      <c r="AF13" s="53">
        <f t="shared" si="14"/>
        <v>41771</v>
      </c>
      <c r="AG13" s="55">
        <f t="shared" si="15"/>
        <v>1.0073002314248622</v>
      </c>
      <c r="AH13" s="55">
        <f t="shared" si="16"/>
        <v>0.93811496013981</v>
      </c>
      <c r="AI13" s="96">
        <f>SUM(AI9:AI12)</f>
        <v>170044</v>
      </c>
      <c r="AJ13" s="96">
        <f>SUM(AJ9:AJ12)</f>
        <v>159447</v>
      </c>
      <c r="AK13" s="96">
        <f>SUM(AK9:AK12)</f>
        <v>160611</v>
      </c>
      <c r="AL13" s="96"/>
    </row>
    <row r="14" spans="1:38" s="15" customFormat="1" ht="12.75">
      <c r="A14" s="30" t="s">
        <v>95</v>
      </c>
      <c r="B14" s="94" t="s">
        <v>461</v>
      </c>
      <c r="C14" s="40" t="s">
        <v>462</v>
      </c>
      <c r="D14" s="41">
        <v>0</v>
      </c>
      <c r="E14" s="42">
        <v>0</v>
      </c>
      <c r="F14" s="43">
        <f t="shared" si="0"/>
        <v>0</v>
      </c>
      <c r="G14" s="41">
        <v>0</v>
      </c>
      <c r="H14" s="42">
        <v>0</v>
      </c>
      <c r="I14" s="44">
        <f t="shared" si="1"/>
        <v>0</v>
      </c>
      <c r="J14" s="41">
        <v>1733</v>
      </c>
      <c r="K14" s="42">
        <v>77716</v>
      </c>
      <c r="L14" s="42">
        <f t="shared" si="2"/>
        <v>79449</v>
      </c>
      <c r="M14" s="45">
        <f t="shared" si="3"/>
        <v>0</v>
      </c>
      <c r="N14" s="46">
        <v>5757</v>
      </c>
      <c r="O14" s="47">
        <v>0</v>
      </c>
      <c r="P14" s="48">
        <f t="shared" si="4"/>
        <v>5757</v>
      </c>
      <c r="Q14" s="45">
        <f t="shared" si="5"/>
        <v>0</v>
      </c>
      <c r="R14" s="46">
        <v>-1761</v>
      </c>
      <c r="S14" s="48">
        <v>0</v>
      </c>
      <c r="T14" s="48">
        <f t="shared" si="6"/>
        <v>-1761</v>
      </c>
      <c r="U14" s="45">
        <f t="shared" si="7"/>
        <v>0</v>
      </c>
      <c r="V14" s="46">
        <v>-744</v>
      </c>
      <c r="W14" s="48">
        <v>0</v>
      </c>
      <c r="X14" s="48">
        <f t="shared" si="8"/>
        <v>-744</v>
      </c>
      <c r="Y14" s="45">
        <f t="shared" si="9"/>
        <v>0</v>
      </c>
      <c r="Z14" s="41">
        <f t="shared" si="10"/>
        <v>4985</v>
      </c>
      <c r="AA14" s="42">
        <f t="shared" si="11"/>
        <v>77716</v>
      </c>
      <c r="AB14" s="42">
        <f t="shared" si="12"/>
        <v>82701</v>
      </c>
      <c r="AC14" s="45">
        <f t="shared" si="13"/>
        <v>0</v>
      </c>
      <c r="AD14" s="41">
        <v>0</v>
      </c>
      <c r="AE14" s="42">
        <v>0</v>
      </c>
      <c r="AF14" s="42">
        <f t="shared" si="14"/>
        <v>0</v>
      </c>
      <c r="AG14" s="45">
        <f t="shared" si="15"/>
        <v>0</v>
      </c>
      <c r="AH14" s="45">
        <f t="shared" si="16"/>
        <v>0</v>
      </c>
      <c r="AI14" s="14">
        <v>0</v>
      </c>
      <c r="AJ14" s="14">
        <v>0</v>
      </c>
      <c r="AK14" s="14">
        <v>0</v>
      </c>
      <c r="AL14" s="14"/>
    </row>
    <row r="15" spans="1:38" s="15" customFormat="1" ht="12.75">
      <c r="A15" s="30" t="s">
        <v>95</v>
      </c>
      <c r="B15" s="94" t="s">
        <v>463</v>
      </c>
      <c r="C15" s="40" t="s">
        <v>464</v>
      </c>
      <c r="D15" s="41">
        <v>93587</v>
      </c>
      <c r="E15" s="42">
        <v>7371</v>
      </c>
      <c r="F15" s="43">
        <f t="shared" si="0"/>
        <v>100958</v>
      </c>
      <c r="G15" s="41">
        <v>95785</v>
      </c>
      <c r="H15" s="42">
        <v>9371</v>
      </c>
      <c r="I15" s="44">
        <f t="shared" si="1"/>
        <v>105156</v>
      </c>
      <c r="J15" s="41">
        <v>21329</v>
      </c>
      <c r="K15" s="42">
        <v>129</v>
      </c>
      <c r="L15" s="42">
        <f t="shared" si="2"/>
        <v>21458</v>
      </c>
      <c r="M15" s="45">
        <f t="shared" si="3"/>
        <v>0.2125438301075695</v>
      </c>
      <c r="N15" s="46">
        <v>23498</v>
      </c>
      <c r="O15" s="47">
        <v>1489</v>
      </c>
      <c r="P15" s="48">
        <f t="shared" si="4"/>
        <v>24987</v>
      </c>
      <c r="Q15" s="45">
        <f t="shared" si="5"/>
        <v>0.23761839552664613</v>
      </c>
      <c r="R15" s="46">
        <v>24505</v>
      </c>
      <c r="S15" s="48">
        <v>284</v>
      </c>
      <c r="T15" s="48">
        <f t="shared" si="6"/>
        <v>24789</v>
      </c>
      <c r="U15" s="45">
        <f t="shared" si="7"/>
        <v>0.23573547871733425</v>
      </c>
      <c r="V15" s="46">
        <v>24323</v>
      </c>
      <c r="W15" s="48">
        <v>3961</v>
      </c>
      <c r="X15" s="48">
        <f t="shared" si="8"/>
        <v>28284</v>
      </c>
      <c r="Y15" s="45">
        <f t="shared" si="9"/>
        <v>0.26897181330594544</v>
      </c>
      <c r="Z15" s="41">
        <f t="shared" si="10"/>
        <v>93655</v>
      </c>
      <c r="AA15" s="42">
        <f t="shared" si="11"/>
        <v>5863</v>
      </c>
      <c r="AB15" s="42">
        <f t="shared" si="12"/>
        <v>99518</v>
      </c>
      <c r="AC15" s="45">
        <f t="shared" si="13"/>
        <v>0.946384419338887</v>
      </c>
      <c r="AD15" s="41">
        <v>16988</v>
      </c>
      <c r="AE15" s="42">
        <v>6303</v>
      </c>
      <c r="AF15" s="42">
        <f t="shared" si="14"/>
        <v>23291</v>
      </c>
      <c r="AG15" s="45">
        <f t="shared" si="15"/>
        <v>0.8748894878706199</v>
      </c>
      <c r="AH15" s="45">
        <f t="shared" si="16"/>
        <v>0.21437465115280574</v>
      </c>
      <c r="AI15" s="14">
        <v>147840</v>
      </c>
      <c r="AJ15" s="14">
        <v>92750</v>
      </c>
      <c r="AK15" s="14">
        <v>81146</v>
      </c>
      <c r="AL15" s="14"/>
    </row>
    <row r="16" spans="1:38" s="15" customFormat="1" ht="12.75">
      <c r="A16" s="30" t="s">
        <v>95</v>
      </c>
      <c r="B16" s="94" t="s">
        <v>465</v>
      </c>
      <c r="C16" s="40" t="s">
        <v>466</v>
      </c>
      <c r="D16" s="41">
        <v>0</v>
      </c>
      <c r="E16" s="42">
        <v>0</v>
      </c>
      <c r="F16" s="43">
        <f t="shared" si="0"/>
        <v>0</v>
      </c>
      <c r="G16" s="41">
        <v>0</v>
      </c>
      <c r="H16" s="42">
        <v>0</v>
      </c>
      <c r="I16" s="44">
        <f t="shared" si="1"/>
        <v>0</v>
      </c>
      <c r="J16" s="41">
        <v>0</v>
      </c>
      <c r="K16" s="42">
        <v>0</v>
      </c>
      <c r="L16" s="42">
        <f t="shared" si="2"/>
        <v>0</v>
      </c>
      <c r="M16" s="45">
        <f t="shared" si="3"/>
        <v>0</v>
      </c>
      <c r="N16" s="46">
        <v>4184</v>
      </c>
      <c r="O16" s="47">
        <v>0</v>
      </c>
      <c r="P16" s="48">
        <f t="shared" si="4"/>
        <v>4184</v>
      </c>
      <c r="Q16" s="45">
        <f t="shared" si="5"/>
        <v>0</v>
      </c>
      <c r="R16" s="46">
        <v>394</v>
      </c>
      <c r="S16" s="48">
        <v>0</v>
      </c>
      <c r="T16" s="48">
        <f t="shared" si="6"/>
        <v>394</v>
      </c>
      <c r="U16" s="45">
        <f t="shared" si="7"/>
        <v>0</v>
      </c>
      <c r="V16" s="46">
        <v>-1374</v>
      </c>
      <c r="W16" s="48">
        <v>313</v>
      </c>
      <c r="X16" s="48">
        <f t="shared" si="8"/>
        <v>-1061</v>
      </c>
      <c r="Y16" s="45">
        <f t="shared" si="9"/>
        <v>0</v>
      </c>
      <c r="Z16" s="41">
        <f t="shared" si="10"/>
        <v>3204</v>
      </c>
      <c r="AA16" s="42">
        <f t="shared" si="11"/>
        <v>313</v>
      </c>
      <c r="AB16" s="42">
        <f t="shared" si="12"/>
        <v>3517</v>
      </c>
      <c r="AC16" s="45">
        <f t="shared" si="13"/>
        <v>0</v>
      </c>
      <c r="AD16" s="41">
        <v>0</v>
      </c>
      <c r="AE16" s="42">
        <v>0</v>
      </c>
      <c r="AF16" s="42">
        <f t="shared" si="14"/>
        <v>0</v>
      </c>
      <c r="AG16" s="45">
        <f t="shared" si="15"/>
        <v>0</v>
      </c>
      <c r="AH16" s="45">
        <f t="shared" si="16"/>
        <v>0</v>
      </c>
      <c r="AI16" s="14">
        <v>0</v>
      </c>
      <c r="AJ16" s="14">
        <v>0</v>
      </c>
      <c r="AK16" s="14">
        <v>0</v>
      </c>
      <c r="AL16" s="14"/>
    </row>
    <row r="17" spans="1:38" s="15" customFormat="1" ht="12.75">
      <c r="A17" s="30" t="s">
        <v>95</v>
      </c>
      <c r="B17" s="94" t="s">
        <v>467</v>
      </c>
      <c r="C17" s="40" t="s">
        <v>468</v>
      </c>
      <c r="D17" s="41">
        <v>0</v>
      </c>
      <c r="E17" s="42">
        <v>0</v>
      </c>
      <c r="F17" s="43">
        <f t="shared" si="0"/>
        <v>0</v>
      </c>
      <c r="G17" s="41">
        <v>0</v>
      </c>
      <c r="H17" s="42">
        <v>0</v>
      </c>
      <c r="I17" s="44">
        <f t="shared" si="1"/>
        <v>0</v>
      </c>
      <c r="J17" s="41">
        <v>7099</v>
      </c>
      <c r="K17" s="42">
        <v>-32</v>
      </c>
      <c r="L17" s="42">
        <f t="shared" si="2"/>
        <v>7067</v>
      </c>
      <c r="M17" s="45">
        <f t="shared" si="3"/>
        <v>0</v>
      </c>
      <c r="N17" s="46">
        <v>5628</v>
      </c>
      <c r="O17" s="47">
        <v>-320</v>
      </c>
      <c r="P17" s="48">
        <f t="shared" si="4"/>
        <v>5308</v>
      </c>
      <c r="Q17" s="45">
        <f t="shared" si="5"/>
        <v>0</v>
      </c>
      <c r="R17" s="46">
        <v>8036</v>
      </c>
      <c r="S17" s="48">
        <v>-430</v>
      </c>
      <c r="T17" s="48">
        <f t="shared" si="6"/>
        <v>7606</v>
      </c>
      <c r="U17" s="45">
        <f t="shared" si="7"/>
        <v>0</v>
      </c>
      <c r="V17" s="46">
        <v>7933</v>
      </c>
      <c r="W17" s="48">
        <v>-885</v>
      </c>
      <c r="X17" s="48">
        <f t="shared" si="8"/>
        <v>7048</v>
      </c>
      <c r="Y17" s="45">
        <f t="shared" si="9"/>
        <v>0</v>
      </c>
      <c r="Z17" s="41">
        <f t="shared" si="10"/>
        <v>28696</v>
      </c>
      <c r="AA17" s="42">
        <f t="shared" si="11"/>
        <v>-1667</v>
      </c>
      <c r="AB17" s="42">
        <f t="shared" si="12"/>
        <v>27029</v>
      </c>
      <c r="AC17" s="45">
        <f t="shared" si="13"/>
        <v>0</v>
      </c>
      <c r="AD17" s="41">
        <v>0</v>
      </c>
      <c r="AE17" s="42">
        <v>0</v>
      </c>
      <c r="AF17" s="42">
        <f t="shared" si="14"/>
        <v>0</v>
      </c>
      <c r="AG17" s="45">
        <f t="shared" si="15"/>
        <v>0</v>
      </c>
      <c r="AH17" s="45">
        <f t="shared" si="16"/>
        <v>0</v>
      </c>
      <c r="AI17" s="14">
        <v>0</v>
      </c>
      <c r="AJ17" s="14">
        <v>0</v>
      </c>
      <c r="AK17" s="14">
        <v>0</v>
      </c>
      <c r="AL17" s="14"/>
    </row>
    <row r="18" spans="1:38" s="15" customFormat="1" ht="12.75">
      <c r="A18" s="30" t="s">
        <v>95</v>
      </c>
      <c r="B18" s="94" t="s">
        <v>469</v>
      </c>
      <c r="C18" s="40" t="s">
        <v>470</v>
      </c>
      <c r="D18" s="41">
        <v>0</v>
      </c>
      <c r="E18" s="42">
        <v>0</v>
      </c>
      <c r="F18" s="43">
        <f t="shared" si="0"/>
        <v>0</v>
      </c>
      <c r="G18" s="41">
        <v>0</v>
      </c>
      <c r="H18" s="42">
        <v>0</v>
      </c>
      <c r="I18" s="44">
        <f t="shared" si="1"/>
        <v>0</v>
      </c>
      <c r="J18" s="41">
        <v>7205</v>
      </c>
      <c r="K18" s="42">
        <v>1379</v>
      </c>
      <c r="L18" s="42">
        <f t="shared" si="2"/>
        <v>8584</v>
      </c>
      <c r="M18" s="45">
        <f t="shared" si="3"/>
        <v>0</v>
      </c>
      <c r="N18" s="46">
        <v>4734</v>
      </c>
      <c r="O18" s="47">
        <v>5338</v>
      </c>
      <c r="P18" s="48">
        <f t="shared" si="4"/>
        <v>10072</v>
      </c>
      <c r="Q18" s="45">
        <f t="shared" si="5"/>
        <v>0</v>
      </c>
      <c r="R18" s="46">
        <v>4432</v>
      </c>
      <c r="S18" s="48">
        <v>1902</v>
      </c>
      <c r="T18" s="48">
        <f t="shared" si="6"/>
        <v>6334</v>
      </c>
      <c r="U18" s="45">
        <f t="shared" si="7"/>
        <v>0</v>
      </c>
      <c r="V18" s="46">
        <v>2616</v>
      </c>
      <c r="W18" s="48">
        <v>503</v>
      </c>
      <c r="X18" s="48">
        <f t="shared" si="8"/>
        <v>3119</v>
      </c>
      <c r="Y18" s="45">
        <f t="shared" si="9"/>
        <v>0</v>
      </c>
      <c r="Z18" s="41">
        <f t="shared" si="10"/>
        <v>18987</v>
      </c>
      <c r="AA18" s="42">
        <f t="shared" si="11"/>
        <v>9122</v>
      </c>
      <c r="AB18" s="42">
        <f t="shared" si="12"/>
        <v>28109</v>
      </c>
      <c r="AC18" s="45">
        <f t="shared" si="13"/>
        <v>0</v>
      </c>
      <c r="AD18" s="41">
        <v>0</v>
      </c>
      <c r="AE18" s="42">
        <v>0</v>
      </c>
      <c r="AF18" s="42">
        <f t="shared" si="14"/>
        <v>0</v>
      </c>
      <c r="AG18" s="45">
        <f t="shared" si="15"/>
        <v>0</v>
      </c>
      <c r="AH18" s="45">
        <f t="shared" si="16"/>
        <v>0</v>
      </c>
      <c r="AI18" s="14">
        <v>0</v>
      </c>
      <c r="AJ18" s="14">
        <v>0</v>
      </c>
      <c r="AK18" s="14">
        <v>0</v>
      </c>
      <c r="AL18" s="14"/>
    </row>
    <row r="19" spans="1:38" s="15" customFormat="1" ht="12.75">
      <c r="A19" s="30" t="s">
        <v>95</v>
      </c>
      <c r="B19" s="94" t="s">
        <v>471</v>
      </c>
      <c r="C19" s="40" t="s">
        <v>472</v>
      </c>
      <c r="D19" s="41">
        <v>16044</v>
      </c>
      <c r="E19" s="42">
        <v>0</v>
      </c>
      <c r="F19" s="43">
        <f t="shared" si="0"/>
        <v>16044</v>
      </c>
      <c r="G19" s="41">
        <v>16044</v>
      </c>
      <c r="H19" s="42">
        <v>0</v>
      </c>
      <c r="I19" s="44">
        <f t="shared" si="1"/>
        <v>16044</v>
      </c>
      <c r="J19" s="41">
        <v>3275</v>
      </c>
      <c r="K19" s="42">
        <v>706</v>
      </c>
      <c r="L19" s="42">
        <f t="shared" si="2"/>
        <v>3981</v>
      </c>
      <c r="M19" s="45">
        <f t="shared" si="3"/>
        <v>0.2481301421091997</v>
      </c>
      <c r="N19" s="46">
        <v>3551</v>
      </c>
      <c r="O19" s="47">
        <v>241</v>
      </c>
      <c r="P19" s="48">
        <f t="shared" si="4"/>
        <v>3792</v>
      </c>
      <c r="Q19" s="45">
        <f t="shared" si="5"/>
        <v>0.23635003739715782</v>
      </c>
      <c r="R19" s="46">
        <v>4901</v>
      </c>
      <c r="S19" s="48">
        <v>29</v>
      </c>
      <c r="T19" s="48">
        <f t="shared" si="6"/>
        <v>4930</v>
      </c>
      <c r="U19" s="45">
        <f t="shared" si="7"/>
        <v>0.3072799800548492</v>
      </c>
      <c r="V19" s="46">
        <v>6231</v>
      </c>
      <c r="W19" s="48">
        <v>15886</v>
      </c>
      <c r="X19" s="48">
        <f t="shared" si="8"/>
        <v>22117</v>
      </c>
      <c r="Y19" s="45">
        <f t="shared" si="9"/>
        <v>1.3785215656943406</v>
      </c>
      <c r="Z19" s="41">
        <f t="shared" si="10"/>
        <v>17958</v>
      </c>
      <c r="AA19" s="42">
        <f t="shared" si="11"/>
        <v>16862</v>
      </c>
      <c r="AB19" s="42">
        <f t="shared" si="12"/>
        <v>34820</v>
      </c>
      <c r="AC19" s="45">
        <f t="shared" si="13"/>
        <v>2.1702817252555473</v>
      </c>
      <c r="AD19" s="41">
        <v>0</v>
      </c>
      <c r="AE19" s="42">
        <v>0</v>
      </c>
      <c r="AF19" s="42">
        <f t="shared" si="14"/>
        <v>0</v>
      </c>
      <c r="AG19" s="45">
        <f t="shared" si="15"/>
        <v>0</v>
      </c>
      <c r="AH19" s="45">
        <f t="shared" si="16"/>
        <v>0</v>
      </c>
      <c r="AI19" s="14">
        <v>0</v>
      </c>
      <c r="AJ19" s="14">
        <v>0</v>
      </c>
      <c r="AK19" s="14">
        <v>0</v>
      </c>
      <c r="AL19" s="14"/>
    </row>
    <row r="20" spans="1:38" s="15" customFormat="1" ht="12.75">
      <c r="A20" s="30" t="s">
        <v>114</v>
      </c>
      <c r="B20" s="94" t="s">
        <v>473</v>
      </c>
      <c r="C20" s="40" t="s">
        <v>474</v>
      </c>
      <c r="D20" s="41">
        <v>93630</v>
      </c>
      <c r="E20" s="42">
        <v>824</v>
      </c>
      <c r="F20" s="43">
        <f t="shared" si="0"/>
        <v>94454</v>
      </c>
      <c r="G20" s="41">
        <v>93630</v>
      </c>
      <c r="H20" s="42">
        <v>889</v>
      </c>
      <c r="I20" s="44">
        <f t="shared" si="1"/>
        <v>94519</v>
      </c>
      <c r="J20" s="41">
        <v>15477</v>
      </c>
      <c r="K20" s="42">
        <v>41</v>
      </c>
      <c r="L20" s="42">
        <f t="shared" si="2"/>
        <v>15518</v>
      </c>
      <c r="M20" s="45">
        <f t="shared" si="3"/>
        <v>0.16429161284858237</v>
      </c>
      <c r="N20" s="46">
        <v>18791</v>
      </c>
      <c r="O20" s="47">
        <v>546</v>
      </c>
      <c r="P20" s="48">
        <f t="shared" si="4"/>
        <v>19337</v>
      </c>
      <c r="Q20" s="45">
        <f t="shared" si="5"/>
        <v>0.20458320549307546</v>
      </c>
      <c r="R20" s="46">
        <v>18556</v>
      </c>
      <c r="S20" s="48">
        <v>514</v>
      </c>
      <c r="T20" s="48">
        <f t="shared" si="6"/>
        <v>19070</v>
      </c>
      <c r="U20" s="45">
        <f t="shared" si="7"/>
        <v>0.2017583766226896</v>
      </c>
      <c r="V20" s="46">
        <v>14077</v>
      </c>
      <c r="W20" s="48">
        <v>308</v>
      </c>
      <c r="X20" s="48">
        <f t="shared" si="8"/>
        <v>14385</v>
      </c>
      <c r="Y20" s="45">
        <f t="shared" si="9"/>
        <v>0.15219162284831622</v>
      </c>
      <c r="Z20" s="41">
        <f t="shared" si="10"/>
        <v>66901</v>
      </c>
      <c r="AA20" s="42">
        <f t="shared" si="11"/>
        <v>1409</v>
      </c>
      <c r="AB20" s="42">
        <f t="shared" si="12"/>
        <v>68310</v>
      </c>
      <c r="AC20" s="45">
        <f t="shared" si="13"/>
        <v>0.7227118357155704</v>
      </c>
      <c r="AD20" s="41">
        <v>15032</v>
      </c>
      <c r="AE20" s="42">
        <v>462</v>
      </c>
      <c r="AF20" s="42">
        <f t="shared" si="14"/>
        <v>15494</v>
      </c>
      <c r="AG20" s="45">
        <f t="shared" si="15"/>
        <v>0.6279699312992741</v>
      </c>
      <c r="AH20" s="45">
        <f t="shared" si="16"/>
        <v>-0.07157609397186004</v>
      </c>
      <c r="AI20" s="14">
        <v>46617</v>
      </c>
      <c r="AJ20" s="14">
        <v>92721</v>
      </c>
      <c r="AK20" s="14">
        <v>58226</v>
      </c>
      <c r="AL20" s="14"/>
    </row>
    <row r="21" spans="1:38" s="87" customFormat="1" ht="12.75">
      <c r="A21" s="95"/>
      <c r="B21" s="112" t="s">
        <v>650</v>
      </c>
      <c r="C21" s="33"/>
      <c r="D21" s="52">
        <f>SUM(D14:D20)</f>
        <v>203261</v>
      </c>
      <c r="E21" s="53">
        <f>SUM(E14:E20)</f>
        <v>8195</v>
      </c>
      <c r="F21" s="54">
        <f t="shared" si="0"/>
        <v>211456</v>
      </c>
      <c r="G21" s="52">
        <f>SUM(G14:G20)</f>
        <v>205459</v>
      </c>
      <c r="H21" s="53">
        <f>SUM(H14:H20)</f>
        <v>10260</v>
      </c>
      <c r="I21" s="54">
        <f t="shared" si="1"/>
        <v>215719</v>
      </c>
      <c r="J21" s="52">
        <f>SUM(J14:J20)</f>
        <v>56118</v>
      </c>
      <c r="K21" s="53">
        <f>SUM(K14:K20)</f>
        <v>79939</v>
      </c>
      <c r="L21" s="53">
        <f t="shared" si="2"/>
        <v>136057</v>
      </c>
      <c r="M21" s="55">
        <f t="shared" si="3"/>
        <v>0.6434293659200968</v>
      </c>
      <c r="N21" s="74">
        <f>SUM(N14:N20)</f>
        <v>66143</v>
      </c>
      <c r="O21" s="75">
        <f>SUM(O14:O20)</f>
        <v>7294</v>
      </c>
      <c r="P21" s="76">
        <f t="shared" si="4"/>
        <v>73437</v>
      </c>
      <c r="Q21" s="55">
        <f t="shared" si="5"/>
        <v>0.3404289840023364</v>
      </c>
      <c r="R21" s="74">
        <f>SUM(R14:R20)</f>
        <v>59063</v>
      </c>
      <c r="S21" s="76">
        <f>SUM(S14:S20)</f>
        <v>2299</v>
      </c>
      <c r="T21" s="76">
        <f t="shared" si="6"/>
        <v>61362</v>
      </c>
      <c r="U21" s="55">
        <f t="shared" si="7"/>
        <v>0.2844533861180517</v>
      </c>
      <c r="V21" s="74">
        <f>SUM(V14:V20)</f>
        <v>53062</v>
      </c>
      <c r="W21" s="76">
        <f>SUM(W14:W20)</f>
        <v>20086</v>
      </c>
      <c r="X21" s="76">
        <f t="shared" si="8"/>
        <v>73148</v>
      </c>
      <c r="Y21" s="55">
        <f t="shared" si="9"/>
        <v>0.33908927818133777</v>
      </c>
      <c r="Z21" s="52">
        <f t="shared" si="10"/>
        <v>234386</v>
      </c>
      <c r="AA21" s="53">
        <f t="shared" si="11"/>
        <v>109618</v>
      </c>
      <c r="AB21" s="53">
        <f t="shared" si="12"/>
        <v>344004</v>
      </c>
      <c r="AC21" s="55">
        <f t="shared" si="13"/>
        <v>1.5946856790546962</v>
      </c>
      <c r="AD21" s="52">
        <f>SUM(AD14:AD20)</f>
        <v>32020</v>
      </c>
      <c r="AE21" s="53">
        <f>SUM(AE14:AE20)</f>
        <v>6765</v>
      </c>
      <c r="AF21" s="53">
        <f t="shared" si="14"/>
        <v>38785</v>
      </c>
      <c r="AG21" s="55">
        <f t="shared" si="15"/>
        <v>0.7514490135924214</v>
      </c>
      <c r="AH21" s="55">
        <f t="shared" si="16"/>
        <v>0.8859868505865669</v>
      </c>
      <c r="AI21" s="96">
        <f>SUM(AI14:AI20)</f>
        <v>194457</v>
      </c>
      <c r="AJ21" s="96">
        <f>SUM(AJ14:AJ20)</f>
        <v>185471</v>
      </c>
      <c r="AK21" s="96">
        <f>SUM(AK14:AK20)</f>
        <v>139372</v>
      </c>
      <c r="AL21" s="96"/>
    </row>
    <row r="22" spans="1:38" s="15" customFormat="1" ht="12.75">
      <c r="A22" s="30" t="s">
        <v>95</v>
      </c>
      <c r="B22" s="94" t="s">
        <v>475</v>
      </c>
      <c r="C22" s="40" t="s">
        <v>476</v>
      </c>
      <c r="D22" s="41">
        <v>40522</v>
      </c>
      <c r="E22" s="42">
        <v>13718</v>
      </c>
      <c r="F22" s="43">
        <f t="shared" si="0"/>
        <v>54240</v>
      </c>
      <c r="G22" s="41">
        <v>41475</v>
      </c>
      <c r="H22" s="42">
        <v>18441</v>
      </c>
      <c r="I22" s="44">
        <f t="shared" si="1"/>
        <v>59916</v>
      </c>
      <c r="J22" s="41">
        <v>6429</v>
      </c>
      <c r="K22" s="42">
        <v>8387</v>
      </c>
      <c r="L22" s="42">
        <f t="shared" si="2"/>
        <v>14816</v>
      </c>
      <c r="M22" s="45">
        <f t="shared" si="3"/>
        <v>0.27315634218289087</v>
      </c>
      <c r="N22" s="46">
        <v>6544</v>
      </c>
      <c r="O22" s="47">
        <v>4749</v>
      </c>
      <c r="P22" s="48">
        <f t="shared" si="4"/>
        <v>11293</v>
      </c>
      <c r="Q22" s="45">
        <f t="shared" si="5"/>
        <v>0.18848053942185727</v>
      </c>
      <c r="R22" s="46">
        <v>3866</v>
      </c>
      <c r="S22" s="48">
        <v>5424</v>
      </c>
      <c r="T22" s="48">
        <f t="shared" si="6"/>
        <v>9290</v>
      </c>
      <c r="U22" s="45">
        <f t="shared" si="7"/>
        <v>0.15505040389879163</v>
      </c>
      <c r="V22" s="46">
        <v>7962</v>
      </c>
      <c r="W22" s="48">
        <v>3445</v>
      </c>
      <c r="X22" s="48">
        <f t="shared" si="8"/>
        <v>11407</v>
      </c>
      <c r="Y22" s="45">
        <f t="shared" si="9"/>
        <v>0.19038320315107818</v>
      </c>
      <c r="Z22" s="41">
        <f t="shared" si="10"/>
        <v>24801</v>
      </c>
      <c r="AA22" s="42">
        <f t="shared" si="11"/>
        <v>22005</v>
      </c>
      <c r="AB22" s="42">
        <f t="shared" si="12"/>
        <v>46806</v>
      </c>
      <c r="AC22" s="45">
        <f t="shared" si="13"/>
        <v>0.7811936711395955</v>
      </c>
      <c r="AD22" s="41">
        <v>0</v>
      </c>
      <c r="AE22" s="42">
        <v>0</v>
      </c>
      <c r="AF22" s="42">
        <f t="shared" si="14"/>
        <v>0</v>
      </c>
      <c r="AG22" s="45">
        <f t="shared" si="15"/>
        <v>0</v>
      </c>
      <c r="AH22" s="45">
        <f t="shared" si="16"/>
        <v>0</v>
      </c>
      <c r="AI22" s="14">
        <v>0</v>
      </c>
      <c r="AJ22" s="14">
        <v>0</v>
      </c>
      <c r="AK22" s="14">
        <v>0</v>
      </c>
      <c r="AL22" s="14"/>
    </row>
    <row r="23" spans="1:38" s="15" customFormat="1" ht="12.75">
      <c r="A23" s="30" t="s">
        <v>95</v>
      </c>
      <c r="B23" s="94" t="s">
        <v>477</v>
      </c>
      <c r="C23" s="40" t="s">
        <v>478</v>
      </c>
      <c r="D23" s="41">
        <v>47985</v>
      </c>
      <c r="E23" s="42">
        <v>7006</v>
      </c>
      <c r="F23" s="43">
        <f t="shared" si="0"/>
        <v>54991</v>
      </c>
      <c r="G23" s="41">
        <v>47985</v>
      </c>
      <c r="H23" s="42">
        <v>7006</v>
      </c>
      <c r="I23" s="44">
        <f t="shared" si="1"/>
        <v>54991</v>
      </c>
      <c r="J23" s="41">
        <v>10153</v>
      </c>
      <c r="K23" s="42">
        <v>501</v>
      </c>
      <c r="L23" s="42">
        <f t="shared" si="2"/>
        <v>10654</v>
      </c>
      <c r="M23" s="45">
        <f t="shared" si="3"/>
        <v>0.1937407939481006</v>
      </c>
      <c r="N23" s="46">
        <v>10962</v>
      </c>
      <c r="O23" s="47">
        <v>637</v>
      </c>
      <c r="P23" s="48">
        <f t="shared" si="4"/>
        <v>11599</v>
      </c>
      <c r="Q23" s="45">
        <f t="shared" si="5"/>
        <v>0.21092542416031715</v>
      </c>
      <c r="R23" s="46">
        <v>10736</v>
      </c>
      <c r="S23" s="48">
        <v>596</v>
      </c>
      <c r="T23" s="48">
        <f t="shared" si="6"/>
        <v>11332</v>
      </c>
      <c r="U23" s="45">
        <f t="shared" si="7"/>
        <v>0.20607008419559564</v>
      </c>
      <c r="V23" s="46">
        <v>10624</v>
      </c>
      <c r="W23" s="48">
        <v>371</v>
      </c>
      <c r="X23" s="48">
        <f t="shared" si="8"/>
        <v>10995</v>
      </c>
      <c r="Y23" s="45">
        <f t="shared" si="9"/>
        <v>0.19994180865959885</v>
      </c>
      <c r="Z23" s="41">
        <f t="shared" si="10"/>
        <v>42475</v>
      </c>
      <c r="AA23" s="42">
        <f t="shared" si="11"/>
        <v>2105</v>
      </c>
      <c r="AB23" s="42">
        <f t="shared" si="12"/>
        <v>44580</v>
      </c>
      <c r="AC23" s="45">
        <f t="shared" si="13"/>
        <v>0.8106781109636122</v>
      </c>
      <c r="AD23" s="41">
        <v>0</v>
      </c>
      <c r="AE23" s="42">
        <v>0</v>
      </c>
      <c r="AF23" s="42">
        <f t="shared" si="14"/>
        <v>0</v>
      </c>
      <c r="AG23" s="45">
        <f t="shared" si="15"/>
        <v>0</v>
      </c>
      <c r="AH23" s="45">
        <f t="shared" si="16"/>
        <v>0</v>
      </c>
      <c r="AI23" s="14">
        <v>0</v>
      </c>
      <c r="AJ23" s="14">
        <v>0</v>
      </c>
      <c r="AK23" s="14">
        <v>0</v>
      </c>
      <c r="AL23" s="14"/>
    </row>
    <row r="24" spans="1:38" s="15" customFormat="1" ht="12.75">
      <c r="A24" s="30" t="s">
        <v>95</v>
      </c>
      <c r="B24" s="94" t="s">
        <v>479</v>
      </c>
      <c r="C24" s="40" t="s">
        <v>480</v>
      </c>
      <c r="D24" s="41">
        <v>102114</v>
      </c>
      <c r="E24" s="42">
        <v>0</v>
      </c>
      <c r="F24" s="43">
        <f t="shared" si="0"/>
        <v>102114</v>
      </c>
      <c r="G24" s="41">
        <v>102114</v>
      </c>
      <c r="H24" s="42">
        <v>0</v>
      </c>
      <c r="I24" s="44">
        <f t="shared" si="1"/>
        <v>102114</v>
      </c>
      <c r="J24" s="41">
        <v>19674</v>
      </c>
      <c r="K24" s="42">
        <v>252</v>
      </c>
      <c r="L24" s="42">
        <f t="shared" si="2"/>
        <v>19926</v>
      </c>
      <c r="M24" s="45">
        <f t="shared" si="3"/>
        <v>0.195134849286092</v>
      </c>
      <c r="N24" s="46">
        <v>18688</v>
      </c>
      <c r="O24" s="47">
        <v>1318</v>
      </c>
      <c r="P24" s="48">
        <f t="shared" si="4"/>
        <v>20006</v>
      </c>
      <c r="Q24" s="45">
        <f t="shared" si="5"/>
        <v>0.19591828740427367</v>
      </c>
      <c r="R24" s="46">
        <v>26168</v>
      </c>
      <c r="S24" s="48">
        <v>3275</v>
      </c>
      <c r="T24" s="48">
        <f t="shared" si="6"/>
        <v>29443</v>
      </c>
      <c r="U24" s="45">
        <f t="shared" si="7"/>
        <v>0.28833460642027536</v>
      </c>
      <c r="V24" s="46">
        <v>22579</v>
      </c>
      <c r="W24" s="48">
        <v>5063</v>
      </c>
      <c r="X24" s="48">
        <f t="shared" si="8"/>
        <v>27642</v>
      </c>
      <c r="Y24" s="45">
        <f t="shared" si="9"/>
        <v>0.2706974557847112</v>
      </c>
      <c r="Z24" s="41">
        <f t="shared" si="10"/>
        <v>87109</v>
      </c>
      <c r="AA24" s="42">
        <f t="shared" si="11"/>
        <v>9908</v>
      </c>
      <c r="AB24" s="42">
        <f t="shared" si="12"/>
        <v>97017</v>
      </c>
      <c r="AC24" s="45">
        <f t="shared" si="13"/>
        <v>0.9500851988953523</v>
      </c>
      <c r="AD24" s="41">
        <v>0</v>
      </c>
      <c r="AE24" s="42">
        <v>0</v>
      </c>
      <c r="AF24" s="42">
        <f t="shared" si="14"/>
        <v>0</v>
      </c>
      <c r="AG24" s="45">
        <f t="shared" si="15"/>
        <v>0</v>
      </c>
      <c r="AH24" s="45">
        <f t="shared" si="16"/>
        <v>0</v>
      </c>
      <c r="AI24" s="14">
        <v>0</v>
      </c>
      <c r="AJ24" s="14">
        <v>0</v>
      </c>
      <c r="AK24" s="14">
        <v>0</v>
      </c>
      <c r="AL24" s="14"/>
    </row>
    <row r="25" spans="1:38" s="15" customFormat="1" ht="12.75">
      <c r="A25" s="30" t="s">
        <v>95</v>
      </c>
      <c r="B25" s="94" t="s">
        <v>481</v>
      </c>
      <c r="C25" s="40" t="s">
        <v>482</v>
      </c>
      <c r="D25" s="41">
        <v>52072</v>
      </c>
      <c r="E25" s="42">
        <v>22073</v>
      </c>
      <c r="F25" s="43">
        <f t="shared" si="0"/>
        <v>74145</v>
      </c>
      <c r="G25" s="41">
        <v>52072</v>
      </c>
      <c r="H25" s="42">
        <v>22073</v>
      </c>
      <c r="I25" s="44">
        <f t="shared" si="1"/>
        <v>74145</v>
      </c>
      <c r="J25" s="41">
        <v>11957</v>
      </c>
      <c r="K25" s="42">
        <v>376</v>
      </c>
      <c r="L25" s="42">
        <f t="shared" si="2"/>
        <v>12333</v>
      </c>
      <c r="M25" s="45">
        <f t="shared" si="3"/>
        <v>0.16633623305684808</v>
      </c>
      <c r="N25" s="46">
        <v>4873</v>
      </c>
      <c r="O25" s="47">
        <v>913</v>
      </c>
      <c r="P25" s="48">
        <f t="shared" si="4"/>
        <v>5786</v>
      </c>
      <c r="Q25" s="45">
        <f t="shared" si="5"/>
        <v>0.07803628026164947</v>
      </c>
      <c r="R25" s="46">
        <v>5137</v>
      </c>
      <c r="S25" s="48">
        <v>4</v>
      </c>
      <c r="T25" s="48">
        <f t="shared" si="6"/>
        <v>5141</v>
      </c>
      <c r="U25" s="45">
        <f t="shared" si="7"/>
        <v>0.06933710971744554</v>
      </c>
      <c r="V25" s="46">
        <v>12881</v>
      </c>
      <c r="W25" s="48">
        <v>16478</v>
      </c>
      <c r="X25" s="48">
        <f t="shared" si="8"/>
        <v>29359</v>
      </c>
      <c r="Y25" s="45">
        <f t="shared" si="9"/>
        <v>0.3959673612516016</v>
      </c>
      <c r="Z25" s="41">
        <f t="shared" si="10"/>
        <v>34848</v>
      </c>
      <c r="AA25" s="42">
        <f t="shared" si="11"/>
        <v>17771</v>
      </c>
      <c r="AB25" s="42">
        <f t="shared" si="12"/>
        <v>52619</v>
      </c>
      <c r="AC25" s="45">
        <f t="shared" si="13"/>
        <v>0.7096769842875447</v>
      </c>
      <c r="AD25" s="41">
        <v>0</v>
      </c>
      <c r="AE25" s="42">
        <v>0</v>
      </c>
      <c r="AF25" s="42">
        <f t="shared" si="14"/>
        <v>0</v>
      </c>
      <c r="AG25" s="45">
        <f t="shared" si="15"/>
        <v>0</v>
      </c>
      <c r="AH25" s="45">
        <f t="shared" si="16"/>
        <v>0</v>
      </c>
      <c r="AI25" s="14">
        <v>0</v>
      </c>
      <c r="AJ25" s="14">
        <v>0</v>
      </c>
      <c r="AK25" s="14">
        <v>0</v>
      </c>
      <c r="AL25" s="14"/>
    </row>
    <row r="26" spans="1:38" s="15" customFormat="1" ht="12.75">
      <c r="A26" s="30" t="s">
        <v>95</v>
      </c>
      <c r="B26" s="94" t="s">
        <v>483</v>
      </c>
      <c r="C26" s="40" t="s">
        <v>484</v>
      </c>
      <c r="D26" s="41">
        <v>0</v>
      </c>
      <c r="E26" s="42">
        <v>3894</v>
      </c>
      <c r="F26" s="43">
        <f t="shared" si="0"/>
        <v>3894</v>
      </c>
      <c r="G26" s="41">
        <v>0</v>
      </c>
      <c r="H26" s="42">
        <v>3894</v>
      </c>
      <c r="I26" s="44">
        <f t="shared" si="1"/>
        <v>3894</v>
      </c>
      <c r="J26" s="41">
        <v>0</v>
      </c>
      <c r="K26" s="42">
        <v>0</v>
      </c>
      <c r="L26" s="42">
        <f t="shared" si="2"/>
        <v>0</v>
      </c>
      <c r="M26" s="45">
        <f t="shared" si="3"/>
        <v>0</v>
      </c>
      <c r="N26" s="46">
        <v>9427</v>
      </c>
      <c r="O26" s="47">
        <v>5547</v>
      </c>
      <c r="P26" s="48">
        <f t="shared" si="4"/>
        <v>14974</v>
      </c>
      <c r="Q26" s="45">
        <f t="shared" si="5"/>
        <v>3.8454031843862353</v>
      </c>
      <c r="R26" s="46">
        <v>13170</v>
      </c>
      <c r="S26" s="48">
        <v>371</v>
      </c>
      <c r="T26" s="48">
        <f t="shared" si="6"/>
        <v>13541</v>
      </c>
      <c r="U26" s="45">
        <f t="shared" si="7"/>
        <v>3.477401129943503</v>
      </c>
      <c r="V26" s="46">
        <v>20848</v>
      </c>
      <c r="W26" s="48">
        <v>226</v>
      </c>
      <c r="X26" s="48">
        <f t="shared" si="8"/>
        <v>21074</v>
      </c>
      <c r="Y26" s="45">
        <f t="shared" si="9"/>
        <v>5.4119157678479715</v>
      </c>
      <c r="Z26" s="41">
        <f t="shared" si="10"/>
        <v>43445</v>
      </c>
      <c r="AA26" s="42">
        <f t="shared" si="11"/>
        <v>6144</v>
      </c>
      <c r="AB26" s="42">
        <f t="shared" si="12"/>
        <v>49589</v>
      </c>
      <c r="AC26" s="45">
        <f t="shared" si="13"/>
        <v>12.73472008217771</v>
      </c>
      <c r="AD26" s="41">
        <v>0</v>
      </c>
      <c r="AE26" s="42">
        <v>0</v>
      </c>
      <c r="AF26" s="42">
        <f t="shared" si="14"/>
        <v>0</v>
      </c>
      <c r="AG26" s="45">
        <f t="shared" si="15"/>
        <v>0</v>
      </c>
      <c r="AH26" s="45">
        <f t="shared" si="16"/>
        <v>0</v>
      </c>
      <c r="AI26" s="14">
        <v>0</v>
      </c>
      <c r="AJ26" s="14">
        <v>0</v>
      </c>
      <c r="AK26" s="14">
        <v>0</v>
      </c>
      <c r="AL26" s="14"/>
    </row>
    <row r="27" spans="1:38" s="15" customFormat="1" ht="12.75">
      <c r="A27" s="30" t="s">
        <v>95</v>
      </c>
      <c r="B27" s="94" t="s">
        <v>485</v>
      </c>
      <c r="C27" s="40" t="s">
        <v>486</v>
      </c>
      <c r="D27" s="41">
        <v>0</v>
      </c>
      <c r="E27" s="42">
        <v>0</v>
      </c>
      <c r="F27" s="43">
        <f t="shared" si="0"/>
        <v>0</v>
      </c>
      <c r="G27" s="41">
        <v>0</v>
      </c>
      <c r="H27" s="42">
        <v>0</v>
      </c>
      <c r="I27" s="44">
        <f t="shared" si="1"/>
        <v>0</v>
      </c>
      <c r="J27" s="41">
        <v>5751</v>
      </c>
      <c r="K27" s="42">
        <v>911</v>
      </c>
      <c r="L27" s="42">
        <f t="shared" si="2"/>
        <v>6662</v>
      </c>
      <c r="M27" s="45">
        <f t="shared" si="3"/>
        <v>0</v>
      </c>
      <c r="N27" s="46">
        <v>6481</v>
      </c>
      <c r="O27" s="47">
        <v>4992</v>
      </c>
      <c r="P27" s="48">
        <f t="shared" si="4"/>
        <v>11473</v>
      </c>
      <c r="Q27" s="45">
        <f t="shared" si="5"/>
        <v>0</v>
      </c>
      <c r="R27" s="46">
        <v>4942</v>
      </c>
      <c r="S27" s="48">
        <v>2289</v>
      </c>
      <c r="T27" s="48">
        <f t="shared" si="6"/>
        <v>7231</v>
      </c>
      <c r="U27" s="45">
        <f t="shared" si="7"/>
        <v>0</v>
      </c>
      <c r="V27" s="46">
        <v>3721</v>
      </c>
      <c r="W27" s="48">
        <v>784</v>
      </c>
      <c r="X27" s="48">
        <f t="shared" si="8"/>
        <v>4505</v>
      </c>
      <c r="Y27" s="45">
        <f t="shared" si="9"/>
        <v>0</v>
      </c>
      <c r="Z27" s="41">
        <f t="shared" si="10"/>
        <v>20895</v>
      </c>
      <c r="AA27" s="42">
        <f t="shared" si="11"/>
        <v>8976</v>
      </c>
      <c r="AB27" s="42">
        <f t="shared" si="12"/>
        <v>29871</v>
      </c>
      <c r="AC27" s="45">
        <f t="shared" si="13"/>
        <v>0</v>
      </c>
      <c r="AD27" s="41">
        <v>0</v>
      </c>
      <c r="AE27" s="42">
        <v>0</v>
      </c>
      <c r="AF27" s="42">
        <f t="shared" si="14"/>
        <v>0</v>
      </c>
      <c r="AG27" s="45">
        <f t="shared" si="15"/>
        <v>0</v>
      </c>
      <c r="AH27" s="45">
        <f t="shared" si="16"/>
        <v>0</v>
      </c>
      <c r="AI27" s="14">
        <v>0</v>
      </c>
      <c r="AJ27" s="14">
        <v>0</v>
      </c>
      <c r="AK27" s="14">
        <v>0</v>
      </c>
      <c r="AL27" s="14"/>
    </row>
    <row r="28" spans="1:38" s="15" customFormat="1" ht="12.75">
      <c r="A28" s="30" t="s">
        <v>95</v>
      </c>
      <c r="B28" s="94" t="s">
        <v>487</v>
      </c>
      <c r="C28" s="40" t="s">
        <v>488</v>
      </c>
      <c r="D28" s="41">
        <v>36399</v>
      </c>
      <c r="E28" s="42">
        <v>4085</v>
      </c>
      <c r="F28" s="43">
        <f t="shared" si="0"/>
        <v>40484</v>
      </c>
      <c r="G28" s="41">
        <v>36399</v>
      </c>
      <c r="H28" s="42">
        <v>4085</v>
      </c>
      <c r="I28" s="44">
        <f t="shared" si="1"/>
        <v>40484</v>
      </c>
      <c r="J28" s="41">
        <v>6522</v>
      </c>
      <c r="K28" s="42">
        <v>176459</v>
      </c>
      <c r="L28" s="42">
        <f t="shared" si="2"/>
        <v>182981</v>
      </c>
      <c r="M28" s="45">
        <f t="shared" si="3"/>
        <v>4.519834996541844</v>
      </c>
      <c r="N28" s="46">
        <v>7520</v>
      </c>
      <c r="O28" s="47">
        <v>630</v>
      </c>
      <c r="P28" s="48">
        <f t="shared" si="4"/>
        <v>8150</v>
      </c>
      <c r="Q28" s="45">
        <f t="shared" si="5"/>
        <v>0.20131409939729275</v>
      </c>
      <c r="R28" s="46">
        <v>6338</v>
      </c>
      <c r="S28" s="48">
        <v>620</v>
      </c>
      <c r="T28" s="48">
        <f t="shared" si="6"/>
        <v>6958</v>
      </c>
      <c r="U28" s="45">
        <f t="shared" si="7"/>
        <v>0.17187036854065804</v>
      </c>
      <c r="V28" s="46">
        <v>31041</v>
      </c>
      <c r="W28" s="48">
        <v>423</v>
      </c>
      <c r="X28" s="48">
        <f t="shared" si="8"/>
        <v>31464</v>
      </c>
      <c r="Y28" s="45">
        <f t="shared" si="9"/>
        <v>0.7771959292560023</v>
      </c>
      <c r="Z28" s="41">
        <f t="shared" si="10"/>
        <v>51421</v>
      </c>
      <c r="AA28" s="42">
        <f t="shared" si="11"/>
        <v>178132</v>
      </c>
      <c r="AB28" s="42">
        <f t="shared" si="12"/>
        <v>229553</v>
      </c>
      <c r="AC28" s="45">
        <f t="shared" si="13"/>
        <v>5.670215393735797</v>
      </c>
      <c r="AD28" s="41">
        <v>0</v>
      </c>
      <c r="AE28" s="42">
        <v>0</v>
      </c>
      <c r="AF28" s="42">
        <f t="shared" si="14"/>
        <v>0</v>
      </c>
      <c r="AG28" s="45">
        <f t="shared" si="15"/>
        <v>0</v>
      </c>
      <c r="AH28" s="45">
        <f t="shared" si="16"/>
        <v>0</v>
      </c>
      <c r="AI28" s="14">
        <v>0</v>
      </c>
      <c r="AJ28" s="14">
        <v>0</v>
      </c>
      <c r="AK28" s="14">
        <v>7644</v>
      </c>
      <c r="AL28" s="14"/>
    </row>
    <row r="29" spans="1:38" s="15" customFormat="1" ht="12.75">
      <c r="A29" s="30" t="s">
        <v>95</v>
      </c>
      <c r="B29" s="94" t="s">
        <v>489</v>
      </c>
      <c r="C29" s="40" t="s">
        <v>490</v>
      </c>
      <c r="D29" s="41">
        <v>42552</v>
      </c>
      <c r="E29" s="42">
        <v>967</v>
      </c>
      <c r="F29" s="43">
        <f t="shared" si="0"/>
        <v>43519</v>
      </c>
      <c r="G29" s="41">
        <v>42552</v>
      </c>
      <c r="H29" s="42">
        <v>967</v>
      </c>
      <c r="I29" s="44">
        <f t="shared" si="1"/>
        <v>43519</v>
      </c>
      <c r="J29" s="41">
        <v>9811</v>
      </c>
      <c r="K29" s="42">
        <v>525</v>
      </c>
      <c r="L29" s="42">
        <f t="shared" si="2"/>
        <v>10336</v>
      </c>
      <c r="M29" s="45">
        <f t="shared" si="3"/>
        <v>0.23750545738642892</v>
      </c>
      <c r="N29" s="46">
        <v>11014</v>
      </c>
      <c r="O29" s="47">
        <v>1279</v>
      </c>
      <c r="P29" s="48">
        <f t="shared" si="4"/>
        <v>12293</v>
      </c>
      <c r="Q29" s="45">
        <f t="shared" si="5"/>
        <v>0.2824743215606976</v>
      </c>
      <c r="R29" s="46">
        <v>11349</v>
      </c>
      <c r="S29" s="48">
        <v>1964</v>
      </c>
      <c r="T29" s="48">
        <f t="shared" si="6"/>
        <v>13313</v>
      </c>
      <c r="U29" s="45">
        <f t="shared" si="7"/>
        <v>0.3059123601185689</v>
      </c>
      <c r="V29" s="46">
        <v>12440</v>
      </c>
      <c r="W29" s="48">
        <v>5729</v>
      </c>
      <c r="X29" s="48">
        <f t="shared" si="8"/>
        <v>18169</v>
      </c>
      <c r="Y29" s="45">
        <f t="shared" si="9"/>
        <v>0.41749580642937567</v>
      </c>
      <c r="Z29" s="41">
        <f t="shared" si="10"/>
        <v>44614</v>
      </c>
      <c r="AA29" s="42">
        <f t="shared" si="11"/>
        <v>9497</v>
      </c>
      <c r="AB29" s="42">
        <f t="shared" si="12"/>
        <v>54111</v>
      </c>
      <c r="AC29" s="45">
        <f t="shared" si="13"/>
        <v>1.2433879454950711</v>
      </c>
      <c r="AD29" s="41">
        <v>0</v>
      </c>
      <c r="AE29" s="42">
        <v>0</v>
      </c>
      <c r="AF29" s="42">
        <f t="shared" si="14"/>
        <v>0</v>
      </c>
      <c r="AG29" s="45">
        <f t="shared" si="15"/>
        <v>0</v>
      </c>
      <c r="AH29" s="45">
        <f t="shared" si="16"/>
        <v>0</v>
      </c>
      <c r="AI29" s="14">
        <v>0</v>
      </c>
      <c r="AJ29" s="14">
        <v>0</v>
      </c>
      <c r="AK29" s="14">
        <v>0</v>
      </c>
      <c r="AL29" s="14"/>
    </row>
    <row r="30" spans="1:38" s="15" customFormat="1" ht="12.75">
      <c r="A30" s="30" t="s">
        <v>114</v>
      </c>
      <c r="B30" s="94" t="s">
        <v>491</v>
      </c>
      <c r="C30" s="40" t="s">
        <v>492</v>
      </c>
      <c r="D30" s="41">
        <v>81655</v>
      </c>
      <c r="E30" s="42">
        <v>6141</v>
      </c>
      <c r="F30" s="43">
        <f t="shared" si="0"/>
        <v>87796</v>
      </c>
      <c r="G30" s="41">
        <v>81655</v>
      </c>
      <c r="H30" s="42">
        <v>6141</v>
      </c>
      <c r="I30" s="44">
        <f t="shared" si="1"/>
        <v>87796</v>
      </c>
      <c r="J30" s="41">
        <v>17639</v>
      </c>
      <c r="K30" s="42">
        <v>789</v>
      </c>
      <c r="L30" s="42">
        <f t="shared" si="2"/>
        <v>18428</v>
      </c>
      <c r="M30" s="45">
        <f t="shared" si="3"/>
        <v>0.20989566722857533</v>
      </c>
      <c r="N30" s="46">
        <v>30401</v>
      </c>
      <c r="O30" s="47">
        <v>4215</v>
      </c>
      <c r="P30" s="48">
        <f t="shared" si="4"/>
        <v>34616</v>
      </c>
      <c r="Q30" s="45">
        <f t="shared" si="5"/>
        <v>0.39427764362841133</v>
      </c>
      <c r="R30" s="46">
        <v>22718</v>
      </c>
      <c r="S30" s="48">
        <v>15</v>
      </c>
      <c r="T30" s="48">
        <f t="shared" si="6"/>
        <v>22733</v>
      </c>
      <c r="U30" s="45">
        <f t="shared" si="7"/>
        <v>0.25892979179005876</v>
      </c>
      <c r="V30" s="46">
        <v>11603</v>
      </c>
      <c r="W30" s="48">
        <v>0</v>
      </c>
      <c r="X30" s="48">
        <f t="shared" si="8"/>
        <v>11603</v>
      </c>
      <c r="Y30" s="45">
        <f t="shared" si="9"/>
        <v>0.13215864048476011</v>
      </c>
      <c r="Z30" s="41">
        <f t="shared" si="10"/>
        <v>82361</v>
      </c>
      <c r="AA30" s="42">
        <f t="shared" si="11"/>
        <v>5019</v>
      </c>
      <c r="AB30" s="42">
        <f t="shared" si="12"/>
        <v>87380</v>
      </c>
      <c r="AC30" s="45">
        <f t="shared" si="13"/>
        <v>0.9952617431318056</v>
      </c>
      <c r="AD30" s="41">
        <v>0</v>
      </c>
      <c r="AE30" s="42">
        <v>0</v>
      </c>
      <c r="AF30" s="42">
        <f t="shared" si="14"/>
        <v>0</v>
      </c>
      <c r="AG30" s="45">
        <f t="shared" si="15"/>
        <v>0</v>
      </c>
      <c r="AH30" s="45">
        <f t="shared" si="16"/>
        <v>0</v>
      </c>
      <c r="AI30" s="14">
        <v>0</v>
      </c>
      <c r="AJ30" s="14">
        <v>0</v>
      </c>
      <c r="AK30" s="14">
        <v>0</v>
      </c>
      <c r="AL30" s="14"/>
    </row>
    <row r="31" spans="1:38" s="87" customFormat="1" ht="12.75">
      <c r="A31" s="95"/>
      <c r="B31" s="112" t="s">
        <v>651</v>
      </c>
      <c r="C31" s="33"/>
      <c r="D31" s="52">
        <f>SUM(D22:D30)</f>
        <v>403299</v>
      </c>
      <c r="E31" s="53">
        <f>SUM(E22:E30)</f>
        <v>57884</v>
      </c>
      <c r="F31" s="54">
        <f t="shared" si="0"/>
        <v>461183</v>
      </c>
      <c r="G31" s="52">
        <f>SUM(G22:G30)</f>
        <v>404252</v>
      </c>
      <c r="H31" s="53">
        <f>SUM(H22:H30)</f>
        <v>62607</v>
      </c>
      <c r="I31" s="54">
        <f t="shared" si="1"/>
        <v>466859</v>
      </c>
      <c r="J31" s="52">
        <f>SUM(J22:J30)</f>
        <v>87936</v>
      </c>
      <c r="K31" s="53">
        <f>SUM(K22:K30)</f>
        <v>188200</v>
      </c>
      <c r="L31" s="53">
        <f t="shared" si="2"/>
        <v>276136</v>
      </c>
      <c r="M31" s="55">
        <f t="shared" si="3"/>
        <v>0.5987558084317939</v>
      </c>
      <c r="N31" s="74">
        <f>SUM(N22:N30)</f>
        <v>105910</v>
      </c>
      <c r="O31" s="75">
        <f>SUM(O22:O30)</f>
        <v>24280</v>
      </c>
      <c r="P31" s="76">
        <f t="shared" si="4"/>
        <v>130190</v>
      </c>
      <c r="Q31" s="55">
        <f t="shared" si="5"/>
        <v>0.27886363977132284</v>
      </c>
      <c r="R31" s="74">
        <f>SUM(R22:R30)</f>
        <v>104424</v>
      </c>
      <c r="S31" s="76">
        <f>SUM(S22:S30)</f>
        <v>14558</v>
      </c>
      <c r="T31" s="76">
        <f t="shared" si="6"/>
        <v>118982</v>
      </c>
      <c r="U31" s="55">
        <f t="shared" si="7"/>
        <v>0.25485639133014465</v>
      </c>
      <c r="V31" s="74">
        <f>SUM(V22:V30)</f>
        <v>133699</v>
      </c>
      <c r="W31" s="76">
        <f>SUM(W22:W30)</f>
        <v>32519</v>
      </c>
      <c r="X31" s="76">
        <f t="shared" si="8"/>
        <v>166218</v>
      </c>
      <c r="Y31" s="55">
        <f t="shared" si="9"/>
        <v>0.3560346914164662</v>
      </c>
      <c r="Z31" s="52">
        <f t="shared" si="10"/>
        <v>431969</v>
      </c>
      <c r="AA31" s="53">
        <f t="shared" si="11"/>
        <v>259557</v>
      </c>
      <c r="AB31" s="53">
        <f t="shared" si="12"/>
        <v>691526</v>
      </c>
      <c r="AC31" s="55">
        <f t="shared" si="13"/>
        <v>1.481230949815683</v>
      </c>
      <c r="AD31" s="52">
        <f>SUM(AD22:AD30)</f>
        <v>0</v>
      </c>
      <c r="AE31" s="53">
        <f>SUM(AE22:AE30)</f>
        <v>0</v>
      </c>
      <c r="AF31" s="53">
        <f t="shared" si="14"/>
        <v>0</v>
      </c>
      <c r="AG31" s="55">
        <f t="shared" si="15"/>
        <v>0</v>
      </c>
      <c r="AH31" s="55">
        <f t="shared" si="16"/>
        <v>0</v>
      </c>
      <c r="AI31" s="96">
        <f>SUM(AI22:AI30)</f>
        <v>0</v>
      </c>
      <c r="AJ31" s="96">
        <f>SUM(AJ22:AJ30)</f>
        <v>0</v>
      </c>
      <c r="AK31" s="96">
        <f>SUM(AK22:AK30)</f>
        <v>7644</v>
      </c>
      <c r="AL31" s="96"/>
    </row>
    <row r="32" spans="1:38" s="15" customFormat="1" ht="12.75">
      <c r="A32" s="30" t="s">
        <v>95</v>
      </c>
      <c r="B32" s="94" t="s">
        <v>493</v>
      </c>
      <c r="C32" s="40" t="s">
        <v>494</v>
      </c>
      <c r="D32" s="41">
        <v>10635</v>
      </c>
      <c r="E32" s="42">
        <v>3398</v>
      </c>
      <c r="F32" s="43">
        <f t="shared" si="0"/>
        <v>14033</v>
      </c>
      <c r="G32" s="41">
        <v>10635</v>
      </c>
      <c r="H32" s="42">
        <v>3398</v>
      </c>
      <c r="I32" s="44">
        <f t="shared" si="1"/>
        <v>14033</v>
      </c>
      <c r="J32" s="41">
        <v>2525</v>
      </c>
      <c r="K32" s="42">
        <v>0</v>
      </c>
      <c r="L32" s="42">
        <f t="shared" si="2"/>
        <v>2525</v>
      </c>
      <c r="M32" s="45">
        <f t="shared" si="3"/>
        <v>0.1799330150359866</v>
      </c>
      <c r="N32" s="46">
        <v>2659</v>
      </c>
      <c r="O32" s="47">
        <v>0</v>
      </c>
      <c r="P32" s="48">
        <f t="shared" si="4"/>
        <v>2659</v>
      </c>
      <c r="Q32" s="45">
        <f t="shared" si="5"/>
        <v>0.18948193543789638</v>
      </c>
      <c r="R32" s="46">
        <v>2659</v>
      </c>
      <c r="S32" s="48">
        <v>0</v>
      </c>
      <c r="T32" s="48">
        <f t="shared" si="6"/>
        <v>2659</v>
      </c>
      <c r="U32" s="45">
        <f t="shared" si="7"/>
        <v>0.18948193543789638</v>
      </c>
      <c r="V32" s="46">
        <v>2659</v>
      </c>
      <c r="W32" s="48">
        <v>0</v>
      </c>
      <c r="X32" s="48">
        <f t="shared" si="8"/>
        <v>2659</v>
      </c>
      <c r="Y32" s="45">
        <f t="shared" si="9"/>
        <v>0.18948193543789638</v>
      </c>
      <c r="Z32" s="41">
        <f t="shared" si="10"/>
        <v>10502</v>
      </c>
      <c r="AA32" s="42">
        <f t="shared" si="11"/>
        <v>0</v>
      </c>
      <c r="AB32" s="42">
        <f t="shared" si="12"/>
        <v>10502</v>
      </c>
      <c r="AC32" s="45">
        <f t="shared" si="13"/>
        <v>0.7483788213496758</v>
      </c>
      <c r="AD32" s="41">
        <v>3516</v>
      </c>
      <c r="AE32" s="42">
        <v>98</v>
      </c>
      <c r="AF32" s="42">
        <f t="shared" si="14"/>
        <v>3614</v>
      </c>
      <c r="AG32" s="45">
        <f t="shared" si="15"/>
        <v>1.3173519606286712</v>
      </c>
      <c r="AH32" s="45">
        <f t="shared" si="16"/>
        <v>-0.26425013835085776</v>
      </c>
      <c r="AI32" s="14">
        <v>16278</v>
      </c>
      <c r="AJ32" s="14">
        <v>12598</v>
      </c>
      <c r="AK32" s="14">
        <v>16596</v>
      </c>
      <c r="AL32" s="14"/>
    </row>
    <row r="33" spans="1:38" s="15" customFormat="1" ht="12.75">
      <c r="A33" s="30" t="s">
        <v>95</v>
      </c>
      <c r="B33" s="94" t="s">
        <v>495</v>
      </c>
      <c r="C33" s="40" t="s">
        <v>496</v>
      </c>
      <c r="D33" s="41">
        <v>71587</v>
      </c>
      <c r="E33" s="42">
        <v>20841</v>
      </c>
      <c r="F33" s="43">
        <f t="shared" si="0"/>
        <v>92428</v>
      </c>
      <c r="G33" s="41">
        <v>74702</v>
      </c>
      <c r="H33" s="42">
        <v>20841</v>
      </c>
      <c r="I33" s="44">
        <f t="shared" si="1"/>
        <v>95543</v>
      </c>
      <c r="J33" s="41">
        <v>16839</v>
      </c>
      <c r="K33" s="42">
        <v>2157</v>
      </c>
      <c r="L33" s="42">
        <f t="shared" si="2"/>
        <v>18996</v>
      </c>
      <c r="M33" s="45">
        <f t="shared" si="3"/>
        <v>0.20552213614921885</v>
      </c>
      <c r="N33" s="46">
        <v>18067</v>
      </c>
      <c r="O33" s="47">
        <v>2249</v>
      </c>
      <c r="P33" s="48">
        <f t="shared" si="4"/>
        <v>20316</v>
      </c>
      <c r="Q33" s="45">
        <f t="shared" si="5"/>
        <v>0.2126372418701527</v>
      </c>
      <c r="R33" s="46">
        <v>18363</v>
      </c>
      <c r="S33" s="48">
        <v>5678</v>
      </c>
      <c r="T33" s="48">
        <f t="shared" si="6"/>
        <v>24041</v>
      </c>
      <c r="U33" s="45">
        <f t="shared" si="7"/>
        <v>0.251624922809625</v>
      </c>
      <c r="V33" s="46">
        <v>23383</v>
      </c>
      <c r="W33" s="48">
        <v>3780</v>
      </c>
      <c r="X33" s="48">
        <f t="shared" si="8"/>
        <v>27163</v>
      </c>
      <c r="Y33" s="45">
        <f t="shared" si="9"/>
        <v>0.28430130935809006</v>
      </c>
      <c r="Z33" s="41">
        <f t="shared" si="10"/>
        <v>76652</v>
      </c>
      <c r="AA33" s="42">
        <f t="shared" si="11"/>
        <v>13864</v>
      </c>
      <c r="AB33" s="42">
        <f t="shared" si="12"/>
        <v>90516</v>
      </c>
      <c r="AC33" s="45">
        <f t="shared" si="13"/>
        <v>0.9473849470918854</v>
      </c>
      <c r="AD33" s="41">
        <v>20397</v>
      </c>
      <c r="AE33" s="42">
        <v>4371</v>
      </c>
      <c r="AF33" s="42">
        <f t="shared" si="14"/>
        <v>24768</v>
      </c>
      <c r="AG33" s="45">
        <f t="shared" si="15"/>
        <v>0.8950116009280742</v>
      </c>
      <c r="AH33" s="45">
        <f t="shared" si="16"/>
        <v>0.09669735142118863</v>
      </c>
      <c r="AI33" s="14">
        <v>84476</v>
      </c>
      <c r="AJ33" s="14">
        <v>84476</v>
      </c>
      <c r="AK33" s="14">
        <v>75607</v>
      </c>
      <c r="AL33" s="14"/>
    </row>
    <row r="34" spans="1:38" s="15" customFormat="1" ht="12.75">
      <c r="A34" s="30" t="s">
        <v>95</v>
      </c>
      <c r="B34" s="94" t="s">
        <v>497</v>
      </c>
      <c r="C34" s="40" t="s">
        <v>498</v>
      </c>
      <c r="D34" s="41">
        <v>220091</v>
      </c>
      <c r="E34" s="42">
        <v>76948</v>
      </c>
      <c r="F34" s="43">
        <f t="shared" si="0"/>
        <v>297039</v>
      </c>
      <c r="G34" s="41">
        <v>233352</v>
      </c>
      <c r="H34" s="42">
        <v>56269</v>
      </c>
      <c r="I34" s="44">
        <f t="shared" si="1"/>
        <v>289621</v>
      </c>
      <c r="J34" s="41">
        <v>52436</v>
      </c>
      <c r="K34" s="42">
        <v>3953</v>
      </c>
      <c r="L34" s="42">
        <f t="shared" si="2"/>
        <v>56389</v>
      </c>
      <c r="M34" s="45">
        <f t="shared" si="3"/>
        <v>0.18983702476779143</v>
      </c>
      <c r="N34" s="46">
        <v>61193</v>
      </c>
      <c r="O34" s="47">
        <v>9368</v>
      </c>
      <c r="P34" s="48">
        <f t="shared" si="4"/>
        <v>70561</v>
      </c>
      <c r="Q34" s="45">
        <f t="shared" si="5"/>
        <v>0.24363219517921697</v>
      </c>
      <c r="R34" s="46">
        <v>46877</v>
      </c>
      <c r="S34" s="48">
        <v>2422</v>
      </c>
      <c r="T34" s="48">
        <f t="shared" si="6"/>
        <v>49299</v>
      </c>
      <c r="U34" s="45">
        <f t="shared" si="7"/>
        <v>0.1702190103618177</v>
      </c>
      <c r="V34" s="46">
        <v>58228</v>
      </c>
      <c r="W34" s="48">
        <v>7909</v>
      </c>
      <c r="X34" s="48">
        <f t="shared" si="8"/>
        <v>66137</v>
      </c>
      <c r="Y34" s="45">
        <f t="shared" si="9"/>
        <v>0.22835705974359594</v>
      </c>
      <c r="Z34" s="41">
        <f t="shared" si="10"/>
        <v>218734</v>
      </c>
      <c r="AA34" s="42">
        <f t="shared" si="11"/>
        <v>23652</v>
      </c>
      <c r="AB34" s="42">
        <f t="shared" si="12"/>
        <v>242386</v>
      </c>
      <c r="AC34" s="45">
        <f t="shared" si="13"/>
        <v>0.8369075446877126</v>
      </c>
      <c r="AD34" s="41">
        <v>46283</v>
      </c>
      <c r="AE34" s="42">
        <v>15870</v>
      </c>
      <c r="AF34" s="42">
        <f t="shared" si="14"/>
        <v>62153</v>
      </c>
      <c r="AG34" s="45">
        <f t="shared" si="15"/>
        <v>0.9368338430094073</v>
      </c>
      <c r="AH34" s="45">
        <f t="shared" si="16"/>
        <v>0.064099882547906</v>
      </c>
      <c r="AI34" s="14">
        <v>353627</v>
      </c>
      <c r="AJ34" s="14">
        <v>257353</v>
      </c>
      <c r="AK34" s="14">
        <v>241097</v>
      </c>
      <c r="AL34" s="14"/>
    </row>
    <row r="35" spans="1:38" s="15" customFormat="1" ht="12.75">
      <c r="A35" s="30" t="s">
        <v>95</v>
      </c>
      <c r="B35" s="94" t="s">
        <v>499</v>
      </c>
      <c r="C35" s="40" t="s">
        <v>500</v>
      </c>
      <c r="D35" s="41">
        <v>14907</v>
      </c>
      <c r="E35" s="42">
        <v>6738</v>
      </c>
      <c r="F35" s="43">
        <f t="shared" si="0"/>
        <v>21645</v>
      </c>
      <c r="G35" s="41">
        <v>14907</v>
      </c>
      <c r="H35" s="42">
        <v>6738</v>
      </c>
      <c r="I35" s="44">
        <f t="shared" si="1"/>
        <v>21645</v>
      </c>
      <c r="J35" s="41">
        <v>795</v>
      </c>
      <c r="K35" s="42">
        <v>277</v>
      </c>
      <c r="L35" s="42">
        <f t="shared" si="2"/>
        <v>1072</v>
      </c>
      <c r="M35" s="45">
        <f t="shared" si="3"/>
        <v>0.04952644952644952</v>
      </c>
      <c r="N35" s="46">
        <v>0</v>
      </c>
      <c r="O35" s="47">
        <v>0</v>
      </c>
      <c r="P35" s="48">
        <f t="shared" si="4"/>
        <v>0</v>
      </c>
      <c r="Q35" s="45">
        <f t="shared" si="5"/>
        <v>0</v>
      </c>
      <c r="R35" s="46">
        <v>3048</v>
      </c>
      <c r="S35" s="48">
        <v>47</v>
      </c>
      <c r="T35" s="48">
        <f t="shared" si="6"/>
        <v>3095</v>
      </c>
      <c r="U35" s="45">
        <f t="shared" si="7"/>
        <v>0.14298914298914298</v>
      </c>
      <c r="V35" s="46">
        <v>456</v>
      </c>
      <c r="W35" s="48">
        <v>1200</v>
      </c>
      <c r="X35" s="48">
        <f t="shared" si="8"/>
        <v>1656</v>
      </c>
      <c r="Y35" s="45">
        <f t="shared" si="9"/>
        <v>0.07650727650727651</v>
      </c>
      <c r="Z35" s="41">
        <f t="shared" si="10"/>
        <v>4299</v>
      </c>
      <c r="AA35" s="42">
        <f t="shared" si="11"/>
        <v>1524</v>
      </c>
      <c r="AB35" s="42">
        <f t="shared" si="12"/>
        <v>5823</v>
      </c>
      <c r="AC35" s="45">
        <f t="shared" si="13"/>
        <v>0.26902286902286904</v>
      </c>
      <c r="AD35" s="41">
        <v>0</v>
      </c>
      <c r="AE35" s="42">
        <v>0</v>
      </c>
      <c r="AF35" s="42">
        <f t="shared" si="14"/>
        <v>0</v>
      </c>
      <c r="AG35" s="45">
        <f t="shared" si="15"/>
        <v>0</v>
      </c>
      <c r="AH35" s="45">
        <f t="shared" si="16"/>
        <v>0</v>
      </c>
      <c r="AI35" s="14">
        <v>0</v>
      </c>
      <c r="AJ35" s="14">
        <v>0</v>
      </c>
      <c r="AK35" s="14">
        <v>0</v>
      </c>
      <c r="AL35" s="14"/>
    </row>
    <row r="36" spans="1:38" s="15" customFormat="1" ht="12.75">
      <c r="A36" s="30" t="s">
        <v>95</v>
      </c>
      <c r="B36" s="94" t="s">
        <v>501</v>
      </c>
      <c r="C36" s="40" t="s">
        <v>502</v>
      </c>
      <c r="D36" s="41">
        <v>59791</v>
      </c>
      <c r="E36" s="42">
        <v>17445</v>
      </c>
      <c r="F36" s="43">
        <f t="shared" si="0"/>
        <v>77236</v>
      </c>
      <c r="G36" s="41">
        <v>84909</v>
      </c>
      <c r="H36" s="42">
        <v>32725</v>
      </c>
      <c r="I36" s="44">
        <f t="shared" si="1"/>
        <v>117634</v>
      </c>
      <c r="J36" s="41">
        <v>16911</v>
      </c>
      <c r="K36" s="42">
        <v>2299</v>
      </c>
      <c r="L36" s="42">
        <f t="shared" si="2"/>
        <v>19210</v>
      </c>
      <c r="M36" s="45">
        <f t="shared" si="3"/>
        <v>0.24871821430421048</v>
      </c>
      <c r="N36" s="46">
        <v>14060</v>
      </c>
      <c r="O36" s="47">
        <v>2165</v>
      </c>
      <c r="P36" s="48">
        <f t="shared" si="4"/>
        <v>16225</v>
      </c>
      <c r="Q36" s="45">
        <f t="shared" si="5"/>
        <v>0.13792780998690854</v>
      </c>
      <c r="R36" s="46">
        <v>16438</v>
      </c>
      <c r="S36" s="48">
        <v>2999</v>
      </c>
      <c r="T36" s="48">
        <f t="shared" si="6"/>
        <v>19437</v>
      </c>
      <c r="U36" s="45">
        <f t="shared" si="7"/>
        <v>0.16523284084533382</v>
      </c>
      <c r="V36" s="46">
        <v>26479</v>
      </c>
      <c r="W36" s="48">
        <v>15534</v>
      </c>
      <c r="X36" s="48">
        <f t="shared" si="8"/>
        <v>42013</v>
      </c>
      <c r="Y36" s="45">
        <f t="shared" si="9"/>
        <v>0.35715014366594694</v>
      </c>
      <c r="Z36" s="41">
        <f t="shared" si="10"/>
        <v>73888</v>
      </c>
      <c r="AA36" s="42">
        <f t="shared" si="11"/>
        <v>22997</v>
      </c>
      <c r="AB36" s="42">
        <f t="shared" si="12"/>
        <v>96885</v>
      </c>
      <c r="AC36" s="45">
        <f t="shared" si="13"/>
        <v>0.8236139211452471</v>
      </c>
      <c r="AD36" s="41">
        <v>12426</v>
      </c>
      <c r="AE36" s="42">
        <v>4863</v>
      </c>
      <c r="AF36" s="42">
        <f t="shared" si="14"/>
        <v>17289</v>
      </c>
      <c r="AG36" s="45">
        <f t="shared" si="15"/>
        <v>0.9441929868191992</v>
      </c>
      <c r="AH36" s="45">
        <f t="shared" si="16"/>
        <v>1.430042223379027</v>
      </c>
      <c r="AI36" s="14">
        <v>57829</v>
      </c>
      <c r="AJ36" s="14">
        <v>60315</v>
      </c>
      <c r="AK36" s="14">
        <v>56949</v>
      </c>
      <c r="AL36" s="14"/>
    </row>
    <row r="37" spans="1:38" s="15" customFormat="1" ht="12.75">
      <c r="A37" s="30" t="s">
        <v>95</v>
      </c>
      <c r="B37" s="94" t="s">
        <v>503</v>
      </c>
      <c r="C37" s="40" t="s">
        <v>504</v>
      </c>
      <c r="D37" s="41">
        <v>26744</v>
      </c>
      <c r="E37" s="42">
        <v>14001</v>
      </c>
      <c r="F37" s="43">
        <f t="shared" si="0"/>
        <v>40745</v>
      </c>
      <c r="G37" s="41">
        <v>30514</v>
      </c>
      <c r="H37" s="42">
        <v>14220</v>
      </c>
      <c r="I37" s="44">
        <f t="shared" si="1"/>
        <v>44734</v>
      </c>
      <c r="J37" s="41">
        <v>7764</v>
      </c>
      <c r="K37" s="42">
        <v>5611</v>
      </c>
      <c r="L37" s="42">
        <f t="shared" si="2"/>
        <v>13375</v>
      </c>
      <c r="M37" s="45">
        <f t="shared" si="3"/>
        <v>0.3282611363357467</v>
      </c>
      <c r="N37" s="46">
        <v>6696</v>
      </c>
      <c r="O37" s="47">
        <v>2275</v>
      </c>
      <c r="P37" s="48">
        <f t="shared" si="4"/>
        <v>8971</v>
      </c>
      <c r="Q37" s="45">
        <f t="shared" si="5"/>
        <v>0.2005409755443287</v>
      </c>
      <c r="R37" s="46">
        <v>7047</v>
      </c>
      <c r="S37" s="48">
        <v>3649</v>
      </c>
      <c r="T37" s="48">
        <f t="shared" si="6"/>
        <v>10696</v>
      </c>
      <c r="U37" s="45">
        <f t="shared" si="7"/>
        <v>0.2391022488487504</v>
      </c>
      <c r="V37" s="46">
        <v>6391</v>
      </c>
      <c r="W37" s="48">
        <v>1179</v>
      </c>
      <c r="X37" s="48">
        <f t="shared" si="8"/>
        <v>7570</v>
      </c>
      <c r="Y37" s="45">
        <f t="shared" si="9"/>
        <v>0.16922251531273752</v>
      </c>
      <c r="Z37" s="41">
        <f t="shared" si="10"/>
        <v>27898</v>
      </c>
      <c r="AA37" s="42">
        <f t="shared" si="11"/>
        <v>12714</v>
      </c>
      <c r="AB37" s="42">
        <f t="shared" si="12"/>
        <v>40612</v>
      </c>
      <c r="AC37" s="45">
        <f t="shared" si="13"/>
        <v>0.907855322573434</v>
      </c>
      <c r="AD37" s="41">
        <v>5284</v>
      </c>
      <c r="AE37" s="42">
        <v>4073</v>
      </c>
      <c r="AF37" s="42">
        <f t="shared" si="14"/>
        <v>9357</v>
      </c>
      <c r="AG37" s="45">
        <f t="shared" si="15"/>
        <v>1.2529848046309695</v>
      </c>
      <c r="AH37" s="45">
        <f t="shared" si="16"/>
        <v>-0.19098001496206052</v>
      </c>
      <c r="AI37" s="14">
        <v>33168</v>
      </c>
      <c r="AJ37" s="14">
        <v>33168</v>
      </c>
      <c r="AK37" s="14">
        <v>41559</v>
      </c>
      <c r="AL37" s="14"/>
    </row>
    <row r="38" spans="1:38" s="15" customFormat="1" ht="12.75">
      <c r="A38" s="30" t="s">
        <v>114</v>
      </c>
      <c r="B38" s="94" t="s">
        <v>505</v>
      </c>
      <c r="C38" s="40" t="s">
        <v>506</v>
      </c>
      <c r="D38" s="41">
        <v>55538</v>
      </c>
      <c r="E38" s="42">
        <v>8736</v>
      </c>
      <c r="F38" s="43">
        <f t="shared" si="0"/>
        <v>64274</v>
      </c>
      <c r="G38" s="41">
        <v>59114</v>
      </c>
      <c r="H38" s="42">
        <v>8322</v>
      </c>
      <c r="I38" s="44">
        <f t="shared" si="1"/>
        <v>67436</v>
      </c>
      <c r="J38" s="41">
        <v>8984</v>
      </c>
      <c r="K38" s="42">
        <v>206</v>
      </c>
      <c r="L38" s="42">
        <f t="shared" si="2"/>
        <v>9190</v>
      </c>
      <c r="M38" s="45">
        <f t="shared" si="3"/>
        <v>0.14298160998226345</v>
      </c>
      <c r="N38" s="46">
        <v>12906</v>
      </c>
      <c r="O38" s="47">
        <v>1030</v>
      </c>
      <c r="P38" s="48">
        <f t="shared" si="4"/>
        <v>13936</v>
      </c>
      <c r="Q38" s="45">
        <f t="shared" si="5"/>
        <v>0.2066551990034996</v>
      </c>
      <c r="R38" s="46">
        <v>11252</v>
      </c>
      <c r="S38" s="48">
        <v>619</v>
      </c>
      <c r="T38" s="48">
        <f t="shared" si="6"/>
        <v>11871</v>
      </c>
      <c r="U38" s="45">
        <f t="shared" si="7"/>
        <v>0.1760335725725132</v>
      </c>
      <c r="V38" s="46">
        <v>9724</v>
      </c>
      <c r="W38" s="48">
        <v>763</v>
      </c>
      <c r="X38" s="48">
        <f t="shared" si="8"/>
        <v>10487</v>
      </c>
      <c r="Y38" s="45">
        <f t="shared" si="9"/>
        <v>0.15551040987009906</v>
      </c>
      <c r="Z38" s="41">
        <f t="shared" si="10"/>
        <v>42866</v>
      </c>
      <c r="AA38" s="42">
        <f t="shared" si="11"/>
        <v>2618</v>
      </c>
      <c r="AB38" s="42">
        <f t="shared" si="12"/>
        <v>45484</v>
      </c>
      <c r="AC38" s="45">
        <f t="shared" si="13"/>
        <v>0.6744765407200901</v>
      </c>
      <c r="AD38" s="41">
        <v>13689</v>
      </c>
      <c r="AE38" s="42">
        <v>307</v>
      </c>
      <c r="AF38" s="42">
        <f t="shared" si="14"/>
        <v>13996</v>
      </c>
      <c r="AG38" s="45">
        <f t="shared" si="15"/>
        <v>0.7309229916250839</v>
      </c>
      <c r="AH38" s="45">
        <f t="shared" si="16"/>
        <v>-0.25071448985424405</v>
      </c>
      <c r="AI38" s="14">
        <v>61087</v>
      </c>
      <c r="AJ38" s="14">
        <v>68538</v>
      </c>
      <c r="AK38" s="14">
        <v>50096</v>
      </c>
      <c r="AL38" s="14"/>
    </row>
    <row r="39" spans="1:38" s="87" customFormat="1" ht="12.75">
      <c r="A39" s="95"/>
      <c r="B39" s="112" t="s">
        <v>652</v>
      </c>
      <c r="C39" s="33"/>
      <c r="D39" s="52">
        <f>SUM(D32:D38)</f>
        <v>459293</v>
      </c>
      <c r="E39" s="53">
        <f>SUM(E32:E38)</f>
        <v>148107</v>
      </c>
      <c r="F39" s="89">
        <f t="shared" si="0"/>
        <v>607400</v>
      </c>
      <c r="G39" s="52">
        <f>SUM(G32:G38)</f>
        <v>508133</v>
      </c>
      <c r="H39" s="53">
        <f>SUM(H32:H38)</f>
        <v>142513</v>
      </c>
      <c r="I39" s="54">
        <f t="shared" si="1"/>
        <v>650646</v>
      </c>
      <c r="J39" s="52">
        <f>SUM(J32:J38)</f>
        <v>106254</v>
      </c>
      <c r="K39" s="53">
        <f>SUM(K32:K38)</f>
        <v>14503</v>
      </c>
      <c r="L39" s="53">
        <f t="shared" si="2"/>
        <v>120757</v>
      </c>
      <c r="M39" s="55">
        <f t="shared" si="3"/>
        <v>0.19880968060586104</v>
      </c>
      <c r="N39" s="74">
        <f>SUM(N32:N38)</f>
        <v>115581</v>
      </c>
      <c r="O39" s="75">
        <f>SUM(O32:O38)</f>
        <v>17087</v>
      </c>
      <c r="P39" s="76">
        <f t="shared" si="4"/>
        <v>132668</v>
      </c>
      <c r="Q39" s="55">
        <f t="shared" si="5"/>
        <v>0.20390196819776038</v>
      </c>
      <c r="R39" s="74">
        <f>SUM(R32:R38)</f>
        <v>105684</v>
      </c>
      <c r="S39" s="76">
        <f>SUM(S32:S38)</f>
        <v>15414</v>
      </c>
      <c r="T39" s="76">
        <f t="shared" si="6"/>
        <v>121098</v>
      </c>
      <c r="U39" s="55">
        <f t="shared" si="7"/>
        <v>0.18611964109515775</v>
      </c>
      <c r="V39" s="74">
        <f>SUM(V32:V38)</f>
        <v>127320</v>
      </c>
      <c r="W39" s="76">
        <f>SUM(W32:W38)</f>
        <v>30365</v>
      </c>
      <c r="X39" s="76">
        <f t="shared" si="8"/>
        <v>157685</v>
      </c>
      <c r="Y39" s="55">
        <f t="shared" si="9"/>
        <v>0.2423514476381934</v>
      </c>
      <c r="Z39" s="52">
        <f t="shared" si="10"/>
        <v>454839</v>
      </c>
      <c r="AA39" s="53">
        <f t="shared" si="11"/>
        <v>77369</v>
      </c>
      <c r="AB39" s="53">
        <f t="shared" si="12"/>
        <v>532208</v>
      </c>
      <c r="AC39" s="55">
        <f t="shared" si="13"/>
        <v>0.8179686035109722</v>
      </c>
      <c r="AD39" s="52">
        <f>SUM(AD32:AD38)</f>
        <v>101595</v>
      </c>
      <c r="AE39" s="53">
        <f>SUM(AE32:AE38)</f>
        <v>29582</v>
      </c>
      <c r="AF39" s="53">
        <f t="shared" si="14"/>
        <v>131177</v>
      </c>
      <c r="AG39" s="55">
        <f t="shared" si="15"/>
        <v>0.933112336575996</v>
      </c>
      <c r="AH39" s="55">
        <f t="shared" si="16"/>
        <v>0.20207810820494454</v>
      </c>
      <c r="AI39" s="96">
        <f>SUM(AI32:AI38)</f>
        <v>606465</v>
      </c>
      <c r="AJ39" s="96">
        <f>SUM(AJ32:AJ38)</f>
        <v>516448</v>
      </c>
      <c r="AK39" s="96">
        <f>SUM(AK32:AK38)</f>
        <v>481904</v>
      </c>
      <c r="AL39" s="96"/>
    </row>
    <row r="40" spans="1:38" s="15" customFormat="1" ht="12.75">
      <c r="A40" s="30" t="s">
        <v>95</v>
      </c>
      <c r="B40" s="94" t="s">
        <v>84</v>
      </c>
      <c r="C40" s="40" t="s">
        <v>85</v>
      </c>
      <c r="D40" s="41">
        <v>665077</v>
      </c>
      <c r="E40" s="42">
        <v>125707</v>
      </c>
      <c r="F40" s="43">
        <f t="shared" si="0"/>
        <v>790784</v>
      </c>
      <c r="G40" s="41">
        <v>665077</v>
      </c>
      <c r="H40" s="42">
        <v>137726</v>
      </c>
      <c r="I40" s="44">
        <f t="shared" si="1"/>
        <v>802803</v>
      </c>
      <c r="J40" s="41">
        <v>96675</v>
      </c>
      <c r="K40" s="42">
        <v>13413</v>
      </c>
      <c r="L40" s="42">
        <f t="shared" si="2"/>
        <v>110088</v>
      </c>
      <c r="M40" s="45">
        <f t="shared" si="3"/>
        <v>0.13921374231142764</v>
      </c>
      <c r="N40" s="46">
        <v>261709</v>
      </c>
      <c r="O40" s="47">
        <v>19541</v>
      </c>
      <c r="P40" s="48">
        <f t="shared" si="4"/>
        <v>281250</v>
      </c>
      <c r="Q40" s="45">
        <f t="shared" si="5"/>
        <v>0.3503350136957635</v>
      </c>
      <c r="R40" s="46">
        <v>67020</v>
      </c>
      <c r="S40" s="48">
        <v>38738</v>
      </c>
      <c r="T40" s="48">
        <f t="shared" si="6"/>
        <v>105758</v>
      </c>
      <c r="U40" s="45">
        <f t="shared" si="7"/>
        <v>0.13173593023444108</v>
      </c>
      <c r="V40" s="46">
        <v>160237</v>
      </c>
      <c r="W40" s="48">
        <v>9626</v>
      </c>
      <c r="X40" s="48">
        <f t="shared" si="8"/>
        <v>169863</v>
      </c>
      <c r="Y40" s="45">
        <f t="shared" si="9"/>
        <v>0.21158740064499013</v>
      </c>
      <c r="Z40" s="41">
        <f t="shared" si="10"/>
        <v>585641</v>
      </c>
      <c r="AA40" s="42">
        <f t="shared" si="11"/>
        <v>81318</v>
      </c>
      <c r="AB40" s="42">
        <f t="shared" si="12"/>
        <v>666959</v>
      </c>
      <c r="AC40" s="45">
        <f t="shared" si="13"/>
        <v>0.8307878769760452</v>
      </c>
      <c r="AD40" s="41">
        <v>149689</v>
      </c>
      <c r="AE40" s="42">
        <v>46485</v>
      </c>
      <c r="AF40" s="42">
        <f t="shared" si="14"/>
        <v>196174</v>
      </c>
      <c r="AG40" s="45">
        <f t="shared" si="15"/>
        <v>0.8661306197216042</v>
      </c>
      <c r="AH40" s="45">
        <f t="shared" si="16"/>
        <v>-0.1341207295564142</v>
      </c>
      <c r="AI40" s="14">
        <v>735665</v>
      </c>
      <c r="AJ40" s="14">
        <v>761003</v>
      </c>
      <c r="AK40" s="14">
        <v>659128</v>
      </c>
      <c r="AL40" s="14"/>
    </row>
    <row r="41" spans="1:38" s="15" customFormat="1" ht="12.75">
      <c r="A41" s="30" t="s">
        <v>95</v>
      </c>
      <c r="B41" s="94" t="s">
        <v>507</v>
      </c>
      <c r="C41" s="40" t="s">
        <v>508</v>
      </c>
      <c r="D41" s="41">
        <v>49213</v>
      </c>
      <c r="E41" s="42">
        <v>12877</v>
      </c>
      <c r="F41" s="43">
        <f t="shared" si="0"/>
        <v>62090</v>
      </c>
      <c r="G41" s="41">
        <v>49213</v>
      </c>
      <c r="H41" s="42">
        <v>12877</v>
      </c>
      <c r="I41" s="44">
        <f t="shared" si="1"/>
        <v>62090</v>
      </c>
      <c r="J41" s="41">
        <v>8146</v>
      </c>
      <c r="K41" s="42">
        <v>1590</v>
      </c>
      <c r="L41" s="42">
        <f t="shared" si="2"/>
        <v>9736</v>
      </c>
      <c r="M41" s="45">
        <f t="shared" si="3"/>
        <v>0.15680463842808826</v>
      </c>
      <c r="N41" s="46">
        <v>7140</v>
      </c>
      <c r="O41" s="47">
        <v>1213</v>
      </c>
      <c r="P41" s="48">
        <f t="shared" si="4"/>
        <v>8353</v>
      </c>
      <c r="Q41" s="45">
        <f t="shared" si="5"/>
        <v>0.13453052021259462</v>
      </c>
      <c r="R41" s="46">
        <v>9570</v>
      </c>
      <c r="S41" s="48">
        <v>2070</v>
      </c>
      <c r="T41" s="48">
        <f t="shared" si="6"/>
        <v>11640</v>
      </c>
      <c r="U41" s="45">
        <f t="shared" si="7"/>
        <v>0.18746980190046705</v>
      </c>
      <c r="V41" s="46">
        <v>0</v>
      </c>
      <c r="W41" s="48">
        <v>0</v>
      </c>
      <c r="X41" s="48">
        <f t="shared" si="8"/>
        <v>0</v>
      </c>
      <c r="Y41" s="45">
        <f t="shared" si="9"/>
        <v>0</v>
      </c>
      <c r="Z41" s="41">
        <f t="shared" si="10"/>
        <v>24856</v>
      </c>
      <c r="AA41" s="42">
        <f t="shared" si="11"/>
        <v>4873</v>
      </c>
      <c r="AB41" s="42">
        <f t="shared" si="12"/>
        <v>29729</v>
      </c>
      <c r="AC41" s="45">
        <f t="shared" si="13"/>
        <v>0.47880496054114996</v>
      </c>
      <c r="AD41" s="41">
        <v>2325</v>
      </c>
      <c r="AE41" s="42">
        <v>724</v>
      </c>
      <c r="AF41" s="42">
        <f t="shared" si="14"/>
        <v>3049</v>
      </c>
      <c r="AG41" s="45">
        <f t="shared" si="15"/>
        <v>0.6792010966832946</v>
      </c>
      <c r="AH41" s="45">
        <f t="shared" si="16"/>
        <v>-1</v>
      </c>
      <c r="AI41" s="14">
        <v>52522</v>
      </c>
      <c r="AJ41" s="14">
        <v>52522</v>
      </c>
      <c r="AK41" s="14">
        <v>35673</v>
      </c>
      <c r="AL41" s="14"/>
    </row>
    <row r="42" spans="1:38" s="15" customFormat="1" ht="12.75">
      <c r="A42" s="30" t="s">
        <v>95</v>
      </c>
      <c r="B42" s="94" t="s">
        <v>509</v>
      </c>
      <c r="C42" s="40" t="s">
        <v>510</v>
      </c>
      <c r="D42" s="41">
        <v>38488</v>
      </c>
      <c r="E42" s="42">
        <v>13832</v>
      </c>
      <c r="F42" s="43">
        <f t="shared" si="0"/>
        <v>52320</v>
      </c>
      <c r="G42" s="41">
        <v>37386</v>
      </c>
      <c r="H42" s="42">
        <v>17132</v>
      </c>
      <c r="I42" s="44">
        <f t="shared" si="1"/>
        <v>54518</v>
      </c>
      <c r="J42" s="41">
        <v>6775</v>
      </c>
      <c r="K42" s="42">
        <v>2920</v>
      </c>
      <c r="L42" s="42">
        <f t="shared" si="2"/>
        <v>9695</v>
      </c>
      <c r="M42" s="45">
        <f t="shared" si="3"/>
        <v>0.1853019877675841</v>
      </c>
      <c r="N42" s="46">
        <v>7640</v>
      </c>
      <c r="O42" s="47">
        <v>10600</v>
      </c>
      <c r="P42" s="48">
        <f t="shared" si="4"/>
        <v>18240</v>
      </c>
      <c r="Q42" s="45">
        <f t="shared" si="5"/>
        <v>0.33456839942771194</v>
      </c>
      <c r="R42" s="46">
        <v>5860</v>
      </c>
      <c r="S42" s="48">
        <v>1845</v>
      </c>
      <c r="T42" s="48">
        <f t="shared" si="6"/>
        <v>7705</v>
      </c>
      <c r="U42" s="45">
        <f t="shared" si="7"/>
        <v>0.14132946916614697</v>
      </c>
      <c r="V42" s="46">
        <v>7943</v>
      </c>
      <c r="W42" s="48">
        <v>415</v>
      </c>
      <c r="X42" s="48">
        <f t="shared" si="8"/>
        <v>8358</v>
      </c>
      <c r="Y42" s="45">
        <f t="shared" si="9"/>
        <v>0.15330716460618513</v>
      </c>
      <c r="Z42" s="41">
        <f t="shared" si="10"/>
        <v>28218</v>
      </c>
      <c r="AA42" s="42">
        <f t="shared" si="11"/>
        <v>15780</v>
      </c>
      <c r="AB42" s="42">
        <f t="shared" si="12"/>
        <v>43998</v>
      </c>
      <c r="AC42" s="45">
        <f t="shared" si="13"/>
        <v>0.8070362082248065</v>
      </c>
      <c r="AD42" s="41">
        <v>0</v>
      </c>
      <c r="AE42" s="42">
        <v>0</v>
      </c>
      <c r="AF42" s="42">
        <f t="shared" si="14"/>
        <v>0</v>
      </c>
      <c r="AG42" s="45">
        <f t="shared" si="15"/>
        <v>0</v>
      </c>
      <c r="AH42" s="45">
        <f t="shared" si="16"/>
        <v>0</v>
      </c>
      <c r="AI42" s="14">
        <v>0</v>
      </c>
      <c r="AJ42" s="14">
        <v>0</v>
      </c>
      <c r="AK42" s="14">
        <v>0</v>
      </c>
      <c r="AL42" s="14"/>
    </row>
    <row r="43" spans="1:38" s="15" customFormat="1" ht="12.75">
      <c r="A43" s="30" t="s">
        <v>95</v>
      </c>
      <c r="B43" s="94" t="s">
        <v>511</v>
      </c>
      <c r="C43" s="40" t="s">
        <v>512</v>
      </c>
      <c r="D43" s="41">
        <v>90169</v>
      </c>
      <c r="E43" s="42">
        <v>15462</v>
      </c>
      <c r="F43" s="44">
        <f t="shared" si="0"/>
        <v>105631</v>
      </c>
      <c r="G43" s="41">
        <v>90169</v>
      </c>
      <c r="H43" s="42">
        <v>15462</v>
      </c>
      <c r="I43" s="43">
        <f t="shared" si="1"/>
        <v>105631</v>
      </c>
      <c r="J43" s="41">
        <v>12380</v>
      </c>
      <c r="K43" s="88">
        <v>5391</v>
      </c>
      <c r="L43" s="42">
        <f t="shared" si="2"/>
        <v>17771</v>
      </c>
      <c r="M43" s="45">
        <f t="shared" si="3"/>
        <v>0.168236597211046</v>
      </c>
      <c r="N43" s="46">
        <v>0</v>
      </c>
      <c r="O43" s="47">
        <v>0</v>
      </c>
      <c r="P43" s="48">
        <f t="shared" si="4"/>
        <v>0</v>
      </c>
      <c r="Q43" s="45">
        <f t="shared" si="5"/>
        <v>0</v>
      </c>
      <c r="R43" s="46">
        <v>0</v>
      </c>
      <c r="S43" s="48">
        <v>0</v>
      </c>
      <c r="T43" s="48">
        <f t="shared" si="6"/>
        <v>0</v>
      </c>
      <c r="U43" s="45">
        <f t="shared" si="7"/>
        <v>0</v>
      </c>
      <c r="V43" s="46">
        <v>0</v>
      </c>
      <c r="W43" s="48">
        <v>0</v>
      </c>
      <c r="X43" s="48">
        <f t="shared" si="8"/>
        <v>0</v>
      </c>
      <c r="Y43" s="45">
        <f t="shared" si="9"/>
        <v>0</v>
      </c>
      <c r="Z43" s="41">
        <f t="shared" si="10"/>
        <v>12380</v>
      </c>
      <c r="AA43" s="42">
        <f t="shared" si="11"/>
        <v>5391</v>
      </c>
      <c r="AB43" s="42">
        <f t="shared" si="12"/>
        <v>17771</v>
      </c>
      <c r="AC43" s="45">
        <f t="shared" si="13"/>
        <v>0.168236597211046</v>
      </c>
      <c r="AD43" s="41">
        <v>0</v>
      </c>
      <c r="AE43" s="42">
        <v>0</v>
      </c>
      <c r="AF43" s="42">
        <f t="shared" si="14"/>
        <v>0</v>
      </c>
      <c r="AG43" s="45">
        <f t="shared" si="15"/>
        <v>0</v>
      </c>
      <c r="AH43" s="45">
        <f t="shared" si="16"/>
        <v>0</v>
      </c>
      <c r="AI43" s="14">
        <v>0</v>
      </c>
      <c r="AJ43" s="14">
        <v>0</v>
      </c>
      <c r="AK43" s="14">
        <v>0</v>
      </c>
      <c r="AL43" s="14"/>
    </row>
    <row r="44" spans="1:38" s="15" customFormat="1" ht="12.75">
      <c r="A44" s="30" t="s">
        <v>114</v>
      </c>
      <c r="B44" s="94" t="s">
        <v>513</v>
      </c>
      <c r="C44" s="40" t="s">
        <v>514</v>
      </c>
      <c r="D44" s="41">
        <v>87903</v>
      </c>
      <c r="E44" s="42">
        <v>29899</v>
      </c>
      <c r="F44" s="44">
        <f t="shared" si="0"/>
        <v>117802</v>
      </c>
      <c r="G44" s="41">
        <v>87903</v>
      </c>
      <c r="H44" s="42">
        <v>29259</v>
      </c>
      <c r="I44" s="43">
        <f t="shared" si="1"/>
        <v>117162</v>
      </c>
      <c r="J44" s="41">
        <v>13565</v>
      </c>
      <c r="K44" s="88">
        <v>3449</v>
      </c>
      <c r="L44" s="42">
        <f t="shared" si="2"/>
        <v>17014</v>
      </c>
      <c r="M44" s="45">
        <f t="shared" si="3"/>
        <v>0.14442878728714284</v>
      </c>
      <c r="N44" s="46">
        <v>17352</v>
      </c>
      <c r="O44" s="47">
        <v>7472</v>
      </c>
      <c r="P44" s="48">
        <f t="shared" si="4"/>
        <v>24824</v>
      </c>
      <c r="Q44" s="45">
        <f t="shared" si="5"/>
        <v>0.2118775712261655</v>
      </c>
      <c r="R44" s="46">
        <v>16410</v>
      </c>
      <c r="S44" s="48">
        <v>4210</v>
      </c>
      <c r="T44" s="48">
        <f t="shared" si="6"/>
        <v>20620</v>
      </c>
      <c r="U44" s="45">
        <f t="shared" si="7"/>
        <v>0.1759956299824175</v>
      </c>
      <c r="V44" s="46">
        <v>29018</v>
      </c>
      <c r="W44" s="48">
        <v>7987</v>
      </c>
      <c r="X44" s="48">
        <f t="shared" si="8"/>
        <v>37005</v>
      </c>
      <c r="Y44" s="45">
        <f t="shared" si="9"/>
        <v>0.31584472781277206</v>
      </c>
      <c r="Z44" s="41">
        <f t="shared" si="10"/>
        <v>76345</v>
      </c>
      <c r="AA44" s="42">
        <f t="shared" si="11"/>
        <v>23118</v>
      </c>
      <c r="AB44" s="42">
        <f t="shared" si="12"/>
        <v>99463</v>
      </c>
      <c r="AC44" s="45">
        <f t="shared" si="13"/>
        <v>0.8489356617333265</v>
      </c>
      <c r="AD44" s="41">
        <v>29679</v>
      </c>
      <c r="AE44" s="42">
        <v>657</v>
      </c>
      <c r="AF44" s="42">
        <f t="shared" si="14"/>
        <v>30336</v>
      </c>
      <c r="AG44" s="45">
        <f t="shared" si="15"/>
        <v>0.7753170949530603</v>
      </c>
      <c r="AH44" s="45">
        <f t="shared" si="16"/>
        <v>0.21983781645569622</v>
      </c>
      <c r="AI44" s="14">
        <v>94057</v>
      </c>
      <c r="AJ44" s="14">
        <v>94057</v>
      </c>
      <c r="AK44" s="14">
        <v>72924</v>
      </c>
      <c r="AL44" s="14"/>
    </row>
    <row r="45" spans="1:38" s="87" customFormat="1" ht="12.75">
      <c r="A45" s="95"/>
      <c r="B45" s="112" t="s">
        <v>653</v>
      </c>
      <c r="C45" s="33"/>
      <c r="D45" s="52">
        <f>SUM(D40:D44)</f>
        <v>930850</v>
      </c>
      <c r="E45" s="53">
        <f>SUM(E40:E44)</f>
        <v>197777</v>
      </c>
      <c r="F45" s="89">
        <f t="shared" si="0"/>
        <v>1128627</v>
      </c>
      <c r="G45" s="52">
        <f>SUM(G40:G44)</f>
        <v>929748</v>
      </c>
      <c r="H45" s="53">
        <f>SUM(H40:H44)</f>
        <v>212456</v>
      </c>
      <c r="I45" s="54">
        <f t="shared" si="1"/>
        <v>1142204</v>
      </c>
      <c r="J45" s="52">
        <f>SUM(J40:J44)</f>
        <v>137541</v>
      </c>
      <c r="K45" s="53">
        <f>SUM(K40:K44)</f>
        <v>26763</v>
      </c>
      <c r="L45" s="53">
        <f t="shared" si="2"/>
        <v>164304</v>
      </c>
      <c r="M45" s="55">
        <f t="shared" si="3"/>
        <v>0.14557865441815587</v>
      </c>
      <c r="N45" s="74">
        <f>SUM(N40:N44)</f>
        <v>293841</v>
      </c>
      <c r="O45" s="75">
        <f>SUM(O40:O44)</f>
        <v>38826</v>
      </c>
      <c r="P45" s="76">
        <f t="shared" si="4"/>
        <v>332667</v>
      </c>
      <c r="Q45" s="55">
        <f t="shared" si="5"/>
        <v>0.2912500744175296</v>
      </c>
      <c r="R45" s="74">
        <f>SUM(R40:R44)</f>
        <v>98860</v>
      </c>
      <c r="S45" s="76">
        <f>SUM(S40:S44)</f>
        <v>46863</v>
      </c>
      <c r="T45" s="76">
        <f t="shared" si="6"/>
        <v>145723</v>
      </c>
      <c r="U45" s="55">
        <f t="shared" si="7"/>
        <v>0.12758053727705385</v>
      </c>
      <c r="V45" s="74">
        <f>SUM(V40:V44)</f>
        <v>197198</v>
      </c>
      <c r="W45" s="76">
        <f>SUM(W40:W44)</f>
        <v>18028</v>
      </c>
      <c r="X45" s="76">
        <f t="shared" si="8"/>
        <v>215226</v>
      </c>
      <c r="Y45" s="55">
        <f t="shared" si="9"/>
        <v>0.1884304379953143</v>
      </c>
      <c r="Z45" s="52">
        <f t="shared" si="10"/>
        <v>727440</v>
      </c>
      <c r="AA45" s="53">
        <f t="shared" si="11"/>
        <v>130480</v>
      </c>
      <c r="AB45" s="53">
        <f t="shared" si="12"/>
        <v>857920</v>
      </c>
      <c r="AC45" s="55">
        <f t="shared" si="13"/>
        <v>0.7511092589414851</v>
      </c>
      <c r="AD45" s="52">
        <f>SUM(AD40:AD44)</f>
        <v>181693</v>
      </c>
      <c r="AE45" s="53">
        <f>SUM(AE40:AE44)</f>
        <v>47866</v>
      </c>
      <c r="AF45" s="53">
        <f t="shared" si="14"/>
        <v>229559</v>
      </c>
      <c r="AG45" s="55">
        <f t="shared" si="15"/>
        <v>0.845901527355104</v>
      </c>
      <c r="AH45" s="55">
        <f t="shared" si="16"/>
        <v>-0.0624371076716661</v>
      </c>
      <c r="AI45" s="96">
        <f>SUM(AI40:AI44)</f>
        <v>882244</v>
      </c>
      <c r="AJ45" s="96">
        <f>SUM(AJ40:AJ44)</f>
        <v>907582</v>
      </c>
      <c r="AK45" s="96">
        <f>SUM(AK40:AK44)</f>
        <v>767725</v>
      </c>
      <c r="AL45" s="96"/>
    </row>
    <row r="46" spans="1:38" s="87" customFormat="1" ht="12.75">
      <c r="A46" s="95"/>
      <c r="B46" s="112" t="s">
        <v>654</v>
      </c>
      <c r="C46" s="33"/>
      <c r="D46" s="52">
        <f>SUM(D9:D12,D14:D20,D22:D30,D32:D38,D40:D44)</f>
        <v>2132402</v>
      </c>
      <c r="E46" s="53">
        <f>SUM(E9:E12,E14:E20,E22:E30,E32:E38,E40:E44)</f>
        <v>442725</v>
      </c>
      <c r="F46" s="89">
        <f t="shared" si="0"/>
        <v>2575127</v>
      </c>
      <c r="G46" s="52">
        <f>SUM(G9:G12,G14:G20,G22:G30,G32:G38,G40:G44)</f>
        <v>2184289</v>
      </c>
      <c r="H46" s="53">
        <f>SUM(H9:H12,H14:H20,H22:H30,H32:H38,H40:H44)</f>
        <v>511462</v>
      </c>
      <c r="I46" s="54">
        <f t="shared" si="1"/>
        <v>2695751</v>
      </c>
      <c r="J46" s="52">
        <f>SUM(J9:J12,J14:J20,J22:J30,J32:J38,J40:J44)</f>
        <v>442158</v>
      </c>
      <c r="K46" s="53">
        <f>SUM(K9:K12,K14:K20,K22:K30,K32:K38,K40:K44)</f>
        <v>320961</v>
      </c>
      <c r="L46" s="53">
        <f t="shared" si="2"/>
        <v>763119</v>
      </c>
      <c r="M46" s="55">
        <f t="shared" si="3"/>
        <v>0.29634227748767344</v>
      </c>
      <c r="N46" s="74">
        <f>SUM(N9:N12,N14:N20,N22:N30,N32:N38,N40:N44)</f>
        <v>649378</v>
      </c>
      <c r="O46" s="75">
        <f>SUM(O9:O12,O14:O20,O22:O30,O32:O38,O40:O44)</f>
        <v>99294</v>
      </c>
      <c r="P46" s="76">
        <f t="shared" si="4"/>
        <v>748672</v>
      </c>
      <c r="Q46" s="55">
        <f t="shared" si="5"/>
        <v>0.27772297960753795</v>
      </c>
      <c r="R46" s="74">
        <f>SUM(R9:R12,R14:R20,R22:R30,R32:R38,R40:R44)</f>
        <v>435340</v>
      </c>
      <c r="S46" s="76">
        <f>SUM(S9:S12,S14:S20,S22:S30,S32:S38,S40:S44)</f>
        <v>91171</v>
      </c>
      <c r="T46" s="76">
        <f t="shared" si="6"/>
        <v>526511</v>
      </c>
      <c r="U46" s="55">
        <f t="shared" si="7"/>
        <v>0.19531143640492019</v>
      </c>
      <c r="V46" s="74">
        <f>SUM(V9:V12,V14:V20,V22:V30,V32:V38,V40:V44)</f>
        <v>586372</v>
      </c>
      <c r="W46" s="76">
        <f>SUM(W9:W12,W14:W20,W22:W30,W32:W38,W40:W44)</f>
        <v>106862</v>
      </c>
      <c r="X46" s="76">
        <f t="shared" si="8"/>
        <v>693234</v>
      </c>
      <c r="Y46" s="55">
        <f t="shared" si="9"/>
        <v>0.2571580238679314</v>
      </c>
      <c r="Z46" s="52">
        <f t="shared" si="10"/>
        <v>2113248</v>
      </c>
      <c r="AA46" s="53">
        <f t="shared" si="11"/>
        <v>618288</v>
      </c>
      <c r="AB46" s="53">
        <f t="shared" si="12"/>
        <v>2731536</v>
      </c>
      <c r="AC46" s="55">
        <f t="shared" si="13"/>
        <v>1.0132745939814174</v>
      </c>
      <c r="AD46" s="52">
        <f>SUM(AD9:AD12,AD14:AD20,AD22:AD30,AD32:AD38,AD40:AD44)</f>
        <v>348140</v>
      </c>
      <c r="AE46" s="53">
        <f>SUM(AE9:AE12,AE14:AE20,AE22:AE30,AE32:AE38,AE40:AE44)</f>
        <v>93152</v>
      </c>
      <c r="AF46" s="53">
        <f t="shared" si="14"/>
        <v>441292</v>
      </c>
      <c r="AG46" s="55">
        <f t="shared" si="15"/>
        <v>0.880328873432119</v>
      </c>
      <c r="AH46" s="55">
        <f t="shared" si="16"/>
        <v>0.5709190286703589</v>
      </c>
      <c r="AI46" s="96">
        <f>SUM(AI9:AI12,AI14:AI20,AI22:AI30,AI32:AI38,AI40:AI44)</f>
        <v>1853210</v>
      </c>
      <c r="AJ46" s="96">
        <f>SUM(AJ9:AJ12,AJ14:AJ20,AJ22:AJ30,AJ32:AJ38,AJ40:AJ44)</f>
        <v>1768948</v>
      </c>
      <c r="AK46" s="96">
        <f>SUM(AK9:AK12,AK14:AK20,AK22:AK30,AK32:AK38,AK40:AK44)</f>
        <v>1557256</v>
      </c>
      <c r="AL46" s="96"/>
    </row>
    <row r="47" spans="1:38" s="15" customFormat="1" ht="12.75">
      <c r="A47" s="97"/>
      <c r="B47" s="98"/>
      <c r="C47" s="99"/>
      <c r="D47" s="100"/>
      <c r="E47" s="100"/>
      <c r="F47" s="101"/>
      <c r="G47" s="102"/>
      <c r="H47" s="100"/>
      <c r="I47" s="103"/>
      <c r="J47" s="102"/>
      <c r="K47" s="104"/>
      <c r="L47" s="100"/>
      <c r="M47" s="103"/>
      <c r="N47" s="102"/>
      <c r="O47" s="104"/>
      <c r="P47" s="100"/>
      <c r="Q47" s="103"/>
      <c r="R47" s="102"/>
      <c r="S47" s="104"/>
      <c r="T47" s="100"/>
      <c r="U47" s="103"/>
      <c r="V47" s="102"/>
      <c r="W47" s="104"/>
      <c r="X47" s="100"/>
      <c r="Y47" s="103"/>
      <c r="Z47" s="102"/>
      <c r="AA47" s="104"/>
      <c r="AB47" s="100"/>
      <c r="AC47" s="103"/>
      <c r="AD47" s="102"/>
      <c r="AE47" s="100"/>
      <c r="AF47" s="100"/>
      <c r="AG47" s="103"/>
      <c r="AH47" s="103"/>
      <c r="AI47" s="14"/>
      <c r="AJ47" s="14"/>
      <c r="AK47" s="14"/>
      <c r="AL47" s="14"/>
    </row>
    <row r="48" spans="1:38" s="106" customFormat="1" ht="12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</row>
    <row r="49" spans="1:38" s="106" customFormat="1" ht="12.7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</row>
    <row r="50" spans="1:38" s="106" customFormat="1" ht="12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</row>
    <row r="51" spans="1:38" s="107" customFormat="1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</row>
    <row r="52" spans="1:38" s="107" customFormat="1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</row>
    <row r="53" spans="1:38" s="107" customFormat="1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</row>
    <row r="54" spans="1:38" s="107" customFormat="1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</row>
    <row r="55" spans="1:38" s="107" customFormat="1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</row>
    <row r="56" spans="1:38" s="107" customFormat="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</row>
    <row r="57" spans="1:38" s="107" customFormat="1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</row>
    <row r="58" spans="1:38" s="107" customFormat="1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</row>
    <row r="59" spans="1:38" s="107" customFormat="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</row>
    <row r="60" spans="1:38" s="107" customFormat="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</row>
    <row r="61" spans="1:38" s="107" customFormat="1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</row>
    <row r="62" spans="1:38" s="107" customFormat="1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</row>
    <row r="63" spans="1:38" s="107" customFormat="1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</row>
    <row r="64" spans="1:38" s="107" customFormat="1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</row>
    <row r="65" spans="1:38" s="107" customFormat="1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</row>
    <row r="66" spans="1:38" s="107" customFormat="1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</row>
    <row r="67" spans="1:38" s="107" customFormat="1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</row>
    <row r="68" spans="1:38" s="107" customFormat="1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</row>
    <row r="69" spans="1:38" s="107" customFormat="1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</row>
    <row r="70" spans="1:38" s="107" customFormat="1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</row>
    <row r="71" spans="1:38" s="107" customFormat="1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</row>
    <row r="72" spans="1:38" s="107" customFormat="1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</row>
    <row r="73" spans="1:38" s="107" customFormat="1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</row>
    <row r="74" spans="1:38" s="107" customFormat="1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</row>
    <row r="75" spans="1:38" s="107" customFormat="1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</row>
    <row r="76" spans="1:38" s="107" customFormat="1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</row>
    <row r="77" spans="1:38" s="107" customFormat="1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</row>
    <row r="78" spans="1:38" s="107" customFormat="1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</row>
    <row r="79" spans="1:38" s="107" customFormat="1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</row>
    <row r="80" spans="1:38" s="107" customFormat="1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</row>
    <row r="81" spans="1:38" s="107" customFormat="1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</row>
    <row r="82" spans="1:38" s="107" customFormat="1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</row>
    <row r="83" spans="1:38" s="107" customFormat="1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</row>
    <row r="84" spans="1:38" s="107" customFormat="1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</row>
    <row r="85" s="107" customFormat="1" ht="12.75"/>
    <row r="86" s="107" customFormat="1" ht="12.75"/>
    <row r="87" s="107" customFormat="1" ht="12.75"/>
    <row r="88" s="107" customFormat="1" ht="12.75"/>
    <row r="89" s="107" customFormat="1" ht="12.75"/>
    <row r="90" s="107" customFormat="1" ht="12.75"/>
    <row r="91" s="107" customFormat="1" ht="12.75"/>
    <row r="92" s="107" customFormat="1" ht="12.75"/>
    <row r="93" s="107" customFormat="1" ht="12.75"/>
    <row r="94" s="107" customFormat="1" ht="12.75"/>
    <row r="95" s="107" customFormat="1" ht="12.75"/>
    <row r="96" s="107" customFormat="1" ht="12.75"/>
    <row r="97" s="107" customFormat="1" ht="12.75"/>
    <row r="98" s="107" customFormat="1" ht="12.75"/>
    <row r="99" s="107" customFormat="1" ht="12.75"/>
    <row r="100" s="107" customFormat="1" ht="12.75"/>
    <row r="101" s="107" customFormat="1" ht="12.75"/>
    <row r="102" s="107" customFormat="1" ht="12.75"/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A12">
      <selection activeCell="G9" sqref="G9:H38"/>
    </sheetView>
  </sheetViews>
  <sheetFormatPr defaultColWidth="9.140625" defaultRowHeight="12.75"/>
  <cols>
    <col min="1" max="1" width="2.710937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7" width="10.7109375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7" t="s">
        <v>0</v>
      </c>
      <c r="E4" s="117"/>
      <c r="F4" s="117"/>
      <c r="G4" s="117" t="s">
        <v>1</v>
      </c>
      <c r="H4" s="117"/>
      <c r="I4" s="117"/>
      <c r="J4" s="114" t="s">
        <v>2</v>
      </c>
      <c r="K4" s="115"/>
      <c r="L4" s="115"/>
      <c r="M4" s="116"/>
      <c r="N4" s="114" t="s">
        <v>3</v>
      </c>
      <c r="O4" s="118"/>
      <c r="P4" s="118"/>
      <c r="Q4" s="119"/>
      <c r="R4" s="114" t="s">
        <v>4</v>
      </c>
      <c r="S4" s="118"/>
      <c r="T4" s="118"/>
      <c r="U4" s="119"/>
      <c r="V4" s="114" t="s">
        <v>5</v>
      </c>
      <c r="W4" s="120"/>
      <c r="X4" s="120"/>
      <c r="Y4" s="121"/>
      <c r="Z4" s="114" t="s">
        <v>6</v>
      </c>
      <c r="AA4" s="115"/>
      <c r="AB4" s="115"/>
      <c r="AC4" s="116"/>
      <c r="AD4" s="114" t="s">
        <v>7</v>
      </c>
      <c r="AE4" s="115"/>
      <c r="AF4" s="115"/>
      <c r="AG4" s="116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93" t="s">
        <v>32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 t="s">
        <v>95</v>
      </c>
      <c r="B9" s="94" t="s">
        <v>515</v>
      </c>
      <c r="C9" s="40" t="s">
        <v>516</v>
      </c>
      <c r="D9" s="41">
        <v>114662</v>
      </c>
      <c r="E9" s="42">
        <v>273424</v>
      </c>
      <c r="F9" s="43">
        <f>$D9+$E9</f>
        <v>388086</v>
      </c>
      <c r="G9" s="41">
        <v>131690</v>
      </c>
      <c r="H9" s="42">
        <v>259104</v>
      </c>
      <c r="I9" s="44">
        <f>$G9+$H9</f>
        <v>390794</v>
      </c>
      <c r="J9" s="41">
        <v>22084</v>
      </c>
      <c r="K9" s="42">
        <v>1860</v>
      </c>
      <c r="L9" s="42">
        <f>$J9+$K9</f>
        <v>23944</v>
      </c>
      <c r="M9" s="45">
        <f>IF($F9=0,0,$L9/$F9)</f>
        <v>0.0616976649505522</v>
      </c>
      <c r="N9" s="46">
        <v>28475</v>
      </c>
      <c r="O9" s="47">
        <v>14746</v>
      </c>
      <c r="P9" s="48">
        <f>$N9+$O9</f>
        <v>43221</v>
      </c>
      <c r="Q9" s="45">
        <f>IF($I9=0,0,$P9/$I9)</f>
        <v>0.11059791091981964</v>
      </c>
      <c r="R9" s="46">
        <v>23839</v>
      </c>
      <c r="S9" s="48">
        <v>25496</v>
      </c>
      <c r="T9" s="48">
        <f>$R9+$S9</f>
        <v>49335</v>
      </c>
      <c r="U9" s="45">
        <f>IF($I9=0,0,$T9/$I9)</f>
        <v>0.12624298223616534</v>
      </c>
      <c r="V9" s="46">
        <v>30173</v>
      </c>
      <c r="W9" s="48">
        <v>10458</v>
      </c>
      <c r="X9" s="48">
        <f>$V9+$W9</f>
        <v>40631</v>
      </c>
      <c r="Y9" s="45">
        <f>IF($I9=0,0,$X9/$I9)</f>
        <v>0.10397037825555151</v>
      </c>
      <c r="Z9" s="41">
        <f>(($J9+$N9)+$R9)+$V9</f>
        <v>104571</v>
      </c>
      <c r="AA9" s="42">
        <f>(($K9+$O9)+$S9)+$W9</f>
        <v>52560</v>
      </c>
      <c r="AB9" s="42">
        <f>$Z9+$AA9</f>
        <v>157131</v>
      </c>
      <c r="AC9" s="45">
        <f>IF($I9=0,0,$AB9/$I9)</f>
        <v>0.40208140350158905</v>
      </c>
      <c r="AD9" s="41">
        <v>0</v>
      </c>
      <c r="AE9" s="42">
        <v>0</v>
      </c>
      <c r="AF9" s="42">
        <f>$AD9+$AE9</f>
        <v>0</v>
      </c>
      <c r="AG9" s="45">
        <f>IF($AJ9=0,0,$AK9/$AJ9)</f>
        <v>0</v>
      </c>
      <c r="AH9" s="45">
        <f>IF($AF9=0,0,$X9/$AF9-1)</f>
        <v>0</v>
      </c>
      <c r="AI9" s="14">
        <v>0</v>
      </c>
      <c r="AJ9" s="14">
        <v>0</v>
      </c>
      <c r="AK9" s="14">
        <v>0</v>
      </c>
      <c r="AL9" s="14"/>
    </row>
    <row r="10" spans="1:38" s="15" customFormat="1" ht="12.75">
      <c r="A10" s="30" t="s">
        <v>95</v>
      </c>
      <c r="B10" s="94" t="s">
        <v>66</v>
      </c>
      <c r="C10" s="40" t="s">
        <v>67</v>
      </c>
      <c r="D10" s="41">
        <v>406483</v>
      </c>
      <c r="E10" s="42">
        <v>162870</v>
      </c>
      <c r="F10" s="44">
        <f aca="true" t="shared" si="0" ref="F10:F38">$D10+$E10</f>
        <v>569353</v>
      </c>
      <c r="G10" s="41">
        <v>406483</v>
      </c>
      <c r="H10" s="42">
        <v>162870</v>
      </c>
      <c r="I10" s="44">
        <f aca="true" t="shared" si="1" ref="I10:I38">$G10+$H10</f>
        <v>569353</v>
      </c>
      <c r="J10" s="41">
        <v>188552</v>
      </c>
      <c r="K10" s="42">
        <v>27041</v>
      </c>
      <c r="L10" s="42">
        <f aca="true" t="shared" si="2" ref="L10:L38">$J10+$K10</f>
        <v>215593</v>
      </c>
      <c r="M10" s="45">
        <f aca="true" t="shared" si="3" ref="M10:M38">IF($F10=0,0,$L10/$F10)</f>
        <v>0.37866314922376804</v>
      </c>
      <c r="N10" s="46">
        <v>168416</v>
      </c>
      <c r="O10" s="47">
        <v>25768</v>
      </c>
      <c r="P10" s="48">
        <f aca="true" t="shared" si="4" ref="P10:P38">$N10+$O10</f>
        <v>194184</v>
      </c>
      <c r="Q10" s="45">
        <f aca="true" t="shared" si="5" ref="Q10:Q38">IF($I10=0,0,$P10/$I10)</f>
        <v>0.3410608181567499</v>
      </c>
      <c r="R10" s="46">
        <v>35256</v>
      </c>
      <c r="S10" s="48">
        <v>14362</v>
      </c>
      <c r="T10" s="48">
        <f aca="true" t="shared" si="6" ref="T10:T38">$R10+$S10</f>
        <v>49618</v>
      </c>
      <c r="U10" s="45">
        <f aca="true" t="shared" si="7" ref="U10:U38">IF($I10=0,0,$T10/$I10)</f>
        <v>0.08714804348093362</v>
      </c>
      <c r="V10" s="46">
        <v>0</v>
      </c>
      <c r="W10" s="48">
        <v>25013</v>
      </c>
      <c r="X10" s="48">
        <f aca="true" t="shared" si="8" ref="X10:X38">$V10+$W10</f>
        <v>25013</v>
      </c>
      <c r="Y10" s="45">
        <f aca="true" t="shared" si="9" ref="Y10:Y38">IF($I10=0,0,$X10/$I10)</f>
        <v>0.04393232318087373</v>
      </c>
      <c r="Z10" s="41">
        <f aca="true" t="shared" si="10" ref="Z10:Z38">(($J10+$N10)+$R10)+$V10</f>
        <v>392224</v>
      </c>
      <c r="AA10" s="42">
        <f aca="true" t="shared" si="11" ref="AA10:AA38">(($K10+$O10)+$S10)+$W10</f>
        <v>92184</v>
      </c>
      <c r="AB10" s="42">
        <f aca="true" t="shared" si="12" ref="AB10:AB38">$Z10+$AA10</f>
        <v>484408</v>
      </c>
      <c r="AC10" s="45">
        <f aca="true" t="shared" si="13" ref="AC10:AC38">IF($I10=0,0,$AB10/$I10)</f>
        <v>0.8508043340423252</v>
      </c>
      <c r="AD10" s="41">
        <v>81224</v>
      </c>
      <c r="AE10" s="42">
        <v>24710</v>
      </c>
      <c r="AF10" s="42">
        <f aca="true" t="shared" si="14" ref="AF10:AF38">$AD10+$AE10</f>
        <v>105934</v>
      </c>
      <c r="AG10" s="45">
        <f aca="true" t="shared" si="15" ref="AG10:AG38">IF($AJ10=0,0,$AK10/$AJ10)</f>
        <v>0</v>
      </c>
      <c r="AH10" s="45">
        <f aca="true" t="shared" si="16" ref="AH10:AH38">IF($AF10=0,0,$X10/$AF10-1)</f>
        <v>-0.7638812845734136</v>
      </c>
      <c r="AI10" s="14">
        <v>0</v>
      </c>
      <c r="AJ10" s="14">
        <v>0</v>
      </c>
      <c r="AK10" s="14">
        <v>544774</v>
      </c>
      <c r="AL10" s="14"/>
    </row>
    <row r="11" spans="1:38" s="15" customFormat="1" ht="12.75">
      <c r="A11" s="30" t="s">
        <v>95</v>
      </c>
      <c r="B11" s="94" t="s">
        <v>82</v>
      </c>
      <c r="C11" s="40" t="s">
        <v>83</v>
      </c>
      <c r="D11" s="41">
        <v>1394951</v>
      </c>
      <c r="E11" s="42">
        <v>362747</v>
      </c>
      <c r="F11" s="43">
        <f t="shared" si="0"/>
        <v>1757698</v>
      </c>
      <c r="G11" s="41">
        <v>1394951</v>
      </c>
      <c r="H11" s="42">
        <v>362747</v>
      </c>
      <c r="I11" s="44">
        <f t="shared" si="1"/>
        <v>1757698</v>
      </c>
      <c r="J11" s="41">
        <v>375853</v>
      </c>
      <c r="K11" s="42">
        <v>44006</v>
      </c>
      <c r="L11" s="42">
        <f t="shared" si="2"/>
        <v>419859</v>
      </c>
      <c r="M11" s="45">
        <f t="shared" si="3"/>
        <v>0.2388686793749552</v>
      </c>
      <c r="N11" s="46">
        <v>305876</v>
      </c>
      <c r="O11" s="47">
        <v>69564</v>
      </c>
      <c r="P11" s="48">
        <f t="shared" si="4"/>
        <v>375440</v>
      </c>
      <c r="Q11" s="45">
        <f t="shared" si="5"/>
        <v>0.21359755771469274</v>
      </c>
      <c r="R11" s="46">
        <v>370235</v>
      </c>
      <c r="S11" s="48">
        <v>45646</v>
      </c>
      <c r="T11" s="48">
        <f t="shared" si="6"/>
        <v>415881</v>
      </c>
      <c r="U11" s="45">
        <f t="shared" si="7"/>
        <v>0.23660549195595604</v>
      </c>
      <c r="V11" s="46">
        <v>247729</v>
      </c>
      <c r="W11" s="48">
        <v>60159</v>
      </c>
      <c r="X11" s="48">
        <f t="shared" si="8"/>
        <v>307888</v>
      </c>
      <c r="Y11" s="45">
        <f t="shared" si="9"/>
        <v>0.175165472111819</v>
      </c>
      <c r="Z11" s="41">
        <f t="shared" si="10"/>
        <v>1299693</v>
      </c>
      <c r="AA11" s="42">
        <f t="shared" si="11"/>
        <v>219375</v>
      </c>
      <c r="AB11" s="42">
        <f t="shared" si="12"/>
        <v>1519068</v>
      </c>
      <c r="AC11" s="45">
        <f t="shared" si="13"/>
        <v>0.864237201157423</v>
      </c>
      <c r="AD11" s="41">
        <v>319036</v>
      </c>
      <c r="AE11" s="42">
        <v>84219</v>
      </c>
      <c r="AF11" s="42">
        <f t="shared" si="14"/>
        <v>403255</v>
      </c>
      <c r="AG11" s="45">
        <f t="shared" si="15"/>
        <v>0.8387351405712602</v>
      </c>
      <c r="AH11" s="45">
        <f t="shared" si="16"/>
        <v>-0.23649303790405574</v>
      </c>
      <c r="AI11" s="14">
        <v>1738122</v>
      </c>
      <c r="AJ11" s="14">
        <v>1738122</v>
      </c>
      <c r="AK11" s="14">
        <v>1457824</v>
      </c>
      <c r="AL11" s="14"/>
    </row>
    <row r="12" spans="1:38" s="15" customFormat="1" ht="12.75">
      <c r="A12" s="30" t="s">
        <v>95</v>
      </c>
      <c r="B12" s="94" t="s">
        <v>517</v>
      </c>
      <c r="C12" s="40" t="s">
        <v>518</v>
      </c>
      <c r="D12" s="41">
        <v>0</v>
      </c>
      <c r="E12" s="42">
        <v>0</v>
      </c>
      <c r="F12" s="43">
        <f t="shared" si="0"/>
        <v>0</v>
      </c>
      <c r="G12" s="41">
        <v>0</v>
      </c>
      <c r="H12" s="42">
        <v>0</v>
      </c>
      <c r="I12" s="44">
        <f t="shared" si="1"/>
        <v>0</v>
      </c>
      <c r="J12" s="41">
        <v>14034</v>
      </c>
      <c r="K12" s="42">
        <v>0</v>
      </c>
      <c r="L12" s="42">
        <f t="shared" si="2"/>
        <v>14034</v>
      </c>
      <c r="M12" s="45">
        <f t="shared" si="3"/>
        <v>0</v>
      </c>
      <c r="N12" s="46">
        <v>15572</v>
      </c>
      <c r="O12" s="47">
        <v>0</v>
      </c>
      <c r="P12" s="48">
        <f t="shared" si="4"/>
        <v>15572</v>
      </c>
      <c r="Q12" s="45">
        <f t="shared" si="5"/>
        <v>0</v>
      </c>
      <c r="R12" s="46">
        <v>15199</v>
      </c>
      <c r="S12" s="48">
        <v>2119</v>
      </c>
      <c r="T12" s="48">
        <f t="shared" si="6"/>
        <v>17318</v>
      </c>
      <c r="U12" s="45">
        <f t="shared" si="7"/>
        <v>0</v>
      </c>
      <c r="V12" s="46">
        <v>10491</v>
      </c>
      <c r="W12" s="48">
        <v>3528</v>
      </c>
      <c r="X12" s="48">
        <f t="shared" si="8"/>
        <v>14019</v>
      </c>
      <c r="Y12" s="45">
        <f t="shared" si="9"/>
        <v>0</v>
      </c>
      <c r="Z12" s="41">
        <f t="shared" si="10"/>
        <v>55296</v>
      </c>
      <c r="AA12" s="42">
        <f t="shared" si="11"/>
        <v>5647</v>
      </c>
      <c r="AB12" s="42">
        <f t="shared" si="12"/>
        <v>60943</v>
      </c>
      <c r="AC12" s="45">
        <f t="shared" si="13"/>
        <v>0</v>
      </c>
      <c r="AD12" s="41">
        <v>0</v>
      </c>
      <c r="AE12" s="42">
        <v>0</v>
      </c>
      <c r="AF12" s="42">
        <f t="shared" si="14"/>
        <v>0</v>
      </c>
      <c r="AG12" s="45">
        <f t="shared" si="15"/>
        <v>0</v>
      </c>
      <c r="AH12" s="45">
        <f t="shared" si="16"/>
        <v>0</v>
      </c>
      <c r="AI12" s="14">
        <v>0</v>
      </c>
      <c r="AJ12" s="14">
        <v>0</v>
      </c>
      <c r="AK12" s="14">
        <v>0</v>
      </c>
      <c r="AL12" s="14"/>
    </row>
    <row r="13" spans="1:38" s="15" customFormat="1" ht="12.75">
      <c r="A13" s="30" t="s">
        <v>95</v>
      </c>
      <c r="B13" s="94" t="s">
        <v>519</v>
      </c>
      <c r="C13" s="40" t="s">
        <v>520</v>
      </c>
      <c r="D13" s="41">
        <v>222307</v>
      </c>
      <c r="E13" s="42">
        <v>163667</v>
      </c>
      <c r="F13" s="43">
        <f t="shared" si="0"/>
        <v>385974</v>
      </c>
      <c r="G13" s="41">
        <v>222307</v>
      </c>
      <c r="H13" s="42">
        <v>163667</v>
      </c>
      <c r="I13" s="44">
        <f t="shared" si="1"/>
        <v>385974</v>
      </c>
      <c r="J13" s="41">
        <v>36667</v>
      </c>
      <c r="K13" s="42">
        <v>20859</v>
      </c>
      <c r="L13" s="42">
        <f t="shared" si="2"/>
        <v>57526</v>
      </c>
      <c r="M13" s="45">
        <f t="shared" si="3"/>
        <v>0.1490411271225523</v>
      </c>
      <c r="N13" s="46">
        <v>49049</v>
      </c>
      <c r="O13" s="47">
        <v>20013</v>
      </c>
      <c r="P13" s="48">
        <f t="shared" si="4"/>
        <v>69062</v>
      </c>
      <c r="Q13" s="45">
        <f t="shared" si="5"/>
        <v>0.17892915066817972</v>
      </c>
      <c r="R13" s="46">
        <v>46080</v>
      </c>
      <c r="S13" s="48">
        <v>22980</v>
      </c>
      <c r="T13" s="48">
        <f t="shared" si="6"/>
        <v>69060</v>
      </c>
      <c r="U13" s="45">
        <f t="shared" si="7"/>
        <v>0.1789239689720033</v>
      </c>
      <c r="V13" s="46">
        <v>27730</v>
      </c>
      <c r="W13" s="48">
        <v>21378</v>
      </c>
      <c r="X13" s="48">
        <f t="shared" si="8"/>
        <v>49108</v>
      </c>
      <c r="Y13" s="45">
        <f t="shared" si="9"/>
        <v>0.12723136791597361</v>
      </c>
      <c r="Z13" s="41">
        <f t="shared" si="10"/>
        <v>159526</v>
      </c>
      <c r="AA13" s="42">
        <f t="shared" si="11"/>
        <v>85230</v>
      </c>
      <c r="AB13" s="42">
        <f t="shared" si="12"/>
        <v>244756</v>
      </c>
      <c r="AC13" s="45">
        <f t="shared" si="13"/>
        <v>0.634125614678709</v>
      </c>
      <c r="AD13" s="41">
        <v>0</v>
      </c>
      <c r="AE13" s="42">
        <v>0</v>
      </c>
      <c r="AF13" s="42">
        <f t="shared" si="14"/>
        <v>0</v>
      </c>
      <c r="AG13" s="45">
        <f t="shared" si="15"/>
        <v>0</v>
      </c>
      <c r="AH13" s="45">
        <f t="shared" si="16"/>
        <v>0</v>
      </c>
      <c r="AI13" s="14">
        <v>0</v>
      </c>
      <c r="AJ13" s="14">
        <v>0</v>
      </c>
      <c r="AK13" s="14">
        <v>0</v>
      </c>
      <c r="AL13" s="14"/>
    </row>
    <row r="14" spans="1:38" s="15" customFormat="1" ht="12.75">
      <c r="A14" s="30" t="s">
        <v>114</v>
      </c>
      <c r="B14" s="94" t="s">
        <v>521</v>
      </c>
      <c r="C14" s="40" t="s">
        <v>522</v>
      </c>
      <c r="D14" s="41">
        <v>0</v>
      </c>
      <c r="E14" s="42">
        <v>0</v>
      </c>
      <c r="F14" s="43">
        <f t="shared" si="0"/>
        <v>0</v>
      </c>
      <c r="G14" s="41">
        <v>0</v>
      </c>
      <c r="H14" s="42">
        <v>0</v>
      </c>
      <c r="I14" s="44">
        <f t="shared" si="1"/>
        <v>0</v>
      </c>
      <c r="J14" s="41">
        <v>40934</v>
      </c>
      <c r="K14" s="42">
        <v>2521</v>
      </c>
      <c r="L14" s="42">
        <f t="shared" si="2"/>
        <v>43455</v>
      </c>
      <c r="M14" s="45">
        <f t="shared" si="3"/>
        <v>0</v>
      </c>
      <c r="N14" s="46">
        <v>32944</v>
      </c>
      <c r="O14" s="47">
        <v>3046</v>
      </c>
      <c r="P14" s="48">
        <f t="shared" si="4"/>
        <v>35990</v>
      </c>
      <c r="Q14" s="45">
        <f t="shared" si="5"/>
        <v>0</v>
      </c>
      <c r="R14" s="46">
        <v>37327</v>
      </c>
      <c r="S14" s="48">
        <v>1551</v>
      </c>
      <c r="T14" s="48">
        <f t="shared" si="6"/>
        <v>38878</v>
      </c>
      <c r="U14" s="45">
        <f t="shared" si="7"/>
        <v>0</v>
      </c>
      <c r="V14" s="46">
        <v>23134</v>
      </c>
      <c r="W14" s="48">
        <v>758</v>
      </c>
      <c r="X14" s="48">
        <f t="shared" si="8"/>
        <v>23892</v>
      </c>
      <c r="Y14" s="45">
        <f t="shared" si="9"/>
        <v>0</v>
      </c>
      <c r="Z14" s="41">
        <f t="shared" si="10"/>
        <v>134339</v>
      </c>
      <c r="AA14" s="42">
        <f t="shared" si="11"/>
        <v>7876</v>
      </c>
      <c r="AB14" s="42">
        <f t="shared" si="12"/>
        <v>142215</v>
      </c>
      <c r="AC14" s="45">
        <f t="shared" si="13"/>
        <v>0</v>
      </c>
      <c r="AD14" s="41">
        <v>47658</v>
      </c>
      <c r="AE14" s="42">
        <v>1164</v>
      </c>
      <c r="AF14" s="42">
        <f t="shared" si="14"/>
        <v>48822</v>
      </c>
      <c r="AG14" s="45">
        <f t="shared" si="15"/>
        <v>0.7484099007320337</v>
      </c>
      <c r="AH14" s="45">
        <f t="shared" si="16"/>
        <v>-0.5106304534840851</v>
      </c>
      <c r="AI14" s="14">
        <v>314603</v>
      </c>
      <c r="AJ14" s="14">
        <v>314603</v>
      </c>
      <c r="AK14" s="14">
        <v>235452</v>
      </c>
      <c r="AL14" s="14"/>
    </row>
    <row r="15" spans="1:38" s="87" customFormat="1" ht="12.75">
      <c r="A15" s="95"/>
      <c r="B15" s="112" t="s">
        <v>655</v>
      </c>
      <c r="C15" s="33"/>
      <c r="D15" s="52">
        <f>SUM(D9:D14)</f>
        <v>2138403</v>
      </c>
      <c r="E15" s="53">
        <f>SUM(E9:E14)</f>
        <v>962708</v>
      </c>
      <c r="F15" s="89">
        <f t="shared" si="0"/>
        <v>3101111</v>
      </c>
      <c r="G15" s="52">
        <f>SUM(G9:G14)</f>
        <v>2155431</v>
      </c>
      <c r="H15" s="53">
        <f>SUM(H9:H14)</f>
        <v>948388</v>
      </c>
      <c r="I15" s="54">
        <f t="shared" si="1"/>
        <v>3103819</v>
      </c>
      <c r="J15" s="52">
        <f>SUM(J9:J14)</f>
        <v>678124</v>
      </c>
      <c r="K15" s="53">
        <f>SUM(K9:K14)</f>
        <v>96287</v>
      </c>
      <c r="L15" s="53">
        <f t="shared" si="2"/>
        <v>774411</v>
      </c>
      <c r="M15" s="55">
        <f t="shared" si="3"/>
        <v>0.2497205033937837</v>
      </c>
      <c r="N15" s="74">
        <f>SUM(N9:N14)</f>
        <v>600332</v>
      </c>
      <c r="O15" s="75">
        <f>SUM(O9:O14)</f>
        <v>133137</v>
      </c>
      <c r="P15" s="76">
        <f t="shared" si="4"/>
        <v>733469</v>
      </c>
      <c r="Q15" s="55">
        <f t="shared" si="5"/>
        <v>0.23631178235586547</v>
      </c>
      <c r="R15" s="74">
        <f>SUM(R9:R14)</f>
        <v>527936</v>
      </c>
      <c r="S15" s="76">
        <f>SUM(S9:S14)</f>
        <v>112154</v>
      </c>
      <c r="T15" s="76">
        <f t="shared" si="6"/>
        <v>640090</v>
      </c>
      <c r="U15" s="55">
        <f t="shared" si="7"/>
        <v>0.2062265873106647</v>
      </c>
      <c r="V15" s="74">
        <f>SUM(V9:V14)</f>
        <v>339257</v>
      </c>
      <c r="W15" s="76">
        <f>SUM(W9:W14)</f>
        <v>121294</v>
      </c>
      <c r="X15" s="76">
        <f t="shared" si="8"/>
        <v>460551</v>
      </c>
      <c r="Y15" s="55">
        <f t="shared" si="9"/>
        <v>0.14838204160745197</v>
      </c>
      <c r="Z15" s="52">
        <f t="shared" si="10"/>
        <v>2145649</v>
      </c>
      <c r="AA15" s="53">
        <f t="shared" si="11"/>
        <v>462872</v>
      </c>
      <c r="AB15" s="53">
        <f t="shared" si="12"/>
        <v>2608521</v>
      </c>
      <c r="AC15" s="55">
        <f t="shared" si="13"/>
        <v>0.8404230401321726</v>
      </c>
      <c r="AD15" s="52">
        <f>SUM(AD9:AD14)</f>
        <v>447918</v>
      </c>
      <c r="AE15" s="53">
        <f>SUM(AE9:AE14)</f>
        <v>110093</v>
      </c>
      <c r="AF15" s="53">
        <f t="shared" si="14"/>
        <v>558011</v>
      </c>
      <c r="AG15" s="55">
        <f t="shared" si="15"/>
        <v>1.0902824294535314</v>
      </c>
      <c r="AH15" s="55">
        <f t="shared" si="16"/>
        <v>-0.17465605516737126</v>
      </c>
      <c r="AI15" s="96">
        <f>SUM(AI9:AI14)</f>
        <v>2052725</v>
      </c>
      <c r="AJ15" s="96">
        <f>SUM(AJ9:AJ14)</f>
        <v>2052725</v>
      </c>
      <c r="AK15" s="96">
        <f>SUM(AK9:AK14)</f>
        <v>2238050</v>
      </c>
      <c r="AL15" s="96"/>
    </row>
    <row r="16" spans="1:38" s="15" customFormat="1" ht="12.75">
      <c r="A16" s="30" t="s">
        <v>95</v>
      </c>
      <c r="B16" s="94" t="s">
        <v>523</v>
      </c>
      <c r="C16" s="40" t="s">
        <v>524</v>
      </c>
      <c r="D16" s="41">
        <v>32533</v>
      </c>
      <c r="E16" s="42">
        <v>43886</v>
      </c>
      <c r="F16" s="43">
        <f t="shared" si="0"/>
        <v>76419</v>
      </c>
      <c r="G16" s="41">
        <v>32533</v>
      </c>
      <c r="H16" s="42">
        <v>43886</v>
      </c>
      <c r="I16" s="44">
        <f t="shared" si="1"/>
        <v>76419</v>
      </c>
      <c r="J16" s="41">
        <v>7513</v>
      </c>
      <c r="K16" s="42">
        <v>9159</v>
      </c>
      <c r="L16" s="42">
        <f t="shared" si="2"/>
        <v>16672</v>
      </c>
      <c r="M16" s="45">
        <f t="shared" si="3"/>
        <v>0.218165639435219</v>
      </c>
      <c r="N16" s="46">
        <v>7951</v>
      </c>
      <c r="O16" s="47">
        <v>3762</v>
      </c>
      <c r="P16" s="48">
        <f t="shared" si="4"/>
        <v>11713</v>
      </c>
      <c r="Q16" s="45">
        <f t="shared" si="5"/>
        <v>0.15327340059409308</v>
      </c>
      <c r="R16" s="46">
        <v>7885</v>
      </c>
      <c r="S16" s="48">
        <v>2716</v>
      </c>
      <c r="T16" s="48">
        <f t="shared" si="6"/>
        <v>10601</v>
      </c>
      <c r="U16" s="45">
        <f t="shared" si="7"/>
        <v>0.13872204556458473</v>
      </c>
      <c r="V16" s="46">
        <v>0</v>
      </c>
      <c r="W16" s="48">
        <v>0</v>
      </c>
      <c r="X16" s="48">
        <f t="shared" si="8"/>
        <v>0</v>
      </c>
      <c r="Y16" s="45">
        <f t="shared" si="9"/>
        <v>0</v>
      </c>
      <c r="Z16" s="41">
        <f t="shared" si="10"/>
        <v>23349</v>
      </c>
      <c r="AA16" s="42">
        <f t="shared" si="11"/>
        <v>15637</v>
      </c>
      <c r="AB16" s="42">
        <f t="shared" si="12"/>
        <v>38986</v>
      </c>
      <c r="AC16" s="45">
        <f t="shared" si="13"/>
        <v>0.5101610855938968</v>
      </c>
      <c r="AD16" s="41">
        <v>0</v>
      </c>
      <c r="AE16" s="42">
        <v>0</v>
      </c>
      <c r="AF16" s="42">
        <f t="shared" si="14"/>
        <v>0</v>
      </c>
      <c r="AG16" s="45">
        <f t="shared" si="15"/>
        <v>0</v>
      </c>
      <c r="AH16" s="45">
        <f t="shared" si="16"/>
        <v>0</v>
      </c>
      <c r="AI16" s="14">
        <v>0</v>
      </c>
      <c r="AJ16" s="14">
        <v>0</v>
      </c>
      <c r="AK16" s="14">
        <v>0</v>
      </c>
      <c r="AL16" s="14"/>
    </row>
    <row r="17" spans="1:38" s="15" customFormat="1" ht="12.75">
      <c r="A17" s="30" t="s">
        <v>95</v>
      </c>
      <c r="B17" s="94" t="s">
        <v>525</v>
      </c>
      <c r="C17" s="40" t="s">
        <v>526</v>
      </c>
      <c r="D17" s="41">
        <v>97573</v>
      </c>
      <c r="E17" s="42">
        <v>19271</v>
      </c>
      <c r="F17" s="43">
        <f t="shared" si="0"/>
        <v>116844</v>
      </c>
      <c r="G17" s="41">
        <v>97573</v>
      </c>
      <c r="H17" s="42">
        <v>19271</v>
      </c>
      <c r="I17" s="44">
        <f t="shared" si="1"/>
        <v>116844</v>
      </c>
      <c r="J17" s="41">
        <v>21191</v>
      </c>
      <c r="K17" s="42">
        <v>0</v>
      </c>
      <c r="L17" s="42">
        <f t="shared" si="2"/>
        <v>21191</v>
      </c>
      <c r="M17" s="45">
        <f t="shared" si="3"/>
        <v>0.18136147341754819</v>
      </c>
      <c r="N17" s="46">
        <v>25166</v>
      </c>
      <c r="O17" s="47">
        <v>10980</v>
      </c>
      <c r="P17" s="48">
        <f t="shared" si="4"/>
        <v>36146</v>
      </c>
      <c r="Q17" s="45">
        <f t="shared" si="5"/>
        <v>0.30935264112834204</v>
      </c>
      <c r="R17" s="46">
        <v>6224</v>
      </c>
      <c r="S17" s="48">
        <v>0</v>
      </c>
      <c r="T17" s="48">
        <f t="shared" si="6"/>
        <v>6224</v>
      </c>
      <c r="U17" s="45">
        <f t="shared" si="7"/>
        <v>0.05326760466947383</v>
      </c>
      <c r="V17" s="46">
        <v>10725</v>
      </c>
      <c r="W17" s="48">
        <v>0</v>
      </c>
      <c r="X17" s="48">
        <f t="shared" si="8"/>
        <v>10725</v>
      </c>
      <c r="Y17" s="45">
        <f t="shared" si="9"/>
        <v>0.0917890520694259</v>
      </c>
      <c r="Z17" s="41">
        <f t="shared" si="10"/>
        <v>63306</v>
      </c>
      <c r="AA17" s="42">
        <f t="shared" si="11"/>
        <v>10980</v>
      </c>
      <c r="AB17" s="42">
        <f t="shared" si="12"/>
        <v>74286</v>
      </c>
      <c r="AC17" s="45">
        <f t="shared" si="13"/>
        <v>0.63577077128479</v>
      </c>
      <c r="AD17" s="41">
        <v>0</v>
      </c>
      <c r="AE17" s="42">
        <v>0</v>
      </c>
      <c r="AF17" s="42">
        <f t="shared" si="14"/>
        <v>0</v>
      </c>
      <c r="AG17" s="45">
        <f t="shared" si="15"/>
        <v>0</v>
      </c>
      <c r="AH17" s="45">
        <f t="shared" si="16"/>
        <v>0</v>
      </c>
      <c r="AI17" s="14">
        <v>0</v>
      </c>
      <c r="AJ17" s="14">
        <v>0</v>
      </c>
      <c r="AK17" s="14">
        <v>0</v>
      </c>
      <c r="AL17" s="14"/>
    </row>
    <row r="18" spans="1:38" s="15" customFormat="1" ht="12.75">
      <c r="A18" s="30" t="s">
        <v>95</v>
      </c>
      <c r="B18" s="94" t="s">
        <v>527</v>
      </c>
      <c r="C18" s="40" t="s">
        <v>528</v>
      </c>
      <c r="D18" s="41">
        <v>268445</v>
      </c>
      <c r="E18" s="42">
        <v>142939</v>
      </c>
      <c r="F18" s="43">
        <f t="shared" si="0"/>
        <v>411384</v>
      </c>
      <c r="G18" s="41">
        <v>308050</v>
      </c>
      <c r="H18" s="42">
        <v>135902</v>
      </c>
      <c r="I18" s="44">
        <f t="shared" si="1"/>
        <v>443952</v>
      </c>
      <c r="J18" s="41">
        <v>47196</v>
      </c>
      <c r="K18" s="42">
        <v>6449</v>
      </c>
      <c r="L18" s="42">
        <f t="shared" si="2"/>
        <v>53645</v>
      </c>
      <c r="M18" s="45">
        <f t="shared" si="3"/>
        <v>0.13040127958306594</v>
      </c>
      <c r="N18" s="46">
        <v>229976</v>
      </c>
      <c r="O18" s="47">
        <v>11258</v>
      </c>
      <c r="P18" s="48">
        <f t="shared" si="4"/>
        <v>241234</v>
      </c>
      <c r="Q18" s="45">
        <f t="shared" si="5"/>
        <v>0.5433785634483007</v>
      </c>
      <c r="R18" s="46">
        <v>59870</v>
      </c>
      <c r="S18" s="48">
        <v>4299</v>
      </c>
      <c r="T18" s="48">
        <f t="shared" si="6"/>
        <v>64169</v>
      </c>
      <c r="U18" s="45">
        <f t="shared" si="7"/>
        <v>0.14454040076404656</v>
      </c>
      <c r="V18" s="46">
        <v>119225</v>
      </c>
      <c r="W18" s="48">
        <v>9445</v>
      </c>
      <c r="X18" s="48">
        <f t="shared" si="8"/>
        <v>128670</v>
      </c>
      <c r="Y18" s="45">
        <f t="shared" si="9"/>
        <v>0.28982863012217536</v>
      </c>
      <c r="Z18" s="41">
        <f t="shared" si="10"/>
        <v>456267</v>
      </c>
      <c r="AA18" s="42">
        <f t="shared" si="11"/>
        <v>31451</v>
      </c>
      <c r="AB18" s="42">
        <f t="shared" si="12"/>
        <v>487718</v>
      </c>
      <c r="AC18" s="45">
        <f t="shared" si="13"/>
        <v>1.0985827296644681</v>
      </c>
      <c r="AD18" s="41">
        <v>53173</v>
      </c>
      <c r="AE18" s="42">
        <v>6800</v>
      </c>
      <c r="AF18" s="42">
        <f t="shared" si="14"/>
        <v>59973</v>
      </c>
      <c r="AG18" s="45">
        <f t="shared" si="15"/>
        <v>0.46962083343386246</v>
      </c>
      <c r="AH18" s="45">
        <f t="shared" si="16"/>
        <v>1.1454654594567555</v>
      </c>
      <c r="AI18" s="14">
        <v>535420</v>
      </c>
      <c r="AJ18" s="14">
        <v>455921</v>
      </c>
      <c r="AK18" s="14">
        <v>214110</v>
      </c>
      <c r="AL18" s="14"/>
    </row>
    <row r="19" spans="1:38" s="15" customFormat="1" ht="12.75">
      <c r="A19" s="30" t="s">
        <v>95</v>
      </c>
      <c r="B19" s="94" t="s">
        <v>529</v>
      </c>
      <c r="C19" s="40" t="s">
        <v>530</v>
      </c>
      <c r="D19" s="41">
        <v>127678</v>
      </c>
      <c r="E19" s="42">
        <v>26526</v>
      </c>
      <c r="F19" s="43">
        <f t="shared" si="0"/>
        <v>154204</v>
      </c>
      <c r="G19" s="41">
        <v>127678</v>
      </c>
      <c r="H19" s="42">
        <v>26526</v>
      </c>
      <c r="I19" s="44">
        <f t="shared" si="1"/>
        <v>154204</v>
      </c>
      <c r="J19" s="41">
        <v>34463</v>
      </c>
      <c r="K19" s="42">
        <v>19707</v>
      </c>
      <c r="L19" s="42">
        <f t="shared" si="2"/>
        <v>54170</v>
      </c>
      <c r="M19" s="45">
        <f t="shared" si="3"/>
        <v>0.3512879043345179</v>
      </c>
      <c r="N19" s="46">
        <v>29311</v>
      </c>
      <c r="O19" s="47">
        <v>127</v>
      </c>
      <c r="P19" s="48">
        <f t="shared" si="4"/>
        <v>29438</v>
      </c>
      <c r="Q19" s="45">
        <f t="shared" si="5"/>
        <v>0.1909029597157013</v>
      </c>
      <c r="R19" s="46">
        <v>32718</v>
      </c>
      <c r="S19" s="48">
        <v>13997</v>
      </c>
      <c r="T19" s="48">
        <f t="shared" si="6"/>
        <v>46715</v>
      </c>
      <c r="U19" s="45">
        <f t="shared" si="7"/>
        <v>0.3029428549194573</v>
      </c>
      <c r="V19" s="46">
        <v>20061</v>
      </c>
      <c r="W19" s="48">
        <v>1182</v>
      </c>
      <c r="X19" s="48">
        <f t="shared" si="8"/>
        <v>21243</v>
      </c>
      <c r="Y19" s="45">
        <f t="shared" si="9"/>
        <v>0.13775907239760318</v>
      </c>
      <c r="Z19" s="41">
        <f t="shared" si="10"/>
        <v>116553</v>
      </c>
      <c r="AA19" s="42">
        <f t="shared" si="11"/>
        <v>35013</v>
      </c>
      <c r="AB19" s="42">
        <f t="shared" si="12"/>
        <v>151566</v>
      </c>
      <c r="AC19" s="45">
        <f t="shared" si="13"/>
        <v>0.9828927913672797</v>
      </c>
      <c r="AD19" s="41">
        <v>0</v>
      </c>
      <c r="AE19" s="42">
        <v>0</v>
      </c>
      <c r="AF19" s="42">
        <f t="shared" si="14"/>
        <v>0</v>
      </c>
      <c r="AG19" s="45">
        <f t="shared" si="15"/>
        <v>0</v>
      </c>
      <c r="AH19" s="45">
        <f t="shared" si="16"/>
        <v>0</v>
      </c>
      <c r="AI19" s="14">
        <v>0</v>
      </c>
      <c r="AJ19" s="14">
        <v>0</v>
      </c>
      <c r="AK19" s="14">
        <v>0</v>
      </c>
      <c r="AL19" s="14"/>
    </row>
    <row r="20" spans="1:38" s="15" customFormat="1" ht="12.75">
      <c r="A20" s="30" t="s">
        <v>95</v>
      </c>
      <c r="B20" s="94" t="s">
        <v>531</v>
      </c>
      <c r="C20" s="40" t="s">
        <v>532</v>
      </c>
      <c r="D20" s="41">
        <v>89719</v>
      </c>
      <c r="E20" s="42">
        <v>33869</v>
      </c>
      <c r="F20" s="43">
        <f t="shared" si="0"/>
        <v>123588</v>
      </c>
      <c r="G20" s="41">
        <v>89719</v>
      </c>
      <c r="H20" s="42">
        <v>33869</v>
      </c>
      <c r="I20" s="44">
        <f t="shared" si="1"/>
        <v>123588</v>
      </c>
      <c r="J20" s="41">
        <v>24563</v>
      </c>
      <c r="K20" s="42">
        <v>809</v>
      </c>
      <c r="L20" s="42">
        <f t="shared" si="2"/>
        <v>25372</v>
      </c>
      <c r="M20" s="45">
        <f t="shared" si="3"/>
        <v>0.2052950124607567</v>
      </c>
      <c r="N20" s="46">
        <v>16432</v>
      </c>
      <c r="O20" s="47">
        <v>1645</v>
      </c>
      <c r="P20" s="48">
        <f t="shared" si="4"/>
        <v>18077</v>
      </c>
      <c r="Q20" s="45">
        <f t="shared" si="5"/>
        <v>0.14626824610803638</v>
      </c>
      <c r="R20" s="46">
        <v>17397</v>
      </c>
      <c r="S20" s="48">
        <v>2973</v>
      </c>
      <c r="T20" s="48">
        <f t="shared" si="6"/>
        <v>20370</v>
      </c>
      <c r="U20" s="45">
        <f t="shared" si="7"/>
        <v>0.1648218273618798</v>
      </c>
      <c r="V20" s="46">
        <v>20978</v>
      </c>
      <c r="W20" s="48">
        <v>7733</v>
      </c>
      <c r="X20" s="48">
        <f t="shared" si="8"/>
        <v>28711</v>
      </c>
      <c r="Y20" s="45">
        <f t="shared" si="9"/>
        <v>0.2323121985953329</v>
      </c>
      <c r="Z20" s="41">
        <f t="shared" si="10"/>
        <v>79370</v>
      </c>
      <c r="AA20" s="42">
        <f t="shared" si="11"/>
        <v>13160</v>
      </c>
      <c r="AB20" s="42">
        <f t="shared" si="12"/>
        <v>92530</v>
      </c>
      <c r="AC20" s="45">
        <f t="shared" si="13"/>
        <v>0.7486972845260058</v>
      </c>
      <c r="AD20" s="41">
        <v>0</v>
      </c>
      <c r="AE20" s="42">
        <v>0</v>
      </c>
      <c r="AF20" s="42">
        <f t="shared" si="14"/>
        <v>0</v>
      </c>
      <c r="AG20" s="45">
        <f t="shared" si="15"/>
        <v>0</v>
      </c>
      <c r="AH20" s="45">
        <f t="shared" si="16"/>
        <v>0</v>
      </c>
      <c r="AI20" s="14">
        <v>0</v>
      </c>
      <c r="AJ20" s="14">
        <v>0</v>
      </c>
      <c r="AK20" s="14">
        <v>0</v>
      </c>
      <c r="AL20" s="14"/>
    </row>
    <row r="21" spans="1:38" s="15" customFormat="1" ht="12.75">
      <c r="A21" s="30" t="s">
        <v>114</v>
      </c>
      <c r="B21" s="94" t="s">
        <v>533</v>
      </c>
      <c r="C21" s="40" t="s">
        <v>534</v>
      </c>
      <c r="D21" s="41">
        <v>0</v>
      </c>
      <c r="E21" s="42">
        <v>0</v>
      </c>
      <c r="F21" s="44">
        <f t="shared" si="0"/>
        <v>0</v>
      </c>
      <c r="G21" s="41">
        <v>0</v>
      </c>
      <c r="H21" s="42">
        <v>0</v>
      </c>
      <c r="I21" s="44">
        <f t="shared" si="1"/>
        <v>0</v>
      </c>
      <c r="J21" s="41">
        <v>2663</v>
      </c>
      <c r="K21" s="42">
        <v>18435</v>
      </c>
      <c r="L21" s="42">
        <f t="shared" si="2"/>
        <v>21098</v>
      </c>
      <c r="M21" s="45">
        <f t="shared" si="3"/>
        <v>0</v>
      </c>
      <c r="N21" s="46">
        <v>0</v>
      </c>
      <c r="O21" s="47">
        <v>24125</v>
      </c>
      <c r="P21" s="48">
        <f t="shared" si="4"/>
        <v>24125</v>
      </c>
      <c r="Q21" s="45">
        <f t="shared" si="5"/>
        <v>0</v>
      </c>
      <c r="R21" s="46">
        <v>14300</v>
      </c>
      <c r="S21" s="48">
        <v>22439</v>
      </c>
      <c r="T21" s="48">
        <f t="shared" si="6"/>
        <v>36739</v>
      </c>
      <c r="U21" s="45">
        <f t="shared" si="7"/>
        <v>0</v>
      </c>
      <c r="V21" s="46">
        <v>40506</v>
      </c>
      <c r="W21" s="48">
        <v>60082</v>
      </c>
      <c r="X21" s="48">
        <f t="shared" si="8"/>
        <v>100588</v>
      </c>
      <c r="Y21" s="45">
        <f t="shared" si="9"/>
        <v>0</v>
      </c>
      <c r="Z21" s="41">
        <f t="shared" si="10"/>
        <v>57469</v>
      </c>
      <c r="AA21" s="42">
        <f t="shared" si="11"/>
        <v>125081</v>
      </c>
      <c r="AB21" s="42">
        <f t="shared" si="12"/>
        <v>182550</v>
      </c>
      <c r="AC21" s="45">
        <f t="shared" si="13"/>
        <v>0</v>
      </c>
      <c r="AD21" s="41">
        <v>0</v>
      </c>
      <c r="AE21" s="42">
        <v>0</v>
      </c>
      <c r="AF21" s="42">
        <f t="shared" si="14"/>
        <v>0</v>
      </c>
      <c r="AG21" s="45">
        <f t="shared" si="15"/>
        <v>0</v>
      </c>
      <c r="AH21" s="45">
        <f t="shared" si="16"/>
        <v>0</v>
      </c>
      <c r="AI21" s="14">
        <v>0</v>
      </c>
      <c r="AJ21" s="14">
        <v>0</v>
      </c>
      <c r="AK21" s="14">
        <v>0</v>
      </c>
      <c r="AL21" s="14"/>
    </row>
    <row r="22" spans="1:38" s="87" customFormat="1" ht="12.75">
      <c r="A22" s="95"/>
      <c r="B22" s="112" t="s">
        <v>656</v>
      </c>
      <c r="C22" s="33"/>
      <c r="D22" s="52">
        <f>SUM(D16:D21)</f>
        <v>615948</v>
      </c>
      <c r="E22" s="53">
        <f>SUM(E16:E21)</f>
        <v>266491</v>
      </c>
      <c r="F22" s="89">
        <f t="shared" si="0"/>
        <v>882439</v>
      </c>
      <c r="G22" s="52">
        <f>SUM(G16:G21)</f>
        <v>655553</v>
      </c>
      <c r="H22" s="53">
        <f>SUM(H16:H21)</f>
        <v>259454</v>
      </c>
      <c r="I22" s="54">
        <f t="shared" si="1"/>
        <v>915007</v>
      </c>
      <c r="J22" s="52">
        <f>SUM(J16:J21)</f>
        <v>137589</v>
      </c>
      <c r="K22" s="53">
        <f>SUM(K16:K21)</f>
        <v>54559</v>
      </c>
      <c r="L22" s="53">
        <f t="shared" si="2"/>
        <v>192148</v>
      </c>
      <c r="M22" s="55">
        <f t="shared" si="3"/>
        <v>0.2177464957917771</v>
      </c>
      <c r="N22" s="74">
        <f>SUM(N16:N21)</f>
        <v>308836</v>
      </c>
      <c r="O22" s="75">
        <f>SUM(O16:O21)</f>
        <v>51897</v>
      </c>
      <c r="P22" s="76">
        <f t="shared" si="4"/>
        <v>360733</v>
      </c>
      <c r="Q22" s="55">
        <f t="shared" si="5"/>
        <v>0.39424069979792503</v>
      </c>
      <c r="R22" s="74">
        <f>SUM(R16:R21)</f>
        <v>138394</v>
      </c>
      <c r="S22" s="76">
        <f>SUM(S16:S21)</f>
        <v>46424</v>
      </c>
      <c r="T22" s="76">
        <f t="shared" si="6"/>
        <v>184818</v>
      </c>
      <c r="U22" s="55">
        <f t="shared" si="7"/>
        <v>0.20198534000286336</v>
      </c>
      <c r="V22" s="74">
        <f>SUM(V16:V21)</f>
        <v>211495</v>
      </c>
      <c r="W22" s="76">
        <f>SUM(W16:W21)</f>
        <v>78442</v>
      </c>
      <c r="X22" s="76">
        <f t="shared" si="8"/>
        <v>289937</v>
      </c>
      <c r="Y22" s="55">
        <f t="shared" si="9"/>
        <v>0.316868614119892</v>
      </c>
      <c r="Z22" s="52">
        <f t="shared" si="10"/>
        <v>796314</v>
      </c>
      <c r="AA22" s="53">
        <f t="shared" si="11"/>
        <v>231322</v>
      </c>
      <c r="AB22" s="53">
        <f t="shared" si="12"/>
        <v>1027636</v>
      </c>
      <c r="AC22" s="55">
        <f t="shared" si="13"/>
        <v>1.123090861599966</v>
      </c>
      <c r="AD22" s="52">
        <f>SUM(AD16:AD21)</f>
        <v>53173</v>
      </c>
      <c r="AE22" s="53">
        <f>SUM(AE16:AE21)</f>
        <v>6800</v>
      </c>
      <c r="AF22" s="53">
        <f t="shared" si="14"/>
        <v>59973</v>
      </c>
      <c r="AG22" s="55">
        <f t="shared" si="15"/>
        <v>0.46962083343386246</v>
      </c>
      <c r="AH22" s="55">
        <f t="shared" si="16"/>
        <v>3.8344588398112487</v>
      </c>
      <c r="AI22" s="96">
        <f>SUM(AI16:AI21)</f>
        <v>535420</v>
      </c>
      <c r="AJ22" s="96">
        <f>SUM(AJ16:AJ21)</f>
        <v>455921</v>
      </c>
      <c r="AK22" s="96">
        <f>SUM(AK16:AK21)</f>
        <v>214110</v>
      </c>
      <c r="AL22" s="96"/>
    </row>
    <row r="23" spans="1:38" s="15" customFormat="1" ht="12.75">
      <c r="A23" s="30" t="s">
        <v>95</v>
      </c>
      <c r="B23" s="94" t="s">
        <v>535</v>
      </c>
      <c r="C23" s="40" t="s">
        <v>536</v>
      </c>
      <c r="D23" s="41">
        <v>0</v>
      </c>
      <c r="E23" s="42">
        <v>0</v>
      </c>
      <c r="F23" s="43">
        <f t="shared" si="0"/>
        <v>0</v>
      </c>
      <c r="G23" s="41">
        <v>0</v>
      </c>
      <c r="H23" s="42">
        <v>0</v>
      </c>
      <c r="I23" s="44">
        <f t="shared" si="1"/>
        <v>0</v>
      </c>
      <c r="J23" s="41">
        <v>0</v>
      </c>
      <c r="K23" s="42">
        <v>0</v>
      </c>
      <c r="L23" s="42">
        <f t="shared" si="2"/>
        <v>0</v>
      </c>
      <c r="M23" s="45">
        <f t="shared" si="3"/>
        <v>0</v>
      </c>
      <c r="N23" s="46">
        <v>6525</v>
      </c>
      <c r="O23" s="47">
        <v>3691</v>
      </c>
      <c r="P23" s="48">
        <f t="shared" si="4"/>
        <v>10216</v>
      </c>
      <c r="Q23" s="45">
        <f t="shared" si="5"/>
        <v>0</v>
      </c>
      <c r="R23" s="46">
        <v>0</v>
      </c>
      <c r="S23" s="48">
        <v>0</v>
      </c>
      <c r="T23" s="48">
        <f t="shared" si="6"/>
        <v>0</v>
      </c>
      <c r="U23" s="45">
        <f t="shared" si="7"/>
        <v>0</v>
      </c>
      <c r="V23" s="46">
        <v>-1870</v>
      </c>
      <c r="W23" s="48">
        <v>118</v>
      </c>
      <c r="X23" s="48">
        <f t="shared" si="8"/>
        <v>-1752</v>
      </c>
      <c r="Y23" s="45">
        <f t="shared" si="9"/>
        <v>0</v>
      </c>
      <c r="Z23" s="41">
        <f t="shared" si="10"/>
        <v>4655</v>
      </c>
      <c r="AA23" s="42">
        <f t="shared" si="11"/>
        <v>3809</v>
      </c>
      <c r="AB23" s="42">
        <f t="shared" si="12"/>
        <v>8464</v>
      </c>
      <c r="AC23" s="45">
        <f t="shared" si="13"/>
        <v>0</v>
      </c>
      <c r="AD23" s="41">
        <v>0</v>
      </c>
      <c r="AE23" s="42">
        <v>0</v>
      </c>
      <c r="AF23" s="42">
        <f t="shared" si="14"/>
        <v>0</v>
      </c>
      <c r="AG23" s="45">
        <f t="shared" si="15"/>
        <v>0</v>
      </c>
      <c r="AH23" s="45">
        <f t="shared" si="16"/>
        <v>0</v>
      </c>
      <c r="AI23" s="14">
        <v>0</v>
      </c>
      <c r="AJ23" s="14">
        <v>0</v>
      </c>
      <c r="AK23" s="14">
        <v>0</v>
      </c>
      <c r="AL23" s="14"/>
    </row>
    <row r="24" spans="1:38" s="15" customFormat="1" ht="12.75">
      <c r="A24" s="30" t="s">
        <v>95</v>
      </c>
      <c r="B24" s="94" t="s">
        <v>537</v>
      </c>
      <c r="C24" s="40" t="s">
        <v>538</v>
      </c>
      <c r="D24" s="41">
        <v>0</v>
      </c>
      <c r="E24" s="42">
        <v>0</v>
      </c>
      <c r="F24" s="43">
        <f t="shared" si="0"/>
        <v>0</v>
      </c>
      <c r="G24" s="41">
        <v>0</v>
      </c>
      <c r="H24" s="42">
        <v>0</v>
      </c>
      <c r="I24" s="44">
        <f t="shared" si="1"/>
        <v>0</v>
      </c>
      <c r="J24" s="41">
        <v>15809</v>
      </c>
      <c r="K24" s="42">
        <v>0</v>
      </c>
      <c r="L24" s="42">
        <f t="shared" si="2"/>
        <v>15809</v>
      </c>
      <c r="M24" s="45">
        <f t="shared" si="3"/>
        <v>0</v>
      </c>
      <c r="N24" s="46">
        <v>0</v>
      </c>
      <c r="O24" s="47">
        <v>0</v>
      </c>
      <c r="P24" s="48">
        <f t="shared" si="4"/>
        <v>0</v>
      </c>
      <c r="Q24" s="45">
        <f t="shared" si="5"/>
        <v>0</v>
      </c>
      <c r="R24" s="46">
        <v>8269</v>
      </c>
      <c r="S24" s="48">
        <v>0</v>
      </c>
      <c r="T24" s="48">
        <f t="shared" si="6"/>
        <v>8269</v>
      </c>
      <c r="U24" s="45">
        <f t="shared" si="7"/>
        <v>0</v>
      </c>
      <c r="V24" s="46">
        <v>6528</v>
      </c>
      <c r="W24" s="48">
        <v>0</v>
      </c>
      <c r="X24" s="48">
        <f t="shared" si="8"/>
        <v>6528</v>
      </c>
      <c r="Y24" s="45">
        <f t="shared" si="9"/>
        <v>0</v>
      </c>
      <c r="Z24" s="41">
        <f t="shared" si="10"/>
        <v>30606</v>
      </c>
      <c r="AA24" s="42">
        <f t="shared" si="11"/>
        <v>0</v>
      </c>
      <c r="AB24" s="42">
        <f t="shared" si="12"/>
        <v>30606</v>
      </c>
      <c r="AC24" s="45">
        <f t="shared" si="13"/>
        <v>0</v>
      </c>
      <c r="AD24" s="41">
        <v>0</v>
      </c>
      <c r="AE24" s="42">
        <v>0</v>
      </c>
      <c r="AF24" s="42">
        <f t="shared" si="14"/>
        <v>0</v>
      </c>
      <c r="AG24" s="45">
        <f t="shared" si="15"/>
        <v>0.3275821639700347</v>
      </c>
      <c r="AH24" s="45">
        <f t="shared" si="16"/>
        <v>0</v>
      </c>
      <c r="AI24" s="14">
        <v>81027</v>
      </c>
      <c r="AJ24" s="14">
        <v>81027</v>
      </c>
      <c r="AK24" s="14">
        <v>26543</v>
      </c>
      <c r="AL24" s="14"/>
    </row>
    <row r="25" spans="1:38" s="15" customFormat="1" ht="12.75">
      <c r="A25" s="30" t="s">
        <v>95</v>
      </c>
      <c r="B25" s="94" t="s">
        <v>539</v>
      </c>
      <c r="C25" s="40" t="s">
        <v>540</v>
      </c>
      <c r="D25" s="41">
        <v>56662</v>
      </c>
      <c r="E25" s="42">
        <v>57145</v>
      </c>
      <c r="F25" s="43">
        <f t="shared" si="0"/>
        <v>113807</v>
      </c>
      <c r="G25" s="41">
        <v>56662</v>
      </c>
      <c r="H25" s="42">
        <v>57145</v>
      </c>
      <c r="I25" s="44">
        <f t="shared" si="1"/>
        <v>113807</v>
      </c>
      <c r="J25" s="41">
        <v>10420</v>
      </c>
      <c r="K25" s="42">
        <v>3613</v>
      </c>
      <c r="L25" s="42">
        <f t="shared" si="2"/>
        <v>14033</v>
      </c>
      <c r="M25" s="45">
        <f t="shared" si="3"/>
        <v>0.12330524484434173</v>
      </c>
      <c r="N25" s="46">
        <v>10676</v>
      </c>
      <c r="O25" s="47">
        <v>11335</v>
      </c>
      <c r="P25" s="48">
        <f t="shared" si="4"/>
        <v>22011</v>
      </c>
      <c r="Q25" s="45">
        <f t="shared" si="5"/>
        <v>0.19340638097832294</v>
      </c>
      <c r="R25" s="46">
        <v>8338</v>
      </c>
      <c r="S25" s="48">
        <v>7314</v>
      </c>
      <c r="T25" s="48">
        <f t="shared" si="6"/>
        <v>15652</v>
      </c>
      <c r="U25" s="45">
        <f t="shared" si="7"/>
        <v>0.13753108332527877</v>
      </c>
      <c r="V25" s="46">
        <v>7050</v>
      </c>
      <c r="W25" s="48">
        <v>272</v>
      </c>
      <c r="X25" s="48">
        <f t="shared" si="8"/>
        <v>7322</v>
      </c>
      <c r="Y25" s="45">
        <f t="shared" si="9"/>
        <v>0.06433699157345331</v>
      </c>
      <c r="Z25" s="41">
        <f t="shared" si="10"/>
        <v>36484</v>
      </c>
      <c r="AA25" s="42">
        <f t="shared" si="11"/>
        <v>22534</v>
      </c>
      <c r="AB25" s="42">
        <f t="shared" si="12"/>
        <v>59018</v>
      </c>
      <c r="AC25" s="45">
        <f t="shared" si="13"/>
        <v>0.5185797007213967</v>
      </c>
      <c r="AD25" s="41">
        <v>5748</v>
      </c>
      <c r="AE25" s="42">
        <v>276</v>
      </c>
      <c r="AF25" s="42">
        <f t="shared" si="14"/>
        <v>6024</v>
      </c>
      <c r="AG25" s="45">
        <f t="shared" si="15"/>
        <v>0.1930981698669608</v>
      </c>
      <c r="AH25" s="45">
        <f t="shared" si="16"/>
        <v>0.21547144754316072</v>
      </c>
      <c r="AI25" s="14">
        <v>88846</v>
      </c>
      <c r="AJ25" s="14">
        <v>88846</v>
      </c>
      <c r="AK25" s="14">
        <v>17156</v>
      </c>
      <c r="AL25" s="14"/>
    </row>
    <row r="26" spans="1:38" s="15" customFormat="1" ht="12.75">
      <c r="A26" s="30" t="s">
        <v>95</v>
      </c>
      <c r="B26" s="94" t="s">
        <v>541</v>
      </c>
      <c r="C26" s="40" t="s">
        <v>542</v>
      </c>
      <c r="D26" s="41">
        <v>52538</v>
      </c>
      <c r="E26" s="42">
        <v>25179</v>
      </c>
      <c r="F26" s="43">
        <f t="shared" si="0"/>
        <v>77717</v>
      </c>
      <c r="G26" s="41">
        <v>52538</v>
      </c>
      <c r="H26" s="42">
        <v>25179</v>
      </c>
      <c r="I26" s="44">
        <f t="shared" si="1"/>
        <v>77717</v>
      </c>
      <c r="J26" s="41">
        <v>10878</v>
      </c>
      <c r="K26" s="42">
        <v>1646</v>
      </c>
      <c r="L26" s="42">
        <f t="shared" si="2"/>
        <v>12524</v>
      </c>
      <c r="M26" s="45">
        <f t="shared" si="3"/>
        <v>0.1611487834064619</v>
      </c>
      <c r="N26" s="46">
        <v>15756</v>
      </c>
      <c r="O26" s="47">
        <v>4611</v>
      </c>
      <c r="P26" s="48">
        <f t="shared" si="4"/>
        <v>20367</v>
      </c>
      <c r="Q26" s="45">
        <f t="shared" si="5"/>
        <v>0.26206621459912244</v>
      </c>
      <c r="R26" s="46">
        <v>14407</v>
      </c>
      <c r="S26" s="48">
        <v>6173</v>
      </c>
      <c r="T26" s="48">
        <f t="shared" si="6"/>
        <v>20580</v>
      </c>
      <c r="U26" s="45">
        <f t="shared" si="7"/>
        <v>0.2648069276992164</v>
      </c>
      <c r="V26" s="46">
        <v>17624</v>
      </c>
      <c r="W26" s="48">
        <v>3770</v>
      </c>
      <c r="X26" s="48">
        <f t="shared" si="8"/>
        <v>21394</v>
      </c>
      <c r="Y26" s="45">
        <f t="shared" si="9"/>
        <v>0.2752808265887772</v>
      </c>
      <c r="Z26" s="41">
        <f t="shared" si="10"/>
        <v>58665</v>
      </c>
      <c r="AA26" s="42">
        <f t="shared" si="11"/>
        <v>16200</v>
      </c>
      <c r="AB26" s="42">
        <f t="shared" si="12"/>
        <v>74865</v>
      </c>
      <c r="AC26" s="45">
        <f t="shared" si="13"/>
        <v>0.963302752293578</v>
      </c>
      <c r="AD26" s="41">
        <v>0</v>
      </c>
      <c r="AE26" s="42">
        <v>0</v>
      </c>
      <c r="AF26" s="42">
        <f t="shared" si="14"/>
        <v>0</v>
      </c>
      <c r="AG26" s="45">
        <f t="shared" si="15"/>
        <v>0</v>
      </c>
      <c r="AH26" s="45">
        <f t="shared" si="16"/>
        <v>0</v>
      </c>
      <c r="AI26" s="14">
        <v>0</v>
      </c>
      <c r="AJ26" s="14">
        <v>0</v>
      </c>
      <c r="AK26" s="14">
        <v>0</v>
      </c>
      <c r="AL26" s="14"/>
    </row>
    <row r="27" spans="1:38" s="15" customFormat="1" ht="12.75">
      <c r="A27" s="30" t="s">
        <v>95</v>
      </c>
      <c r="B27" s="94" t="s">
        <v>543</v>
      </c>
      <c r="C27" s="40" t="s">
        <v>544</v>
      </c>
      <c r="D27" s="41">
        <v>0</v>
      </c>
      <c r="E27" s="42">
        <v>8703</v>
      </c>
      <c r="F27" s="43">
        <f t="shared" si="0"/>
        <v>8703</v>
      </c>
      <c r="G27" s="41">
        <v>0</v>
      </c>
      <c r="H27" s="42">
        <v>8703</v>
      </c>
      <c r="I27" s="44">
        <f t="shared" si="1"/>
        <v>8703</v>
      </c>
      <c r="J27" s="41">
        <v>2270</v>
      </c>
      <c r="K27" s="42">
        <v>13</v>
      </c>
      <c r="L27" s="42">
        <f t="shared" si="2"/>
        <v>2283</v>
      </c>
      <c r="M27" s="45">
        <f t="shared" si="3"/>
        <v>0.2623233367804205</v>
      </c>
      <c r="N27" s="46">
        <v>2117</v>
      </c>
      <c r="O27" s="47">
        <v>20</v>
      </c>
      <c r="P27" s="48">
        <f t="shared" si="4"/>
        <v>2137</v>
      </c>
      <c r="Q27" s="45">
        <f t="shared" si="5"/>
        <v>0.2455475123520625</v>
      </c>
      <c r="R27" s="46">
        <v>2256</v>
      </c>
      <c r="S27" s="48">
        <v>2198</v>
      </c>
      <c r="T27" s="48">
        <f t="shared" si="6"/>
        <v>4454</v>
      </c>
      <c r="U27" s="45">
        <f t="shared" si="7"/>
        <v>0.5117775479719637</v>
      </c>
      <c r="V27" s="46">
        <v>1286</v>
      </c>
      <c r="W27" s="48">
        <v>516</v>
      </c>
      <c r="X27" s="48">
        <f t="shared" si="8"/>
        <v>1802</v>
      </c>
      <c r="Y27" s="45">
        <f t="shared" si="9"/>
        <v>0.20705503849247386</v>
      </c>
      <c r="Z27" s="41">
        <f t="shared" si="10"/>
        <v>7929</v>
      </c>
      <c r="AA27" s="42">
        <f t="shared" si="11"/>
        <v>2747</v>
      </c>
      <c r="AB27" s="42">
        <f t="shared" si="12"/>
        <v>10676</v>
      </c>
      <c r="AC27" s="45">
        <f t="shared" si="13"/>
        <v>1.2267034355969206</v>
      </c>
      <c r="AD27" s="41">
        <v>472</v>
      </c>
      <c r="AE27" s="42">
        <v>0</v>
      </c>
      <c r="AF27" s="42">
        <f t="shared" si="14"/>
        <v>472</v>
      </c>
      <c r="AG27" s="45">
        <f t="shared" si="15"/>
        <v>0.09262181889919116</v>
      </c>
      <c r="AH27" s="45">
        <f t="shared" si="16"/>
        <v>2.8177966101694913</v>
      </c>
      <c r="AI27" s="14">
        <v>10138</v>
      </c>
      <c r="AJ27" s="14">
        <v>10138</v>
      </c>
      <c r="AK27" s="14">
        <v>939</v>
      </c>
      <c r="AL27" s="14"/>
    </row>
    <row r="28" spans="1:38" s="15" customFormat="1" ht="12.75">
      <c r="A28" s="30" t="s">
        <v>95</v>
      </c>
      <c r="B28" s="94" t="s">
        <v>545</v>
      </c>
      <c r="C28" s="40" t="s">
        <v>546</v>
      </c>
      <c r="D28" s="41">
        <v>0</v>
      </c>
      <c r="E28" s="42">
        <v>0</v>
      </c>
      <c r="F28" s="43">
        <f t="shared" si="0"/>
        <v>0</v>
      </c>
      <c r="G28" s="41">
        <v>0</v>
      </c>
      <c r="H28" s="42">
        <v>0</v>
      </c>
      <c r="I28" s="44">
        <f t="shared" si="1"/>
        <v>0</v>
      </c>
      <c r="J28" s="41">
        <v>10839</v>
      </c>
      <c r="K28" s="42">
        <v>55</v>
      </c>
      <c r="L28" s="42">
        <f t="shared" si="2"/>
        <v>10894</v>
      </c>
      <c r="M28" s="45">
        <f t="shared" si="3"/>
        <v>0</v>
      </c>
      <c r="N28" s="46">
        <v>20128</v>
      </c>
      <c r="O28" s="47">
        <v>1042</v>
      </c>
      <c r="P28" s="48">
        <f t="shared" si="4"/>
        <v>21170</v>
      </c>
      <c r="Q28" s="45">
        <f t="shared" si="5"/>
        <v>0</v>
      </c>
      <c r="R28" s="46">
        <v>16361</v>
      </c>
      <c r="S28" s="48">
        <v>44</v>
      </c>
      <c r="T28" s="48">
        <f t="shared" si="6"/>
        <v>16405</v>
      </c>
      <c r="U28" s="45">
        <f t="shared" si="7"/>
        <v>0</v>
      </c>
      <c r="V28" s="46">
        <v>18164</v>
      </c>
      <c r="W28" s="48">
        <v>-176</v>
      </c>
      <c r="X28" s="48">
        <f t="shared" si="8"/>
        <v>17988</v>
      </c>
      <c r="Y28" s="45">
        <f t="shared" si="9"/>
        <v>0</v>
      </c>
      <c r="Z28" s="41">
        <f t="shared" si="10"/>
        <v>65492</v>
      </c>
      <c r="AA28" s="42">
        <f t="shared" si="11"/>
        <v>965</v>
      </c>
      <c r="AB28" s="42">
        <f t="shared" si="12"/>
        <v>66457</v>
      </c>
      <c r="AC28" s="45">
        <f t="shared" si="13"/>
        <v>0</v>
      </c>
      <c r="AD28" s="41">
        <v>20</v>
      </c>
      <c r="AE28" s="42">
        <v>0</v>
      </c>
      <c r="AF28" s="42">
        <f t="shared" si="14"/>
        <v>20</v>
      </c>
      <c r="AG28" s="45">
        <f t="shared" si="15"/>
        <v>1.1578947368421053</v>
      </c>
      <c r="AH28" s="45">
        <f t="shared" si="16"/>
        <v>898.4</v>
      </c>
      <c r="AI28" s="14">
        <v>92</v>
      </c>
      <c r="AJ28" s="14">
        <v>38</v>
      </c>
      <c r="AK28" s="14">
        <v>44</v>
      </c>
      <c r="AL28" s="14"/>
    </row>
    <row r="29" spans="1:38" s="15" customFormat="1" ht="12.75">
      <c r="A29" s="30" t="s">
        <v>114</v>
      </c>
      <c r="B29" s="94" t="s">
        <v>547</v>
      </c>
      <c r="C29" s="40" t="s">
        <v>548</v>
      </c>
      <c r="D29" s="41">
        <v>82891</v>
      </c>
      <c r="E29" s="42">
        <v>102653</v>
      </c>
      <c r="F29" s="43">
        <f t="shared" si="0"/>
        <v>185544</v>
      </c>
      <c r="G29" s="41">
        <v>82891</v>
      </c>
      <c r="H29" s="42">
        <v>102653</v>
      </c>
      <c r="I29" s="44">
        <f t="shared" si="1"/>
        <v>185544</v>
      </c>
      <c r="J29" s="41">
        <v>13767</v>
      </c>
      <c r="K29" s="42">
        <v>5084</v>
      </c>
      <c r="L29" s="42">
        <f t="shared" si="2"/>
        <v>18851</v>
      </c>
      <c r="M29" s="45">
        <f t="shared" si="3"/>
        <v>0.10159854266373475</v>
      </c>
      <c r="N29" s="46">
        <v>13514</v>
      </c>
      <c r="O29" s="47">
        <v>214</v>
      </c>
      <c r="P29" s="48">
        <f t="shared" si="4"/>
        <v>13728</v>
      </c>
      <c r="Q29" s="45">
        <f t="shared" si="5"/>
        <v>0.07398784115897038</v>
      </c>
      <c r="R29" s="46">
        <v>22497</v>
      </c>
      <c r="S29" s="48">
        <v>6020</v>
      </c>
      <c r="T29" s="48">
        <f t="shared" si="6"/>
        <v>28517</v>
      </c>
      <c r="U29" s="45">
        <f t="shared" si="7"/>
        <v>0.15369400250075455</v>
      </c>
      <c r="V29" s="46">
        <v>25624</v>
      </c>
      <c r="W29" s="48">
        <v>282</v>
      </c>
      <c r="X29" s="48">
        <f t="shared" si="8"/>
        <v>25906</v>
      </c>
      <c r="Y29" s="45">
        <f t="shared" si="9"/>
        <v>0.1396218686672703</v>
      </c>
      <c r="Z29" s="41">
        <f t="shared" si="10"/>
        <v>75402</v>
      </c>
      <c r="AA29" s="42">
        <f t="shared" si="11"/>
        <v>11600</v>
      </c>
      <c r="AB29" s="42">
        <f t="shared" si="12"/>
        <v>87002</v>
      </c>
      <c r="AC29" s="45">
        <f t="shared" si="13"/>
        <v>0.46890225499072996</v>
      </c>
      <c r="AD29" s="41">
        <v>3957</v>
      </c>
      <c r="AE29" s="42">
        <v>209</v>
      </c>
      <c r="AF29" s="42">
        <f t="shared" si="14"/>
        <v>4166</v>
      </c>
      <c r="AG29" s="45">
        <f t="shared" si="15"/>
        <v>1.4213375585924606</v>
      </c>
      <c r="AH29" s="45">
        <f t="shared" si="16"/>
        <v>5.218434949591935</v>
      </c>
      <c r="AI29" s="14">
        <v>15147</v>
      </c>
      <c r="AJ29" s="14">
        <v>15147</v>
      </c>
      <c r="AK29" s="14">
        <v>21529</v>
      </c>
      <c r="AL29" s="14"/>
    </row>
    <row r="30" spans="1:38" s="87" customFormat="1" ht="12.75">
      <c r="A30" s="95"/>
      <c r="B30" s="112" t="s">
        <v>657</v>
      </c>
      <c r="C30" s="33"/>
      <c r="D30" s="52">
        <f>SUM(D23:D29)</f>
        <v>192091</v>
      </c>
      <c r="E30" s="53">
        <f>SUM(E23:E29)</f>
        <v>193680</v>
      </c>
      <c r="F30" s="89">
        <f t="shared" si="0"/>
        <v>385771</v>
      </c>
      <c r="G30" s="52">
        <f>SUM(G23:G29)</f>
        <v>192091</v>
      </c>
      <c r="H30" s="53">
        <f>SUM(H23:H29)</f>
        <v>193680</v>
      </c>
      <c r="I30" s="54">
        <f t="shared" si="1"/>
        <v>385771</v>
      </c>
      <c r="J30" s="52">
        <f>SUM(J23:J29)</f>
        <v>63983</v>
      </c>
      <c r="K30" s="53">
        <f>SUM(K23:K29)</f>
        <v>10411</v>
      </c>
      <c r="L30" s="53">
        <f t="shared" si="2"/>
        <v>74394</v>
      </c>
      <c r="M30" s="55">
        <f t="shared" si="3"/>
        <v>0.1928449779791638</v>
      </c>
      <c r="N30" s="74">
        <f>SUM(N23:N29)</f>
        <v>68716</v>
      </c>
      <c r="O30" s="75">
        <f>SUM(O23:O29)</f>
        <v>20913</v>
      </c>
      <c r="P30" s="76">
        <f t="shared" si="4"/>
        <v>89629</v>
      </c>
      <c r="Q30" s="55">
        <f t="shared" si="5"/>
        <v>0.2323373192904599</v>
      </c>
      <c r="R30" s="74">
        <f>SUM(R23:R29)</f>
        <v>72128</v>
      </c>
      <c r="S30" s="76">
        <f>SUM(S23:S29)</f>
        <v>21749</v>
      </c>
      <c r="T30" s="76">
        <f t="shared" si="6"/>
        <v>93877</v>
      </c>
      <c r="U30" s="55">
        <f t="shared" si="7"/>
        <v>0.24334903349396403</v>
      </c>
      <c r="V30" s="74">
        <f>SUM(V23:V29)</f>
        <v>74406</v>
      </c>
      <c r="W30" s="76">
        <f>SUM(W23:W29)</f>
        <v>4782</v>
      </c>
      <c r="X30" s="76">
        <f t="shared" si="8"/>
        <v>79188</v>
      </c>
      <c r="Y30" s="55">
        <f t="shared" si="9"/>
        <v>0.2052720396297285</v>
      </c>
      <c r="Z30" s="52">
        <f t="shared" si="10"/>
        <v>279233</v>
      </c>
      <c r="AA30" s="53">
        <f t="shared" si="11"/>
        <v>57855</v>
      </c>
      <c r="AB30" s="53">
        <f t="shared" si="12"/>
        <v>337088</v>
      </c>
      <c r="AC30" s="55">
        <f t="shared" si="13"/>
        <v>0.8738033703933162</v>
      </c>
      <c r="AD30" s="52">
        <f>SUM(AD23:AD29)</f>
        <v>10197</v>
      </c>
      <c r="AE30" s="53">
        <f>SUM(AE23:AE29)</f>
        <v>485</v>
      </c>
      <c r="AF30" s="53">
        <f t="shared" si="14"/>
        <v>10682</v>
      </c>
      <c r="AG30" s="55">
        <f t="shared" si="15"/>
        <v>0.3392026475952376</v>
      </c>
      <c r="AH30" s="55">
        <f t="shared" si="16"/>
        <v>6.413218498408538</v>
      </c>
      <c r="AI30" s="96">
        <f>SUM(AI23:AI29)</f>
        <v>195250</v>
      </c>
      <c r="AJ30" s="96">
        <f>SUM(AJ23:AJ29)</f>
        <v>195196</v>
      </c>
      <c r="AK30" s="96">
        <f>SUM(AK23:AK29)</f>
        <v>66211</v>
      </c>
      <c r="AL30" s="96"/>
    </row>
    <row r="31" spans="1:38" s="15" customFormat="1" ht="12.75">
      <c r="A31" s="30" t="s">
        <v>95</v>
      </c>
      <c r="B31" s="94" t="s">
        <v>549</v>
      </c>
      <c r="C31" s="40" t="s">
        <v>550</v>
      </c>
      <c r="D31" s="41">
        <v>73365</v>
      </c>
      <c r="E31" s="42">
        <v>0</v>
      </c>
      <c r="F31" s="44">
        <f t="shared" si="0"/>
        <v>73365</v>
      </c>
      <c r="G31" s="41">
        <v>73365</v>
      </c>
      <c r="H31" s="42">
        <v>0</v>
      </c>
      <c r="I31" s="44">
        <f t="shared" si="1"/>
        <v>73365</v>
      </c>
      <c r="J31" s="41">
        <v>16198</v>
      </c>
      <c r="K31" s="42">
        <v>2196</v>
      </c>
      <c r="L31" s="42">
        <f t="shared" si="2"/>
        <v>18394</v>
      </c>
      <c r="M31" s="45">
        <f t="shared" si="3"/>
        <v>0.2507190077012199</v>
      </c>
      <c r="N31" s="46">
        <v>15912</v>
      </c>
      <c r="O31" s="47">
        <v>3279</v>
      </c>
      <c r="P31" s="48">
        <f t="shared" si="4"/>
        <v>19191</v>
      </c>
      <c r="Q31" s="45">
        <f t="shared" si="5"/>
        <v>0.2615824984665713</v>
      </c>
      <c r="R31" s="46">
        <v>16599</v>
      </c>
      <c r="S31" s="48">
        <v>3933</v>
      </c>
      <c r="T31" s="48">
        <f t="shared" si="6"/>
        <v>20532</v>
      </c>
      <c r="U31" s="45">
        <f t="shared" si="7"/>
        <v>0.2798609691269679</v>
      </c>
      <c r="V31" s="46">
        <v>19807</v>
      </c>
      <c r="W31" s="48">
        <v>4089</v>
      </c>
      <c r="X31" s="48">
        <f t="shared" si="8"/>
        <v>23896</v>
      </c>
      <c r="Y31" s="45">
        <f t="shared" si="9"/>
        <v>0.3257138962720643</v>
      </c>
      <c r="Z31" s="41">
        <f t="shared" si="10"/>
        <v>68516</v>
      </c>
      <c r="AA31" s="42">
        <f t="shared" si="11"/>
        <v>13497</v>
      </c>
      <c r="AB31" s="42">
        <f t="shared" si="12"/>
        <v>82013</v>
      </c>
      <c r="AC31" s="45">
        <f t="shared" si="13"/>
        <v>1.1178763715668234</v>
      </c>
      <c r="AD31" s="41">
        <v>15926</v>
      </c>
      <c r="AE31" s="42">
        <v>-3520</v>
      </c>
      <c r="AF31" s="42">
        <f t="shared" si="14"/>
        <v>12406</v>
      </c>
      <c r="AG31" s="45">
        <f t="shared" si="15"/>
        <v>0.3550405253505295</v>
      </c>
      <c r="AH31" s="45">
        <f t="shared" si="16"/>
        <v>0.9261647589875865</v>
      </c>
      <c r="AI31" s="14">
        <v>73365</v>
      </c>
      <c r="AJ31" s="14">
        <v>67612</v>
      </c>
      <c r="AK31" s="14">
        <v>24005</v>
      </c>
      <c r="AL31" s="14"/>
    </row>
    <row r="32" spans="1:38" s="15" customFormat="1" ht="12.75">
      <c r="A32" s="30" t="s">
        <v>95</v>
      </c>
      <c r="B32" s="94" t="s">
        <v>90</v>
      </c>
      <c r="C32" s="40" t="s">
        <v>91</v>
      </c>
      <c r="D32" s="41">
        <v>439589</v>
      </c>
      <c r="E32" s="42">
        <v>132495</v>
      </c>
      <c r="F32" s="43">
        <f t="shared" si="0"/>
        <v>572084</v>
      </c>
      <c r="G32" s="41">
        <v>467421</v>
      </c>
      <c r="H32" s="42">
        <v>150478</v>
      </c>
      <c r="I32" s="44">
        <f t="shared" si="1"/>
        <v>617899</v>
      </c>
      <c r="J32" s="41">
        <v>120828</v>
      </c>
      <c r="K32" s="42">
        <v>8516</v>
      </c>
      <c r="L32" s="42">
        <f t="shared" si="2"/>
        <v>129344</v>
      </c>
      <c r="M32" s="45">
        <f t="shared" si="3"/>
        <v>0.22609267170555372</v>
      </c>
      <c r="N32" s="46">
        <v>101886</v>
      </c>
      <c r="O32" s="47">
        <v>15875</v>
      </c>
      <c r="P32" s="48">
        <f t="shared" si="4"/>
        <v>117761</v>
      </c>
      <c r="Q32" s="45">
        <f t="shared" si="5"/>
        <v>0.19058292698321247</v>
      </c>
      <c r="R32" s="46">
        <v>110284</v>
      </c>
      <c r="S32" s="48">
        <v>25285</v>
      </c>
      <c r="T32" s="48">
        <f t="shared" si="6"/>
        <v>135569</v>
      </c>
      <c r="U32" s="45">
        <f t="shared" si="7"/>
        <v>0.21940317106841087</v>
      </c>
      <c r="V32" s="46">
        <v>124236</v>
      </c>
      <c r="W32" s="48">
        <v>31549</v>
      </c>
      <c r="X32" s="48">
        <f t="shared" si="8"/>
        <v>155785</v>
      </c>
      <c r="Y32" s="45">
        <f t="shared" si="9"/>
        <v>0.25212049218399774</v>
      </c>
      <c r="Z32" s="41">
        <f t="shared" si="10"/>
        <v>457234</v>
      </c>
      <c r="AA32" s="42">
        <f t="shared" si="11"/>
        <v>81225</v>
      </c>
      <c r="AB32" s="42">
        <f t="shared" si="12"/>
        <v>538459</v>
      </c>
      <c r="AC32" s="45">
        <f t="shared" si="13"/>
        <v>0.871435299296487</v>
      </c>
      <c r="AD32" s="41">
        <v>108853</v>
      </c>
      <c r="AE32" s="42">
        <v>34745</v>
      </c>
      <c r="AF32" s="42">
        <f t="shared" si="14"/>
        <v>143598</v>
      </c>
      <c r="AG32" s="45">
        <f t="shared" si="15"/>
        <v>0.952630281496452</v>
      </c>
      <c r="AH32" s="45">
        <f t="shared" si="16"/>
        <v>0.08486887003997268</v>
      </c>
      <c r="AI32" s="14">
        <v>490841</v>
      </c>
      <c r="AJ32" s="14">
        <v>490841</v>
      </c>
      <c r="AK32" s="14">
        <v>467590</v>
      </c>
      <c r="AL32" s="14"/>
    </row>
    <row r="33" spans="1:38" s="15" customFormat="1" ht="12.75">
      <c r="A33" s="30" t="s">
        <v>95</v>
      </c>
      <c r="B33" s="94" t="s">
        <v>54</v>
      </c>
      <c r="C33" s="40" t="s">
        <v>55</v>
      </c>
      <c r="D33" s="41">
        <v>1009342</v>
      </c>
      <c r="E33" s="42">
        <v>297692</v>
      </c>
      <c r="F33" s="43">
        <f t="shared" si="0"/>
        <v>1307034</v>
      </c>
      <c r="G33" s="41">
        <v>1086961</v>
      </c>
      <c r="H33" s="42">
        <v>297692</v>
      </c>
      <c r="I33" s="44">
        <f t="shared" si="1"/>
        <v>1384653</v>
      </c>
      <c r="J33" s="41">
        <v>213094</v>
      </c>
      <c r="K33" s="42">
        <v>26164</v>
      </c>
      <c r="L33" s="42">
        <f t="shared" si="2"/>
        <v>239258</v>
      </c>
      <c r="M33" s="45">
        <f t="shared" si="3"/>
        <v>0.1830541516135005</v>
      </c>
      <c r="N33" s="46">
        <v>244927</v>
      </c>
      <c r="O33" s="47">
        <v>53734</v>
      </c>
      <c r="P33" s="48">
        <f t="shared" si="4"/>
        <v>298661</v>
      </c>
      <c r="Q33" s="45">
        <f t="shared" si="5"/>
        <v>0.21569375143086392</v>
      </c>
      <c r="R33" s="46">
        <v>241900</v>
      </c>
      <c r="S33" s="48">
        <v>25866</v>
      </c>
      <c r="T33" s="48">
        <f t="shared" si="6"/>
        <v>267766</v>
      </c>
      <c r="U33" s="45">
        <f t="shared" si="7"/>
        <v>0.19338130203018375</v>
      </c>
      <c r="V33" s="46">
        <v>242665</v>
      </c>
      <c r="W33" s="48">
        <v>77251</v>
      </c>
      <c r="X33" s="48">
        <f t="shared" si="8"/>
        <v>319916</v>
      </c>
      <c r="Y33" s="45">
        <f t="shared" si="9"/>
        <v>0.23104416774455405</v>
      </c>
      <c r="Z33" s="41">
        <f t="shared" si="10"/>
        <v>942586</v>
      </c>
      <c r="AA33" s="42">
        <f t="shared" si="11"/>
        <v>183015</v>
      </c>
      <c r="AB33" s="42">
        <f t="shared" si="12"/>
        <v>1125601</v>
      </c>
      <c r="AC33" s="45">
        <f t="shared" si="13"/>
        <v>0.8129119714469979</v>
      </c>
      <c r="AD33" s="41">
        <v>229952</v>
      </c>
      <c r="AE33" s="42">
        <v>71685</v>
      </c>
      <c r="AF33" s="42">
        <f t="shared" si="14"/>
        <v>301637</v>
      </c>
      <c r="AG33" s="45">
        <f t="shared" si="15"/>
        <v>0.664433418896642</v>
      </c>
      <c r="AH33" s="45">
        <f t="shared" si="16"/>
        <v>0.06059932965783377</v>
      </c>
      <c r="AI33" s="14">
        <v>1210601</v>
      </c>
      <c r="AJ33" s="14">
        <v>1247809</v>
      </c>
      <c r="AK33" s="14">
        <v>829086</v>
      </c>
      <c r="AL33" s="14"/>
    </row>
    <row r="34" spans="1:38" s="15" customFormat="1" ht="12.75">
      <c r="A34" s="30" t="s">
        <v>95</v>
      </c>
      <c r="B34" s="94" t="s">
        <v>551</v>
      </c>
      <c r="C34" s="40" t="s">
        <v>552</v>
      </c>
      <c r="D34" s="41">
        <v>0</v>
      </c>
      <c r="E34" s="42">
        <v>113747</v>
      </c>
      <c r="F34" s="43">
        <f t="shared" si="0"/>
        <v>113747</v>
      </c>
      <c r="G34" s="41">
        <v>114778</v>
      </c>
      <c r="H34" s="42">
        <v>113747</v>
      </c>
      <c r="I34" s="44">
        <f t="shared" si="1"/>
        <v>228525</v>
      </c>
      <c r="J34" s="41">
        <v>13539</v>
      </c>
      <c r="K34" s="42">
        <v>0</v>
      </c>
      <c r="L34" s="42">
        <f t="shared" si="2"/>
        <v>13539</v>
      </c>
      <c r="M34" s="45">
        <f t="shared" si="3"/>
        <v>0.11902731500611005</v>
      </c>
      <c r="N34" s="46">
        <v>21992</v>
      </c>
      <c r="O34" s="47">
        <v>1664</v>
      </c>
      <c r="P34" s="48">
        <f t="shared" si="4"/>
        <v>23656</v>
      </c>
      <c r="Q34" s="45">
        <f t="shared" si="5"/>
        <v>0.103516026692922</v>
      </c>
      <c r="R34" s="46">
        <v>20784</v>
      </c>
      <c r="S34" s="48">
        <v>3455</v>
      </c>
      <c r="T34" s="48">
        <f t="shared" si="6"/>
        <v>24239</v>
      </c>
      <c r="U34" s="45">
        <f t="shared" si="7"/>
        <v>0.10606716989388469</v>
      </c>
      <c r="V34" s="46">
        <v>7070</v>
      </c>
      <c r="W34" s="48">
        <v>-4229</v>
      </c>
      <c r="X34" s="48">
        <f t="shared" si="8"/>
        <v>2841</v>
      </c>
      <c r="Y34" s="45">
        <f t="shared" si="9"/>
        <v>0.012431900229734165</v>
      </c>
      <c r="Z34" s="41">
        <f t="shared" si="10"/>
        <v>63385</v>
      </c>
      <c r="AA34" s="42">
        <f t="shared" si="11"/>
        <v>890</v>
      </c>
      <c r="AB34" s="42">
        <f t="shared" si="12"/>
        <v>64275</v>
      </c>
      <c r="AC34" s="45">
        <f t="shared" si="13"/>
        <v>0.2812602559894979</v>
      </c>
      <c r="AD34" s="41">
        <v>19416</v>
      </c>
      <c r="AE34" s="42">
        <v>1777</v>
      </c>
      <c r="AF34" s="42">
        <f t="shared" si="14"/>
        <v>21193</v>
      </c>
      <c r="AG34" s="45">
        <f t="shared" si="15"/>
        <v>0</v>
      </c>
      <c r="AH34" s="45">
        <f t="shared" si="16"/>
        <v>-0.8659463030245835</v>
      </c>
      <c r="AI34" s="14">
        <v>0</v>
      </c>
      <c r="AJ34" s="14">
        <v>0</v>
      </c>
      <c r="AK34" s="14">
        <v>83045</v>
      </c>
      <c r="AL34" s="14"/>
    </row>
    <row r="35" spans="1:38" s="15" customFormat="1" ht="12.75">
      <c r="A35" s="30" t="s">
        <v>95</v>
      </c>
      <c r="B35" s="94" t="s">
        <v>553</v>
      </c>
      <c r="C35" s="40" t="s">
        <v>554</v>
      </c>
      <c r="D35" s="41">
        <v>0</v>
      </c>
      <c r="E35" s="42">
        <v>0</v>
      </c>
      <c r="F35" s="43">
        <f t="shared" si="0"/>
        <v>0</v>
      </c>
      <c r="G35" s="41">
        <v>0</v>
      </c>
      <c r="H35" s="42">
        <v>0</v>
      </c>
      <c r="I35" s="44">
        <f t="shared" si="1"/>
        <v>0</v>
      </c>
      <c r="J35" s="41">
        <v>82308</v>
      </c>
      <c r="K35" s="42">
        <v>12778</v>
      </c>
      <c r="L35" s="42">
        <f t="shared" si="2"/>
        <v>95086</v>
      </c>
      <c r="M35" s="45">
        <f t="shared" si="3"/>
        <v>0</v>
      </c>
      <c r="N35" s="46">
        <v>107701</v>
      </c>
      <c r="O35" s="47">
        <v>57337</v>
      </c>
      <c r="P35" s="48">
        <f t="shared" si="4"/>
        <v>165038</v>
      </c>
      <c r="Q35" s="45">
        <f t="shared" si="5"/>
        <v>0</v>
      </c>
      <c r="R35" s="46">
        <v>109753</v>
      </c>
      <c r="S35" s="48">
        <v>99318</v>
      </c>
      <c r="T35" s="48">
        <f t="shared" si="6"/>
        <v>209071</v>
      </c>
      <c r="U35" s="45">
        <f t="shared" si="7"/>
        <v>0</v>
      </c>
      <c r="V35" s="46">
        <v>37290</v>
      </c>
      <c r="W35" s="48">
        <v>62083</v>
      </c>
      <c r="X35" s="48">
        <f t="shared" si="8"/>
        <v>99373</v>
      </c>
      <c r="Y35" s="45">
        <f t="shared" si="9"/>
        <v>0</v>
      </c>
      <c r="Z35" s="41">
        <f t="shared" si="10"/>
        <v>337052</v>
      </c>
      <c r="AA35" s="42">
        <f t="shared" si="11"/>
        <v>231516</v>
      </c>
      <c r="AB35" s="42">
        <f t="shared" si="12"/>
        <v>568568</v>
      </c>
      <c r="AC35" s="45">
        <f t="shared" si="13"/>
        <v>0</v>
      </c>
      <c r="AD35" s="41">
        <v>0</v>
      </c>
      <c r="AE35" s="42">
        <v>0</v>
      </c>
      <c r="AF35" s="42">
        <f t="shared" si="14"/>
        <v>0</v>
      </c>
      <c r="AG35" s="45">
        <f t="shared" si="15"/>
        <v>0</v>
      </c>
      <c r="AH35" s="45">
        <f t="shared" si="16"/>
        <v>0</v>
      </c>
      <c r="AI35" s="14">
        <v>0</v>
      </c>
      <c r="AJ35" s="14">
        <v>0</v>
      </c>
      <c r="AK35" s="14">
        <v>231935</v>
      </c>
      <c r="AL35" s="14"/>
    </row>
    <row r="36" spans="1:38" s="15" customFormat="1" ht="12.75">
      <c r="A36" s="30" t="s">
        <v>114</v>
      </c>
      <c r="B36" s="94" t="s">
        <v>555</v>
      </c>
      <c r="C36" s="40" t="s">
        <v>556</v>
      </c>
      <c r="D36" s="41">
        <v>97973</v>
      </c>
      <c r="E36" s="42">
        <v>59960</v>
      </c>
      <c r="F36" s="43">
        <f t="shared" si="0"/>
        <v>157933</v>
      </c>
      <c r="G36" s="41">
        <v>101910</v>
      </c>
      <c r="H36" s="42">
        <v>80505</v>
      </c>
      <c r="I36" s="44">
        <f t="shared" si="1"/>
        <v>182415</v>
      </c>
      <c r="J36" s="41">
        <v>25469</v>
      </c>
      <c r="K36" s="42">
        <v>10743</v>
      </c>
      <c r="L36" s="42">
        <f t="shared" si="2"/>
        <v>36212</v>
      </c>
      <c r="M36" s="45">
        <f t="shared" si="3"/>
        <v>0.2292871027587648</v>
      </c>
      <c r="N36" s="46">
        <v>28016</v>
      </c>
      <c r="O36" s="47">
        <v>11414</v>
      </c>
      <c r="P36" s="48">
        <f t="shared" si="4"/>
        <v>39430</v>
      </c>
      <c r="Q36" s="45">
        <f t="shared" si="5"/>
        <v>0.2161554696708056</v>
      </c>
      <c r="R36" s="46">
        <v>31087</v>
      </c>
      <c r="S36" s="48">
        <v>19011</v>
      </c>
      <c r="T36" s="48">
        <f t="shared" si="6"/>
        <v>50098</v>
      </c>
      <c r="U36" s="45">
        <f t="shared" si="7"/>
        <v>0.2746375023983773</v>
      </c>
      <c r="V36" s="46">
        <v>17043</v>
      </c>
      <c r="W36" s="48">
        <v>29563</v>
      </c>
      <c r="X36" s="48">
        <f t="shared" si="8"/>
        <v>46606</v>
      </c>
      <c r="Y36" s="45">
        <f t="shared" si="9"/>
        <v>0.25549433982950964</v>
      </c>
      <c r="Z36" s="41">
        <f t="shared" si="10"/>
        <v>101615</v>
      </c>
      <c r="AA36" s="42">
        <f t="shared" si="11"/>
        <v>70731</v>
      </c>
      <c r="AB36" s="42">
        <f t="shared" si="12"/>
        <v>172346</v>
      </c>
      <c r="AC36" s="45">
        <f t="shared" si="13"/>
        <v>0.9448016884576378</v>
      </c>
      <c r="AD36" s="41">
        <v>52226</v>
      </c>
      <c r="AE36" s="42">
        <v>17024</v>
      </c>
      <c r="AF36" s="42">
        <f t="shared" si="14"/>
        <v>69250</v>
      </c>
      <c r="AG36" s="45">
        <f t="shared" si="15"/>
        <v>0.6560154178689694</v>
      </c>
      <c r="AH36" s="45">
        <f t="shared" si="16"/>
        <v>-0.3269891696750903</v>
      </c>
      <c r="AI36" s="14">
        <v>187834</v>
      </c>
      <c r="AJ36" s="14">
        <v>187834</v>
      </c>
      <c r="AK36" s="14">
        <v>123222</v>
      </c>
      <c r="AL36" s="14"/>
    </row>
    <row r="37" spans="1:38" s="87" customFormat="1" ht="12.75">
      <c r="A37" s="95"/>
      <c r="B37" s="112" t="s">
        <v>658</v>
      </c>
      <c r="C37" s="33"/>
      <c r="D37" s="52">
        <f>SUM(D31:D36)</f>
        <v>1620269</v>
      </c>
      <c r="E37" s="53">
        <f>SUM(E31:E36)</f>
        <v>603894</v>
      </c>
      <c r="F37" s="89">
        <f t="shared" si="0"/>
        <v>2224163</v>
      </c>
      <c r="G37" s="52">
        <f>SUM(G31:G36)</f>
        <v>1844435</v>
      </c>
      <c r="H37" s="53">
        <f>SUM(H31:H36)</f>
        <v>642422</v>
      </c>
      <c r="I37" s="54">
        <f t="shared" si="1"/>
        <v>2486857</v>
      </c>
      <c r="J37" s="52">
        <f>SUM(J31:J36)</f>
        <v>471436</v>
      </c>
      <c r="K37" s="53">
        <f>SUM(K31:K36)</f>
        <v>60397</v>
      </c>
      <c r="L37" s="53">
        <f t="shared" si="2"/>
        <v>531833</v>
      </c>
      <c r="M37" s="55">
        <f t="shared" si="3"/>
        <v>0.2391160180256573</v>
      </c>
      <c r="N37" s="74">
        <f>SUM(N31:N36)</f>
        <v>520434</v>
      </c>
      <c r="O37" s="75">
        <f>SUM(O31:O36)</f>
        <v>143303</v>
      </c>
      <c r="P37" s="76">
        <f t="shared" si="4"/>
        <v>663737</v>
      </c>
      <c r="Q37" s="55">
        <f t="shared" si="5"/>
        <v>0.2668979358282362</v>
      </c>
      <c r="R37" s="74">
        <f>SUM(R31:R36)</f>
        <v>530407</v>
      </c>
      <c r="S37" s="76">
        <f>SUM(S31:S36)</f>
        <v>176868</v>
      </c>
      <c r="T37" s="76">
        <f t="shared" si="6"/>
        <v>707275</v>
      </c>
      <c r="U37" s="55">
        <f t="shared" si="7"/>
        <v>0.28440517488540756</v>
      </c>
      <c r="V37" s="74">
        <f>SUM(V31:V36)</f>
        <v>448111</v>
      </c>
      <c r="W37" s="76">
        <f>SUM(W31:W36)</f>
        <v>200306</v>
      </c>
      <c r="X37" s="76">
        <f t="shared" si="8"/>
        <v>648417</v>
      </c>
      <c r="Y37" s="55">
        <f t="shared" si="9"/>
        <v>0.26073754944494193</v>
      </c>
      <c r="Z37" s="52">
        <f t="shared" si="10"/>
        <v>1970388</v>
      </c>
      <c r="AA37" s="53">
        <f t="shared" si="11"/>
        <v>580874</v>
      </c>
      <c r="AB37" s="53">
        <f t="shared" si="12"/>
        <v>2551262</v>
      </c>
      <c r="AC37" s="55">
        <f t="shared" si="13"/>
        <v>1.025898151763451</v>
      </c>
      <c r="AD37" s="52">
        <f>SUM(AD31:AD36)</f>
        <v>426373</v>
      </c>
      <c r="AE37" s="53">
        <f>SUM(AE31:AE36)</f>
        <v>121711</v>
      </c>
      <c r="AF37" s="53">
        <f t="shared" si="14"/>
        <v>548084</v>
      </c>
      <c r="AG37" s="55">
        <f t="shared" si="15"/>
        <v>0.8820452977188661</v>
      </c>
      <c r="AH37" s="55">
        <f t="shared" si="16"/>
        <v>0.1830613555586369</v>
      </c>
      <c r="AI37" s="96">
        <f>SUM(AI31:AI36)</f>
        <v>1962641</v>
      </c>
      <c r="AJ37" s="96">
        <f>SUM(AJ31:AJ36)</f>
        <v>1994096</v>
      </c>
      <c r="AK37" s="96">
        <f>SUM(AK31:AK36)</f>
        <v>1758883</v>
      </c>
      <c r="AL37" s="96"/>
    </row>
    <row r="38" spans="1:38" s="87" customFormat="1" ht="12.75">
      <c r="A38" s="95"/>
      <c r="B38" s="112" t="s">
        <v>659</v>
      </c>
      <c r="C38" s="33"/>
      <c r="D38" s="52">
        <f>SUM(D9:D14,D16:D21,D23:D29,D31:D36)</f>
        <v>4566711</v>
      </c>
      <c r="E38" s="53">
        <f>SUM(E9:E14,E16:E21,E23:E29,E31:E36)</f>
        <v>2026773</v>
      </c>
      <c r="F38" s="54">
        <f t="shared" si="0"/>
        <v>6593484</v>
      </c>
      <c r="G38" s="52">
        <f>SUM(G9:G14,G16:G21,G23:G29,G31:G36)</f>
        <v>4847510</v>
      </c>
      <c r="H38" s="53">
        <f>SUM(H9:H14,H16:H21,H23:H29,H31:H36)</f>
        <v>2043944</v>
      </c>
      <c r="I38" s="89">
        <f t="shared" si="1"/>
        <v>6891454</v>
      </c>
      <c r="J38" s="52">
        <f>SUM(J9:J14,J16:J21,J23:J29,J31:J36)</f>
        <v>1351132</v>
      </c>
      <c r="K38" s="90">
        <f>SUM(K9:K14,K16:K21,K23:K29,K31:K36)</f>
        <v>221654</v>
      </c>
      <c r="L38" s="53">
        <f t="shared" si="2"/>
        <v>1572786</v>
      </c>
      <c r="M38" s="55">
        <f t="shared" si="3"/>
        <v>0.2385364095825515</v>
      </c>
      <c r="N38" s="74">
        <f>SUM(N9:N14,N16:N21,N23:N29,N31:N36)</f>
        <v>1498318</v>
      </c>
      <c r="O38" s="75">
        <f>SUM(O9:O14,O16:O21,O23:O29,O31:O36)</f>
        <v>349250</v>
      </c>
      <c r="P38" s="76">
        <f t="shared" si="4"/>
        <v>1847568</v>
      </c>
      <c r="Q38" s="55">
        <f t="shared" si="5"/>
        <v>0.2680955281715586</v>
      </c>
      <c r="R38" s="74">
        <f>SUM(R9:R14,R16:R21,R23:R29,R31:R36)</f>
        <v>1268865</v>
      </c>
      <c r="S38" s="76">
        <f>SUM(S9:S14,S16:S21,S23:S29,S31:S36)</f>
        <v>357195</v>
      </c>
      <c r="T38" s="76">
        <f t="shared" si="6"/>
        <v>1626060</v>
      </c>
      <c r="U38" s="55">
        <f t="shared" si="7"/>
        <v>0.23595310945991949</v>
      </c>
      <c r="V38" s="74">
        <f>SUM(V9:V14,V16:V21,V23:V29,V31:V36)</f>
        <v>1073269</v>
      </c>
      <c r="W38" s="76">
        <f>SUM(W9:W14,W16:W21,W23:W29,W31:W36)</f>
        <v>404824</v>
      </c>
      <c r="X38" s="76">
        <f t="shared" si="8"/>
        <v>1478093</v>
      </c>
      <c r="Y38" s="55">
        <f t="shared" si="9"/>
        <v>0.21448202367744165</v>
      </c>
      <c r="Z38" s="52">
        <f t="shared" si="10"/>
        <v>5191584</v>
      </c>
      <c r="AA38" s="53">
        <f t="shared" si="11"/>
        <v>1332923</v>
      </c>
      <c r="AB38" s="53">
        <f t="shared" si="12"/>
        <v>6524507</v>
      </c>
      <c r="AC38" s="55">
        <f t="shared" si="13"/>
        <v>0.9467533266564646</v>
      </c>
      <c r="AD38" s="52">
        <f>SUM(AD9:AD14,AD16:AD21,AD23:AD29,AD31:AD36)</f>
        <v>937661</v>
      </c>
      <c r="AE38" s="53">
        <f>SUM(AE9:AE14,AE16:AE21,AE23:AE29,AE31:AE36)</f>
        <v>239089</v>
      </c>
      <c r="AF38" s="53">
        <f t="shared" si="14"/>
        <v>1176750</v>
      </c>
      <c r="AG38" s="55">
        <f t="shared" si="15"/>
        <v>0.9104534798032669</v>
      </c>
      <c r="AH38" s="55">
        <f t="shared" si="16"/>
        <v>0.2560807308264288</v>
      </c>
      <c r="AI38" s="96">
        <f>SUM(AI9:AI14,AI16:AI21,AI23:AI29,AI31:AI36)</f>
        <v>4746036</v>
      </c>
      <c r="AJ38" s="96">
        <f>SUM(AJ9:AJ14,AJ16:AJ21,AJ23:AJ29,AJ31:AJ36)</f>
        <v>4697938</v>
      </c>
      <c r="AK38" s="96">
        <f>SUM(AK9:AK14,AK16:AK21,AK23:AK29,AK31:AK36)</f>
        <v>4277254</v>
      </c>
      <c r="AL38" s="96"/>
    </row>
    <row r="39" spans="1:38" s="15" customFormat="1" ht="12.75">
      <c r="A39" s="97"/>
      <c r="B39" s="98"/>
      <c r="C39" s="99"/>
      <c r="D39" s="100"/>
      <c r="E39" s="100"/>
      <c r="F39" s="101"/>
      <c r="G39" s="102"/>
      <c r="H39" s="100"/>
      <c r="I39" s="103"/>
      <c r="J39" s="102"/>
      <c r="K39" s="104"/>
      <c r="L39" s="100"/>
      <c r="M39" s="103"/>
      <c r="N39" s="102"/>
      <c r="O39" s="104"/>
      <c r="P39" s="100"/>
      <c r="Q39" s="103"/>
      <c r="R39" s="102"/>
      <c r="S39" s="104"/>
      <c r="T39" s="100"/>
      <c r="U39" s="103"/>
      <c r="V39" s="102"/>
      <c r="W39" s="104"/>
      <c r="X39" s="100"/>
      <c r="Y39" s="103"/>
      <c r="Z39" s="102"/>
      <c r="AA39" s="104"/>
      <c r="AB39" s="100"/>
      <c r="AC39" s="103"/>
      <c r="AD39" s="102"/>
      <c r="AE39" s="100"/>
      <c r="AF39" s="100"/>
      <c r="AG39" s="103"/>
      <c r="AH39" s="103"/>
      <c r="AI39" s="14"/>
      <c r="AJ39" s="14"/>
      <c r="AK39" s="14"/>
      <c r="AL39" s="14"/>
    </row>
    <row r="40" spans="1:38" s="15" customFormat="1" ht="12.75">
      <c r="A40" s="14"/>
      <c r="B40" s="9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</row>
    <row r="41" spans="1:3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workbookViewId="0" topLeftCell="A27">
      <selection activeCell="G9" sqref="G9:H45"/>
    </sheetView>
  </sheetViews>
  <sheetFormatPr defaultColWidth="9.140625" defaultRowHeight="12.75"/>
  <cols>
    <col min="1" max="1" width="3.0039062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7" t="s">
        <v>0</v>
      </c>
      <c r="E4" s="117"/>
      <c r="F4" s="117"/>
      <c r="G4" s="117" t="s">
        <v>1</v>
      </c>
      <c r="H4" s="117"/>
      <c r="I4" s="117"/>
      <c r="J4" s="114" t="s">
        <v>2</v>
      </c>
      <c r="K4" s="115"/>
      <c r="L4" s="115"/>
      <c r="M4" s="116"/>
      <c r="N4" s="114" t="s">
        <v>3</v>
      </c>
      <c r="O4" s="118"/>
      <c r="P4" s="118"/>
      <c r="Q4" s="119"/>
      <c r="R4" s="114" t="s">
        <v>4</v>
      </c>
      <c r="S4" s="118"/>
      <c r="T4" s="118"/>
      <c r="U4" s="119"/>
      <c r="V4" s="114" t="s">
        <v>5</v>
      </c>
      <c r="W4" s="120"/>
      <c r="X4" s="120"/>
      <c r="Y4" s="121"/>
      <c r="Z4" s="114" t="s">
        <v>6</v>
      </c>
      <c r="AA4" s="115"/>
      <c r="AB4" s="115"/>
      <c r="AC4" s="116"/>
      <c r="AD4" s="114" t="s">
        <v>7</v>
      </c>
      <c r="AE4" s="115"/>
      <c r="AF4" s="115"/>
      <c r="AG4" s="116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93" t="s">
        <v>36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 t="s">
        <v>94</v>
      </c>
      <c r="B9" s="94" t="s">
        <v>49</v>
      </c>
      <c r="C9" s="40" t="s">
        <v>50</v>
      </c>
      <c r="D9" s="41">
        <v>18017020</v>
      </c>
      <c r="E9" s="42">
        <v>3909092</v>
      </c>
      <c r="F9" s="43">
        <f>$D9+$E9</f>
        <v>21926112</v>
      </c>
      <c r="G9" s="41">
        <v>18886575</v>
      </c>
      <c r="H9" s="42">
        <v>5224063</v>
      </c>
      <c r="I9" s="44">
        <f>$G9+$H9</f>
        <v>24110638</v>
      </c>
      <c r="J9" s="41">
        <v>4042705</v>
      </c>
      <c r="K9" s="42">
        <v>851800</v>
      </c>
      <c r="L9" s="42">
        <f>$J9+$K9</f>
        <v>4894505</v>
      </c>
      <c r="M9" s="45">
        <f>IF($F9=0,0,$L9/$F9)</f>
        <v>0.22322721876090024</v>
      </c>
      <c r="N9" s="46">
        <v>4621682</v>
      </c>
      <c r="O9" s="47">
        <v>1123569</v>
      </c>
      <c r="P9" s="48">
        <f>$N9+$O9</f>
        <v>5745251</v>
      </c>
      <c r="Q9" s="45">
        <f>IF($I9=0,0,$P9/$I9)</f>
        <v>0.23828697523474907</v>
      </c>
      <c r="R9" s="46">
        <v>4372743</v>
      </c>
      <c r="S9" s="48">
        <v>882309</v>
      </c>
      <c r="T9" s="48">
        <f>$R9+$S9</f>
        <v>5255052</v>
      </c>
      <c r="U9" s="45">
        <f>IF($I9=0,0,$T9/$I9)</f>
        <v>0.21795574219147582</v>
      </c>
      <c r="V9" s="46">
        <v>4868347</v>
      </c>
      <c r="W9" s="48">
        <v>2118005</v>
      </c>
      <c r="X9" s="48">
        <f>$V9+$W9</f>
        <v>6986352</v>
      </c>
      <c r="Y9" s="45">
        <f>IF($I9=0,0,$X9/$I9)</f>
        <v>0.28976222031121696</v>
      </c>
      <c r="Z9" s="41">
        <f>(($J9+$N9)+$R9)+$V9</f>
        <v>17905477</v>
      </c>
      <c r="AA9" s="42">
        <f>(($K9+$O9)+$S9)+$W9</f>
        <v>4975683</v>
      </c>
      <c r="AB9" s="42">
        <f>$Z9+$AA9</f>
        <v>22881160</v>
      </c>
      <c r="AC9" s="45">
        <f>IF($I9=0,0,$AB9/$I9)</f>
        <v>0.949006824290589</v>
      </c>
      <c r="AD9" s="41">
        <v>3924133</v>
      </c>
      <c r="AE9" s="42">
        <v>1440165</v>
      </c>
      <c r="AF9" s="42">
        <f>$AD9+$AE9</f>
        <v>5364298</v>
      </c>
      <c r="AG9" s="45">
        <f>IF($AJ9=0,0,$AK9/$AJ9)</f>
        <v>0.909464714354169</v>
      </c>
      <c r="AH9" s="45">
        <f>IF($AF9=0,0,$X9/$AF9-1)</f>
        <v>0.30237954714670967</v>
      </c>
      <c r="AI9" s="14">
        <v>19012724</v>
      </c>
      <c r="AJ9" s="14">
        <v>18800747</v>
      </c>
      <c r="AK9" s="14">
        <v>17098616</v>
      </c>
      <c r="AL9" s="14"/>
    </row>
    <row r="10" spans="1:38" s="87" customFormat="1" ht="12.75">
      <c r="A10" s="95"/>
      <c r="B10" s="112" t="s">
        <v>12</v>
      </c>
      <c r="C10" s="33"/>
      <c r="D10" s="52">
        <f>D9</f>
        <v>18017020</v>
      </c>
      <c r="E10" s="53">
        <f>E9</f>
        <v>3909092</v>
      </c>
      <c r="F10" s="54">
        <f aca="true" t="shared" si="0" ref="F10:F45">$D10+$E10</f>
        <v>21926112</v>
      </c>
      <c r="G10" s="52">
        <f>G9</f>
        <v>18886575</v>
      </c>
      <c r="H10" s="53">
        <f>H9</f>
        <v>5224063</v>
      </c>
      <c r="I10" s="54">
        <f aca="true" t="shared" si="1" ref="I10:I45">$G10+$H10</f>
        <v>24110638</v>
      </c>
      <c r="J10" s="52">
        <f>J9</f>
        <v>4042705</v>
      </c>
      <c r="K10" s="53">
        <f>K9</f>
        <v>851800</v>
      </c>
      <c r="L10" s="53">
        <f aca="true" t="shared" si="2" ref="L10:L45">$J10+$K10</f>
        <v>4894505</v>
      </c>
      <c r="M10" s="55">
        <f aca="true" t="shared" si="3" ref="M10:M45">IF($F10=0,0,$L10/$F10)</f>
        <v>0.22322721876090024</v>
      </c>
      <c r="N10" s="74">
        <f>N9</f>
        <v>4621682</v>
      </c>
      <c r="O10" s="75">
        <f>O9</f>
        <v>1123569</v>
      </c>
      <c r="P10" s="76">
        <f aca="true" t="shared" si="4" ref="P10:P45">$N10+$O10</f>
        <v>5745251</v>
      </c>
      <c r="Q10" s="55">
        <f aca="true" t="shared" si="5" ref="Q10:Q45">IF($I10=0,0,$P10/$I10)</f>
        <v>0.23828697523474907</v>
      </c>
      <c r="R10" s="74">
        <f>R9</f>
        <v>4372743</v>
      </c>
      <c r="S10" s="76">
        <f>S9</f>
        <v>882309</v>
      </c>
      <c r="T10" s="76">
        <f aca="true" t="shared" si="6" ref="T10:T45">$R10+$S10</f>
        <v>5255052</v>
      </c>
      <c r="U10" s="55">
        <f aca="true" t="shared" si="7" ref="U10:U45">IF($I10=0,0,$T10/$I10)</f>
        <v>0.21795574219147582</v>
      </c>
      <c r="V10" s="74">
        <f>V9</f>
        <v>4868347</v>
      </c>
      <c r="W10" s="76">
        <f>W9</f>
        <v>2118005</v>
      </c>
      <c r="X10" s="76">
        <f aca="true" t="shared" si="8" ref="X10:X45">$V10+$W10</f>
        <v>6986352</v>
      </c>
      <c r="Y10" s="55">
        <f aca="true" t="shared" si="9" ref="Y10:Y45">IF($I10=0,0,$X10/$I10)</f>
        <v>0.28976222031121696</v>
      </c>
      <c r="Z10" s="52">
        <f aca="true" t="shared" si="10" ref="Z10:Z45">(($J10+$N10)+$R10)+$V10</f>
        <v>17905477</v>
      </c>
      <c r="AA10" s="53">
        <f aca="true" t="shared" si="11" ref="AA10:AA45">(($K10+$O10)+$S10)+$W10</f>
        <v>4975683</v>
      </c>
      <c r="AB10" s="53">
        <f aca="true" t="shared" si="12" ref="AB10:AB45">$Z10+$AA10</f>
        <v>22881160</v>
      </c>
      <c r="AC10" s="55">
        <f aca="true" t="shared" si="13" ref="AC10:AC45">IF($I10=0,0,$AB10/$I10)</f>
        <v>0.949006824290589</v>
      </c>
      <c r="AD10" s="52">
        <f>AD9</f>
        <v>3924133</v>
      </c>
      <c r="AE10" s="53">
        <f>AE9</f>
        <v>1440165</v>
      </c>
      <c r="AF10" s="53">
        <f aca="true" t="shared" si="14" ref="AF10:AF45">$AD10+$AE10</f>
        <v>5364298</v>
      </c>
      <c r="AG10" s="55">
        <f aca="true" t="shared" si="15" ref="AG10:AG45">IF($AJ10=0,0,$AK10/$AJ10)</f>
        <v>0.909464714354169</v>
      </c>
      <c r="AH10" s="55">
        <f aca="true" t="shared" si="16" ref="AH10:AH45">IF($AF10=0,0,$X10/$AF10-1)</f>
        <v>0.30237954714670967</v>
      </c>
      <c r="AI10" s="96">
        <f>AI9</f>
        <v>19012724</v>
      </c>
      <c r="AJ10" s="96">
        <f>AJ9</f>
        <v>18800747</v>
      </c>
      <c r="AK10" s="96">
        <f>AK9</f>
        <v>17098616</v>
      </c>
      <c r="AL10" s="96"/>
    </row>
    <row r="11" spans="1:38" s="15" customFormat="1" ht="12.75">
      <c r="A11" s="30" t="s">
        <v>95</v>
      </c>
      <c r="B11" s="94" t="s">
        <v>557</v>
      </c>
      <c r="C11" s="40" t="s">
        <v>558</v>
      </c>
      <c r="D11" s="41">
        <v>115499</v>
      </c>
      <c r="E11" s="42">
        <v>44592</v>
      </c>
      <c r="F11" s="43">
        <f t="shared" si="0"/>
        <v>160091</v>
      </c>
      <c r="G11" s="41">
        <v>119539</v>
      </c>
      <c r="H11" s="42">
        <v>59674</v>
      </c>
      <c r="I11" s="44">
        <f t="shared" si="1"/>
        <v>179213</v>
      </c>
      <c r="J11" s="41">
        <v>26377</v>
      </c>
      <c r="K11" s="42">
        <v>19653</v>
      </c>
      <c r="L11" s="42">
        <f t="shared" si="2"/>
        <v>46030</v>
      </c>
      <c r="M11" s="45">
        <f t="shared" si="3"/>
        <v>0.2875239707416407</v>
      </c>
      <c r="N11" s="46">
        <v>30250</v>
      </c>
      <c r="O11" s="47">
        <v>4043</v>
      </c>
      <c r="P11" s="48">
        <f t="shared" si="4"/>
        <v>34293</v>
      </c>
      <c r="Q11" s="45">
        <f t="shared" si="5"/>
        <v>0.1913533058427681</v>
      </c>
      <c r="R11" s="46">
        <v>38879</v>
      </c>
      <c r="S11" s="48">
        <v>-5634</v>
      </c>
      <c r="T11" s="48">
        <f t="shared" si="6"/>
        <v>33245</v>
      </c>
      <c r="U11" s="45">
        <f t="shared" si="7"/>
        <v>0.1855055157828952</v>
      </c>
      <c r="V11" s="46">
        <v>26714</v>
      </c>
      <c r="W11" s="48">
        <v>10628</v>
      </c>
      <c r="X11" s="48">
        <f t="shared" si="8"/>
        <v>37342</v>
      </c>
      <c r="Y11" s="45">
        <f t="shared" si="9"/>
        <v>0.2083665805494021</v>
      </c>
      <c r="Z11" s="41">
        <f t="shared" si="10"/>
        <v>122220</v>
      </c>
      <c r="AA11" s="42">
        <f t="shared" si="11"/>
        <v>28690</v>
      </c>
      <c r="AB11" s="42">
        <f t="shared" si="12"/>
        <v>150910</v>
      </c>
      <c r="AC11" s="45">
        <f t="shared" si="13"/>
        <v>0.8420706087170016</v>
      </c>
      <c r="AD11" s="41">
        <v>24872</v>
      </c>
      <c r="AE11" s="42">
        <v>12859</v>
      </c>
      <c r="AF11" s="42">
        <f t="shared" si="14"/>
        <v>37731</v>
      </c>
      <c r="AG11" s="45">
        <f t="shared" si="15"/>
        <v>0.8874415291789087</v>
      </c>
      <c r="AH11" s="45">
        <f t="shared" si="16"/>
        <v>-0.010309824812488433</v>
      </c>
      <c r="AI11" s="14">
        <v>142171</v>
      </c>
      <c r="AJ11" s="14">
        <v>146013</v>
      </c>
      <c r="AK11" s="14">
        <v>129578</v>
      </c>
      <c r="AL11" s="14"/>
    </row>
    <row r="12" spans="1:38" s="15" customFormat="1" ht="12.75">
      <c r="A12" s="30" t="s">
        <v>95</v>
      </c>
      <c r="B12" s="94" t="s">
        <v>559</v>
      </c>
      <c r="C12" s="40" t="s">
        <v>560</v>
      </c>
      <c r="D12" s="41">
        <v>0</v>
      </c>
      <c r="E12" s="42">
        <v>0</v>
      </c>
      <c r="F12" s="43">
        <f t="shared" si="0"/>
        <v>0</v>
      </c>
      <c r="G12" s="41">
        <v>109887</v>
      </c>
      <c r="H12" s="42">
        <v>0</v>
      </c>
      <c r="I12" s="44">
        <f t="shared" si="1"/>
        <v>109887</v>
      </c>
      <c r="J12" s="41">
        <v>16597</v>
      </c>
      <c r="K12" s="42">
        <v>1360</v>
      </c>
      <c r="L12" s="42">
        <f t="shared" si="2"/>
        <v>17957</v>
      </c>
      <c r="M12" s="45">
        <f t="shared" si="3"/>
        <v>0</v>
      </c>
      <c r="N12" s="46">
        <v>22526</v>
      </c>
      <c r="O12" s="47">
        <v>9301</v>
      </c>
      <c r="P12" s="48">
        <f t="shared" si="4"/>
        <v>31827</v>
      </c>
      <c r="Q12" s="45">
        <f t="shared" si="5"/>
        <v>0.2896338966392749</v>
      </c>
      <c r="R12" s="46">
        <v>22008</v>
      </c>
      <c r="S12" s="48">
        <v>11619</v>
      </c>
      <c r="T12" s="48">
        <f t="shared" si="6"/>
        <v>33627</v>
      </c>
      <c r="U12" s="45">
        <f t="shared" si="7"/>
        <v>0.30601436020639383</v>
      </c>
      <c r="V12" s="46">
        <v>33766</v>
      </c>
      <c r="W12" s="48">
        <v>12943</v>
      </c>
      <c r="X12" s="48">
        <f t="shared" si="8"/>
        <v>46709</v>
      </c>
      <c r="Y12" s="45">
        <f t="shared" si="9"/>
        <v>0.42506392930919945</v>
      </c>
      <c r="Z12" s="41">
        <f t="shared" si="10"/>
        <v>94897</v>
      </c>
      <c r="AA12" s="42">
        <f t="shared" si="11"/>
        <v>35223</v>
      </c>
      <c r="AB12" s="42">
        <f t="shared" si="12"/>
        <v>130120</v>
      </c>
      <c r="AC12" s="45">
        <f t="shared" si="13"/>
        <v>1.1841255107519544</v>
      </c>
      <c r="AD12" s="41">
        <v>0</v>
      </c>
      <c r="AE12" s="42">
        <v>0</v>
      </c>
      <c r="AF12" s="42">
        <f t="shared" si="14"/>
        <v>0</v>
      </c>
      <c r="AG12" s="45">
        <f t="shared" si="15"/>
        <v>0</v>
      </c>
      <c r="AH12" s="45">
        <f t="shared" si="16"/>
        <v>0</v>
      </c>
      <c r="AI12" s="14">
        <v>0</v>
      </c>
      <c r="AJ12" s="14">
        <v>0</v>
      </c>
      <c r="AK12" s="14">
        <v>0</v>
      </c>
      <c r="AL12" s="14"/>
    </row>
    <row r="13" spans="1:38" s="15" customFormat="1" ht="12.75">
      <c r="A13" s="30" t="s">
        <v>95</v>
      </c>
      <c r="B13" s="94" t="s">
        <v>561</v>
      </c>
      <c r="C13" s="40" t="s">
        <v>562</v>
      </c>
      <c r="D13" s="41">
        <v>145490</v>
      </c>
      <c r="E13" s="42">
        <v>44277</v>
      </c>
      <c r="F13" s="43">
        <f t="shared" si="0"/>
        <v>189767</v>
      </c>
      <c r="G13" s="41">
        <v>146966</v>
      </c>
      <c r="H13" s="42">
        <v>45177</v>
      </c>
      <c r="I13" s="44">
        <f t="shared" si="1"/>
        <v>192143</v>
      </c>
      <c r="J13" s="41">
        <v>21060</v>
      </c>
      <c r="K13" s="42">
        <v>9163</v>
      </c>
      <c r="L13" s="42">
        <f t="shared" si="2"/>
        <v>30223</v>
      </c>
      <c r="M13" s="45">
        <f t="shared" si="3"/>
        <v>0.15926372867779962</v>
      </c>
      <c r="N13" s="46">
        <v>24865</v>
      </c>
      <c r="O13" s="47">
        <v>1702</v>
      </c>
      <c r="P13" s="48">
        <f t="shared" si="4"/>
        <v>26567</v>
      </c>
      <c r="Q13" s="45">
        <f t="shared" si="5"/>
        <v>0.13826681169753777</v>
      </c>
      <c r="R13" s="46">
        <v>23160</v>
      </c>
      <c r="S13" s="48">
        <v>3898</v>
      </c>
      <c r="T13" s="48">
        <f t="shared" si="6"/>
        <v>27058</v>
      </c>
      <c r="U13" s="45">
        <f t="shared" si="7"/>
        <v>0.1408222001321932</v>
      </c>
      <c r="V13" s="46">
        <v>51636</v>
      </c>
      <c r="W13" s="48">
        <v>13053</v>
      </c>
      <c r="X13" s="48">
        <f t="shared" si="8"/>
        <v>64689</v>
      </c>
      <c r="Y13" s="45">
        <f t="shared" si="9"/>
        <v>0.3366711251515798</v>
      </c>
      <c r="Z13" s="41">
        <f t="shared" si="10"/>
        <v>120721</v>
      </c>
      <c r="AA13" s="42">
        <f t="shared" si="11"/>
        <v>27816</v>
      </c>
      <c r="AB13" s="42">
        <f t="shared" si="12"/>
        <v>148537</v>
      </c>
      <c r="AC13" s="45">
        <f t="shared" si="13"/>
        <v>0.7730544438256923</v>
      </c>
      <c r="AD13" s="41">
        <v>39584</v>
      </c>
      <c r="AE13" s="42">
        <v>15076</v>
      </c>
      <c r="AF13" s="42">
        <f t="shared" si="14"/>
        <v>54660</v>
      </c>
      <c r="AG13" s="45">
        <f t="shared" si="15"/>
        <v>0.9249623954671925</v>
      </c>
      <c r="AH13" s="45">
        <f t="shared" si="16"/>
        <v>0.1834796926454445</v>
      </c>
      <c r="AI13" s="14">
        <v>128309</v>
      </c>
      <c r="AJ13" s="14">
        <v>128309</v>
      </c>
      <c r="AK13" s="14">
        <v>118681</v>
      </c>
      <c r="AL13" s="14"/>
    </row>
    <row r="14" spans="1:38" s="15" customFormat="1" ht="12.75">
      <c r="A14" s="30" t="s">
        <v>95</v>
      </c>
      <c r="B14" s="94" t="s">
        <v>563</v>
      </c>
      <c r="C14" s="40" t="s">
        <v>564</v>
      </c>
      <c r="D14" s="41">
        <v>460937</v>
      </c>
      <c r="E14" s="42">
        <v>0</v>
      </c>
      <c r="F14" s="43">
        <f t="shared" si="0"/>
        <v>460937</v>
      </c>
      <c r="G14" s="41">
        <v>460937</v>
      </c>
      <c r="H14" s="42">
        <v>0</v>
      </c>
      <c r="I14" s="44">
        <f t="shared" si="1"/>
        <v>460937</v>
      </c>
      <c r="J14" s="41">
        <v>70588</v>
      </c>
      <c r="K14" s="42">
        <v>14249</v>
      </c>
      <c r="L14" s="42">
        <f t="shared" si="2"/>
        <v>84837</v>
      </c>
      <c r="M14" s="45">
        <f t="shared" si="3"/>
        <v>0.18405335219346677</v>
      </c>
      <c r="N14" s="46">
        <v>78720</v>
      </c>
      <c r="O14" s="47">
        <v>25770</v>
      </c>
      <c r="P14" s="48">
        <f t="shared" si="4"/>
        <v>104490</v>
      </c>
      <c r="Q14" s="45">
        <f t="shared" si="5"/>
        <v>0.22669041539299298</v>
      </c>
      <c r="R14" s="46">
        <v>57846</v>
      </c>
      <c r="S14" s="48">
        <v>13127</v>
      </c>
      <c r="T14" s="48">
        <f t="shared" si="6"/>
        <v>70973</v>
      </c>
      <c r="U14" s="45">
        <f t="shared" si="7"/>
        <v>0.1539754890581576</v>
      </c>
      <c r="V14" s="46">
        <v>104102</v>
      </c>
      <c r="W14" s="48">
        <v>24838</v>
      </c>
      <c r="X14" s="48">
        <f t="shared" si="8"/>
        <v>128940</v>
      </c>
      <c r="Y14" s="45">
        <f t="shared" si="9"/>
        <v>0.27973454072899334</v>
      </c>
      <c r="Z14" s="41">
        <f t="shared" si="10"/>
        <v>311256</v>
      </c>
      <c r="AA14" s="42">
        <f t="shared" si="11"/>
        <v>77984</v>
      </c>
      <c r="AB14" s="42">
        <f t="shared" si="12"/>
        <v>389240</v>
      </c>
      <c r="AC14" s="45">
        <f t="shared" si="13"/>
        <v>0.8444537973736107</v>
      </c>
      <c r="AD14" s="41">
        <v>27306</v>
      </c>
      <c r="AE14" s="42">
        <v>6803</v>
      </c>
      <c r="AF14" s="42">
        <f t="shared" si="14"/>
        <v>34109</v>
      </c>
      <c r="AG14" s="45">
        <f t="shared" si="15"/>
        <v>1.6584304757655195</v>
      </c>
      <c r="AH14" s="45">
        <f t="shared" si="16"/>
        <v>2.7802339558474305</v>
      </c>
      <c r="AI14" s="14">
        <v>89645</v>
      </c>
      <c r="AJ14" s="14">
        <v>89645</v>
      </c>
      <c r="AK14" s="14">
        <v>148670</v>
      </c>
      <c r="AL14" s="14"/>
    </row>
    <row r="15" spans="1:38" s="15" customFormat="1" ht="12.75">
      <c r="A15" s="30" t="s">
        <v>95</v>
      </c>
      <c r="B15" s="94" t="s">
        <v>565</v>
      </c>
      <c r="C15" s="40" t="s">
        <v>566</v>
      </c>
      <c r="D15" s="41">
        <v>222063</v>
      </c>
      <c r="E15" s="42">
        <v>55340</v>
      </c>
      <c r="F15" s="43">
        <f t="shared" si="0"/>
        <v>277403</v>
      </c>
      <c r="G15" s="41">
        <v>222063</v>
      </c>
      <c r="H15" s="42">
        <v>55340</v>
      </c>
      <c r="I15" s="44">
        <f t="shared" si="1"/>
        <v>277403</v>
      </c>
      <c r="J15" s="41">
        <v>41343</v>
      </c>
      <c r="K15" s="42">
        <v>4128</v>
      </c>
      <c r="L15" s="42">
        <f t="shared" si="2"/>
        <v>45471</v>
      </c>
      <c r="M15" s="45">
        <f t="shared" si="3"/>
        <v>0.16391675648785342</v>
      </c>
      <c r="N15" s="46">
        <v>49986</v>
      </c>
      <c r="O15" s="47">
        <v>8860</v>
      </c>
      <c r="P15" s="48">
        <f t="shared" si="4"/>
        <v>58846</v>
      </c>
      <c r="Q15" s="45">
        <f t="shared" si="5"/>
        <v>0.21213180823567157</v>
      </c>
      <c r="R15" s="46">
        <v>45233</v>
      </c>
      <c r="S15" s="48">
        <v>10155</v>
      </c>
      <c r="T15" s="48">
        <f t="shared" si="6"/>
        <v>55388</v>
      </c>
      <c r="U15" s="45">
        <f t="shared" si="7"/>
        <v>0.1996661896230394</v>
      </c>
      <c r="V15" s="46">
        <v>55790</v>
      </c>
      <c r="W15" s="48">
        <v>19612</v>
      </c>
      <c r="X15" s="48">
        <f t="shared" si="8"/>
        <v>75402</v>
      </c>
      <c r="Y15" s="45">
        <f t="shared" si="9"/>
        <v>0.27181393135618576</v>
      </c>
      <c r="Z15" s="41">
        <f t="shared" si="10"/>
        <v>192352</v>
      </c>
      <c r="AA15" s="42">
        <f t="shared" si="11"/>
        <v>42755</v>
      </c>
      <c r="AB15" s="42">
        <f t="shared" si="12"/>
        <v>235107</v>
      </c>
      <c r="AC15" s="45">
        <f t="shared" si="13"/>
        <v>0.8475286857027502</v>
      </c>
      <c r="AD15" s="41">
        <v>42111</v>
      </c>
      <c r="AE15" s="42">
        <v>14331</v>
      </c>
      <c r="AF15" s="42">
        <f t="shared" si="14"/>
        <v>56442</v>
      </c>
      <c r="AG15" s="45">
        <f t="shared" si="15"/>
        <v>0.7494303549286222</v>
      </c>
      <c r="AH15" s="45">
        <f t="shared" si="16"/>
        <v>0.33592005953013704</v>
      </c>
      <c r="AI15" s="14">
        <v>254940</v>
      </c>
      <c r="AJ15" s="14">
        <v>283071</v>
      </c>
      <c r="AK15" s="14">
        <v>212142</v>
      </c>
      <c r="AL15" s="14"/>
    </row>
    <row r="16" spans="1:38" s="15" customFormat="1" ht="12.75">
      <c r="A16" s="30" t="s">
        <v>114</v>
      </c>
      <c r="B16" s="94" t="s">
        <v>567</v>
      </c>
      <c r="C16" s="40" t="s">
        <v>568</v>
      </c>
      <c r="D16" s="41">
        <v>274218</v>
      </c>
      <c r="E16" s="42">
        <v>72621</v>
      </c>
      <c r="F16" s="43">
        <f t="shared" si="0"/>
        <v>346839</v>
      </c>
      <c r="G16" s="41">
        <v>274218</v>
      </c>
      <c r="H16" s="42">
        <v>72621</v>
      </c>
      <c r="I16" s="44">
        <f t="shared" si="1"/>
        <v>346839</v>
      </c>
      <c r="J16" s="41">
        <v>37432</v>
      </c>
      <c r="K16" s="42">
        <v>6548</v>
      </c>
      <c r="L16" s="42">
        <f t="shared" si="2"/>
        <v>43980</v>
      </c>
      <c r="M16" s="45">
        <f t="shared" si="3"/>
        <v>0.12680234921678357</v>
      </c>
      <c r="N16" s="46">
        <v>48279</v>
      </c>
      <c r="O16" s="47">
        <v>13571</v>
      </c>
      <c r="P16" s="48">
        <f t="shared" si="4"/>
        <v>61850</v>
      </c>
      <c r="Q16" s="45">
        <f t="shared" si="5"/>
        <v>0.178324813530197</v>
      </c>
      <c r="R16" s="46">
        <v>51351</v>
      </c>
      <c r="S16" s="48">
        <v>9897</v>
      </c>
      <c r="T16" s="48">
        <f t="shared" si="6"/>
        <v>61248</v>
      </c>
      <c r="U16" s="45">
        <f t="shared" si="7"/>
        <v>0.17658913789971717</v>
      </c>
      <c r="V16" s="46">
        <v>31334</v>
      </c>
      <c r="W16" s="48">
        <v>38021</v>
      </c>
      <c r="X16" s="48">
        <f t="shared" si="8"/>
        <v>69355</v>
      </c>
      <c r="Y16" s="45">
        <f t="shared" si="9"/>
        <v>0.19996309526898648</v>
      </c>
      <c r="Z16" s="41">
        <f t="shared" si="10"/>
        <v>168396</v>
      </c>
      <c r="AA16" s="42">
        <f t="shared" si="11"/>
        <v>68037</v>
      </c>
      <c r="AB16" s="42">
        <f t="shared" si="12"/>
        <v>236433</v>
      </c>
      <c r="AC16" s="45">
        <f t="shared" si="13"/>
        <v>0.6816793959156843</v>
      </c>
      <c r="AD16" s="41">
        <v>0</v>
      </c>
      <c r="AE16" s="42">
        <v>27209</v>
      </c>
      <c r="AF16" s="42">
        <f t="shared" si="14"/>
        <v>27209</v>
      </c>
      <c r="AG16" s="45">
        <f t="shared" si="15"/>
        <v>0</v>
      </c>
      <c r="AH16" s="45">
        <f t="shared" si="16"/>
        <v>1.5489727663640709</v>
      </c>
      <c r="AI16" s="14">
        <v>0</v>
      </c>
      <c r="AJ16" s="14">
        <v>0</v>
      </c>
      <c r="AK16" s="14">
        <v>54589</v>
      </c>
      <c r="AL16" s="14"/>
    </row>
    <row r="17" spans="1:38" s="87" customFormat="1" ht="12.75">
      <c r="A17" s="95"/>
      <c r="B17" s="112" t="s">
        <v>660</v>
      </c>
      <c r="C17" s="33"/>
      <c r="D17" s="52">
        <f>SUM(D11:D16)</f>
        <v>1218207</v>
      </c>
      <c r="E17" s="53">
        <f>SUM(E11:E16)</f>
        <v>216830</v>
      </c>
      <c r="F17" s="89">
        <f t="shared" si="0"/>
        <v>1435037</v>
      </c>
      <c r="G17" s="52">
        <f>SUM(G11:G16)</f>
        <v>1333610</v>
      </c>
      <c r="H17" s="53">
        <f>SUM(H11:H16)</f>
        <v>232812</v>
      </c>
      <c r="I17" s="54">
        <f t="shared" si="1"/>
        <v>1566422</v>
      </c>
      <c r="J17" s="52">
        <f>SUM(J11:J16)</f>
        <v>213397</v>
      </c>
      <c r="K17" s="53">
        <f>SUM(K11:K16)</f>
        <v>55101</v>
      </c>
      <c r="L17" s="53">
        <f t="shared" si="2"/>
        <v>268498</v>
      </c>
      <c r="M17" s="55">
        <f t="shared" si="3"/>
        <v>0.18710179598156704</v>
      </c>
      <c r="N17" s="74">
        <f>SUM(N11:N16)</f>
        <v>254626</v>
      </c>
      <c r="O17" s="75">
        <f>SUM(O11:O16)</f>
        <v>63247</v>
      </c>
      <c r="P17" s="76">
        <f t="shared" si="4"/>
        <v>317873</v>
      </c>
      <c r="Q17" s="55">
        <f t="shared" si="5"/>
        <v>0.20292935109440496</v>
      </c>
      <c r="R17" s="74">
        <f>SUM(R11:R16)</f>
        <v>238477</v>
      </c>
      <c r="S17" s="76">
        <f>SUM(S11:S16)</f>
        <v>43062</v>
      </c>
      <c r="T17" s="76">
        <f t="shared" si="6"/>
        <v>281539</v>
      </c>
      <c r="U17" s="55">
        <f t="shared" si="7"/>
        <v>0.17973381374878544</v>
      </c>
      <c r="V17" s="74">
        <f>SUM(V11:V16)</f>
        <v>303342</v>
      </c>
      <c r="W17" s="76">
        <f>SUM(W11:W16)</f>
        <v>119095</v>
      </c>
      <c r="X17" s="76">
        <f t="shared" si="8"/>
        <v>422437</v>
      </c>
      <c r="Y17" s="55">
        <f t="shared" si="9"/>
        <v>0.26968275471105485</v>
      </c>
      <c r="Z17" s="52">
        <f t="shared" si="10"/>
        <v>1009842</v>
      </c>
      <c r="AA17" s="53">
        <f t="shared" si="11"/>
        <v>280505</v>
      </c>
      <c r="AB17" s="53">
        <f t="shared" si="12"/>
        <v>1290347</v>
      </c>
      <c r="AC17" s="55">
        <f t="shared" si="13"/>
        <v>0.8237543905792947</v>
      </c>
      <c r="AD17" s="52">
        <f>SUM(AD11:AD16)</f>
        <v>133873</v>
      </c>
      <c r="AE17" s="53">
        <f>SUM(AE11:AE16)</f>
        <v>76278</v>
      </c>
      <c r="AF17" s="53">
        <f t="shared" si="14"/>
        <v>210151</v>
      </c>
      <c r="AG17" s="55">
        <f t="shared" si="15"/>
        <v>1.0256893721852502</v>
      </c>
      <c r="AH17" s="55">
        <f t="shared" si="16"/>
        <v>1.0101593616018958</v>
      </c>
      <c r="AI17" s="96">
        <f>SUM(AI11:AI16)</f>
        <v>615065</v>
      </c>
      <c r="AJ17" s="96">
        <f>SUM(AJ11:AJ16)</f>
        <v>647038</v>
      </c>
      <c r="AK17" s="96">
        <f>SUM(AK11:AK16)</f>
        <v>663660</v>
      </c>
      <c r="AL17" s="96"/>
    </row>
    <row r="18" spans="1:38" s="15" customFormat="1" ht="12.75">
      <c r="A18" s="30" t="s">
        <v>95</v>
      </c>
      <c r="B18" s="94" t="s">
        <v>569</v>
      </c>
      <c r="C18" s="40" t="s">
        <v>570</v>
      </c>
      <c r="D18" s="41">
        <v>213124</v>
      </c>
      <c r="E18" s="42">
        <v>45718</v>
      </c>
      <c r="F18" s="43">
        <f t="shared" si="0"/>
        <v>258842</v>
      </c>
      <c r="G18" s="41">
        <v>221192</v>
      </c>
      <c r="H18" s="42">
        <v>75628</v>
      </c>
      <c r="I18" s="44">
        <f t="shared" si="1"/>
        <v>296820</v>
      </c>
      <c r="J18" s="41">
        <v>53879</v>
      </c>
      <c r="K18" s="42">
        <v>7930</v>
      </c>
      <c r="L18" s="42">
        <f t="shared" si="2"/>
        <v>61809</v>
      </c>
      <c r="M18" s="45">
        <f t="shared" si="3"/>
        <v>0.23879045904451365</v>
      </c>
      <c r="N18" s="46">
        <v>49085</v>
      </c>
      <c r="O18" s="47">
        <v>10736</v>
      </c>
      <c r="P18" s="48">
        <f t="shared" si="4"/>
        <v>59821</v>
      </c>
      <c r="Q18" s="45">
        <f t="shared" si="5"/>
        <v>0.20153965366215215</v>
      </c>
      <c r="R18" s="46">
        <v>51137</v>
      </c>
      <c r="S18" s="48">
        <v>9077</v>
      </c>
      <c r="T18" s="48">
        <f t="shared" si="6"/>
        <v>60214</v>
      </c>
      <c r="U18" s="45">
        <f t="shared" si="7"/>
        <v>0.20286368843069874</v>
      </c>
      <c r="V18" s="46">
        <v>51478</v>
      </c>
      <c r="W18" s="48">
        <v>30695</v>
      </c>
      <c r="X18" s="48">
        <f t="shared" si="8"/>
        <v>82173</v>
      </c>
      <c r="Y18" s="45">
        <f t="shared" si="9"/>
        <v>0.27684455225389126</v>
      </c>
      <c r="Z18" s="41">
        <f t="shared" si="10"/>
        <v>205579</v>
      </c>
      <c r="AA18" s="42">
        <f t="shared" si="11"/>
        <v>58438</v>
      </c>
      <c r="AB18" s="42">
        <f t="shared" si="12"/>
        <v>264017</v>
      </c>
      <c r="AC18" s="45">
        <f t="shared" si="13"/>
        <v>0.8894852098915167</v>
      </c>
      <c r="AD18" s="41">
        <v>53170</v>
      </c>
      <c r="AE18" s="42">
        <v>12130</v>
      </c>
      <c r="AF18" s="42">
        <f t="shared" si="14"/>
        <v>65300</v>
      </c>
      <c r="AG18" s="45">
        <f t="shared" si="15"/>
        <v>0.9976904229852103</v>
      </c>
      <c r="AH18" s="45">
        <f t="shared" si="16"/>
        <v>0.2583920367534456</v>
      </c>
      <c r="AI18" s="14">
        <v>211194</v>
      </c>
      <c r="AJ18" s="14">
        <v>213459</v>
      </c>
      <c r="AK18" s="14">
        <v>212966</v>
      </c>
      <c r="AL18" s="14"/>
    </row>
    <row r="19" spans="1:38" s="15" customFormat="1" ht="12.75">
      <c r="A19" s="30" t="s">
        <v>95</v>
      </c>
      <c r="B19" s="94" t="s">
        <v>56</v>
      </c>
      <c r="C19" s="40" t="s">
        <v>57</v>
      </c>
      <c r="D19" s="41">
        <v>668959</v>
      </c>
      <c r="E19" s="42">
        <v>233240</v>
      </c>
      <c r="F19" s="43">
        <f t="shared" si="0"/>
        <v>902199</v>
      </c>
      <c r="G19" s="41">
        <v>668959</v>
      </c>
      <c r="H19" s="42">
        <v>233240</v>
      </c>
      <c r="I19" s="44">
        <f t="shared" si="1"/>
        <v>902199</v>
      </c>
      <c r="J19" s="41">
        <v>90402</v>
      </c>
      <c r="K19" s="42">
        <v>21979</v>
      </c>
      <c r="L19" s="42">
        <f t="shared" si="2"/>
        <v>112381</v>
      </c>
      <c r="M19" s="45">
        <f t="shared" si="3"/>
        <v>0.12456342780251363</v>
      </c>
      <c r="N19" s="46">
        <v>143942</v>
      </c>
      <c r="O19" s="47">
        <v>68811</v>
      </c>
      <c r="P19" s="48">
        <f t="shared" si="4"/>
        <v>212753</v>
      </c>
      <c r="Q19" s="45">
        <f t="shared" si="5"/>
        <v>0.23581604501889272</v>
      </c>
      <c r="R19" s="46">
        <v>130833</v>
      </c>
      <c r="S19" s="48">
        <v>25707</v>
      </c>
      <c r="T19" s="48">
        <f t="shared" si="6"/>
        <v>156540</v>
      </c>
      <c r="U19" s="45">
        <f t="shared" si="7"/>
        <v>0.17350939205208607</v>
      </c>
      <c r="V19" s="46">
        <v>353979</v>
      </c>
      <c r="W19" s="48">
        <v>112097</v>
      </c>
      <c r="X19" s="48">
        <f t="shared" si="8"/>
        <v>466076</v>
      </c>
      <c r="Y19" s="45">
        <f t="shared" si="9"/>
        <v>0.51659999623143</v>
      </c>
      <c r="Z19" s="41">
        <f t="shared" si="10"/>
        <v>719156</v>
      </c>
      <c r="AA19" s="42">
        <f t="shared" si="11"/>
        <v>228594</v>
      </c>
      <c r="AB19" s="42">
        <f t="shared" si="12"/>
        <v>947750</v>
      </c>
      <c r="AC19" s="45">
        <f t="shared" si="13"/>
        <v>1.0504888611049226</v>
      </c>
      <c r="AD19" s="41">
        <v>205315</v>
      </c>
      <c r="AE19" s="42">
        <v>-66163</v>
      </c>
      <c r="AF19" s="42">
        <f t="shared" si="14"/>
        <v>139152</v>
      </c>
      <c r="AG19" s="45">
        <f t="shared" si="15"/>
        <v>0</v>
      </c>
      <c r="AH19" s="45">
        <f t="shared" si="16"/>
        <v>2.349402092675635</v>
      </c>
      <c r="AI19" s="14">
        <v>0</v>
      </c>
      <c r="AJ19" s="14">
        <v>0</v>
      </c>
      <c r="AK19" s="14">
        <v>262577</v>
      </c>
      <c r="AL19" s="14"/>
    </row>
    <row r="20" spans="1:38" s="15" customFormat="1" ht="12.75">
      <c r="A20" s="30" t="s">
        <v>95</v>
      </c>
      <c r="B20" s="94" t="s">
        <v>86</v>
      </c>
      <c r="C20" s="40" t="s">
        <v>87</v>
      </c>
      <c r="D20" s="41">
        <v>535311</v>
      </c>
      <c r="E20" s="42">
        <v>150371</v>
      </c>
      <c r="F20" s="43">
        <f t="shared" si="0"/>
        <v>685682</v>
      </c>
      <c r="G20" s="41">
        <v>535311</v>
      </c>
      <c r="H20" s="42">
        <v>150371</v>
      </c>
      <c r="I20" s="44">
        <f t="shared" si="1"/>
        <v>685682</v>
      </c>
      <c r="J20" s="41">
        <v>119826</v>
      </c>
      <c r="K20" s="42">
        <v>6888</v>
      </c>
      <c r="L20" s="42">
        <f t="shared" si="2"/>
        <v>126714</v>
      </c>
      <c r="M20" s="45">
        <f t="shared" si="3"/>
        <v>0.1847999509976928</v>
      </c>
      <c r="N20" s="46">
        <v>122606</v>
      </c>
      <c r="O20" s="47">
        <v>15712</v>
      </c>
      <c r="P20" s="48">
        <f t="shared" si="4"/>
        <v>138318</v>
      </c>
      <c r="Q20" s="45">
        <f t="shared" si="5"/>
        <v>0.2017232478029174</v>
      </c>
      <c r="R20" s="46">
        <v>106059</v>
      </c>
      <c r="S20" s="48">
        <v>16875</v>
      </c>
      <c r="T20" s="48">
        <f t="shared" si="6"/>
        <v>122934</v>
      </c>
      <c r="U20" s="45">
        <f t="shared" si="7"/>
        <v>0.1792871914385969</v>
      </c>
      <c r="V20" s="46">
        <v>117117</v>
      </c>
      <c r="W20" s="48">
        <v>58056</v>
      </c>
      <c r="X20" s="48">
        <f t="shared" si="8"/>
        <v>175173</v>
      </c>
      <c r="Y20" s="45">
        <f t="shared" si="9"/>
        <v>0.2554726535041025</v>
      </c>
      <c r="Z20" s="41">
        <f t="shared" si="10"/>
        <v>465608</v>
      </c>
      <c r="AA20" s="42">
        <f t="shared" si="11"/>
        <v>97531</v>
      </c>
      <c r="AB20" s="42">
        <f t="shared" si="12"/>
        <v>563139</v>
      </c>
      <c r="AC20" s="45">
        <f t="shared" si="13"/>
        <v>0.8212830437433096</v>
      </c>
      <c r="AD20" s="41">
        <v>-54464</v>
      </c>
      <c r="AE20" s="42">
        <v>46616</v>
      </c>
      <c r="AF20" s="42">
        <f t="shared" si="14"/>
        <v>-7848</v>
      </c>
      <c r="AG20" s="45">
        <f t="shared" si="15"/>
        <v>0.4889150708325709</v>
      </c>
      <c r="AH20" s="45">
        <f t="shared" si="16"/>
        <v>-23.320718654434252</v>
      </c>
      <c r="AI20" s="14">
        <v>664927</v>
      </c>
      <c r="AJ20" s="14">
        <v>672219</v>
      </c>
      <c r="AK20" s="14">
        <v>328658</v>
      </c>
      <c r="AL20" s="14"/>
    </row>
    <row r="21" spans="1:38" s="15" customFormat="1" ht="12.75">
      <c r="A21" s="30" t="s">
        <v>95</v>
      </c>
      <c r="B21" s="94" t="s">
        <v>571</v>
      </c>
      <c r="C21" s="40" t="s">
        <v>572</v>
      </c>
      <c r="D21" s="41">
        <v>368332</v>
      </c>
      <c r="E21" s="42">
        <v>97921</v>
      </c>
      <c r="F21" s="44">
        <f t="shared" si="0"/>
        <v>466253</v>
      </c>
      <c r="G21" s="41">
        <v>459551</v>
      </c>
      <c r="H21" s="42">
        <v>127268</v>
      </c>
      <c r="I21" s="44">
        <f t="shared" si="1"/>
        <v>586819</v>
      </c>
      <c r="J21" s="41">
        <v>82188</v>
      </c>
      <c r="K21" s="42">
        <v>22799</v>
      </c>
      <c r="L21" s="42">
        <f t="shared" si="2"/>
        <v>104987</v>
      </c>
      <c r="M21" s="45">
        <f t="shared" si="3"/>
        <v>0.22517174152230657</v>
      </c>
      <c r="N21" s="46">
        <v>55961</v>
      </c>
      <c r="O21" s="47">
        <v>19878</v>
      </c>
      <c r="P21" s="48">
        <f t="shared" si="4"/>
        <v>75839</v>
      </c>
      <c r="Q21" s="45">
        <f t="shared" si="5"/>
        <v>0.12923746504458786</v>
      </c>
      <c r="R21" s="46">
        <v>137176</v>
      </c>
      <c r="S21" s="48">
        <v>5106</v>
      </c>
      <c r="T21" s="48">
        <f t="shared" si="6"/>
        <v>142282</v>
      </c>
      <c r="U21" s="45">
        <f t="shared" si="7"/>
        <v>0.24246317859510344</v>
      </c>
      <c r="V21" s="46">
        <v>114599</v>
      </c>
      <c r="W21" s="48">
        <v>10636</v>
      </c>
      <c r="X21" s="48">
        <f t="shared" si="8"/>
        <v>125235</v>
      </c>
      <c r="Y21" s="45">
        <f t="shared" si="9"/>
        <v>0.21341333528737141</v>
      </c>
      <c r="Z21" s="41">
        <f t="shared" si="10"/>
        <v>389924</v>
      </c>
      <c r="AA21" s="42">
        <f t="shared" si="11"/>
        <v>58419</v>
      </c>
      <c r="AB21" s="42">
        <f t="shared" si="12"/>
        <v>448343</v>
      </c>
      <c r="AC21" s="45">
        <f t="shared" si="13"/>
        <v>0.7640226373038365</v>
      </c>
      <c r="AD21" s="41">
        <v>98034</v>
      </c>
      <c r="AE21" s="42">
        <v>34059</v>
      </c>
      <c r="AF21" s="42">
        <f t="shared" si="14"/>
        <v>132093</v>
      </c>
      <c r="AG21" s="45">
        <f t="shared" si="15"/>
        <v>0.834010906880862</v>
      </c>
      <c r="AH21" s="45">
        <f t="shared" si="16"/>
        <v>-0.05191796688696604</v>
      </c>
      <c r="AI21" s="14">
        <v>488662</v>
      </c>
      <c r="AJ21" s="14">
        <v>487032</v>
      </c>
      <c r="AK21" s="14">
        <v>406190</v>
      </c>
      <c r="AL21" s="14"/>
    </row>
    <row r="22" spans="1:38" s="15" customFormat="1" ht="12.75">
      <c r="A22" s="30" t="s">
        <v>95</v>
      </c>
      <c r="B22" s="94" t="s">
        <v>573</v>
      </c>
      <c r="C22" s="40" t="s">
        <v>574</v>
      </c>
      <c r="D22" s="41">
        <v>244245</v>
      </c>
      <c r="E22" s="42">
        <v>0</v>
      </c>
      <c r="F22" s="43">
        <f t="shared" si="0"/>
        <v>244245</v>
      </c>
      <c r="G22" s="41">
        <v>244245</v>
      </c>
      <c r="H22" s="42">
        <v>0</v>
      </c>
      <c r="I22" s="44">
        <f t="shared" si="1"/>
        <v>244245</v>
      </c>
      <c r="J22" s="41">
        <v>51591</v>
      </c>
      <c r="K22" s="42">
        <v>2611</v>
      </c>
      <c r="L22" s="42">
        <f t="shared" si="2"/>
        <v>54202</v>
      </c>
      <c r="M22" s="45">
        <f t="shared" si="3"/>
        <v>0.2219165182501177</v>
      </c>
      <c r="N22" s="46">
        <v>55010</v>
      </c>
      <c r="O22" s="47">
        <v>10893</v>
      </c>
      <c r="P22" s="48">
        <f t="shared" si="4"/>
        <v>65903</v>
      </c>
      <c r="Q22" s="45">
        <f t="shared" si="5"/>
        <v>0.26982333312862083</v>
      </c>
      <c r="R22" s="46">
        <v>58880</v>
      </c>
      <c r="S22" s="48">
        <v>11182</v>
      </c>
      <c r="T22" s="48">
        <f t="shared" si="6"/>
        <v>70062</v>
      </c>
      <c r="U22" s="45">
        <f t="shared" si="7"/>
        <v>0.2868513173248173</v>
      </c>
      <c r="V22" s="46">
        <v>58597</v>
      </c>
      <c r="W22" s="48">
        <v>9268</v>
      </c>
      <c r="X22" s="48">
        <f t="shared" si="8"/>
        <v>67865</v>
      </c>
      <c r="Y22" s="45">
        <f t="shared" si="9"/>
        <v>0.2778562508956171</v>
      </c>
      <c r="Z22" s="41">
        <f t="shared" si="10"/>
        <v>224078</v>
      </c>
      <c r="AA22" s="42">
        <f t="shared" si="11"/>
        <v>33954</v>
      </c>
      <c r="AB22" s="42">
        <f t="shared" si="12"/>
        <v>258032</v>
      </c>
      <c r="AC22" s="45">
        <f t="shared" si="13"/>
        <v>1.0564474195991729</v>
      </c>
      <c r="AD22" s="41">
        <v>0</v>
      </c>
      <c r="AE22" s="42">
        <v>0</v>
      </c>
      <c r="AF22" s="42">
        <f t="shared" si="14"/>
        <v>0</v>
      </c>
      <c r="AG22" s="45">
        <f t="shared" si="15"/>
        <v>0</v>
      </c>
      <c r="AH22" s="45">
        <f t="shared" si="16"/>
        <v>0</v>
      </c>
      <c r="AI22" s="14">
        <v>0</v>
      </c>
      <c r="AJ22" s="14">
        <v>0</v>
      </c>
      <c r="AK22" s="14">
        <v>0</v>
      </c>
      <c r="AL22" s="14"/>
    </row>
    <row r="23" spans="1:38" s="15" customFormat="1" ht="12.75">
      <c r="A23" s="30" t="s">
        <v>114</v>
      </c>
      <c r="B23" s="94" t="s">
        <v>575</v>
      </c>
      <c r="C23" s="40" t="s">
        <v>576</v>
      </c>
      <c r="D23" s="41">
        <v>316294</v>
      </c>
      <c r="E23" s="42">
        <v>28456</v>
      </c>
      <c r="F23" s="43">
        <f t="shared" si="0"/>
        <v>344750</v>
      </c>
      <c r="G23" s="41">
        <v>399308</v>
      </c>
      <c r="H23" s="42">
        <v>22222</v>
      </c>
      <c r="I23" s="44">
        <f t="shared" si="1"/>
        <v>421530</v>
      </c>
      <c r="J23" s="41">
        <v>61081</v>
      </c>
      <c r="K23" s="42">
        <v>1118</v>
      </c>
      <c r="L23" s="42">
        <f t="shared" si="2"/>
        <v>62199</v>
      </c>
      <c r="M23" s="45">
        <f t="shared" si="3"/>
        <v>0.18041769398114577</v>
      </c>
      <c r="N23" s="46">
        <v>77625</v>
      </c>
      <c r="O23" s="47">
        <v>3291</v>
      </c>
      <c r="P23" s="48">
        <f t="shared" si="4"/>
        <v>80916</v>
      </c>
      <c r="Q23" s="45">
        <f t="shared" si="5"/>
        <v>0.1919578677674187</v>
      </c>
      <c r="R23" s="46">
        <v>72585</v>
      </c>
      <c r="S23" s="48">
        <v>4322</v>
      </c>
      <c r="T23" s="48">
        <f t="shared" si="6"/>
        <v>76907</v>
      </c>
      <c r="U23" s="45">
        <f t="shared" si="7"/>
        <v>0.18244727540151354</v>
      </c>
      <c r="V23" s="46">
        <v>103304</v>
      </c>
      <c r="W23" s="48">
        <v>8255</v>
      </c>
      <c r="X23" s="48">
        <f t="shared" si="8"/>
        <v>111559</v>
      </c>
      <c r="Y23" s="45">
        <f t="shared" si="9"/>
        <v>0.2646525751429317</v>
      </c>
      <c r="Z23" s="41">
        <f t="shared" si="10"/>
        <v>314595</v>
      </c>
      <c r="AA23" s="42">
        <f t="shared" si="11"/>
        <v>16986</v>
      </c>
      <c r="AB23" s="42">
        <f t="shared" si="12"/>
        <v>331581</v>
      </c>
      <c r="AC23" s="45">
        <f t="shared" si="13"/>
        <v>0.7866130524517828</v>
      </c>
      <c r="AD23" s="41">
        <v>0</v>
      </c>
      <c r="AE23" s="42">
        <v>0</v>
      </c>
      <c r="AF23" s="42">
        <f t="shared" si="14"/>
        <v>0</v>
      </c>
      <c r="AG23" s="45">
        <f t="shared" si="15"/>
        <v>0</v>
      </c>
      <c r="AH23" s="45">
        <f t="shared" si="16"/>
        <v>0</v>
      </c>
      <c r="AI23" s="14">
        <v>0</v>
      </c>
      <c r="AJ23" s="14">
        <v>0</v>
      </c>
      <c r="AK23" s="14">
        <v>0</v>
      </c>
      <c r="AL23" s="14"/>
    </row>
    <row r="24" spans="1:38" s="87" customFormat="1" ht="12.75">
      <c r="A24" s="95"/>
      <c r="B24" s="112" t="s">
        <v>661</v>
      </c>
      <c r="C24" s="33"/>
      <c r="D24" s="52">
        <f>SUM(D18:D23)</f>
        <v>2346265</v>
      </c>
      <c r="E24" s="53">
        <f>SUM(E18:E23)</f>
        <v>555706</v>
      </c>
      <c r="F24" s="89">
        <f t="shared" si="0"/>
        <v>2901971</v>
      </c>
      <c r="G24" s="52">
        <f>SUM(G18:G23)</f>
        <v>2528566</v>
      </c>
      <c r="H24" s="53">
        <f>SUM(H18:H23)</f>
        <v>608729</v>
      </c>
      <c r="I24" s="54">
        <f t="shared" si="1"/>
        <v>3137295</v>
      </c>
      <c r="J24" s="52">
        <f>SUM(J18:J23)</f>
        <v>458967</v>
      </c>
      <c r="K24" s="53">
        <f>SUM(K18:K23)</f>
        <v>63325</v>
      </c>
      <c r="L24" s="53">
        <f t="shared" si="2"/>
        <v>522292</v>
      </c>
      <c r="M24" s="55">
        <f t="shared" si="3"/>
        <v>0.17997836642750736</v>
      </c>
      <c r="N24" s="74">
        <f>SUM(N18:N23)</f>
        <v>504229</v>
      </c>
      <c r="O24" s="75">
        <f>SUM(O18:O23)</f>
        <v>129321</v>
      </c>
      <c r="P24" s="76">
        <f t="shared" si="4"/>
        <v>633550</v>
      </c>
      <c r="Q24" s="55">
        <f t="shared" si="5"/>
        <v>0.2019414814354404</v>
      </c>
      <c r="R24" s="74">
        <f>SUM(R18:R23)</f>
        <v>556670</v>
      </c>
      <c r="S24" s="76">
        <f>SUM(S18:S23)</f>
        <v>72269</v>
      </c>
      <c r="T24" s="76">
        <f t="shared" si="6"/>
        <v>628939</v>
      </c>
      <c r="U24" s="55">
        <f t="shared" si="7"/>
        <v>0.20047174397052236</v>
      </c>
      <c r="V24" s="74">
        <f>SUM(V18:V23)</f>
        <v>799074</v>
      </c>
      <c r="W24" s="76">
        <f>SUM(W18:W23)</f>
        <v>229007</v>
      </c>
      <c r="X24" s="76">
        <f t="shared" si="8"/>
        <v>1028081</v>
      </c>
      <c r="Y24" s="55">
        <f t="shared" si="9"/>
        <v>0.327696630377443</v>
      </c>
      <c r="Z24" s="52">
        <f t="shared" si="10"/>
        <v>2318940</v>
      </c>
      <c r="AA24" s="53">
        <f t="shared" si="11"/>
        <v>493922</v>
      </c>
      <c r="AB24" s="53">
        <f t="shared" si="12"/>
        <v>2812862</v>
      </c>
      <c r="AC24" s="55">
        <f t="shared" si="13"/>
        <v>0.8965883029807525</v>
      </c>
      <c r="AD24" s="52">
        <f>SUM(AD18:AD23)</f>
        <v>302055</v>
      </c>
      <c r="AE24" s="53">
        <f>SUM(AE18:AE23)</f>
        <v>26642</v>
      </c>
      <c r="AF24" s="53">
        <f t="shared" si="14"/>
        <v>328697</v>
      </c>
      <c r="AG24" s="55">
        <f t="shared" si="15"/>
        <v>0.8817528829832958</v>
      </c>
      <c r="AH24" s="55">
        <f t="shared" si="16"/>
        <v>2.127746830667758</v>
      </c>
      <c r="AI24" s="96">
        <f>SUM(AI18:AI23)</f>
        <v>1364783</v>
      </c>
      <c r="AJ24" s="96">
        <f>SUM(AJ18:AJ23)</f>
        <v>1372710</v>
      </c>
      <c r="AK24" s="96">
        <f>SUM(AK18:AK23)</f>
        <v>1210391</v>
      </c>
      <c r="AL24" s="96"/>
    </row>
    <row r="25" spans="1:38" s="15" customFormat="1" ht="12.75">
      <c r="A25" s="30" t="s">
        <v>95</v>
      </c>
      <c r="B25" s="94" t="s">
        <v>577</v>
      </c>
      <c r="C25" s="40" t="s">
        <v>578</v>
      </c>
      <c r="D25" s="41">
        <v>0</v>
      </c>
      <c r="E25" s="42">
        <v>0</v>
      </c>
      <c r="F25" s="43">
        <f t="shared" si="0"/>
        <v>0</v>
      </c>
      <c r="G25" s="41">
        <v>0</v>
      </c>
      <c r="H25" s="42">
        <v>0</v>
      </c>
      <c r="I25" s="44">
        <f t="shared" si="1"/>
        <v>0</v>
      </c>
      <c r="J25" s="41">
        <v>39143</v>
      </c>
      <c r="K25" s="42">
        <v>6071</v>
      </c>
      <c r="L25" s="42">
        <f t="shared" si="2"/>
        <v>45214</v>
      </c>
      <c r="M25" s="45">
        <f t="shared" si="3"/>
        <v>0</v>
      </c>
      <c r="N25" s="46">
        <v>48657</v>
      </c>
      <c r="O25" s="47">
        <v>13834</v>
      </c>
      <c r="P25" s="48">
        <f t="shared" si="4"/>
        <v>62491</v>
      </c>
      <c r="Q25" s="45">
        <f t="shared" si="5"/>
        <v>0</v>
      </c>
      <c r="R25" s="46">
        <v>47201</v>
      </c>
      <c r="S25" s="48">
        <v>13510</v>
      </c>
      <c r="T25" s="48">
        <f t="shared" si="6"/>
        <v>60711</v>
      </c>
      <c r="U25" s="45">
        <f t="shared" si="7"/>
        <v>0</v>
      </c>
      <c r="V25" s="46">
        <v>52826</v>
      </c>
      <c r="W25" s="48">
        <v>23828</v>
      </c>
      <c r="X25" s="48">
        <f t="shared" si="8"/>
        <v>76654</v>
      </c>
      <c r="Y25" s="45">
        <f t="shared" si="9"/>
        <v>0</v>
      </c>
      <c r="Z25" s="41">
        <f t="shared" si="10"/>
        <v>187827</v>
      </c>
      <c r="AA25" s="42">
        <f t="shared" si="11"/>
        <v>57243</v>
      </c>
      <c r="AB25" s="42">
        <f t="shared" si="12"/>
        <v>245070</v>
      </c>
      <c r="AC25" s="45">
        <f t="shared" si="13"/>
        <v>0</v>
      </c>
      <c r="AD25" s="41">
        <v>0</v>
      </c>
      <c r="AE25" s="42">
        <v>0</v>
      </c>
      <c r="AF25" s="42">
        <f t="shared" si="14"/>
        <v>0</v>
      </c>
      <c r="AG25" s="45">
        <f t="shared" si="15"/>
        <v>0</v>
      </c>
      <c r="AH25" s="45">
        <f t="shared" si="16"/>
        <v>0</v>
      </c>
      <c r="AI25" s="14">
        <v>0</v>
      </c>
      <c r="AJ25" s="14">
        <v>0</v>
      </c>
      <c r="AK25" s="14">
        <v>0</v>
      </c>
      <c r="AL25" s="14"/>
    </row>
    <row r="26" spans="1:38" s="15" customFormat="1" ht="12.75">
      <c r="A26" s="30" t="s">
        <v>95</v>
      </c>
      <c r="B26" s="94" t="s">
        <v>579</v>
      </c>
      <c r="C26" s="40" t="s">
        <v>580</v>
      </c>
      <c r="D26" s="41">
        <v>401026</v>
      </c>
      <c r="E26" s="42">
        <v>191576</v>
      </c>
      <c r="F26" s="43">
        <f t="shared" si="0"/>
        <v>592602</v>
      </c>
      <c r="G26" s="41">
        <v>401026</v>
      </c>
      <c r="H26" s="42">
        <v>191576</v>
      </c>
      <c r="I26" s="44">
        <f t="shared" si="1"/>
        <v>592602</v>
      </c>
      <c r="J26" s="41">
        <v>21027</v>
      </c>
      <c r="K26" s="42">
        <v>12735</v>
      </c>
      <c r="L26" s="42">
        <f t="shared" si="2"/>
        <v>33762</v>
      </c>
      <c r="M26" s="45">
        <f t="shared" si="3"/>
        <v>0.05697247056202983</v>
      </c>
      <c r="N26" s="46">
        <v>92342</v>
      </c>
      <c r="O26" s="47">
        <v>39787</v>
      </c>
      <c r="P26" s="48">
        <f t="shared" si="4"/>
        <v>132129</v>
      </c>
      <c r="Q26" s="45">
        <f t="shared" si="5"/>
        <v>0.2229641479441514</v>
      </c>
      <c r="R26" s="46">
        <v>99723</v>
      </c>
      <c r="S26" s="48">
        <v>38293</v>
      </c>
      <c r="T26" s="48">
        <f t="shared" si="6"/>
        <v>138016</v>
      </c>
      <c r="U26" s="45">
        <f t="shared" si="7"/>
        <v>0.232898302739444</v>
      </c>
      <c r="V26" s="46">
        <v>102388</v>
      </c>
      <c r="W26" s="48">
        <v>52226</v>
      </c>
      <c r="X26" s="48">
        <f t="shared" si="8"/>
        <v>154614</v>
      </c>
      <c r="Y26" s="45">
        <f t="shared" si="9"/>
        <v>0.2609069831016433</v>
      </c>
      <c r="Z26" s="41">
        <f t="shared" si="10"/>
        <v>315480</v>
      </c>
      <c r="AA26" s="42">
        <f t="shared" si="11"/>
        <v>143041</v>
      </c>
      <c r="AB26" s="42">
        <f t="shared" si="12"/>
        <v>458521</v>
      </c>
      <c r="AC26" s="45">
        <f t="shared" si="13"/>
        <v>0.7737419043472685</v>
      </c>
      <c r="AD26" s="41">
        <v>0</v>
      </c>
      <c r="AE26" s="42">
        <v>0</v>
      </c>
      <c r="AF26" s="42">
        <f t="shared" si="14"/>
        <v>0</v>
      </c>
      <c r="AG26" s="45">
        <f t="shared" si="15"/>
        <v>0</v>
      </c>
      <c r="AH26" s="45">
        <f t="shared" si="16"/>
        <v>0</v>
      </c>
      <c r="AI26" s="14">
        <v>0</v>
      </c>
      <c r="AJ26" s="14">
        <v>0</v>
      </c>
      <c r="AK26" s="14">
        <v>0</v>
      </c>
      <c r="AL26" s="14"/>
    </row>
    <row r="27" spans="1:38" s="15" customFormat="1" ht="12.75">
      <c r="A27" s="30" t="s">
        <v>95</v>
      </c>
      <c r="B27" s="94" t="s">
        <v>581</v>
      </c>
      <c r="C27" s="40" t="s">
        <v>582</v>
      </c>
      <c r="D27" s="41">
        <v>102095</v>
      </c>
      <c r="E27" s="42">
        <v>27294</v>
      </c>
      <c r="F27" s="43">
        <f t="shared" si="0"/>
        <v>129389</v>
      </c>
      <c r="G27" s="41">
        <v>102095</v>
      </c>
      <c r="H27" s="42">
        <v>27294</v>
      </c>
      <c r="I27" s="44">
        <f t="shared" si="1"/>
        <v>129389</v>
      </c>
      <c r="J27" s="41">
        <v>22320</v>
      </c>
      <c r="K27" s="42">
        <v>3798</v>
      </c>
      <c r="L27" s="42">
        <f t="shared" si="2"/>
        <v>26118</v>
      </c>
      <c r="M27" s="45">
        <f t="shared" si="3"/>
        <v>0.20185641746980038</v>
      </c>
      <c r="N27" s="46">
        <v>26144</v>
      </c>
      <c r="O27" s="47">
        <v>3716</v>
      </c>
      <c r="P27" s="48">
        <f t="shared" si="4"/>
        <v>29860</v>
      </c>
      <c r="Q27" s="45">
        <f t="shared" si="5"/>
        <v>0.23077695940149473</v>
      </c>
      <c r="R27" s="46">
        <v>22075</v>
      </c>
      <c r="S27" s="48">
        <v>10815</v>
      </c>
      <c r="T27" s="48">
        <f t="shared" si="6"/>
        <v>32890</v>
      </c>
      <c r="U27" s="45">
        <f t="shared" si="7"/>
        <v>0.2541947151612579</v>
      </c>
      <c r="V27" s="46">
        <v>22228</v>
      </c>
      <c r="W27" s="48">
        <v>9225</v>
      </c>
      <c r="X27" s="48">
        <f t="shared" si="8"/>
        <v>31453</v>
      </c>
      <c r="Y27" s="45">
        <f t="shared" si="9"/>
        <v>0.24308867059796427</v>
      </c>
      <c r="Z27" s="41">
        <f t="shared" si="10"/>
        <v>92767</v>
      </c>
      <c r="AA27" s="42">
        <f t="shared" si="11"/>
        <v>27554</v>
      </c>
      <c r="AB27" s="42">
        <f t="shared" si="12"/>
        <v>120321</v>
      </c>
      <c r="AC27" s="45">
        <f t="shared" si="13"/>
        <v>0.9299167626305173</v>
      </c>
      <c r="AD27" s="41">
        <v>19521</v>
      </c>
      <c r="AE27" s="42">
        <v>8193</v>
      </c>
      <c r="AF27" s="42">
        <f t="shared" si="14"/>
        <v>27714</v>
      </c>
      <c r="AG27" s="45">
        <f t="shared" si="15"/>
        <v>0.772291414085749</v>
      </c>
      <c r="AH27" s="45">
        <f t="shared" si="16"/>
        <v>0.13491376199754646</v>
      </c>
      <c r="AI27" s="14">
        <v>127022</v>
      </c>
      <c r="AJ27" s="14">
        <v>127022</v>
      </c>
      <c r="AK27" s="14">
        <v>98098</v>
      </c>
      <c r="AL27" s="14"/>
    </row>
    <row r="28" spans="1:38" s="15" customFormat="1" ht="12.75">
      <c r="A28" s="30" t="s">
        <v>95</v>
      </c>
      <c r="B28" s="94" t="s">
        <v>583</v>
      </c>
      <c r="C28" s="40" t="s">
        <v>584</v>
      </c>
      <c r="D28" s="41">
        <v>87749</v>
      </c>
      <c r="E28" s="42">
        <v>38694</v>
      </c>
      <c r="F28" s="43">
        <f t="shared" si="0"/>
        <v>126443</v>
      </c>
      <c r="G28" s="41">
        <v>83248</v>
      </c>
      <c r="H28" s="42">
        <v>45968</v>
      </c>
      <c r="I28" s="44">
        <f t="shared" si="1"/>
        <v>129216</v>
      </c>
      <c r="J28" s="41">
        <v>13755</v>
      </c>
      <c r="K28" s="42">
        <v>1424</v>
      </c>
      <c r="L28" s="42">
        <f t="shared" si="2"/>
        <v>15179</v>
      </c>
      <c r="M28" s="45">
        <f t="shared" si="3"/>
        <v>0.12004618681935735</v>
      </c>
      <c r="N28" s="46">
        <v>17046</v>
      </c>
      <c r="O28" s="47">
        <v>3302</v>
      </c>
      <c r="P28" s="48">
        <f t="shared" si="4"/>
        <v>20348</v>
      </c>
      <c r="Q28" s="45">
        <f t="shared" si="5"/>
        <v>0.15747275879148093</v>
      </c>
      <c r="R28" s="46">
        <v>16884</v>
      </c>
      <c r="S28" s="48">
        <v>4492</v>
      </c>
      <c r="T28" s="48">
        <f t="shared" si="6"/>
        <v>21376</v>
      </c>
      <c r="U28" s="45">
        <f t="shared" si="7"/>
        <v>0.1654284299157999</v>
      </c>
      <c r="V28" s="46">
        <v>23920</v>
      </c>
      <c r="W28" s="48">
        <v>9785</v>
      </c>
      <c r="X28" s="48">
        <f t="shared" si="8"/>
        <v>33705</v>
      </c>
      <c r="Y28" s="45">
        <f t="shared" si="9"/>
        <v>0.26084231054977713</v>
      </c>
      <c r="Z28" s="41">
        <f t="shared" si="10"/>
        <v>71605</v>
      </c>
      <c r="AA28" s="42">
        <f t="shared" si="11"/>
        <v>19003</v>
      </c>
      <c r="AB28" s="42">
        <f t="shared" si="12"/>
        <v>90608</v>
      </c>
      <c r="AC28" s="45">
        <f t="shared" si="13"/>
        <v>0.7012134720158494</v>
      </c>
      <c r="AD28" s="41">
        <v>14458</v>
      </c>
      <c r="AE28" s="42">
        <v>5911</v>
      </c>
      <c r="AF28" s="42">
        <f t="shared" si="14"/>
        <v>20369</v>
      </c>
      <c r="AG28" s="45">
        <f t="shared" si="15"/>
        <v>0.7009911285148559</v>
      </c>
      <c r="AH28" s="45">
        <f t="shared" si="16"/>
        <v>0.654720408463842</v>
      </c>
      <c r="AI28" s="14">
        <v>82941</v>
      </c>
      <c r="AJ28" s="14">
        <v>90402</v>
      </c>
      <c r="AK28" s="14">
        <v>63371</v>
      </c>
      <c r="AL28" s="14"/>
    </row>
    <row r="29" spans="1:38" s="15" customFormat="1" ht="12.75">
      <c r="A29" s="30" t="s">
        <v>114</v>
      </c>
      <c r="B29" s="94" t="s">
        <v>585</v>
      </c>
      <c r="C29" s="40" t="s">
        <v>586</v>
      </c>
      <c r="D29" s="41">
        <v>122615</v>
      </c>
      <c r="E29" s="42">
        <v>1144</v>
      </c>
      <c r="F29" s="43">
        <f t="shared" si="0"/>
        <v>123759</v>
      </c>
      <c r="G29" s="41">
        <v>96959</v>
      </c>
      <c r="H29" s="42">
        <v>2994</v>
      </c>
      <c r="I29" s="44">
        <f t="shared" si="1"/>
        <v>99953</v>
      </c>
      <c r="J29" s="41">
        <v>17179</v>
      </c>
      <c r="K29" s="42">
        <v>48</v>
      </c>
      <c r="L29" s="42">
        <f t="shared" si="2"/>
        <v>17227</v>
      </c>
      <c r="M29" s="45">
        <f t="shared" si="3"/>
        <v>0.1391979573202757</v>
      </c>
      <c r="N29" s="46">
        <v>27867</v>
      </c>
      <c r="O29" s="47">
        <v>39</v>
      </c>
      <c r="P29" s="48">
        <f t="shared" si="4"/>
        <v>27906</v>
      </c>
      <c r="Q29" s="45">
        <f t="shared" si="5"/>
        <v>0.27919121987334045</v>
      </c>
      <c r="R29" s="46">
        <v>27087</v>
      </c>
      <c r="S29" s="48">
        <v>209</v>
      </c>
      <c r="T29" s="48">
        <f t="shared" si="6"/>
        <v>27296</v>
      </c>
      <c r="U29" s="45">
        <f t="shared" si="7"/>
        <v>0.2730883515252169</v>
      </c>
      <c r="V29" s="46">
        <v>24128</v>
      </c>
      <c r="W29" s="48">
        <v>520</v>
      </c>
      <c r="X29" s="48">
        <f t="shared" si="8"/>
        <v>24648</v>
      </c>
      <c r="Y29" s="45">
        <f t="shared" si="9"/>
        <v>0.24659590007303434</v>
      </c>
      <c r="Z29" s="41">
        <f t="shared" si="10"/>
        <v>96261</v>
      </c>
      <c r="AA29" s="42">
        <f t="shared" si="11"/>
        <v>816</v>
      </c>
      <c r="AB29" s="42">
        <f t="shared" si="12"/>
        <v>97077</v>
      </c>
      <c r="AC29" s="45">
        <f t="shared" si="13"/>
        <v>0.9712264764439287</v>
      </c>
      <c r="AD29" s="41">
        <v>27524</v>
      </c>
      <c r="AE29" s="42">
        <v>593</v>
      </c>
      <c r="AF29" s="42">
        <f t="shared" si="14"/>
        <v>28117</v>
      </c>
      <c r="AG29" s="45">
        <f t="shared" si="15"/>
        <v>0.7202236839286097</v>
      </c>
      <c r="AH29" s="45">
        <f t="shared" si="16"/>
        <v>-0.12337731621438985</v>
      </c>
      <c r="AI29" s="14">
        <v>130461</v>
      </c>
      <c r="AJ29" s="14">
        <v>140019</v>
      </c>
      <c r="AK29" s="14">
        <v>100845</v>
      </c>
      <c r="AL29" s="14"/>
    </row>
    <row r="30" spans="1:38" s="87" customFormat="1" ht="12.75">
      <c r="A30" s="95"/>
      <c r="B30" s="112" t="s">
        <v>662</v>
      </c>
      <c r="C30" s="33"/>
      <c r="D30" s="52">
        <f>SUM(D25:D29)</f>
        <v>713485</v>
      </c>
      <c r="E30" s="53">
        <f>SUM(E25:E29)</f>
        <v>258708</v>
      </c>
      <c r="F30" s="89">
        <f t="shared" si="0"/>
        <v>972193</v>
      </c>
      <c r="G30" s="52">
        <f>SUM(G25:G29)</f>
        <v>683328</v>
      </c>
      <c r="H30" s="53">
        <f>SUM(H25:H29)</f>
        <v>267832</v>
      </c>
      <c r="I30" s="54">
        <f t="shared" si="1"/>
        <v>951160</v>
      </c>
      <c r="J30" s="52">
        <f>SUM(J25:J29)</f>
        <v>113424</v>
      </c>
      <c r="K30" s="53">
        <f>SUM(K25:K29)</f>
        <v>24076</v>
      </c>
      <c r="L30" s="53">
        <f t="shared" si="2"/>
        <v>137500</v>
      </c>
      <c r="M30" s="55">
        <f t="shared" si="3"/>
        <v>0.14143282249512185</v>
      </c>
      <c r="N30" s="74">
        <f>SUM(N25:N29)</f>
        <v>212056</v>
      </c>
      <c r="O30" s="75">
        <f>SUM(O25:O29)</f>
        <v>60678</v>
      </c>
      <c r="P30" s="76">
        <f t="shared" si="4"/>
        <v>272734</v>
      </c>
      <c r="Q30" s="55">
        <f t="shared" si="5"/>
        <v>0.2867382984986753</v>
      </c>
      <c r="R30" s="74">
        <f>SUM(R25:R29)</f>
        <v>212970</v>
      </c>
      <c r="S30" s="76">
        <f>SUM(S25:S29)</f>
        <v>67319</v>
      </c>
      <c r="T30" s="76">
        <f t="shared" si="6"/>
        <v>280289</v>
      </c>
      <c r="U30" s="55">
        <f t="shared" si="7"/>
        <v>0.29468123133857604</v>
      </c>
      <c r="V30" s="74">
        <f>SUM(V25:V29)</f>
        <v>225490</v>
      </c>
      <c r="W30" s="76">
        <f>SUM(W25:W29)</f>
        <v>95584</v>
      </c>
      <c r="X30" s="76">
        <f t="shared" si="8"/>
        <v>321074</v>
      </c>
      <c r="Y30" s="55">
        <f t="shared" si="9"/>
        <v>0.33756045250010513</v>
      </c>
      <c r="Z30" s="52">
        <f t="shared" si="10"/>
        <v>763940</v>
      </c>
      <c r="AA30" s="53">
        <f t="shared" si="11"/>
        <v>247657</v>
      </c>
      <c r="AB30" s="53">
        <f t="shared" si="12"/>
        <v>1011597</v>
      </c>
      <c r="AC30" s="55">
        <f t="shared" si="13"/>
        <v>1.0635403086757222</v>
      </c>
      <c r="AD30" s="52">
        <f>SUM(AD25:AD29)</f>
        <v>61503</v>
      </c>
      <c r="AE30" s="53">
        <f>SUM(AE25:AE29)</f>
        <v>14697</v>
      </c>
      <c r="AF30" s="53">
        <f t="shared" si="14"/>
        <v>76200</v>
      </c>
      <c r="AG30" s="55">
        <f t="shared" si="15"/>
        <v>0.7338624619869462</v>
      </c>
      <c r="AH30" s="55">
        <f t="shared" si="16"/>
        <v>3.2135695538057742</v>
      </c>
      <c r="AI30" s="96">
        <f>SUM(AI25:AI29)</f>
        <v>340424</v>
      </c>
      <c r="AJ30" s="96">
        <f>SUM(AJ25:AJ29)</f>
        <v>357443</v>
      </c>
      <c r="AK30" s="96">
        <f>SUM(AK25:AK29)</f>
        <v>262314</v>
      </c>
      <c r="AL30" s="96"/>
    </row>
    <row r="31" spans="1:38" s="15" customFormat="1" ht="12.75">
      <c r="A31" s="30" t="s">
        <v>95</v>
      </c>
      <c r="B31" s="94" t="s">
        <v>587</v>
      </c>
      <c r="C31" s="40" t="s">
        <v>588</v>
      </c>
      <c r="D31" s="41">
        <v>62168</v>
      </c>
      <c r="E31" s="42">
        <v>13980</v>
      </c>
      <c r="F31" s="44">
        <f t="shared" si="0"/>
        <v>76148</v>
      </c>
      <c r="G31" s="41">
        <v>77850</v>
      </c>
      <c r="H31" s="42">
        <v>23928</v>
      </c>
      <c r="I31" s="44">
        <f t="shared" si="1"/>
        <v>101778</v>
      </c>
      <c r="J31" s="41">
        <v>11025</v>
      </c>
      <c r="K31" s="42">
        <v>368</v>
      </c>
      <c r="L31" s="42">
        <f t="shared" si="2"/>
        <v>11393</v>
      </c>
      <c r="M31" s="45">
        <f t="shared" si="3"/>
        <v>0.14961653621894205</v>
      </c>
      <c r="N31" s="46">
        <v>13982</v>
      </c>
      <c r="O31" s="47">
        <v>618</v>
      </c>
      <c r="P31" s="48">
        <f t="shared" si="4"/>
        <v>14600</v>
      </c>
      <c r="Q31" s="45">
        <f t="shared" si="5"/>
        <v>0.14344946845094225</v>
      </c>
      <c r="R31" s="46">
        <v>14283</v>
      </c>
      <c r="S31" s="48">
        <v>4478</v>
      </c>
      <c r="T31" s="48">
        <f t="shared" si="6"/>
        <v>18761</v>
      </c>
      <c r="U31" s="45">
        <f t="shared" si="7"/>
        <v>0.1843325669594608</v>
      </c>
      <c r="V31" s="46">
        <v>23263</v>
      </c>
      <c r="W31" s="48">
        <v>5076</v>
      </c>
      <c r="X31" s="48">
        <f t="shared" si="8"/>
        <v>28339</v>
      </c>
      <c r="Y31" s="45">
        <f t="shared" si="9"/>
        <v>0.2784393483857022</v>
      </c>
      <c r="Z31" s="41">
        <f t="shared" si="10"/>
        <v>62553</v>
      </c>
      <c r="AA31" s="42">
        <f t="shared" si="11"/>
        <v>10540</v>
      </c>
      <c r="AB31" s="42">
        <f t="shared" si="12"/>
        <v>73093</v>
      </c>
      <c r="AC31" s="45">
        <f t="shared" si="13"/>
        <v>0.7181610957181316</v>
      </c>
      <c r="AD31" s="41">
        <v>19294</v>
      </c>
      <c r="AE31" s="42">
        <v>6214</v>
      </c>
      <c r="AF31" s="42">
        <f t="shared" si="14"/>
        <v>25508</v>
      </c>
      <c r="AG31" s="45">
        <f t="shared" si="15"/>
        <v>0.8649568131240354</v>
      </c>
      <c r="AH31" s="45">
        <f t="shared" si="16"/>
        <v>0.11098478908577691</v>
      </c>
      <c r="AI31" s="14">
        <v>72730</v>
      </c>
      <c r="AJ31" s="14">
        <v>117281</v>
      </c>
      <c r="AK31" s="14">
        <v>101443</v>
      </c>
      <c r="AL31" s="14"/>
    </row>
    <row r="32" spans="1:38" s="15" customFormat="1" ht="12.75">
      <c r="A32" s="30" t="s">
        <v>95</v>
      </c>
      <c r="B32" s="94" t="s">
        <v>589</v>
      </c>
      <c r="C32" s="40" t="s">
        <v>590</v>
      </c>
      <c r="D32" s="41">
        <v>221162</v>
      </c>
      <c r="E32" s="42">
        <v>75703</v>
      </c>
      <c r="F32" s="43">
        <f t="shared" si="0"/>
        <v>296865</v>
      </c>
      <c r="G32" s="41">
        <v>230355</v>
      </c>
      <c r="H32" s="42">
        <v>65640</v>
      </c>
      <c r="I32" s="44">
        <f t="shared" si="1"/>
        <v>295995</v>
      </c>
      <c r="J32" s="41">
        <v>46482</v>
      </c>
      <c r="K32" s="42">
        <v>5192</v>
      </c>
      <c r="L32" s="42">
        <f t="shared" si="2"/>
        <v>51674</v>
      </c>
      <c r="M32" s="45">
        <f t="shared" si="3"/>
        <v>0.17406565273777644</v>
      </c>
      <c r="N32" s="46">
        <v>43984</v>
      </c>
      <c r="O32" s="47">
        <v>6468</v>
      </c>
      <c r="P32" s="48">
        <f t="shared" si="4"/>
        <v>50452</v>
      </c>
      <c r="Q32" s="45">
        <f t="shared" si="5"/>
        <v>0.17044882514907347</v>
      </c>
      <c r="R32" s="46">
        <v>39581</v>
      </c>
      <c r="S32" s="48">
        <v>5014</v>
      </c>
      <c r="T32" s="48">
        <f t="shared" si="6"/>
        <v>44595</v>
      </c>
      <c r="U32" s="45">
        <f t="shared" si="7"/>
        <v>0.15066132873866112</v>
      </c>
      <c r="V32" s="46">
        <v>48475</v>
      </c>
      <c r="W32" s="48">
        <v>24824</v>
      </c>
      <c r="X32" s="48">
        <f t="shared" si="8"/>
        <v>73299</v>
      </c>
      <c r="Y32" s="45">
        <f t="shared" si="9"/>
        <v>0.24763593979628035</v>
      </c>
      <c r="Z32" s="41">
        <f t="shared" si="10"/>
        <v>178522</v>
      </c>
      <c r="AA32" s="42">
        <f t="shared" si="11"/>
        <v>41498</v>
      </c>
      <c r="AB32" s="42">
        <f t="shared" si="12"/>
        <v>220020</v>
      </c>
      <c r="AC32" s="45">
        <f t="shared" si="13"/>
        <v>0.743323366948766</v>
      </c>
      <c r="AD32" s="41">
        <v>35705</v>
      </c>
      <c r="AE32" s="42">
        <v>15709</v>
      </c>
      <c r="AF32" s="42">
        <f t="shared" si="14"/>
        <v>51414</v>
      </c>
      <c r="AG32" s="45">
        <f t="shared" si="15"/>
        <v>0.7699405658688256</v>
      </c>
      <c r="AH32" s="45">
        <f t="shared" si="16"/>
        <v>0.4256622709767768</v>
      </c>
      <c r="AI32" s="14">
        <v>250502</v>
      </c>
      <c r="AJ32" s="14">
        <v>228993</v>
      </c>
      <c r="AK32" s="14">
        <v>176311</v>
      </c>
      <c r="AL32" s="14"/>
    </row>
    <row r="33" spans="1:38" s="15" customFormat="1" ht="12.75">
      <c r="A33" s="30" t="s">
        <v>95</v>
      </c>
      <c r="B33" s="94" t="s">
        <v>591</v>
      </c>
      <c r="C33" s="40" t="s">
        <v>592</v>
      </c>
      <c r="D33" s="41">
        <v>392681</v>
      </c>
      <c r="E33" s="42">
        <v>97138</v>
      </c>
      <c r="F33" s="43">
        <f t="shared" si="0"/>
        <v>489819</v>
      </c>
      <c r="G33" s="41">
        <v>426139</v>
      </c>
      <c r="H33" s="42">
        <v>107447</v>
      </c>
      <c r="I33" s="44">
        <f t="shared" si="1"/>
        <v>533586</v>
      </c>
      <c r="J33" s="41">
        <v>77248</v>
      </c>
      <c r="K33" s="42">
        <v>11820</v>
      </c>
      <c r="L33" s="42">
        <f t="shared" si="2"/>
        <v>89068</v>
      </c>
      <c r="M33" s="45">
        <f t="shared" si="3"/>
        <v>0.1818385975227584</v>
      </c>
      <c r="N33" s="46">
        <v>106799</v>
      </c>
      <c r="O33" s="47">
        <v>19653</v>
      </c>
      <c r="P33" s="48">
        <f t="shared" si="4"/>
        <v>126452</v>
      </c>
      <c r="Q33" s="45">
        <f t="shared" si="5"/>
        <v>0.23698522824811746</v>
      </c>
      <c r="R33" s="46">
        <v>69685</v>
      </c>
      <c r="S33" s="48">
        <v>20452</v>
      </c>
      <c r="T33" s="48">
        <f t="shared" si="6"/>
        <v>90137</v>
      </c>
      <c r="U33" s="45">
        <f t="shared" si="7"/>
        <v>0.16892684590675167</v>
      </c>
      <c r="V33" s="46">
        <v>115132</v>
      </c>
      <c r="W33" s="48">
        <v>45350</v>
      </c>
      <c r="X33" s="48">
        <f t="shared" si="8"/>
        <v>160482</v>
      </c>
      <c r="Y33" s="45">
        <f t="shared" si="9"/>
        <v>0.3007612643510137</v>
      </c>
      <c r="Z33" s="41">
        <f t="shared" si="10"/>
        <v>368864</v>
      </c>
      <c r="AA33" s="42">
        <f t="shared" si="11"/>
        <v>97275</v>
      </c>
      <c r="AB33" s="42">
        <f t="shared" si="12"/>
        <v>466139</v>
      </c>
      <c r="AC33" s="45">
        <f t="shared" si="13"/>
        <v>0.8735967585356438</v>
      </c>
      <c r="AD33" s="41">
        <v>91066</v>
      </c>
      <c r="AE33" s="42">
        <v>14745</v>
      </c>
      <c r="AF33" s="42">
        <f t="shared" si="14"/>
        <v>105811</v>
      </c>
      <c r="AG33" s="45">
        <f t="shared" si="15"/>
        <v>0.6456589998741264</v>
      </c>
      <c r="AH33" s="45">
        <f t="shared" si="16"/>
        <v>0.5166854107795975</v>
      </c>
      <c r="AI33" s="14">
        <v>487307</v>
      </c>
      <c r="AJ33" s="14">
        <v>579947</v>
      </c>
      <c r="AK33" s="14">
        <v>374448</v>
      </c>
      <c r="AL33" s="14"/>
    </row>
    <row r="34" spans="1:38" s="15" customFormat="1" ht="12.75">
      <c r="A34" s="30" t="s">
        <v>95</v>
      </c>
      <c r="B34" s="94" t="s">
        <v>62</v>
      </c>
      <c r="C34" s="40" t="s">
        <v>63</v>
      </c>
      <c r="D34" s="41">
        <v>737131</v>
      </c>
      <c r="E34" s="42">
        <v>330202</v>
      </c>
      <c r="F34" s="43">
        <f t="shared" si="0"/>
        <v>1067333</v>
      </c>
      <c r="G34" s="41">
        <v>772823</v>
      </c>
      <c r="H34" s="42">
        <v>286134</v>
      </c>
      <c r="I34" s="44">
        <f t="shared" si="1"/>
        <v>1058957</v>
      </c>
      <c r="J34" s="41">
        <v>130725</v>
      </c>
      <c r="K34" s="42">
        <v>42450</v>
      </c>
      <c r="L34" s="42">
        <f t="shared" si="2"/>
        <v>173175</v>
      </c>
      <c r="M34" s="45">
        <f t="shared" si="3"/>
        <v>0.1622502068239247</v>
      </c>
      <c r="N34" s="46">
        <v>174908</v>
      </c>
      <c r="O34" s="47">
        <v>68058</v>
      </c>
      <c r="P34" s="48">
        <f t="shared" si="4"/>
        <v>242966</v>
      </c>
      <c r="Q34" s="45">
        <f t="shared" si="5"/>
        <v>0.22943896683245874</v>
      </c>
      <c r="R34" s="46">
        <v>137462</v>
      </c>
      <c r="S34" s="48">
        <v>60155</v>
      </c>
      <c r="T34" s="48">
        <f t="shared" si="6"/>
        <v>197617</v>
      </c>
      <c r="U34" s="45">
        <f t="shared" si="7"/>
        <v>0.1866147539512936</v>
      </c>
      <c r="V34" s="46">
        <v>162195</v>
      </c>
      <c r="W34" s="48">
        <v>114260</v>
      </c>
      <c r="X34" s="48">
        <f t="shared" si="8"/>
        <v>276455</v>
      </c>
      <c r="Y34" s="45">
        <f t="shared" si="9"/>
        <v>0.26106348038683347</v>
      </c>
      <c r="Z34" s="41">
        <f t="shared" si="10"/>
        <v>605290</v>
      </c>
      <c r="AA34" s="42">
        <f t="shared" si="11"/>
        <v>284923</v>
      </c>
      <c r="AB34" s="42">
        <f t="shared" si="12"/>
        <v>890213</v>
      </c>
      <c r="AC34" s="45">
        <f t="shared" si="13"/>
        <v>0.8406507535244585</v>
      </c>
      <c r="AD34" s="41">
        <v>180412</v>
      </c>
      <c r="AE34" s="42">
        <v>133970</v>
      </c>
      <c r="AF34" s="42">
        <f t="shared" si="14"/>
        <v>314382</v>
      </c>
      <c r="AG34" s="45">
        <f t="shared" si="15"/>
        <v>0.8679161619062394</v>
      </c>
      <c r="AH34" s="45">
        <f t="shared" si="16"/>
        <v>-0.12063985851607284</v>
      </c>
      <c r="AI34" s="14">
        <v>911289</v>
      </c>
      <c r="AJ34" s="14">
        <v>908847</v>
      </c>
      <c r="AK34" s="14">
        <v>788803</v>
      </c>
      <c r="AL34" s="14"/>
    </row>
    <row r="35" spans="1:38" s="15" customFormat="1" ht="12.75">
      <c r="A35" s="30" t="s">
        <v>95</v>
      </c>
      <c r="B35" s="94" t="s">
        <v>593</v>
      </c>
      <c r="C35" s="40" t="s">
        <v>594</v>
      </c>
      <c r="D35" s="41">
        <v>209645</v>
      </c>
      <c r="E35" s="42">
        <v>29969</v>
      </c>
      <c r="F35" s="43">
        <f t="shared" si="0"/>
        <v>239614</v>
      </c>
      <c r="G35" s="41">
        <v>227963</v>
      </c>
      <c r="H35" s="42">
        <v>29609</v>
      </c>
      <c r="I35" s="44">
        <f t="shared" si="1"/>
        <v>257572</v>
      </c>
      <c r="J35" s="41">
        <v>57051</v>
      </c>
      <c r="K35" s="42">
        <v>1993</v>
      </c>
      <c r="L35" s="42">
        <f t="shared" si="2"/>
        <v>59044</v>
      </c>
      <c r="M35" s="45">
        <f t="shared" si="3"/>
        <v>0.2464129808775781</v>
      </c>
      <c r="N35" s="46">
        <v>56640</v>
      </c>
      <c r="O35" s="47">
        <v>3385</v>
      </c>
      <c r="P35" s="48">
        <f t="shared" si="4"/>
        <v>60025</v>
      </c>
      <c r="Q35" s="45">
        <f t="shared" si="5"/>
        <v>0.23304163496032176</v>
      </c>
      <c r="R35" s="46">
        <v>52099</v>
      </c>
      <c r="S35" s="48">
        <v>5310</v>
      </c>
      <c r="T35" s="48">
        <f t="shared" si="6"/>
        <v>57409</v>
      </c>
      <c r="U35" s="45">
        <f t="shared" si="7"/>
        <v>0.2228852515024925</v>
      </c>
      <c r="V35" s="46">
        <v>66015</v>
      </c>
      <c r="W35" s="48">
        <v>4961</v>
      </c>
      <c r="X35" s="48">
        <f t="shared" si="8"/>
        <v>70976</v>
      </c>
      <c r="Y35" s="45">
        <f t="shared" si="9"/>
        <v>0.27555790225645643</v>
      </c>
      <c r="Z35" s="41">
        <f t="shared" si="10"/>
        <v>231805</v>
      </c>
      <c r="AA35" s="42">
        <f t="shared" si="11"/>
        <v>15649</v>
      </c>
      <c r="AB35" s="42">
        <f t="shared" si="12"/>
        <v>247454</v>
      </c>
      <c r="AC35" s="45">
        <f t="shared" si="13"/>
        <v>0.9607177798829065</v>
      </c>
      <c r="AD35" s="41">
        <v>0</v>
      </c>
      <c r="AE35" s="42">
        <v>0</v>
      </c>
      <c r="AF35" s="42">
        <f t="shared" si="14"/>
        <v>0</v>
      </c>
      <c r="AG35" s="45">
        <f t="shared" si="15"/>
        <v>0</v>
      </c>
      <c r="AH35" s="45">
        <f t="shared" si="16"/>
        <v>0</v>
      </c>
      <c r="AI35" s="14">
        <v>0</v>
      </c>
      <c r="AJ35" s="14">
        <v>0</v>
      </c>
      <c r="AK35" s="14">
        <v>15164</v>
      </c>
      <c r="AL35" s="14"/>
    </row>
    <row r="36" spans="1:38" s="15" customFormat="1" ht="12.75">
      <c r="A36" s="30" t="s">
        <v>95</v>
      </c>
      <c r="B36" s="94" t="s">
        <v>595</v>
      </c>
      <c r="C36" s="40" t="s">
        <v>596</v>
      </c>
      <c r="D36" s="41">
        <v>211808</v>
      </c>
      <c r="E36" s="42">
        <v>90110</v>
      </c>
      <c r="F36" s="43">
        <f t="shared" si="0"/>
        <v>301918</v>
      </c>
      <c r="G36" s="41">
        <v>230076</v>
      </c>
      <c r="H36" s="42">
        <v>67185</v>
      </c>
      <c r="I36" s="44">
        <f t="shared" si="1"/>
        <v>297261</v>
      </c>
      <c r="J36" s="41">
        <v>34234</v>
      </c>
      <c r="K36" s="42">
        <v>2168</v>
      </c>
      <c r="L36" s="42">
        <f t="shared" si="2"/>
        <v>36402</v>
      </c>
      <c r="M36" s="45">
        <f t="shared" si="3"/>
        <v>0.12056916116296477</v>
      </c>
      <c r="N36" s="46">
        <v>58964</v>
      </c>
      <c r="O36" s="47">
        <v>9184</v>
      </c>
      <c r="P36" s="48">
        <f t="shared" si="4"/>
        <v>68148</v>
      </c>
      <c r="Q36" s="45">
        <f t="shared" si="5"/>
        <v>0.22925308062611643</v>
      </c>
      <c r="R36" s="46">
        <v>51837</v>
      </c>
      <c r="S36" s="48">
        <v>15628</v>
      </c>
      <c r="T36" s="48">
        <f t="shared" si="6"/>
        <v>67465</v>
      </c>
      <c r="U36" s="45">
        <f t="shared" si="7"/>
        <v>0.2269554364682888</v>
      </c>
      <c r="V36" s="46">
        <v>51089</v>
      </c>
      <c r="W36" s="48">
        <v>36524</v>
      </c>
      <c r="X36" s="48">
        <f t="shared" si="8"/>
        <v>87613</v>
      </c>
      <c r="Y36" s="45">
        <f t="shared" si="9"/>
        <v>0.29473425710066237</v>
      </c>
      <c r="Z36" s="41">
        <f t="shared" si="10"/>
        <v>196124</v>
      </c>
      <c r="AA36" s="42">
        <f t="shared" si="11"/>
        <v>63504</v>
      </c>
      <c r="AB36" s="42">
        <f t="shared" si="12"/>
        <v>259628</v>
      </c>
      <c r="AC36" s="45">
        <f t="shared" si="13"/>
        <v>0.8734008161178224</v>
      </c>
      <c r="AD36" s="41">
        <v>45709</v>
      </c>
      <c r="AE36" s="42">
        <v>30108</v>
      </c>
      <c r="AF36" s="42">
        <f t="shared" si="14"/>
        <v>75817</v>
      </c>
      <c r="AG36" s="45">
        <f t="shared" si="15"/>
        <v>0.9441308181755308</v>
      </c>
      <c r="AH36" s="45">
        <f t="shared" si="16"/>
        <v>0.15558515900127934</v>
      </c>
      <c r="AI36" s="14">
        <v>235809</v>
      </c>
      <c r="AJ36" s="14">
        <v>231344</v>
      </c>
      <c r="AK36" s="14">
        <v>218419</v>
      </c>
      <c r="AL36" s="14"/>
    </row>
    <row r="37" spans="1:38" s="15" customFormat="1" ht="12.75">
      <c r="A37" s="30" t="s">
        <v>95</v>
      </c>
      <c r="B37" s="94" t="s">
        <v>597</v>
      </c>
      <c r="C37" s="40" t="s">
        <v>598</v>
      </c>
      <c r="D37" s="41">
        <v>334730</v>
      </c>
      <c r="E37" s="42">
        <v>68617</v>
      </c>
      <c r="F37" s="43">
        <f t="shared" si="0"/>
        <v>403347</v>
      </c>
      <c r="G37" s="41">
        <v>363030</v>
      </c>
      <c r="H37" s="42">
        <v>70744</v>
      </c>
      <c r="I37" s="44">
        <f t="shared" si="1"/>
        <v>433774</v>
      </c>
      <c r="J37" s="41">
        <v>90730</v>
      </c>
      <c r="K37" s="42">
        <v>14407</v>
      </c>
      <c r="L37" s="42">
        <f t="shared" si="2"/>
        <v>105137</v>
      </c>
      <c r="M37" s="45">
        <f t="shared" si="3"/>
        <v>0.2606614156049258</v>
      </c>
      <c r="N37" s="46">
        <v>99410</v>
      </c>
      <c r="O37" s="47">
        <v>15691</v>
      </c>
      <c r="P37" s="48">
        <f t="shared" si="4"/>
        <v>115101</v>
      </c>
      <c r="Q37" s="45">
        <f t="shared" si="5"/>
        <v>0.26534785395159693</v>
      </c>
      <c r="R37" s="46">
        <v>68478</v>
      </c>
      <c r="S37" s="48">
        <v>16642</v>
      </c>
      <c r="T37" s="48">
        <f t="shared" si="6"/>
        <v>85120</v>
      </c>
      <c r="U37" s="45">
        <f t="shared" si="7"/>
        <v>0.1962312171776086</v>
      </c>
      <c r="V37" s="46">
        <v>89283</v>
      </c>
      <c r="W37" s="48">
        <v>21776</v>
      </c>
      <c r="X37" s="48">
        <f t="shared" si="8"/>
        <v>111059</v>
      </c>
      <c r="Y37" s="45">
        <f t="shared" si="9"/>
        <v>0.2560296375531959</v>
      </c>
      <c r="Z37" s="41">
        <f t="shared" si="10"/>
        <v>347901</v>
      </c>
      <c r="AA37" s="42">
        <f t="shared" si="11"/>
        <v>68516</v>
      </c>
      <c r="AB37" s="42">
        <f t="shared" si="12"/>
        <v>416417</v>
      </c>
      <c r="AC37" s="45">
        <f t="shared" si="13"/>
        <v>0.9599860756984051</v>
      </c>
      <c r="AD37" s="41">
        <v>86573</v>
      </c>
      <c r="AE37" s="42">
        <v>23526</v>
      </c>
      <c r="AF37" s="42">
        <f t="shared" si="14"/>
        <v>110099</v>
      </c>
      <c r="AG37" s="45">
        <f t="shared" si="15"/>
        <v>0.9652363982440407</v>
      </c>
      <c r="AH37" s="45">
        <f t="shared" si="16"/>
        <v>0.008719425244552603</v>
      </c>
      <c r="AI37" s="14">
        <v>362909</v>
      </c>
      <c r="AJ37" s="14">
        <v>382469</v>
      </c>
      <c r="AK37" s="14">
        <v>369173</v>
      </c>
      <c r="AL37" s="14"/>
    </row>
    <row r="38" spans="1:38" s="15" customFormat="1" ht="12.75">
      <c r="A38" s="30" t="s">
        <v>114</v>
      </c>
      <c r="B38" s="94" t="s">
        <v>599</v>
      </c>
      <c r="C38" s="40" t="s">
        <v>600</v>
      </c>
      <c r="D38" s="41">
        <v>160323</v>
      </c>
      <c r="E38" s="42">
        <v>22631</v>
      </c>
      <c r="F38" s="43">
        <f t="shared" si="0"/>
        <v>182954</v>
      </c>
      <c r="G38" s="41">
        <v>160323</v>
      </c>
      <c r="H38" s="42">
        <v>22631</v>
      </c>
      <c r="I38" s="44">
        <f t="shared" si="1"/>
        <v>182954</v>
      </c>
      <c r="J38" s="41">
        <v>30177</v>
      </c>
      <c r="K38" s="42">
        <v>2821</v>
      </c>
      <c r="L38" s="42">
        <f t="shared" si="2"/>
        <v>32998</v>
      </c>
      <c r="M38" s="45">
        <f t="shared" si="3"/>
        <v>0.18036227685647757</v>
      </c>
      <c r="N38" s="46">
        <v>43160</v>
      </c>
      <c r="O38" s="47">
        <v>5643</v>
      </c>
      <c r="P38" s="48">
        <f t="shared" si="4"/>
        <v>48803</v>
      </c>
      <c r="Q38" s="45">
        <f t="shared" si="5"/>
        <v>0.2667501120500235</v>
      </c>
      <c r="R38" s="46">
        <v>36551</v>
      </c>
      <c r="S38" s="48">
        <v>4570</v>
      </c>
      <c r="T38" s="48">
        <f t="shared" si="6"/>
        <v>41121</v>
      </c>
      <c r="U38" s="45">
        <f t="shared" si="7"/>
        <v>0.22476141543776032</v>
      </c>
      <c r="V38" s="46">
        <v>42819</v>
      </c>
      <c r="W38" s="48">
        <v>8619</v>
      </c>
      <c r="X38" s="48">
        <f t="shared" si="8"/>
        <v>51438</v>
      </c>
      <c r="Y38" s="45">
        <f t="shared" si="9"/>
        <v>0.2811526394612853</v>
      </c>
      <c r="Z38" s="41">
        <f t="shared" si="10"/>
        <v>152707</v>
      </c>
      <c r="AA38" s="42">
        <f t="shared" si="11"/>
        <v>21653</v>
      </c>
      <c r="AB38" s="42">
        <f t="shared" si="12"/>
        <v>174360</v>
      </c>
      <c r="AC38" s="45">
        <f t="shared" si="13"/>
        <v>0.9530264438055468</v>
      </c>
      <c r="AD38" s="41">
        <v>50834</v>
      </c>
      <c r="AE38" s="42">
        <v>7161</v>
      </c>
      <c r="AF38" s="42">
        <f t="shared" si="14"/>
        <v>57995</v>
      </c>
      <c r="AG38" s="45">
        <f t="shared" si="15"/>
        <v>0</v>
      </c>
      <c r="AH38" s="45">
        <f t="shared" si="16"/>
        <v>-0.11306147081644968</v>
      </c>
      <c r="AI38" s="14">
        <v>0</v>
      </c>
      <c r="AJ38" s="14">
        <v>0</v>
      </c>
      <c r="AK38" s="14">
        <v>168858</v>
      </c>
      <c r="AL38" s="14"/>
    </row>
    <row r="39" spans="1:38" s="87" customFormat="1" ht="12.75">
      <c r="A39" s="95"/>
      <c r="B39" s="112" t="s">
        <v>663</v>
      </c>
      <c r="C39" s="33"/>
      <c r="D39" s="52">
        <f>SUM(D31:D38)</f>
        <v>2329648</v>
      </c>
      <c r="E39" s="53">
        <f>SUM(E31:E38)</f>
        <v>728350</v>
      </c>
      <c r="F39" s="89">
        <f t="shared" si="0"/>
        <v>3057998</v>
      </c>
      <c r="G39" s="52">
        <f>SUM(G31:G38)</f>
        <v>2488559</v>
      </c>
      <c r="H39" s="53">
        <f>SUM(H31:H38)</f>
        <v>673318</v>
      </c>
      <c r="I39" s="54">
        <f t="shared" si="1"/>
        <v>3161877</v>
      </c>
      <c r="J39" s="52">
        <f>SUM(J31:J38)</f>
        <v>477672</v>
      </c>
      <c r="K39" s="53">
        <f>SUM(K31:K38)</f>
        <v>81219</v>
      </c>
      <c r="L39" s="53">
        <f t="shared" si="2"/>
        <v>558891</v>
      </c>
      <c r="M39" s="55">
        <f t="shared" si="3"/>
        <v>0.18276369049293034</v>
      </c>
      <c r="N39" s="74">
        <f>SUM(N31:N38)</f>
        <v>597847</v>
      </c>
      <c r="O39" s="75">
        <f>SUM(O31:O38)</f>
        <v>128700</v>
      </c>
      <c r="P39" s="76">
        <f t="shared" si="4"/>
        <v>726547</v>
      </c>
      <c r="Q39" s="55">
        <f t="shared" si="5"/>
        <v>0.22978344824925195</v>
      </c>
      <c r="R39" s="74">
        <f>SUM(R31:R38)</f>
        <v>469976</v>
      </c>
      <c r="S39" s="76">
        <f>SUM(S31:S38)</f>
        <v>132249</v>
      </c>
      <c r="T39" s="76">
        <f t="shared" si="6"/>
        <v>602225</v>
      </c>
      <c r="U39" s="55">
        <f t="shared" si="7"/>
        <v>0.1904643982039782</v>
      </c>
      <c r="V39" s="74">
        <f>SUM(V31:V38)</f>
        <v>598271</v>
      </c>
      <c r="W39" s="76">
        <f>SUM(W31:W38)</f>
        <v>261390</v>
      </c>
      <c r="X39" s="76">
        <f t="shared" si="8"/>
        <v>859661</v>
      </c>
      <c r="Y39" s="55">
        <f t="shared" si="9"/>
        <v>0.2718831251184028</v>
      </c>
      <c r="Z39" s="52">
        <f t="shared" si="10"/>
        <v>2143766</v>
      </c>
      <c r="AA39" s="53">
        <f t="shared" si="11"/>
        <v>603558</v>
      </c>
      <c r="AB39" s="53">
        <f t="shared" si="12"/>
        <v>2747324</v>
      </c>
      <c r="AC39" s="55">
        <f t="shared" si="13"/>
        <v>0.868890219322257</v>
      </c>
      <c r="AD39" s="52">
        <f>SUM(AD31:AD38)</f>
        <v>509593</v>
      </c>
      <c r="AE39" s="53">
        <f>SUM(AE31:AE38)</f>
        <v>231433</v>
      </c>
      <c r="AF39" s="53">
        <f t="shared" si="14"/>
        <v>741026</v>
      </c>
      <c r="AG39" s="55">
        <f t="shared" si="15"/>
        <v>0.9035224659752761</v>
      </c>
      <c r="AH39" s="55">
        <f t="shared" si="16"/>
        <v>0.1600955971855238</v>
      </c>
      <c r="AI39" s="96">
        <f>SUM(AI31:AI38)</f>
        <v>2320546</v>
      </c>
      <c r="AJ39" s="96">
        <f>SUM(AJ31:AJ38)</f>
        <v>2448881</v>
      </c>
      <c r="AK39" s="96">
        <f>SUM(AK31:AK38)</f>
        <v>2212619</v>
      </c>
      <c r="AL39" s="96"/>
    </row>
    <row r="40" spans="1:38" s="15" customFormat="1" ht="12.75">
      <c r="A40" s="30" t="s">
        <v>95</v>
      </c>
      <c r="B40" s="94" t="s">
        <v>601</v>
      </c>
      <c r="C40" s="40" t="s">
        <v>602</v>
      </c>
      <c r="D40" s="41">
        <v>21306</v>
      </c>
      <c r="E40" s="42">
        <v>5455</v>
      </c>
      <c r="F40" s="43">
        <f t="shared" si="0"/>
        <v>26761</v>
      </c>
      <c r="G40" s="41">
        <v>27793</v>
      </c>
      <c r="H40" s="42">
        <v>5446</v>
      </c>
      <c r="I40" s="44">
        <f t="shared" si="1"/>
        <v>33239</v>
      </c>
      <c r="J40" s="41">
        <v>3296</v>
      </c>
      <c r="K40" s="42">
        <v>1414</v>
      </c>
      <c r="L40" s="42">
        <f t="shared" si="2"/>
        <v>4710</v>
      </c>
      <c r="M40" s="45">
        <f t="shared" si="3"/>
        <v>0.1760023915399275</v>
      </c>
      <c r="N40" s="46">
        <v>5721</v>
      </c>
      <c r="O40" s="47">
        <v>1377</v>
      </c>
      <c r="P40" s="48">
        <f t="shared" si="4"/>
        <v>7098</v>
      </c>
      <c r="Q40" s="45">
        <f t="shared" si="5"/>
        <v>0.21354433045518817</v>
      </c>
      <c r="R40" s="46">
        <v>4707</v>
      </c>
      <c r="S40" s="48">
        <v>685</v>
      </c>
      <c r="T40" s="48">
        <f t="shared" si="6"/>
        <v>5392</v>
      </c>
      <c r="U40" s="45">
        <f t="shared" si="7"/>
        <v>0.1622190799963898</v>
      </c>
      <c r="V40" s="46">
        <v>8531</v>
      </c>
      <c r="W40" s="48">
        <v>1777</v>
      </c>
      <c r="X40" s="48">
        <f t="shared" si="8"/>
        <v>10308</v>
      </c>
      <c r="Y40" s="45">
        <f t="shared" si="9"/>
        <v>0.31011763290111016</v>
      </c>
      <c r="Z40" s="41">
        <f t="shared" si="10"/>
        <v>22255</v>
      </c>
      <c r="AA40" s="42">
        <f t="shared" si="11"/>
        <v>5253</v>
      </c>
      <c r="AB40" s="42">
        <f t="shared" si="12"/>
        <v>27508</v>
      </c>
      <c r="AC40" s="45">
        <f t="shared" si="13"/>
        <v>0.8275820572219381</v>
      </c>
      <c r="AD40" s="41">
        <v>6392</v>
      </c>
      <c r="AE40" s="42">
        <v>2136</v>
      </c>
      <c r="AF40" s="42">
        <f t="shared" si="14"/>
        <v>8528</v>
      </c>
      <c r="AG40" s="45">
        <f t="shared" si="15"/>
        <v>0.8818214672930972</v>
      </c>
      <c r="AH40" s="45">
        <f t="shared" si="16"/>
        <v>0.2087242026266416</v>
      </c>
      <c r="AI40" s="14">
        <v>24903</v>
      </c>
      <c r="AJ40" s="14">
        <v>24903</v>
      </c>
      <c r="AK40" s="14">
        <v>21960</v>
      </c>
      <c r="AL40" s="14"/>
    </row>
    <row r="41" spans="1:38" s="15" customFormat="1" ht="12.75">
      <c r="A41" s="30" t="s">
        <v>95</v>
      </c>
      <c r="B41" s="94" t="s">
        <v>603</v>
      </c>
      <c r="C41" s="40" t="s">
        <v>604</v>
      </c>
      <c r="D41" s="41">
        <v>16845</v>
      </c>
      <c r="E41" s="42">
        <v>6998</v>
      </c>
      <c r="F41" s="43">
        <f t="shared" si="0"/>
        <v>23843</v>
      </c>
      <c r="G41" s="41">
        <v>17521</v>
      </c>
      <c r="H41" s="42">
        <v>6998</v>
      </c>
      <c r="I41" s="44">
        <f t="shared" si="1"/>
        <v>24519</v>
      </c>
      <c r="J41" s="41">
        <v>3778</v>
      </c>
      <c r="K41" s="42">
        <v>0</v>
      </c>
      <c r="L41" s="42">
        <f t="shared" si="2"/>
        <v>3778</v>
      </c>
      <c r="M41" s="45">
        <f t="shared" si="3"/>
        <v>0.15845321478001928</v>
      </c>
      <c r="N41" s="46">
        <v>4735</v>
      </c>
      <c r="O41" s="47">
        <v>263</v>
      </c>
      <c r="P41" s="48">
        <f t="shared" si="4"/>
        <v>4998</v>
      </c>
      <c r="Q41" s="45">
        <f t="shared" si="5"/>
        <v>0.20384191851217423</v>
      </c>
      <c r="R41" s="46">
        <v>4256</v>
      </c>
      <c r="S41" s="48">
        <v>3122</v>
      </c>
      <c r="T41" s="48">
        <f t="shared" si="6"/>
        <v>7378</v>
      </c>
      <c r="U41" s="45">
        <f t="shared" si="7"/>
        <v>0.3009094987560667</v>
      </c>
      <c r="V41" s="46">
        <v>4576</v>
      </c>
      <c r="W41" s="48">
        <v>367</v>
      </c>
      <c r="X41" s="48">
        <f t="shared" si="8"/>
        <v>4943</v>
      </c>
      <c r="Y41" s="45">
        <f t="shared" si="9"/>
        <v>0.2015987601451935</v>
      </c>
      <c r="Z41" s="41">
        <f t="shared" si="10"/>
        <v>17345</v>
      </c>
      <c r="AA41" s="42">
        <f t="shared" si="11"/>
        <v>3752</v>
      </c>
      <c r="AB41" s="42">
        <f t="shared" si="12"/>
        <v>21097</v>
      </c>
      <c r="AC41" s="45">
        <f t="shared" si="13"/>
        <v>0.8604347648762184</v>
      </c>
      <c r="AD41" s="41">
        <v>4711</v>
      </c>
      <c r="AE41" s="42">
        <v>557</v>
      </c>
      <c r="AF41" s="42">
        <f t="shared" si="14"/>
        <v>5268</v>
      </c>
      <c r="AG41" s="45">
        <f t="shared" si="15"/>
        <v>0.8892772694561529</v>
      </c>
      <c r="AH41" s="45">
        <f t="shared" si="16"/>
        <v>-0.061693242217160216</v>
      </c>
      <c r="AI41" s="14">
        <v>19889</v>
      </c>
      <c r="AJ41" s="14">
        <v>19454</v>
      </c>
      <c r="AK41" s="14">
        <v>17300</v>
      </c>
      <c r="AL41" s="14"/>
    </row>
    <row r="42" spans="1:38" s="15" customFormat="1" ht="12.75">
      <c r="A42" s="30" t="s">
        <v>95</v>
      </c>
      <c r="B42" s="94" t="s">
        <v>605</v>
      </c>
      <c r="C42" s="40" t="s">
        <v>606</v>
      </c>
      <c r="D42" s="41">
        <v>98336</v>
      </c>
      <c r="E42" s="42">
        <v>36004</v>
      </c>
      <c r="F42" s="43">
        <f t="shared" si="0"/>
        <v>134340</v>
      </c>
      <c r="G42" s="41">
        <v>101213</v>
      </c>
      <c r="H42" s="42">
        <v>40338</v>
      </c>
      <c r="I42" s="44">
        <f t="shared" si="1"/>
        <v>141551</v>
      </c>
      <c r="J42" s="41">
        <v>21241</v>
      </c>
      <c r="K42" s="42">
        <v>14223</v>
      </c>
      <c r="L42" s="42">
        <f t="shared" si="2"/>
        <v>35464</v>
      </c>
      <c r="M42" s="45">
        <f t="shared" si="3"/>
        <v>0.2639868989132053</v>
      </c>
      <c r="N42" s="46">
        <v>23083</v>
      </c>
      <c r="O42" s="47">
        <v>13140</v>
      </c>
      <c r="P42" s="48">
        <f t="shared" si="4"/>
        <v>36223</v>
      </c>
      <c r="Q42" s="45">
        <f t="shared" si="5"/>
        <v>0.25590070010102367</v>
      </c>
      <c r="R42" s="46">
        <v>22162</v>
      </c>
      <c r="S42" s="48">
        <v>14764</v>
      </c>
      <c r="T42" s="48">
        <f t="shared" si="6"/>
        <v>36926</v>
      </c>
      <c r="U42" s="45">
        <f t="shared" si="7"/>
        <v>0.2608671079681528</v>
      </c>
      <c r="V42" s="46">
        <v>23897</v>
      </c>
      <c r="W42" s="48">
        <v>10875</v>
      </c>
      <c r="X42" s="48">
        <f t="shared" si="8"/>
        <v>34772</v>
      </c>
      <c r="Y42" s="45">
        <f t="shared" si="9"/>
        <v>0.24564997774653657</v>
      </c>
      <c r="Z42" s="41">
        <f t="shared" si="10"/>
        <v>90383</v>
      </c>
      <c r="AA42" s="42">
        <f t="shared" si="11"/>
        <v>53002</v>
      </c>
      <c r="AB42" s="42">
        <f t="shared" si="12"/>
        <v>143385</v>
      </c>
      <c r="AC42" s="45">
        <f t="shared" si="13"/>
        <v>1.0129564609222117</v>
      </c>
      <c r="AD42" s="41">
        <v>32114</v>
      </c>
      <c r="AE42" s="42">
        <v>-1050</v>
      </c>
      <c r="AF42" s="42">
        <f t="shared" si="14"/>
        <v>31064</v>
      </c>
      <c r="AG42" s="45">
        <f t="shared" si="15"/>
        <v>0.8920326610415314</v>
      </c>
      <c r="AH42" s="45">
        <f t="shared" si="16"/>
        <v>0.11936646922482619</v>
      </c>
      <c r="AI42" s="14">
        <v>93248</v>
      </c>
      <c r="AJ42" s="14">
        <v>124797</v>
      </c>
      <c r="AK42" s="14">
        <v>111323</v>
      </c>
      <c r="AL42" s="14"/>
    </row>
    <row r="43" spans="1:38" s="15" customFormat="1" ht="12.75">
      <c r="A43" s="30" t="s">
        <v>114</v>
      </c>
      <c r="B43" s="94" t="s">
        <v>607</v>
      </c>
      <c r="C43" s="40" t="s">
        <v>608</v>
      </c>
      <c r="D43" s="41">
        <v>51391</v>
      </c>
      <c r="E43" s="42">
        <v>6470</v>
      </c>
      <c r="F43" s="44">
        <f t="shared" si="0"/>
        <v>57861</v>
      </c>
      <c r="G43" s="41">
        <v>62927</v>
      </c>
      <c r="H43" s="42">
        <v>7647</v>
      </c>
      <c r="I43" s="43">
        <f t="shared" si="1"/>
        <v>70574</v>
      </c>
      <c r="J43" s="41">
        <v>10787</v>
      </c>
      <c r="K43" s="88">
        <v>3125</v>
      </c>
      <c r="L43" s="42">
        <f t="shared" si="2"/>
        <v>13912</v>
      </c>
      <c r="M43" s="45">
        <f t="shared" si="3"/>
        <v>0.2404382917682031</v>
      </c>
      <c r="N43" s="46">
        <v>11777</v>
      </c>
      <c r="O43" s="47">
        <v>247</v>
      </c>
      <c r="P43" s="48">
        <f t="shared" si="4"/>
        <v>12024</v>
      </c>
      <c r="Q43" s="45">
        <f t="shared" si="5"/>
        <v>0.17037435882903051</v>
      </c>
      <c r="R43" s="46">
        <v>13964</v>
      </c>
      <c r="S43" s="48">
        <v>2432</v>
      </c>
      <c r="T43" s="48">
        <f t="shared" si="6"/>
        <v>16396</v>
      </c>
      <c r="U43" s="45">
        <f t="shared" si="7"/>
        <v>0.2323235185762462</v>
      </c>
      <c r="V43" s="46">
        <v>14006</v>
      </c>
      <c r="W43" s="48">
        <v>1479</v>
      </c>
      <c r="X43" s="48">
        <f t="shared" si="8"/>
        <v>15485</v>
      </c>
      <c r="Y43" s="45">
        <f t="shared" si="9"/>
        <v>0.21941508204154506</v>
      </c>
      <c r="Z43" s="41">
        <f t="shared" si="10"/>
        <v>50534</v>
      </c>
      <c r="AA43" s="42">
        <f t="shared" si="11"/>
        <v>7283</v>
      </c>
      <c r="AB43" s="42">
        <f t="shared" si="12"/>
        <v>57817</v>
      </c>
      <c r="AC43" s="45">
        <f t="shared" si="13"/>
        <v>0.8192393799416215</v>
      </c>
      <c r="AD43" s="41">
        <v>9943</v>
      </c>
      <c r="AE43" s="42">
        <v>378</v>
      </c>
      <c r="AF43" s="42">
        <f t="shared" si="14"/>
        <v>10321</v>
      </c>
      <c r="AG43" s="45">
        <f t="shared" si="15"/>
        <v>0.8042401759186208</v>
      </c>
      <c r="AH43" s="45">
        <f t="shared" si="16"/>
        <v>0.5003391144268967</v>
      </c>
      <c r="AI43" s="14">
        <v>58206</v>
      </c>
      <c r="AJ43" s="14">
        <v>59573</v>
      </c>
      <c r="AK43" s="14">
        <v>47911</v>
      </c>
      <c r="AL43" s="14"/>
    </row>
    <row r="44" spans="1:38" s="87" customFormat="1" ht="12.75">
      <c r="A44" s="95"/>
      <c r="B44" s="112" t="s">
        <v>664</v>
      </c>
      <c r="C44" s="33"/>
      <c r="D44" s="52">
        <f>SUM(D40:D43)</f>
        <v>187878</v>
      </c>
      <c r="E44" s="53">
        <f>SUM(E40:E43)</f>
        <v>54927</v>
      </c>
      <c r="F44" s="54">
        <f t="shared" si="0"/>
        <v>242805</v>
      </c>
      <c r="G44" s="52">
        <f>SUM(G40:G43)</f>
        <v>209454</v>
      </c>
      <c r="H44" s="53">
        <f>SUM(H40:H43)</f>
        <v>60429</v>
      </c>
      <c r="I44" s="89">
        <f t="shared" si="1"/>
        <v>269883</v>
      </c>
      <c r="J44" s="52">
        <f>SUM(J40:J43)</f>
        <v>39102</v>
      </c>
      <c r="K44" s="90">
        <f>SUM(K40:K43)</f>
        <v>18762</v>
      </c>
      <c r="L44" s="53">
        <f t="shared" si="2"/>
        <v>57864</v>
      </c>
      <c r="M44" s="55">
        <f t="shared" si="3"/>
        <v>0.23831469697905727</v>
      </c>
      <c r="N44" s="74">
        <f>SUM(N40:N43)</f>
        <v>45316</v>
      </c>
      <c r="O44" s="75">
        <f>SUM(O40:O43)</f>
        <v>15027</v>
      </c>
      <c r="P44" s="76">
        <f t="shared" si="4"/>
        <v>60343</v>
      </c>
      <c r="Q44" s="55">
        <f t="shared" si="5"/>
        <v>0.223589481367852</v>
      </c>
      <c r="R44" s="74">
        <f>SUM(R40:R43)</f>
        <v>45089</v>
      </c>
      <c r="S44" s="76">
        <f>SUM(S40:S43)</f>
        <v>21003</v>
      </c>
      <c r="T44" s="76">
        <f t="shared" si="6"/>
        <v>66092</v>
      </c>
      <c r="U44" s="55">
        <f t="shared" si="7"/>
        <v>0.2448913047505771</v>
      </c>
      <c r="V44" s="74">
        <f>SUM(V40:V43)</f>
        <v>51010</v>
      </c>
      <c r="W44" s="76">
        <f>SUM(W40:W43)</f>
        <v>14498</v>
      </c>
      <c r="X44" s="76">
        <f t="shared" si="8"/>
        <v>65508</v>
      </c>
      <c r="Y44" s="55">
        <f t="shared" si="9"/>
        <v>0.24272740409733107</v>
      </c>
      <c r="Z44" s="52">
        <f t="shared" si="10"/>
        <v>180517</v>
      </c>
      <c r="AA44" s="53">
        <f t="shared" si="11"/>
        <v>69290</v>
      </c>
      <c r="AB44" s="53">
        <f t="shared" si="12"/>
        <v>249807</v>
      </c>
      <c r="AC44" s="55">
        <f t="shared" si="13"/>
        <v>0.9256122097353298</v>
      </c>
      <c r="AD44" s="52">
        <f>SUM(AD40:AD43)</f>
        <v>53160</v>
      </c>
      <c r="AE44" s="53">
        <f>SUM(AE40:AE43)</f>
        <v>2021</v>
      </c>
      <c r="AF44" s="53">
        <f t="shared" si="14"/>
        <v>55181</v>
      </c>
      <c r="AG44" s="55">
        <f t="shared" si="15"/>
        <v>0.8678205896111959</v>
      </c>
      <c r="AH44" s="55">
        <f t="shared" si="16"/>
        <v>0.18714775013138585</v>
      </c>
      <c r="AI44" s="96">
        <f>SUM(AI40:AI43)</f>
        <v>196246</v>
      </c>
      <c r="AJ44" s="96">
        <f>SUM(AJ40:AJ43)</f>
        <v>228727</v>
      </c>
      <c r="AK44" s="96">
        <f>SUM(AK40:AK43)</f>
        <v>198494</v>
      </c>
      <c r="AL44" s="96"/>
    </row>
    <row r="45" spans="1:38" s="87" customFormat="1" ht="12.75">
      <c r="A45" s="95"/>
      <c r="B45" s="112" t="s">
        <v>665</v>
      </c>
      <c r="C45" s="33"/>
      <c r="D45" s="52">
        <f>SUM(D9,D11:D16,D18:D23,D25:D29,D31:D38,D40:D43)</f>
        <v>24812503</v>
      </c>
      <c r="E45" s="53">
        <f>SUM(E9,E11:E16,E18:E23,E25:E29,E31:E38,E40:E43)</f>
        <v>5723613</v>
      </c>
      <c r="F45" s="54">
        <f t="shared" si="0"/>
        <v>30536116</v>
      </c>
      <c r="G45" s="52">
        <f>SUM(G9,G11:G16,G18:G23,G25:G29,G31:G38,G40:G43)</f>
        <v>26130092</v>
      </c>
      <c r="H45" s="53">
        <f>SUM(H9,H11:H16,H18:H23,H25:H29,H31:H38,H40:H43)</f>
        <v>7067183</v>
      </c>
      <c r="I45" s="89">
        <f t="shared" si="1"/>
        <v>33197275</v>
      </c>
      <c r="J45" s="52">
        <f>SUM(J9,J11:J16,J18:J23,J25:J29,J31:J38,J40:J43)</f>
        <v>5345267</v>
      </c>
      <c r="K45" s="90">
        <f>SUM(K9,K11:K16,K18:K23,K25:K29,K31:K38,K40:K43)</f>
        <v>1094283</v>
      </c>
      <c r="L45" s="53">
        <f t="shared" si="2"/>
        <v>6439550</v>
      </c>
      <c r="M45" s="55">
        <f t="shared" si="3"/>
        <v>0.21088307366922499</v>
      </c>
      <c r="N45" s="74">
        <f>SUM(N9,N11:N16,N18:N23,N25:N29,N31:N38,N40:N43)</f>
        <v>6235756</v>
      </c>
      <c r="O45" s="75">
        <f>SUM(O9,O11:O16,O18:O23,O25:O29,O31:O38,O40:O43)</f>
        <v>1520542</v>
      </c>
      <c r="P45" s="76">
        <f t="shared" si="4"/>
        <v>7756298</v>
      </c>
      <c r="Q45" s="55">
        <f t="shared" si="5"/>
        <v>0.23364261072633222</v>
      </c>
      <c r="R45" s="74">
        <f>SUM(R9,R11:R16,R18:R23,R25:R29,R31:R38,R40:R43)</f>
        <v>5895925</v>
      </c>
      <c r="S45" s="76">
        <f>SUM(S9,S11:S16,S18:S23,S25:S29,S31:S38,S40:S43)</f>
        <v>1218211</v>
      </c>
      <c r="T45" s="76">
        <f t="shared" si="6"/>
        <v>7114136</v>
      </c>
      <c r="U45" s="55">
        <f t="shared" si="7"/>
        <v>0.21429879410282923</v>
      </c>
      <c r="V45" s="74">
        <f>SUM(V9,V11:V16,V18:V23,V25:V29,V31:V38,V40:V43)</f>
        <v>6845534</v>
      </c>
      <c r="W45" s="76">
        <f>SUM(W9,W11:W16,W18:W23,W25:W29,W31:W38,W40:W43)</f>
        <v>2837579</v>
      </c>
      <c r="X45" s="76">
        <f t="shared" si="8"/>
        <v>9683113</v>
      </c>
      <c r="Y45" s="55">
        <f t="shared" si="9"/>
        <v>0.29168397104882854</v>
      </c>
      <c r="Z45" s="52">
        <f t="shared" si="10"/>
        <v>24322482</v>
      </c>
      <c r="AA45" s="53">
        <f t="shared" si="11"/>
        <v>6670615</v>
      </c>
      <c r="AB45" s="53">
        <f t="shared" si="12"/>
        <v>30993097</v>
      </c>
      <c r="AC45" s="55">
        <f t="shared" si="13"/>
        <v>0.933603646684856</v>
      </c>
      <c r="AD45" s="52">
        <f>SUM(AD9,AD11:AD16,AD18:AD23,AD25:AD29,AD31:AD38,AD40:AD43)</f>
        <v>4984317</v>
      </c>
      <c r="AE45" s="53">
        <f>SUM(AE9,AE11:AE16,AE18:AE23,AE25:AE29,AE31:AE38,AE40:AE43)</f>
        <v>1791236</v>
      </c>
      <c r="AF45" s="53">
        <f t="shared" si="14"/>
        <v>6775553</v>
      </c>
      <c r="AG45" s="55">
        <f t="shared" si="15"/>
        <v>0.9073820402182369</v>
      </c>
      <c r="AH45" s="55">
        <f t="shared" si="16"/>
        <v>0.42912512085729393</v>
      </c>
      <c r="AI45" s="96">
        <f>SUM(AI9,AI11:AI16,AI18:AI23,AI25:AI29,AI31:AI38,AI40:AI43)</f>
        <v>23849788</v>
      </c>
      <c r="AJ45" s="96">
        <f>SUM(AJ9,AJ11:AJ16,AJ18:AJ23,AJ25:AJ29,AJ31:AJ38,AJ40:AJ43)</f>
        <v>23855546</v>
      </c>
      <c r="AK45" s="96">
        <f>SUM(AK9,AK11:AK16,AK18:AK23,AK25:AK29,AK31:AK38,AK40:AK43)</f>
        <v>21646094</v>
      </c>
      <c r="AL45" s="96"/>
    </row>
    <row r="46" spans="1:38" s="15" customFormat="1" ht="12.75">
      <c r="A46" s="97"/>
      <c r="B46" s="98"/>
      <c r="C46" s="99"/>
      <c r="D46" s="100"/>
      <c r="E46" s="100"/>
      <c r="F46" s="101"/>
      <c r="G46" s="102"/>
      <c r="H46" s="100"/>
      <c r="I46" s="103"/>
      <c r="J46" s="102"/>
      <c r="K46" s="104"/>
      <c r="L46" s="100"/>
      <c r="M46" s="103"/>
      <c r="N46" s="102"/>
      <c r="O46" s="104"/>
      <c r="P46" s="100"/>
      <c r="Q46" s="103"/>
      <c r="R46" s="102"/>
      <c r="S46" s="104"/>
      <c r="T46" s="100"/>
      <c r="U46" s="103"/>
      <c r="V46" s="102"/>
      <c r="W46" s="104"/>
      <c r="X46" s="100"/>
      <c r="Y46" s="103"/>
      <c r="Z46" s="102"/>
      <c r="AA46" s="104"/>
      <c r="AB46" s="100"/>
      <c r="AC46" s="103"/>
      <c r="AD46" s="102"/>
      <c r="AE46" s="100"/>
      <c r="AF46" s="100"/>
      <c r="AG46" s="103"/>
      <c r="AH46" s="103"/>
      <c r="AI46" s="14"/>
      <c r="AJ46" s="14"/>
      <c r="AK46" s="14"/>
      <c r="AL46" s="14"/>
    </row>
    <row r="47" spans="1:38" s="15" customFormat="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1.42187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7" t="s">
        <v>0</v>
      </c>
      <c r="E4" s="117"/>
      <c r="F4" s="117"/>
      <c r="G4" s="117" t="s">
        <v>1</v>
      </c>
      <c r="H4" s="117"/>
      <c r="I4" s="117"/>
      <c r="J4" s="114" t="s">
        <v>2</v>
      </c>
      <c r="K4" s="115"/>
      <c r="L4" s="115"/>
      <c r="M4" s="116"/>
      <c r="N4" s="114" t="s">
        <v>3</v>
      </c>
      <c r="O4" s="118"/>
      <c r="P4" s="118"/>
      <c r="Q4" s="119"/>
      <c r="R4" s="114" t="s">
        <v>4</v>
      </c>
      <c r="S4" s="118"/>
      <c r="T4" s="118"/>
      <c r="U4" s="119"/>
      <c r="V4" s="114" t="s">
        <v>5</v>
      </c>
      <c r="W4" s="120"/>
      <c r="X4" s="120"/>
      <c r="Y4" s="121"/>
      <c r="Z4" s="114" t="s">
        <v>6</v>
      </c>
      <c r="AA4" s="115"/>
      <c r="AB4" s="115"/>
      <c r="AC4" s="116"/>
      <c r="AD4" s="114" t="s">
        <v>7</v>
      </c>
      <c r="AE4" s="115"/>
      <c r="AF4" s="115"/>
      <c r="AG4" s="116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25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34" t="s">
        <v>38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31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/>
      <c r="B9" s="39" t="s">
        <v>39</v>
      </c>
      <c r="C9" s="40" t="s">
        <v>40</v>
      </c>
      <c r="D9" s="41">
        <v>4336055</v>
      </c>
      <c r="E9" s="42">
        <v>1951352</v>
      </c>
      <c r="F9" s="43">
        <f>$D9+$E9</f>
        <v>6287407</v>
      </c>
      <c r="G9" s="41">
        <v>4204865</v>
      </c>
      <c r="H9" s="42">
        <v>2797395</v>
      </c>
      <c r="I9" s="44">
        <f>$G9+$H9</f>
        <v>7002260</v>
      </c>
      <c r="J9" s="41">
        <v>858113</v>
      </c>
      <c r="K9" s="42">
        <v>368001</v>
      </c>
      <c r="L9" s="42">
        <f>$J9+$K9</f>
        <v>1226114</v>
      </c>
      <c r="M9" s="45">
        <f>IF($F9=0,0,$L9/$F9)</f>
        <v>0.1950110753129231</v>
      </c>
      <c r="N9" s="46">
        <v>995751</v>
      </c>
      <c r="O9" s="47">
        <v>610896</v>
      </c>
      <c r="P9" s="48">
        <f>$N9+$O9</f>
        <v>1606647</v>
      </c>
      <c r="Q9" s="45">
        <f>IF($I9=0,0,$P9/$I9)</f>
        <v>0.22944692142251216</v>
      </c>
      <c r="R9" s="46">
        <v>1015658</v>
      </c>
      <c r="S9" s="48">
        <v>545082</v>
      </c>
      <c r="T9" s="48">
        <f>$R9+$S9</f>
        <v>1560740</v>
      </c>
      <c r="U9" s="45">
        <f>IF($I9=0,0,$T9/$I9)</f>
        <v>0.22289089522525585</v>
      </c>
      <c r="V9" s="46">
        <v>-546065</v>
      </c>
      <c r="W9" s="48">
        <v>757535</v>
      </c>
      <c r="X9" s="48">
        <f>$V9+$W9</f>
        <v>211470</v>
      </c>
      <c r="Y9" s="45">
        <f>IF($I9=0,0,$X9/$I9)</f>
        <v>0.030200249633689693</v>
      </c>
      <c r="Z9" s="41">
        <f>(($J9+$N9)+$R9)+$V9</f>
        <v>2323457</v>
      </c>
      <c r="AA9" s="42">
        <f>(($K9+$O9)+$S9)+$W9</f>
        <v>2281514</v>
      </c>
      <c r="AB9" s="42">
        <f>$Z9+$AA9</f>
        <v>4604971</v>
      </c>
      <c r="AC9" s="45">
        <f>IF($I9=0,0,$AB9/$I9)</f>
        <v>0.6576406760103166</v>
      </c>
      <c r="AD9" s="41">
        <v>946447</v>
      </c>
      <c r="AE9" s="42">
        <v>1001418</v>
      </c>
      <c r="AF9" s="42">
        <f>$AD9+$AE9</f>
        <v>1947865</v>
      </c>
      <c r="AG9" s="45">
        <f>IF($AJ9=0,0,$AK9/$AJ9)</f>
        <v>0.7075670262376557</v>
      </c>
      <c r="AH9" s="45">
        <f>IF($AF9=0,0,$X9/$AF9-1)</f>
        <v>-0.8914349813770461</v>
      </c>
      <c r="AI9" s="14">
        <v>7932416</v>
      </c>
      <c r="AJ9" s="14">
        <v>7932416</v>
      </c>
      <c r="AK9" s="14">
        <v>5612716</v>
      </c>
      <c r="AL9" s="14"/>
    </row>
    <row r="10" spans="1:38" s="15" customFormat="1" ht="12.75">
      <c r="A10" s="30"/>
      <c r="B10" s="39" t="s">
        <v>41</v>
      </c>
      <c r="C10" s="40" t="s">
        <v>42</v>
      </c>
      <c r="D10" s="41">
        <v>13503919</v>
      </c>
      <c r="E10" s="42">
        <v>2248236</v>
      </c>
      <c r="F10" s="44">
        <f aca="true" t="shared" si="0" ref="F10:F15">$D10+$E10</f>
        <v>15752155</v>
      </c>
      <c r="G10" s="41">
        <v>13898134</v>
      </c>
      <c r="H10" s="42">
        <v>2934433</v>
      </c>
      <c r="I10" s="44">
        <f aca="true" t="shared" si="1" ref="I10:I15">$G10+$H10</f>
        <v>16832567</v>
      </c>
      <c r="J10" s="41">
        <v>2748758</v>
      </c>
      <c r="K10" s="42">
        <v>199956</v>
      </c>
      <c r="L10" s="42">
        <f aca="true" t="shared" si="2" ref="L10:L15">$J10+$K10</f>
        <v>2948714</v>
      </c>
      <c r="M10" s="45">
        <f aca="true" t="shared" si="3" ref="M10:M15">IF($F10=0,0,$L10/$F10)</f>
        <v>0.18719432357033053</v>
      </c>
      <c r="N10" s="46">
        <v>3585580</v>
      </c>
      <c r="O10" s="47">
        <v>465510</v>
      </c>
      <c r="P10" s="48">
        <f aca="true" t="shared" si="4" ref="P10:P15">$N10+$O10</f>
        <v>4051090</v>
      </c>
      <c r="Q10" s="45">
        <f aca="true" t="shared" si="5" ref="Q10:Q15">IF($I10=0,0,$P10/$I10)</f>
        <v>0.24066976831281883</v>
      </c>
      <c r="R10" s="46">
        <v>3038666</v>
      </c>
      <c r="S10" s="48">
        <v>383759</v>
      </c>
      <c r="T10" s="48">
        <f aca="true" t="shared" si="6" ref="T10:T15">$R10+$S10</f>
        <v>3422425</v>
      </c>
      <c r="U10" s="45">
        <f aca="true" t="shared" si="7" ref="U10:U15">IF($I10=0,0,$T10/$I10)</f>
        <v>0.20332163240461185</v>
      </c>
      <c r="V10" s="46">
        <v>959085</v>
      </c>
      <c r="W10" s="48">
        <v>891508</v>
      </c>
      <c r="X10" s="48">
        <f aca="true" t="shared" si="8" ref="X10:X15">$V10+$W10</f>
        <v>1850593</v>
      </c>
      <c r="Y10" s="45">
        <f aca="true" t="shared" si="9" ref="Y10:Y15">IF($I10=0,0,$X10/$I10)</f>
        <v>0.1099412228687401</v>
      </c>
      <c r="Z10" s="41">
        <f aca="true" t="shared" si="10" ref="Z10:Z15">(($J10+$N10)+$R10)+$V10</f>
        <v>10332089</v>
      </c>
      <c r="AA10" s="42">
        <f aca="true" t="shared" si="11" ref="AA10:AA15">(($K10+$O10)+$S10)+$W10</f>
        <v>1940733</v>
      </c>
      <c r="AB10" s="42">
        <f aca="true" t="shared" si="12" ref="AB10:AB15">$Z10+$AA10</f>
        <v>12272822</v>
      </c>
      <c r="AC10" s="45">
        <f aca="true" t="shared" si="13" ref="AC10:AC15">IF($I10=0,0,$AB10/$I10)</f>
        <v>0.7291117272843768</v>
      </c>
      <c r="AD10" s="41">
        <v>3300618</v>
      </c>
      <c r="AE10" s="42">
        <v>888477</v>
      </c>
      <c r="AF10" s="42">
        <f aca="true" t="shared" si="14" ref="AF10:AF15">$AD10+$AE10</f>
        <v>4189095</v>
      </c>
      <c r="AG10" s="45">
        <f aca="true" t="shared" si="15" ref="AG10:AG15">IF($AJ10=0,0,$AK10/$AJ10)</f>
        <v>0.9030308629380578</v>
      </c>
      <c r="AH10" s="45">
        <f aca="true" t="shared" si="16" ref="AH10:AH15">IF($AF10=0,0,$X10/$AF10-1)</f>
        <v>-0.5582356093619266</v>
      </c>
      <c r="AI10" s="14">
        <v>13271410</v>
      </c>
      <c r="AJ10" s="14">
        <v>13703556</v>
      </c>
      <c r="AK10" s="14">
        <v>12374734</v>
      </c>
      <c r="AL10" s="14"/>
    </row>
    <row r="11" spans="1:38" s="15" customFormat="1" ht="12.75">
      <c r="A11" s="30"/>
      <c r="B11" s="39" t="s">
        <v>43</v>
      </c>
      <c r="C11" s="40" t="s">
        <v>44</v>
      </c>
      <c r="D11" s="41">
        <v>19626715</v>
      </c>
      <c r="E11" s="42">
        <v>5270489</v>
      </c>
      <c r="F11" s="44">
        <f t="shared" si="0"/>
        <v>24897204</v>
      </c>
      <c r="G11" s="41">
        <v>19626715</v>
      </c>
      <c r="H11" s="42">
        <v>6474589</v>
      </c>
      <c r="I11" s="44">
        <f t="shared" si="1"/>
        <v>26101304</v>
      </c>
      <c r="J11" s="41">
        <v>4860933</v>
      </c>
      <c r="K11" s="42">
        <v>1128157</v>
      </c>
      <c r="L11" s="42">
        <f t="shared" si="2"/>
        <v>5989090</v>
      </c>
      <c r="M11" s="45">
        <f t="shared" si="3"/>
        <v>0.24055271427265487</v>
      </c>
      <c r="N11" s="46">
        <v>5110795</v>
      </c>
      <c r="O11" s="47">
        <v>1697396</v>
      </c>
      <c r="P11" s="48">
        <f t="shared" si="4"/>
        <v>6808191</v>
      </c>
      <c r="Q11" s="45">
        <f t="shared" si="5"/>
        <v>0.2608371980189189</v>
      </c>
      <c r="R11" s="46">
        <v>4592524</v>
      </c>
      <c r="S11" s="48">
        <v>1447340</v>
      </c>
      <c r="T11" s="48">
        <f t="shared" si="6"/>
        <v>6039864</v>
      </c>
      <c r="U11" s="45">
        <f t="shared" si="7"/>
        <v>0.23140085261640567</v>
      </c>
      <c r="V11" s="46">
        <v>6026350</v>
      </c>
      <c r="W11" s="48">
        <v>2348799</v>
      </c>
      <c r="X11" s="48">
        <f t="shared" si="8"/>
        <v>8375149</v>
      </c>
      <c r="Y11" s="45">
        <f t="shared" si="9"/>
        <v>0.320870903614624</v>
      </c>
      <c r="Z11" s="41">
        <f t="shared" si="10"/>
        <v>20590602</v>
      </c>
      <c r="AA11" s="42">
        <f t="shared" si="11"/>
        <v>6621692</v>
      </c>
      <c r="AB11" s="42">
        <f t="shared" si="12"/>
        <v>27212294</v>
      </c>
      <c r="AC11" s="45">
        <f t="shared" si="13"/>
        <v>1.0425645400704884</v>
      </c>
      <c r="AD11" s="41">
        <v>5541960</v>
      </c>
      <c r="AE11" s="42">
        <v>1310884</v>
      </c>
      <c r="AF11" s="42">
        <f t="shared" si="14"/>
        <v>6852844</v>
      </c>
      <c r="AG11" s="45">
        <f t="shared" si="15"/>
        <v>0.9359070891786713</v>
      </c>
      <c r="AH11" s="45">
        <f t="shared" si="16"/>
        <v>0.2221420770704834</v>
      </c>
      <c r="AI11" s="14">
        <v>21544826</v>
      </c>
      <c r="AJ11" s="14">
        <v>21820666</v>
      </c>
      <c r="AK11" s="14">
        <v>20422116</v>
      </c>
      <c r="AL11" s="14"/>
    </row>
    <row r="12" spans="1:38" s="15" customFormat="1" ht="12.75">
      <c r="A12" s="30"/>
      <c r="B12" s="39" t="s">
        <v>45</v>
      </c>
      <c r="C12" s="40" t="s">
        <v>46</v>
      </c>
      <c r="D12" s="41">
        <v>12008872</v>
      </c>
      <c r="E12" s="42">
        <v>3161765</v>
      </c>
      <c r="F12" s="44">
        <f t="shared" si="0"/>
        <v>15170637</v>
      </c>
      <c r="G12" s="41">
        <v>12570387</v>
      </c>
      <c r="H12" s="42">
        <v>3050998</v>
      </c>
      <c r="I12" s="44">
        <f t="shared" si="1"/>
        <v>15621385</v>
      </c>
      <c r="J12" s="41">
        <v>2606884</v>
      </c>
      <c r="K12" s="42">
        <v>270800</v>
      </c>
      <c r="L12" s="42">
        <f t="shared" si="2"/>
        <v>2877684</v>
      </c>
      <c r="M12" s="45">
        <f t="shared" si="3"/>
        <v>0.18968775009249778</v>
      </c>
      <c r="N12" s="46">
        <v>3065609</v>
      </c>
      <c r="O12" s="47">
        <v>574014</v>
      </c>
      <c r="P12" s="48">
        <f t="shared" si="4"/>
        <v>3639623</v>
      </c>
      <c r="Q12" s="45">
        <f t="shared" si="5"/>
        <v>0.23298977651469444</v>
      </c>
      <c r="R12" s="46">
        <v>2858172</v>
      </c>
      <c r="S12" s="48">
        <v>402105</v>
      </c>
      <c r="T12" s="48">
        <f t="shared" si="6"/>
        <v>3260277</v>
      </c>
      <c r="U12" s="45">
        <f t="shared" si="7"/>
        <v>0.20870601422345073</v>
      </c>
      <c r="V12" s="46">
        <v>3600149</v>
      </c>
      <c r="W12" s="48">
        <v>1397238</v>
      </c>
      <c r="X12" s="48">
        <f t="shared" si="8"/>
        <v>4997387</v>
      </c>
      <c r="Y12" s="45">
        <f t="shared" si="9"/>
        <v>0.3199067816329986</v>
      </c>
      <c r="Z12" s="41">
        <f t="shared" si="10"/>
        <v>12130814</v>
      </c>
      <c r="AA12" s="42">
        <f t="shared" si="11"/>
        <v>2644157</v>
      </c>
      <c r="AB12" s="42">
        <f t="shared" si="12"/>
        <v>14774971</v>
      </c>
      <c r="AC12" s="45">
        <f t="shared" si="13"/>
        <v>0.9458169682137659</v>
      </c>
      <c r="AD12" s="41">
        <v>3360671</v>
      </c>
      <c r="AE12" s="42">
        <v>840315</v>
      </c>
      <c r="AF12" s="42">
        <f t="shared" si="14"/>
        <v>4200986</v>
      </c>
      <c r="AG12" s="45">
        <f t="shared" si="15"/>
        <v>0.9946638997126094</v>
      </c>
      <c r="AH12" s="45">
        <f t="shared" si="16"/>
        <v>0.18957478077765555</v>
      </c>
      <c r="AI12" s="14">
        <v>11853476</v>
      </c>
      <c r="AJ12" s="14">
        <v>11886958</v>
      </c>
      <c r="AK12" s="14">
        <v>11823528</v>
      </c>
      <c r="AL12" s="14"/>
    </row>
    <row r="13" spans="1:38" s="15" customFormat="1" ht="12.75">
      <c r="A13" s="30"/>
      <c r="B13" s="39" t="s">
        <v>47</v>
      </c>
      <c r="C13" s="40" t="s">
        <v>48</v>
      </c>
      <c r="D13" s="41">
        <v>14939483</v>
      </c>
      <c r="E13" s="42">
        <v>5929687</v>
      </c>
      <c r="F13" s="44">
        <f t="shared" si="0"/>
        <v>20869170</v>
      </c>
      <c r="G13" s="41">
        <v>15407512</v>
      </c>
      <c r="H13" s="42">
        <v>5929687</v>
      </c>
      <c r="I13" s="44">
        <f t="shared" si="1"/>
        <v>21337199</v>
      </c>
      <c r="J13" s="41">
        <v>3102988</v>
      </c>
      <c r="K13" s="42">
        <v>736617</v>
      </c>
      <c r="L13" s="42">
        <f t="shared" si="2"/>
        <v>3839605</v>
      </c>
      <c r="M13" s="45">
        <f t="shared" si="3"/>
        <v>0.1839845571242172</v>
      </c>
      <c r="N13" s="46">
        <v>3421748</v>
      </c>
      <c r="O13" s="47">
        <v>1873969</v>
      </c>
      <c r="P13" s="48">
        <f t="shared" si="4"/>
        <v>5295717</v>
      </c>
      <c r="Q13" s="45">
        <f t="shared" si="5"/>
        <v>0.24819176125226183</v>
      </c>
      <c r="R13" s="46">
        <v>3185465</v>
      </c>
      <c r="S13" s="48">
        <v>1310171</v>
      </c>
      <c r="T13" s="48">
        <f t="shared" si="6"/>
        <v>4495636</v>
      </c>
      <c r="U13" s="45">
        <f t="shared" si="7"/>
        <v>0.21069475895125692</v>
      </c>
      <c r="V13" s="46">
        <v>3666652</v>
      </c>
      <c r="W13" s="48">
        <v>2382291</v>
      </c>
      <c r="X13" s="48">
        <f t="shared" si="8"/>
        <v>6048943</v>
      </c>
      <c r="Y13" s="45">
        <f t="shared" si="9"/>
        <v>0.2834928333376841</v>
      </c>
      <c r="Z13" s="41">
        <f t="shared" si="10"/>
        <v>13376853</v>
      </c>
      <c r="AA13" s="42">
        <f t="shared" si="11"/>
        <v>6303048</v>
      </c>
      <c r="AB13" s="42">
        <f t="shared" si="12"/>
        <v>19679901</v>
      </c>
      <c r="AC13" s="45">
        <f t="shared" si="13"/>
        <v>0.9223282306173364</v>
      </c>
      <c r="AD13" s="41">
        <v>2987175</v>
      </c>
      <c r="AE13" s="42">
        <v>1843953</v>
      </c>
      <c r="AF13" s="42">
        <f t="shared" si="14"/>
        <v>4831128</v>
      </c>
      <c r="AG13" s="45">
        <f t="shared" si="15"/>
        <v>0.9433546456433934</v>
      </c>
      <c r="AH13" s="45">
        <f t="shared" si="16"/>
        <v>0.2520767406700879</v>
      </c>
      <c r="AI13" s="14">
        <v>15929565</v>
      </c>
      <c r="AJ13" s="14">
        <v>16053320</v>
      </c>
      <c r="AK13" s="14">
        <v>15143974</v>
      </c>
      <c r="AL13" s="14"/>
    </row>
    <row r="14" spans="1:38" s="15" customFormat="1" ht="12.75">
      <c r="A14" s="30"/>
      <c r="B14" s="39" t="s">
        <v>49</v>
      </c>
      <c r="C14" s="40" t="s">
        <v>50</v>
      </c>
      <c r="D14" s="41">
        <v>18017020</v>
      </c>
      <c r="E14" s="42">
        <v>3909092</v>
      </c>
      <c r="F14" s="44">
        <f t="shared" si="0"/>
        <v>21926112</v>
      </c>
      <c r="G14" s="41">
        <v>18886575</v>
      </c>
      <c r="H14" s="42">
        <v>5224063</v>
      </c>
      <c r="I14" s="44">
        <f t="shared" si="1"/>
        <v>24110638</v>
      </c>
      <c r="J14" s="41">
        <v>4042705</v>
      </c>
      <c r="K14" s="42">
        <v>851800</v>
      </c>
      <c r="L14" s="42">
        <f t="shared" si="2"/>
        <v>4894505</v>
      </c>
      <c r="M14" s="45">
        <f t="shared" si="3"/>
        <v>0.22322721876090024</v>
      </c>
      <c r="N14" s="46">
        <v>4621682</v>
      </c>
      <c r="O14" s="47">
        <v>1123569</v>
      </c>
      <c r="P14" s="48">
        <f t="shared" si="4"/>
        <v>5745251</v>
      </c>
      <c r="Q14" s="45">
        <f t="shared" si="5"/>
        <v>0.23828697523474907</v>
      </c>
      <c r="R14" s="46">
        <v>4372743</v>
      </c>
      <c r="S14" s="48">
        <v>882309</v>
      </c>
      <c r="T14" s="48">
        <f t="shared" si="6"/>
        <v>5255052</v>
      </c>
      <c r="U14" s="45">
        <f t="shared" si="7"/>
        <v>0.21795574219147582</v>
      </c>
      <c r="V14" s="46">
        <v>4868347</v>
      </c>
      <c r="W14" s="48">
        <v>2118005</v>
      </c>
      <c r="X14" s="48">
        <f t="shared" si="8"/>
        <v>6986352</v>
      </c>
      <c r="Y14" s="45">
        <f t="shared" si="9"/>
        <v>0.28976222031121696</v>
      </c>
      <c r="Z14" s="41">
        <f t="shared" si="10"/>
        <v>17905477</v>
      </c>
      <c r="AA14" s="42">
        <f t="shared" si="11"/>
        <v>4975683</v>
      </c>
      <c r="AB14" s="42">
        <f t="shared" si="12"/>
        <v>22881160</v>
      </c>
      <c r="AC14" s="45">
        <f t="shared" si="13"/>
        <v>0.949006824290589</v>
      </c>
      <c r="AD14" s="41">
        <v>3924133</v>
      </c>
      <c r="AE14" s="42">
        <v>1440165</v>
      </c>
      <c r="AF14" s="42">
        <f t="shared" si="14"/>
        <v>5364298</v>
      </c>
      <c r="AG14" s="45">
        <f t="shared" si="15"/>
        <v>0.909464714354169</v>
      </c>
      <c r="AH14" s="45">
        <f t="shared" si="16"/>
        <v>0.30237954714670967</v>
      </c>
      <c r="AI14" s="14">
        <v>19012724</v>
      </c>
      <c r="AJ14" s="14">
        <v>18800747</v>
      </c>
      <c r="AK14" s="14">
        <v>17098616</v>
      </c>
      <c r="AL14" s="14"/>
    </row>
    <row r="15" spans="1:38" s="15" customFormat="1" ht="12.75">
      <c r="A15" s="30"/>
      <c r="B15" s="111" t="s">
        <v>609</v>
      </c>
      <c r="C15" s="40"/>
      <c r="D15" s="52">
        <f>SUM(D9:D14)</f>
        <v>82432064</v>
      </c>
      <c r="E15" s="53">
        <f>SUM(E9:E14)</f>
        <v>22470621</v>
      </c>
      <c r="F15" s="54">
        <f t="shared" si="0"/>
        <v>104902685</v>
      </c>
      <c r="G15" s="52">
        <f>SUM(G9:G14)</f>
        <v>84594188</v>
      </c>
      <c r="H15" s="53">
        <f>SUM(H9:H14)</f>
        <v>26411165</v>
      </c>
      <c r="I15" s="54">
        <f t="shared" si="1"/>
        <v>111005353</v>
      </c>
      <c r="J15" s="52">
        <f>SUM(J9:J14)</f>
        <v>18220381</v>
      </c>
      <c r="K15" s="53">
        <f>SUM(K9:K14)</f>
        <v>3555331</v>
      </c>
      <c r="L15" s="53">
        <f t="shared" si="2"/>
        <v>21775712</v>
      </c>
      <c r="M15" s="55">
        <f t="shared" si="3"/>
        <v>0.20758012056602745</v>
      </c>
      <c r="N15" s="74">
        <f>SUM(N9:N14)</f>
        <v>20801165</v>
      </c>
      <c r="O15" s="75">
        <f>SUM(O9:O14)</f>
        <v>6345354</v>
      </c>
      <c r="P15" s="76">
        <f t="shared" si="4"/>
        <v>27146519</v>
      </c>
      <c r="Q15" s="55">
        <f t="shared" si="5"/>
        <v>0.244551440685928</v>
      </c>
      <c r="R15" s="74">
        <f>SUM(R9:R14)</f>
        <v>19063228</v>
      </c>
      <c r="S15" s="76">
        <f>SUM(S9:S14)</f>
        <v>4970766</v>
      </c>
      <c r="T15" s="76">
        <f t="shared" si="6"/>
        <v>24033994</v>
      </c>
      <c r="U15" s="55">
        <f t="shared" si="7"/>
        <v>0.21651202712719628</v>
      </c>
      <c r="V15" s="74">
        <f>SUM(V9:V14)</f>
        <v>18574518</v>
      </c>
      <c r="W15" s="76">
        <f>SUM(W9:W14)</f>
        <v>9895376</v>
      </c>
      <c r="X15" s="76">
        <f t="shared" si="8"/>
        <v>28469894</v>
      </c>
      <c r="Y15" s="55">
        <f t="shared" si="9"/>
        <v>0.25647316305547896</v>
      </c>
      <c r="Z15" s="52">
        <f t="shared" si="10"/>
        <v>76659292</v>
      </c>
      <c r="AA15" s="53">
        <f t="shared" si="11"/>
        <v>24766827</v>
      </c>
      <c r="AB15" s="53">
        <f t="shared" si="12"/>
        <v>101426119</v>
      </c>
      <c r="AC15" s="55">
        <f t="shared" si="13"/>
        <v>0.9137047562021626</v>
      </c>
      <c r="AD15" s="52">
        <f>SUM(AD9:AD14)</f>
        <v>20061004</v>
      </c>
      <c r="AE15" s="53">
        <f>SUM(AE9:AE14)</f>
        <v>7325212</v>
      </c>
      <c r="AF15" s="53">
        <f t="shared" si="14"/>
        <v>27386216</v>
      </c>
      <c r="AG15" s="55">
        <f t="shared" si="15"/>
        <v>0.9143882585960126</v>
      </c>
      <c r="AH15" s="55">
        <f t="shared" si="16"/>
        <v>0.03957019838009024</v>
      </c>
      <c r="AI15" s="14">
        <f>SUM(AI9:AI14)</f>
        <v>89544417</v>
      </c>
      <c r="AJ15" s="14">
        <f>SUM(AJ9:AJ14)</f>
        <v>90197663</v>
      </c>
      <c r="AK15" s="14">
        <f>SUM(AK9:AK14)</f>
        <v>82475684</v>
      </c>
      <c r="AL15" s="14"/>
    </row>
    <row r="16" spans="1:38" s="15" customFormat="1" ht="12.75">
      <c r="A16" s="59"/>
      <c r="B16" s="77"/>
      <c r="C16" s="78"/>
      <c r="D16" s="68"/>
      <c r="E16" s="69"/>
      <c r="F16" s="70"/>
      <c r="G16" s="68"/>
      <c r="H16" s="69"/>
      <c r="I16" s="70"/>
      <c r="J16" s="68"/>
      <c r="K16" s="69"/>
      <c r="L16" s="69"/>
      <c r="M16" s="71"/>
      <c r="N16" s="79"/>
      <c r="O16" s="80"/>
      <c r="P16" s="81"/>
      <c r="Q16" s="71"/>
      <c r="R16" s="79"/>
      <c r="S16" s="81"/>
      <c r="T16" s="81"/>
      <c r="U16" s="71"/>
      <c r="V16" s="79"/>
      <c r="W16" s="81"/>
      <c r="X16" s="81"/>
      <c r="Y16" s="71"/>
      <c r="Z16" s="68"/>
      <c r="AA16" s="69"/>
      <c r="AB16" s="69"/>
      <c r="AC16" s="71"/>
      <c r="AD16" s="68"/>
      <c r="AE16" s="69"/>
      <c r="AF16" s="69"/>
      <c r="AG16" s="71"/>
      <c r="AH16" s="71"/>
      <c r="AI16" s="14"/>
      <c r="AJ16" s="14"/>
      <c r="AK16" s="14"/>
      <c r="AL16" s="14"/>
    </row>
    <row r="17" spans="1:38" ht="12.75">
      <c r="A17" s="82"/>
      <c r="B17" s="83"/>
      <c r="C17" s="84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85"/>
      <c r="O17" s="85"/>
      <c r="P17" s="85"/>
      <c r="Q17" s="86"/>
      <c r="R17" s="85"/>
      <c r="S17" s="85"/>
      <c r="T17" s="85"/>
      <c r="U17" s="86"/>
      <c r="V17" s="85"/>
      <c r="W17" s="85"/>
      <c r="X17" s="85"/>
      <c r="Y17" s="86"/>
      <c r="Z17" s="72"/>
      <c r="AA17" s="72"/>
      <c r="AB17" s="72"/>
      <c r="AC17" s="73"/>
      <c r="AD17" s="72"/>
      <c r="AE17" s="72"/>
      <c r="AF17" s="72"/>
      <c r="AG17" s="73"/>
      <c r="AH17" s="73"/>
      <c r="AI17" s="3"/>
      <c r="AJ17" s="3"/>
      <c r="AK17" s="3"/>
      <c r="AL17" s="3"/>
    </row>
    <row r="18" spans="1:3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6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1.5742187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s="9" customFormat="1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7"/>
      <c r="AJ3" s="7"/>
      <c r="AK3" s="7"/>
      <c r="AL3" s="7"/>
    </row>
    <row r="4" spans="1:38" s="15" customFormat="1" ht="16.5" customHeight="1">
      <c r="A4" s="10"/>
      <c r="B4" s="11"/>
      <c r="C4" s="12"/>
      <c r="D4" s="117" t="s">
        <v>0</v>
      </c>
      <c r="E4" s="117"/>
      <c r="F4" s="117"/>
      <c r="G4" s="117" t="s">
        <v>1</v>
      </c>
      <c r="H4" s="117"/>
      <c r="I4" s="117"/>
      <c r="J4" s="114" t="s">
        <v>2</v>
      </c>
      <c r="K4" s="115"/>
      <c r="L4" s="115"/>
      <c r="M4" s="116"/>
      <c r="N4" s="114" t="s">
        <v>3</v>
      </c>
      <c r="O4" s="118"/>
      <c r="P4" s="118"/>
      <c r="Q4" s="119"/>
      <c r="R4" s="114" t="s">
        <v>4</v>
      </c>
      <c r="S4" s="118"/>
      <c r="T4" s="118"/>
      <c r="U4" s="119"/>
      <c r="V4" s="114" t="s">
        <v>5</v>
      </c>
      <c r="W4" s="120"/>
      <c r="X4" s="120"/>
      <c r="Y4" s="121"/>
      <c r="Z4" s="114" t="s">
        <v>6</v>
      </c>
      <c r="AA4" s="115"/>
      <c r="AB4" s="115"/>
      <c r="AC4" s="116"/>
      <c r="AD4" s="114" t="s">
        <v>7</v>
      </c>
      <c r="AE4" s="115"/>
      <c r="AF4" s="115"/>
      <c r="AG4" s="116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25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34" t="s">
        <v>51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31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/>
      <c r="B9" s="39" t="s">
        <v>52</v>
      </c>
      <c r="C9" s="40" t="s">
        <v>53</v>
      </c>
      <c r="D9" s="41">
        <v>2792465</v>
      </c>
      <c r="E9" s="42">
        <v>902089</v>
      </c>
      <c r="F9" s="43">
        <f>$D9+$E9</f>
        <v>3694554</v>
      </c>
      <c r="G9" s="41">
        <v>3023954</v>
      </c>
      <c r="H9" s="42">
        <v>724182</v>
      </c>
      <c r="I9" s="44">
        <f>$G9+$H9</f>
        <v>3748136</v>
      </c>
      <c r="J9" s="41">
        <v>540089</v>
      </c>
      <c r="K9" s="42">
        <v>31731</v>
      </c>
      <c r="L9" s="42">
        <f>$J9+$K9</f>
        <v>571820</v>
      </c>
      <c r="M9" s="45">
        <f>IF($F9=0,0,$L9/$F9)</f>
        <v>0.154773756182749</v>
      </c>
      <c r="N9" s="46">
        <v>608660</v>
      </c>
      <c r="O9" s="47">
        <v>66898</v>
      </c>
      <c r="P9" s="48">
        <f>$N9+$O9</f>
        <v>675558</v>
      </c>
      <c r="Q9" s="45">
        <f>IF($I9=0,0,$P9/$I9)</f>
        <v>0.1802383904959692</v>
      </c>
      <c r="R9" s="46">
        <v>727736</v>
      </c>
      <c r="S9" s="48">
        <v>63286</v>
      </c>
      <c r="T9" s="48">
        <f>$R9+$S9</f>
        <v>791022</v>
      </c>
      <c r="U9" s="45">
        <f>IF($I9=0,0,$T9/$I9)</f>
        <v>0.2110441029887923</v>
      </c>
      <c r="V9" s="46">
        <v>825512</v>
      </c>
      <c r="W9" s="48">
        <v>179559</v>
      </c>
      <c r="X9" s="48">
        <f>$V9+$W9</f>
        <v>1005071</v>
      </c>
      <c r="Y9" s="45">
        <f>IF($I9=0,0,$X9/$I9)</f>
        <v>0.268152222864912</v>
      </c>
      <c r="Z9" s="41">
        <f>(($J9+$N9)+$R9)+$V9</f>
        <v>2701997</v>
      </c>
      <c r="AA9" s="42">
        <f>(($K9+$O9)+$S9)+$W9</f>
        <v>341474</v>
      </c>
      <c r="AB9" s="42">
        <f>$Z9+$AA9</f>
        <v>3043471</v>
      </c>
      <c r="AC9" s="45">
        <f>IF($I9=0,0,$AB9/$I9)</f>
        <v>0.811995882753454</v>
      </c>
      <c r="AD9" s="41">
        <v>463332</v>
      </c>
      <c r="AE9" s="42">
        <v>116277</v>
      </c>
      <c r="AF9" s="42">
        <f>$AD9+$AE9</f>
        <v>579609</v>
      </c>
      <c r="AG9" s="45">
        <f>IF($AJ9=0,0,$AK9/$AJ9)</f>
        <v>0.6846638213590872</v>
      </c>
      <c r="AH9" s="45">
        <f>IF($AF9=0,0,$X9/$AF9-1)</f>
        <v>0.7340500233778289</v>
      </c>
      <c r="AI9" s="14">
        <v>2738544</v>
      </c>
      <c r="AJ9" s="14">
        <v>2738544</v>
      </c>
      <c r="AK9" s="14">
        <v>1874982</v>
      </c>
      <c r="AL9" s="14"/>
    </row>
    <row r="10" spans="1:38" s="15" customFormat="1" ht="12.75">
      <c r="A10" s="30"/>
      <c r="B10" s="39" t="s">
        <v>54</v>
      </c>
      <c r="C10" s="40" t="s">
        <v>55</v>
      </c>
      <c r="D10" s="41">
        <v>1009342</v>
      </c>
      <c r="E10" s="42">
        <v>297692</v>
      </c>
      <c r="F10" s="44">
        <f aca="true" t="shared" si="0" ref="F10:F30">$D10+$E10</f>
        <v>1307034</v>
      </c>
      <c r="G10" s="41">
        <v>1086961</v>
      </c>
      <c r="H10" s="42">
        <v>297692</v>
      </c>
      <c r="I10" s="44">
        <f aca="true" t="shared" si="1" ref="I10:I30">$G10+$H10</f>
        <v>1384653</v>
      </c>
      <c r="J10" s="41">
        <v>213094</v>
      </c>
      <c r="K10" s="42">
        <v>26164</v>
      </c>
      <c r="L10" s="42">
        <f aca="true" t="shared" si="2" ref="L10:L30">$J10+$K10</f>
        <v>239258</v>
      </c>
      <c r="M10" s="45">
        <f aca="true" t="shared" si="3" ref="M10:M30">IF($F10=0,0,$L10/$F10)</f>
        <v>0.1830541516135005</v>
      </c>
      <c r="N10" s="46">
        <v>244927</v>
      </c>
      <c r="O10" s="47">
        <v>53734</v>
      </c>
      <c r="P10" s="48">
        <f aca="true" t="shared" si="4" ref="P10:P30">$N10+$O10</f>
        <v>298661</v>
      </c>
      <c r="Q10" s="45">
        <f aca="true" t="shared" si="5" ref="Q10:Q30">IF($I10=0,0,$P10/$I10)</f>
        <v>0.21569375143086392</v>
      </c>
      <c r="R10" s="46">
        <v>241900</v>
      </c>
      <c r="S10" s="48">
        <v>25866</v>
      </c>
      <c r="T10" s="48">
        <f aca="true" t="shared" si="6" ref="T10:T30">$R10+$S10</f>
        <v>267766</v>
      </c>
      <c r="U10" s="45">
        <f aca="true" t="shared" si="7" ref="U10:U30">IF($I10=0,0,$T10/$I10)</f>
        <v>0.19338130203018375</v>
      </c>
      <c r="V10" s="46">
        <v>242665</v>
      </c>
      <c r="W10" s="48">
        <v>77251</v>
      </c>
      <c r="X10" s="48">
        <f aca="true" t="shared" si="8" ref="X10:X30">$V10+$W10</f>
        <v>319916</v>
      </c>
      <c r="Y10" s="45">
        <f aca="true" t="shared" si="9" ref="Y10:Y30">IF($I10=0,0,$X10/$I10)</f>
        <v>0.23104416774455405</v>
      </c>
      <c r="Z10" s="41">
        <f aca="true" t="shared" si="10" ref="Z10:Z30">(($J10+$N10)+$R10)+$V10</f>
        <v>942586</v>
      </c>
      <c r="AA10" s="42">
        <f aca="true" t="shared" si="11" ref="AA10:AA30">(($K10+$O10)+$S10)+$W10</f>
        <v>183015</v>
      </c>
      <c r="AB10" s="42">
        <f aca="true" t="shared" si="12" ref="AB10:AB30">$Z10+$AA10</f>
        <v>1125601</v>
      </c>
      <c r="AC10" s="45">
        <f aca="true" t="shared" si="13" ref="AC10:AC30">IF($I10=0,0,$AB10/$I10)</f>
        <v>0.8129119714469979</v>
      </c>
      <c r="AD10" s="41">
        <v>229952</v>
      </c>
      <c r="AE10" s="42">
        <v>71685</v>
      </c>
      <c r="AF10" s="42">
        <f aca="true" t="shared" si="14" ref="AF10:AF30">$AD10+$AE10</f>
        <v>301637</v>
      </c>
      <c r="AG10" s="45">
        <f aca="true" t="shared" si="15" ref="AG10:AG30">IF($AJ10=0,0,$AK10/$AJ10)</f>
        <v>0.664433418896642</v>
      </c>
      <c r="AH10" s="45">
        <f aca="true" t="shared" si="16" ref="AH10:AH30">IF($AF10=0,0,$X10/$AF10-1)</f>
        <v>0.06059932965783377</v>
      </c>
      <c r="AI10" s="14">
        <v>1210601</v>
      </c>
      <c r="AJ10" s="14">
        <v>1247809</v>
      </c>
      <c r="AK10" s="14">
        <v>829086</v>
      </c>
      <c r="AL10" s="14"/>
    </row>
    <row r="11" spans="1:38" s="15" customFormat="1" ht="12.75">
      <c r="A11" s="30"/>
      <c r="B11" s="39" t="s">
        <v>56</v>
      </c>
      <c r="C11" s="40" t="s">
        <v>57</v>
      </c>
      <c r="D11" s="41">
        <v>668959</v>
      </c>
      <c r="E11" s="42">
        <v>233240</v>
      </c>
      <c r="F11" s="44">
        <f t="shared" si="0"/>
        <v>902199</v>
      </c>
      <c r="G11" s="41">
        <v>668959</v>
      </c>
      <c r="H11" s="42">
        <v>233240</v>
      </c>
      <c r="I11" s="44">
        <f t="shared" si="1"/>
        <v>902199</v>
      </c>
      <c r="J11" s="41">
        <v>90402</v>
      </c>
      <c r="K11" s="42">
        <v>21979</v>
      </c>
      <c r="L11" s="42">
        <f t="shared" si="2"/>
        <v>112381</v>
      </c>
      <c r="M11" s="45">
        <f t="shared" si="3"/>
        <v>0.12456342780251363</v>
      </c>
      <c r="N11" s="46">
        <v>143942</v>
      </c>
      <c r="O11" s="47">
        <v>68811</v>
      </c>
      <c r="P11" s="48">
        <f t="shared" si="4"/>
        <v>212753</v>
      </c>
      <c r="Q11" s="45">
        <f t="shared" si="5"/>
        <v>0.23581604501889272</v>
      </c>
      <c r="R11" s="46">
        <v>130833</v>
      </c>
      <c r="S11" s="48">
        <v>25707</v>
      </c>
      <c r="T11" s="48">
        <f t="shared" si="6"/>
        <v>156540</v>
      </c>
      <c r="U11" s="45">
        <f t="shared" si="7"/>
        <v>0.17350939205208607</v>
      </c>
      <c r="V11" s="46">
        <v>353979</v>
      </c>
      <c r="W11" s="48">
        <v>112097</v>
      </c>
      <c r="X11" s="48">
        <f t="shared" si="8"/>
        <v>466076</v>
      </c>
      <c r="Y11" s="45">
        <f t="shared" si="9"/>
        <v>0.51659999623143</v>
      </c>
      <c r="Z11" s="41">
        <f t="shared" si="10"/>
        <v>719156</v>
      </c>
      <c r="AA11" s="42">
        <f t="shared" si="11"/>
        <v>228594</v>
      </c>
      <c r="AB11" s="42">
        <f t="shared" si="12"/>
        <v>947750</v>
      </c>
      <c r="AC11" s="45">
        <f t="shared" si="13"/>
        <v>1.0504888611049226</v>
      </c>
      <c r="AD11" s="41">
        <v>205315</v>
      </c>
      <c r="AE11" s="42">
        <v>-66163</v>
      </c>
      <c r="AF11" s="42">
        <f t="shared" si="14"/>
        <v>139152</v>
      </c>
      <c r="AG11" s="45">
        <f t="shared" si="15"/>
        <v>0</v>
      </c>
      <c r="AH11" s="45">
        <f t="shared" si="16"/>
        <v>2.349402092675635</v>
      </c>
      <c r="AI11" s="14">
        <v>0</v>
      </c>
      <c r="AJ11" s="14">
        <v>0</v>
      </c>
      <c r="AK11" s="14">
        <v>262577</v>
      </c>
      <c r="AL11" s="14"/>
    </row>
    <row r="12" spans="1:38" s="15" customFormat="1" ht="12.75">
      <c r="A12" s="30"/>
      <c r="B12" s="39" t="s">
        <v>58</v>
      </c>
      <c r="C12" s="40" t="s">
        <v>59</v>
      </c>
      <c r="D12" s="41">
        <v>951147</v>
      </c>
      <c r="E12" s="42">
        <v>448958</v>
      </c>
      <c r="F12" s="44">
        <f t="shared" si="0"/>
        <v>1400105</v>
      </c>
      <c r="G12" s="41">
        <v>45724</v>
      </c>
      <c r="H12" s="42">
        <v>448958</v>
      </c>
      <c r="I12" s="44">
        <f t="shared" si="1"/>
        <v>494682</v>
      </c>
      <c r="J12" s="41">
        <v>177394</v>
      </c>
      <c r="K12" s="42">
        <v>27948</v>
      </c>
      <c r="L12" s="42">
        <f t="shared" si="2"/>
        <v>205342</v>
      </c>
      <c r="M12" s="45">
        <f t="shared" si="3"/>
        <v>0.14666185750354438</v>
      </c>
      <c r="N12" s="46">
        <v>240293</v>
      </c>
      <c r="O12" s="47">
        <v>41408</v>
      </c>
      <c r="P12" s="48">
        <f t="shared" si="4"/>
        <v>281701</v>
      </c>
      <c r="Q12" s="45">
        <f t="shared" si="5"/>
        <v>0.5694587634076033</v>
      </c>
      <c r="R12" s="46">
        <v>168559</v>
      </c>
      <c r="S12" s="48">
        <v>56390</v>
      </c>
      <c r="T12" s="48">
        <f t="shared" si="6"/>
        <v>224949</v>
      </c>
      <c r="U12" s="45">
        <f t="shared" si="7"/>
        <v>0.45473455674554564</v>
      </c>
      <c r="V12" s="46">
        <v>290923</v>
      </c>
      <c r="W12" s="48">
        <v>59413</v>
      </c>
      <c r="X12" s="48">
        <f t="shared" si="8"/>
        <v>350336</v>
      </c>
      <c r="Y12" s="45">
        <f t="shared" si="9"/>
        <v>0.7082044626649039</v>
      </c>
      <c r="Z12" s="41">
        <f t="shared" si="10"/>
        <v>877169</v>
      </c>
      <c r="AA12" s="42">
        <f t="shared" si="11"/>
        <v>185159</v>
      </c>
      <c r="AB12" s="42">
        <f t="shared" si="12"/>
        <v>1062328</v>
      </c>
      <c r="AC12" s="45">
        <f t="shared" si="13"/>
        <v>2.1474967757064136</v>
      </c>
      <c r="AD12" s="41">
        <v>407093</v>
      </c>
      <c r="AE12" s="42">
        <v>61509</v>
      </c>
      <c r="AF12" s="42">
        <f t="shared" si="14"/>
        <v>468602</v>
      </c>
      <c r="AG12" s="45">
        <f t="shared" si="15"/>
        <v>0.8655557485509264</v>
      </c>
      <c r="AH12" s="45">
        <f t="shared" si="16"/>
        <v>-0.2523804849317758</v>
      </c>
      <c r="AI12" s="14">
        <v>958359</v>
      </c>
      <c r="AJ12" s="14">
        <v>1088109</v>
      </c>
      <c r="AK12" s="14">
        <v>941819</v>
      </c>
      <c r="AL12" s="14"/>
    </row>
    <row r="13" spans="1:38" s="15" customFormat="1" ht="12.75">
      <c r="A13" s="30"/>
      <c r="B13" s="39" t="s">
        <v>60</v>
      </c>
      <c r="C13" s="40" t="s">
        <v>61</v>
      </c>
      <c r="D13" s="41">
        <v>2169664</v>
      </c>
      <c r="E13" s="42">
        <v>293090</v>
      </c>
      <c r="F13" s="44">
        <f t="shared" si="0"/>
        <v>2462754</v>
      </c>
      <c r="G13" s="41">
        <v>2294547</v>
      </c>
      <c r="H13" s="42">
        <v>385610</v>
      </c>
      <c r="I13" s="44">
        <f t="shared" si="1"/>
        <v>2680157</v>
      </c>
      <c r="J13" s="41">
        <v>392672</v>
      </c>
      <c r="K13" s="42">
        <v>27352</v>
      </c>
      <c r="L13" s="42">
        <f t="shared" si="2"/>
        <v>420024</v>
      </c>
      <c r="M13" s="45">
        <f t="shared" si="3"/>
        <v>0.17055053001639628</v>
      </c>
      <c r="N13" s="46">
        <v>439909</v>
      </c>
      <c r="O13" s="47">
        <v>31408</v>
      </c>
      <c r="P13" s="48">
        <f t="shared" si="4"/>
        <v>471317</v>
      </c>
      <c r="Q13" s="45">
        <f t="shared" si="5"/>
        <v>0.17585425032936502</v>
      </c>
      <c r="R13" s="46">
        <v>438779</v>
      </c>
      <c r="S13" s="48">
        <v>16692</v>
      </c>
      <c r="T13" s="48">
        <f t="shared" si="6"/>
        <v>455471</v>
      </c>
      <c r="U13" s="45">
        <f t="shared" si="7"/>
        <v>0.16994191011944448</v>
      </c>
      <c r="V13" s="46">
        <v>495186</v>
      </c>
      <c r="W13" s="48">
        <v>-26797</v>
      </c>
      <c r="X13" s="48">
        <f t="shared" si="8"/>
        <v>468389</v>
      </c>
      <c r="Y13" s="45">
        <f t="shared" si="9"/>
        <v>0.1747617770153017</v>
      </c>
      <c r="Z13" s="41">
        <f t="shared" si="10"/>
        <v>1766546</v>
      </c>
      <c r="AA13" s="42">
        <f t="shared" si="11"/>
        <v>48655</v>
      </c>
      <c r="AB13" s="42">
        <f t="shared" si="12"/>
        <v>1815201</v>
      </c>
      <c r="AC13" s="45">
        <f t="shared" si="13"/>
        <v>0.6772741298364238</v>
      </c>
      <c r="AD13" s="41">
        <v>0</v>
      </c>
      <c r="AE13" s="42">
        <v>0</v>
      </c>
      <c r="AF13" s="42">
        <f t="shared" si="14"/>
        <v>0</v>
      </c>
      <c r="AG13" s="45">
        <f t="shared" si="15"/>
        <v>0</v>
      </c>
      <c r="AH13" s="45">
        <f t="shared" si="16"/>
        <v>0</v>
      </c>
      <c r="AI13" s="14">
        <v>0</v>
      </c>
      <c r="AJ13" s="14">
        <v>0</v>
      </c>
      <c r="AK13" s="14">
        <v>0</v>
      </c>
      <c r="AL13" s="14"/>
    </row>
    <row r="14" spans="1:38" s="15" customFormat="1" ht="12.75">
      <c r="A14" s="30"/>
      <c r="B14" s="39" t="s">
        <v>62</v>
      </c>
      <c r="C14" s="40" t="s">
        <v>63</v>
      </c>
      <c r="D14" s="41">
        <v>737131</v>
      </c>
      <c r="E14" s="42">
        <v>330202</v>
      </c>
      <c r="F14" s="44">
        <f t="shared" si="0"/>
        <v>1067333</v>
      </c>
      <c r="G14" s="41">
        <v>772823</v>
      </c>
      <c r="H14" s="42">
        <v>286134</v>
      </c>
      <c r="I14" s="44">
        <f t="shared" si="1"/>
        <v>1058957</v>
      </c>
      <c r="J14" s="41">
        <v>130725</v>
      </c>
      <c r="K14" s="42">
        <v>42450</v>
      </c>
      <c r="L14" s="42">
        <f t="shared" si="2"/>
        <v>173175</v>
      </c>
      <c r="M14" s="45">
        <f t="shared" si="3"/>
        <v>0.1622502068239247</v>
      </c>
      <c r="N14" s="46">
        <v>174908</v>
      </c>
      <c r="O14" s="47">
        <v>68058</v>
      </c>
      <c r="P14" s="48">
        <f t="shared" si="4"/>
        <v>242966</v>
      </c>
      <c r="Q14" s="45">
        <f t="shared" si="5"/>
        <v>0.22943896683245874</v>
      </c>
      <c r="R14" s="46">
        <v>137462</v>
      </c>
      <c r="S14" s="48">
        <v>60155</v>
      </c>
      <c r="T14" s="48">
        <f t="shared" si="6"/>
        <v>197617</v>
      </c>
      <c r="U14" s="45">
        <f t="shared" si="7"/>
        <v>0.1866147539512936</v>
      </c>
      <c r="V14" s="46">
        <v>162195</v>
      </c>
      <c r="W14" s="48">
        <v>114260</v>
      </c>
      <c r="X14" s="48">
        <f t="shared" si="8"/>
        <v>276455</v>
      </c>
      <c r="Y14" s="45">
        <f t="shared" si="9"/>
        <v>0.26106348038683347</v>
      </c>
      <c r="Z14" s="41">
        <f t="shared" si="10"/>
        <v>605290</v>
      </c>
      <c r="AA14" s="42">
        <f t="shared" si="11"/>
        <v>284923</v>
      </c>
      <c r="AB14" s="42">
        <f t="shared" si="12"/>
        <v>890213</v>
      </c>
      <c r="AC14" s="45">
        <f t="shared" si="13"/>
        <v>0.8406507535244585</v>
      </c>
      <c r="AD14" s="41">
        <v>180412</v>
      </c>
      <c r="AE14" s="42">
        <v>133970</v>
      </c>
      <c r="AF14" s="42">
        <f t="shared" si="14"/>
        <v>314382</v>
      </c>
      <c r="AG14" s="45">
        <f t="shared" si="15"/>
        <v>0.8679161619062394</v>
      </c>
      <c r="AH14" s="45">
        <f t="shared" si="16"/>
        <v>-0.12063985851607284</v>
      </c>
      <c r="AI14" s="14">
        <v>911289</v>
      </c>
      <c r="AJ14" s="14">
        <v>908847</v>
      </c>
      <c r="AK14" s="14">
        <v>788803</v>
      </c>
      <c r="AL14" s="14"/>
    </row>
    <row r="15" spans="1:38" s="15" customFormat="1" ht="12.75">
      <c r="A15" s="30"/>
      <c r="B15" s="39" t="s">
        <v>64</v>
      </c>
      <c r="C15" s="40" t="s">
        <v>65</v>
      </c>
      <c r="D15" s="41">
        <v>778483</v>
      </c>
      <c r="E15" s="42">
        <v>109001</v>
      </c>
      <c r="F15" s="44">
        <f t="shared" si="0"/>
        <v>887484</v>
      </c>
      <c r="G15" s="41">
        <v>809302</v>
      </c>
      <c r="H15" s="42">
        <v>109001</v>
      </c>
      <c r="I15" s="44">
        <f t="shared" si="1"/>
        <v>918303</v>
      </c>
      <c r="J15" s="41">
        <v>179313</v>
      </c>
      <c r="K15" s="42">
        <v>16650</v>
      </c>
      <c r="L15" s="42">
        <f t="shared" si="2"/>
        <v>195963</v>
      </c>
      <c r="M15" s="45">
        <f t="shared" si="3"/>
        <v>0.2208073610341144</v>
      </c>
      <c r="N15" s="46">
        <v>190486</v>
      </c>
      <c r="O15" s="47">
        <v>28047</v>
      </c>
      <c r="P15" s="48">
        <f t="shared" si="4"/>
        <v>218533</v>
      </c>
      <c r="Q15" s="45">
        <f t="shared" si="5"/>
        <v>0.2379748296586203</v>
      </c>
      <c r="R15" s="46">
        <v>183767</v>
      </c>
      <c r="S15" s="48">
        <v>7347</v>
      </c>
      <c r="T15" s="48">
        <f t="shared" si="6"/>
        <v>191114</v>
      </c>
      <c r="U15" s="45">
        <f t="shared" si="7"/>
        <v>0.20811649314006378</v>
      </c>
      <c r="V15" s="46">
        <v>118387</v>
      </c>
      <c r="W15" s="48">
        <v>6094</v>
      </c>
      <c r="X15" s="48">
        <f t="shared" si="8"/>
        <v>124481</v>
      </c>
      <c r="Y15" s="45">
        <f t="shared" si="9"/>
        <v>0.13555547569810836</v>
      </c>
      <c r="Z15" s="41">
        <f t="shared" si="10"/>
        <v>671953</v>
      </c>
      <c r="AA15" s="42">
        <f t="shared" si="11"/>
        <v>58138</v>
      </c>
      <c r="AB15" s="42">
        <f t="shared" si="12"/>
        <v>730091</v>
      </c>
      <c r="AC15" s="45">
        <f t="shared" si="13"/>
        <v>0.7950436838385587</v>
      </c>
      <c r="AD15" s="41">
        <v>154969</v>
      </c>
      <c r="AE15" s="42">
        <v>10399</v>
      </c>
      <c r="AF15" s="42">
        <f t="shared" si="14"/>
        <v>165368</v>
      </c>
      <c r="AG15" s="45">
        <f t="shared" si="15"/>
        <v>0.8381477870660389</v>
      </c>
      <c r="AH15" s="45">
        <f t="shared" si="16"/>
        <v>-0.24724856078564172</v>
      </c>
      <c r="AI15" s="14">
        <v>723135</v>
      </c>
      <c r="AJ15" s="14">
        <v>723135</v>
      </c>
      <c r="AK15" s="14">
        <v>606094</v>
      </c>
      <c r="AL15" s="14"/>
    </row>
    <row r="16" spans="1:38" s="15" customFormat="1" ht="12.75">
      <c r="A16" s="30"/>
      <c r="B16" s="39" t="s">
        <v>66</v>
      </c>
      <c r="C16" s="40" t="s">
        <v>67</v>
      </c>
      <c r="D16" s="41">
        <v>406483</v>
      </c>
      <c r="E16" s="42">
        <v>162870</v>
      </c>
      <c r="F16" s="44">
        <f t="shared" si="0"/>
        <v>569353</v>
      </c>
      <c r="G16" s="41">
        <v>406483</v>
      </c>
      <c r="H16" s="42">
        <v>162870</v>
      </c>
      <c r="I16" s="44">
        <f t="shared" si="1"/>
        <v>569353</v>
      </c>
      <c r="J16" s="41">
        <v>188552</v>
      </c>
      <c r="K16" s="42">
        <v>27041</v>
      </c>
      <c r="L16" s="42">
        <f t="shared" si="2"/>
        <v>215593</v>
      </c>
      <c r="M16" s="45">
        <f t="shared" si="3"/>
        <v>0.37866314922376804</v>
      </c>
      <c r="N16" s="46">
        <v>168416</v>
      </c>
      <c r="O16" s="47">
        <v>25768</v>
      </c>
      <c r="P16" s="48">
        <f t="shared" si="4"/>
        <v>194184</v>
      </c>
      <c r="Q16" s="45">
        <f t="shared" si="5"/>
        <v>0.3410608181567499</v>
      </c>
      <c r="R16" s="46">
        <v>35256</v>
      </c>
      <c r="S16" s="48">
        <v>14362</v>
      </c>
      <c r="T16" s="48">
        <f t="shared" si="6"/>
        <v>49618</v>
      </c>
      <c r="U16" s="45">
        <f t="shared" si="7"/>
        <v>0.08714804348093362</v>
      </c>
      <c r="V16" s="46">
        <v>0</v>
      </c>
      <c r="W16" s="48">
        <v>25013</v>
      </c>
      <c r="X16" s="48">
        <f t="shared" si="8"/>
        <v>25013</v>
      </c>
      <c r="Y16" s="45">
        <f t="shared" si="9"/>
        <v>0.04393232318087373</v>
      </c>
      <c r="Z16" s="41">
        <f t="shared" si="10"/>
        <v>392224</v>
      </c>
      <c r="AA16" s="42">
        <f t="shared" si="11"/>
        <v>92184</v>
      </c>
      <c r="AB16" s="42">
        <f t="shared" si="12"/>
        <v>484408</v>
      </c>
      <c r="AC16" s="45">
        <f t="shared" si="13"/>
        <v>0.8508043340423252</v>
      </c>
      <c r="AD16" s="41">
        <v>81224</v>
      </c>
      <c r="AE16" s="42">
        <v>24710</v>
      </c>
      <c r="AF16" s="42">
        <f t="shared" si="14"/>
        <v>105934</v>
      </c>
      <c r="AG16" s="45">
        <f t="shared" si="15"/>
        <v>0</v>
      </c>
      <c r="AH16" s="45">
        <f t="shared" si="16"/>
        <v>-0.7638812845734136</v>
      </c>
      <c r="AI16" s="14">
        <v>0</v>
      </c>
      <c r="AJ16" s="14">
        <v>0</v>
      </c>
      <c r="AK16" s="14">
        <v>544774</v>
      </c>
      <c r="AL16" s="14"/>
    </row>
    <row r="17" spans="1:38" s="15" customFormat="1" ht="12.75">
      <c r="A17" s="30"/>
      <c r="B17" s="39" t="s">
        <v>68</v>
      </c>
      <c r="C17" s="40" t="s">
        <v>69</v>
      </c>
      <c r="D17" s="41">
        <v>2014659</v>
      </c>
      <c r="E17" s="42">
        <v>727434</v>
      </c>
      <c r="F17" s="44">
        <f t="shared" si="0"/>
        <v>2742093</v>
      </c>
      <c r="G17" s="41">
        <v>2139277</v>
      </c>
      <c r="H17" s="42">
        <v>840015</v>
      </c>
      <c r="I17" s="44">
        <f t="shared" si="1"/>
        <v>2979292</v>
      </c>
      <c r="J17" s="41">
        <v>405685</v>
      </c>
      <c r="K17" s="42">
        <v>94119</v>
      </c>
      <c r="L17" s="42">
        <f t="shared" si="2"/>
        <v>499804</v>
      </c>
      <c r="M17" s="45">
        <f t="shared" si="3"/>
        <v>0.1822709878913662</v>
      </c>
      <c r="N17" s="46">
        <v>381694</v>
      </c>
      <c r="O17" s="47">
        <v>174712</v>
      </c>
      <c r="P17" s="48">
        <f t="shared" si="4"/>
        <v>556406</v>
      </c>
      <c r="Q17" s="45">
        <f t="shared" si="5"/>
        <v>0.18675779346233937</v>
      </c>
      <c r="R17" s="46">
        <v>440708</v>
      </c>
      <c r="S17" s="48">
        <v>137095</v>
      </c>
      <c r="T17" s="48">
        <f t="shared" si="6"/>
        <v>577803</v>
      </c>
      <c r="U17" s="45">
        <f t="shared" si="7"/>
        <v>0.19393970111019665</v>
      </c>
      <c r="V17" s="46">
        <v>896430</v>
      </c>
      <c r="W17" s="48">
        <v>164326</v>
      </c>
      <c r="X17" s="48">
        <f t="shared" si="8"/>
        <v>1060756</v>
      </c>
      <c r="Y17" s="45">
        <f t="shared" si="9"/>
        <v>0.35604297933871537</v>
      </c>
      <c r="Z17" s="41">
        <f t="shared" si="10"/>
        <v>2124517</v>
      </c>
      <c r="AA17" s="42">
        <f t="shared" si="11"/>
        <v>570252</v>
      </c>
      <c r="AB17" s="42">
        <f t="shared" si="12"/>
        <v>2694769</v>
      </c>
      <c r="AC17" s="45">
        <f t="shared" si="13"/>
        <v>0.9044997939107681</v>
      </c>
      <c r="AD17" s="41">
        <v>421100</v>
      </c>
      <c r="AE17" s="42">
        <v>226602</v>
      </c>
      <c r="AF17" s="42">
        <f t="shared" si="14"/>
        <v>647702</v>
      </c>
      <c r="AG17" s="45">
        <f t="shared" si="15"/>
        <v>0.8151928091754552</v>
      </c>
      <c r="AH17" s="45">
        <f t="shared" si="16"/>
        <v>0.637722285866031</v>
      </c>
      <c r="AI17" s="14">
        <v>2303563</v>
      </c>
      <c r="AJ17" s="14">
        <v>2426648</v>
      </c>
      <c r="AK17" s="14">
        <v>1978186</v>
      </c>
      <c r="AL17" s="14"/>
    </row>
    <row r="18" spans="1:38" s="15" customFormat="1" ht="12.75">
      <c r="A18" s="30"/>
      <c r="B18" s="39" t="s">
        <v>70</v>
      </c>
      <c r="C18" s="40" t="s">
        <v>71</v>
      </c>
      <c r="D18" s="41">
        <v>1022119</v>
      </c>
      <c r="E18" s="42">
        <v>139682</v>
      </c>
      <c r="F18" s="44">
        <f t="shared" si="0"/>
        <v>1161801</v>
      </c>
      <c r="G18" s="41">
        <v>1065071</v>
      </c>
      <c r="H18" s="42">
        <v>141400</v>
      </c>
      <c r="I18" s="44">
        <f t="shared" si="1"/>
        <v>1206471</v>
      </c>
      <c r="J18" s="41">
        <v>207619</v>
      </c>
      <c r="K18" s="42">
        <v>6069</v>
      </c>
      <c r="L18" s="42">
        <f t="shared" si="2"/>
        <v>213688</v>
      </c>
      <c r="M18" s="45">
        <f t="shared" si="3"/>
        <v>0.18392822867255235</v>
      </c>
      <c r="N18" s="46">
        <v>111153</v>
      </c>
      <c r="O18" s="47">
        <v>35081</v>
      </c>
      <c r="P18" s="48">
        <f t="shared" si="4"/>
        <v>146234</v>
      </c>
      <c r="Q18" s="45">
        <f t="shared" si="5"/>
        <v>0.12120805224493585</v>
      </c>
      <c r="R18" s="46">
        <v>0</v>
      </c>
      <c r="S18" s="48">
        <v>24802</v>
      </c>
      <c r="T18" s="48">
        <f t="shared" si="6"/>
        <v>24802</v>
      </c>
      <c r="U18" s="45">
        <f t="shared" si="7"/>
        <v>0.020557477137867382</v>
      </c>
      <c r="V18" s="46">
        <v>0</v>
      </c>
      <c r="W18" s="48">
        <v>16827</v>
      </c>
      <c r="X18" s="48">
        <f t="shared" si="8"/>
        <v>16827</v>
      </c>
      <c r="Y18" s="45">
        <f t="shared" si="9"/>
        <v>0.013947289242758424</v>
      </c>
      <c r="Z18" s="41">
        <f t="shared" si="10"/>
        <v>318772</v>
      </c>
      <c r="AA18" s="42">
        <f t="shared" si="11"/>
        <v>82779</v>
      </c>
      <c r="AB18" s="42">
        <f t="shared" si="12"/>
        <v>401551</v>
      </c>
      <c r="AC18" s="45">
        <f t="shared" si="13"/>
        <v>0.33283104193967367</v>
      </c>
      <c r="AD18" s="41">
        <v>140291</v>
      </c>
      <c r="AE18" s="42">
        <v>54000</v>
      </c>
      <c r="AF18" s="42">
        <f t="shared" si="14"/>
        <v>194291</v>
      </c>
      <c r="AG18" s="45">
        <f t="shared" si="15"/>
        <v>0.7134244369295876</v>
      </c>
      <c r="AH18" s="45">
        <f t="shared" si="16"/>
        <v>-0.9133927974018354</v>
      </c>
      <c r="AI18" s="14">
        <v>1117569</v>
      </c>
      <c r="AJ18" s="14">
        <v>1087919</v>
      </c>
      <c r="AK18" s="14">
        <v>776148</v>
      </c>
      <c r="AL18" s="14"/>
    </row>
    <row r="19" spans="1:38" s="15" customFormat="1" ht="12.75">
      <c r="A19" s="30"/>
      <c r="B19" s="39" t="s">
        <v>72</v>
      </c>
      <c r="C19" s="40" t="s">
        <v>73</v>
      </c>
      <c r="D19" s="41">
        <v>727478</v>
      </c>
      <c r="E19" s="42">
        <v>1276251</v>
      </c>
      <c r="F19" s="44">
        <f t="shared" si="0"/>
        <v>2003729</v>
      </c>
      <c r="G19" s="41">
        <v>798883</v>
      </c>
      <c r="H19" s="42">
        <v>1276251</v>
      </c>
      <c r="I19" s="44">
        <f t="shared" si="1"/>
        <v>2075134</v>
      </c>
      <c r="J19" s="41">
        <v>161156</v>
      </c>
      <c r="K19" s="42">
        <v>97129</v>
      </c>
      <c r="L19" s="42">
        <f t="shared" si="2"/>
        <v>258285</v>
      </c>
      <c r="M19" s="45">
        <f t="shared" si="3"/>
        <v>0.12890216191910184</v>
      </c>
      <c r="N19" s="46">
        <v>160152</v>
      </c>
      <c r="O19" s="47">
        <v>197223</v>
      </c>
      <c r="P19" s="48">
        <f t="shared" si="4"/>
        <v>357375</v>
      </c>
      <c r="Q19" s="45">
        <f t="shared" si="5"/>
        <v>0.17221779412799365</v>
      </c>
      <c r="R19" s="46">
        <v>185380</v>
      </c>
      <c r="S19" s="48">
        <v>135388</v>
      </c>
      <c r="T19" s="48">
        <f t="shared" si="6"/>
        <v>320768</v>
      </c>
      <c r="U19" s="45">
        <f t="shared" si="7"/>
        <v>0.15457700562951598</v>
      </c>
      <c r="V19" s="46">
        <v>222813</v>
      </c>
      <c r="W19" s="48">
        <v>251643</v>
      </c>
      <c r="X19" s="48">
        <f t="shared" si="8"/>
        <v>474456</v>
      </c>
      <c r="Y19" s="45">
        <f t="shared" si="9"/>
        <v>0.2286387288724487</v>
      </c>
      <c r="Z19" s="41">
        <f t="shared" si="10"/>
        <v>729501</v>
      </c>
      <c r="AA19" s="42">
        <f t="shared" si="11"/>
        <v>681383</v>
      </c>
      <c r="AB19" s="42">
        <f t="shared" si="12"/>
        <v>1410884</v>
      </c>
      <c r="AC19" s="45">
        <f t="shared" si="13"/>
        <v>0.6799001895781188</v>
      </c>
      <c r="AD19" s="41">
        <v>184457</v>
      </c>
      <c r="AE19" s="42">
        <v>113193</v>
      </c>
      <c r="AF19" s="42">
        <f t="shared" si="14"/>
        <v>297650</v>
      </c>
      <c r="AG19" s="45">
        <f t="shared" si="15"/>
        <v>0.5318099093979427</v>
      </c>
      <c r="AH19" s="45">
        <f t="shared" si="16"/>
        <v>0.5940063833361331</v>
      </c>
      <c r="AI19" s="14">
        <v>1824793</v>
      </c>
      <c r="AJ19" s="14">
        <v>1824793</v>
      </c>
      <c r="AK19" s="14">
        <v>970443</v>
      </c>
      <c r="AL19" s="14"/>
    </row>
    <row r="20" spans="1:38" s="15" customFormat="1" ht="12.75">
      <c r="A20" s="30"/>
      <c r="B20" s="39" t="s">
        <v>74</v>
      </c>
      <c r="C20" s="40" t="s">
        <v>75</v>
      </c>
      <c r="D20" s="41">
        <v>933087</v>
      </c>
      <c r="E20" s="42">
        <v>139631</v>
      </c>
      <c r="F20" s="44">
        <f t="shared" si="0"/>
        <v>1072718</v>
      </c>
      <c r="G20" s="41">
        <v>949226</v>
      </c>
      <c r="H20" s="42">
        <v>139631</v>
      </c>
      <c r="I20" s="44">
        <f t="shared" si="1"/>
        <v>1088857</v>
      </c>
      <c r="J20" s="41">
        <v>204747</v>
      </c>
      <c r="K20" s="42">
        <v>21307</v>
      </c>
      <c r="L20" s="42">
        <f t="shared" si="2"/>
        <v>226054</v>
      </c>
      <c r="M20" s="45">
        <f t="shared" si="3"/>
        <v>0.21073012665024732</v>
      </c>
      <c r="N20" s="46">
        <v>240424</v>
      </c>
      <c r="O20" s="47">
        <v>18549</v>
      </c>
      <c r="P20" s="48">
        <f t="shared" si="4"/>
        <v>258973</v>
      </c>
      <c r="Q20" s="45">
        <f t="shared" si="5"/>
        <v>0.2378393122329195</v>
      </c>
      <c r="R20" s="46">
        <v>181878</v>
      </c>
      <c r="S20" s="48">
        <v>12366</v>
      </c>
      <c r="T20" s="48">
        <f t="shared" si="6"/>
        <v>194244</v>
      </c>
      <c r="U20" s="45">
        <f t="shared" si="7"/>
        <v>0.17839257129264907</v>
      </c>
      <c r="V20" s="46">
        <v>214205</v>
      </c>
      <c r="W20" s="48">
        <v>32487</v>
      </c>
      <c r="X20" s="48">
        <f t="shared" si="8"/>
        <v>246692</v>
      </c>
      <c r="Y20" s="45">
        <f t="shared" si="9"/>
        <v>0.226560512537459</v>
      </c>
      <c r="Z20" s="41">
        <f t="shared" si="10"/>
        <v>841254</v>
      </c>
      <c r="AA20" s="42">
        <f t="shared" si="11"/>
        <v>84709</v>
      </c>
      <c r="AB20" s="42">
        <f t="shared" si="12"/>
        <v>925963</v>
      </c>
      <c r="AC20" s="45">
        <f t="shared" si="13"/>
        <v>0.8503990882181958</v>
      </c>
      <c r="AD20" s="41">
        <v>0</v>
      </c>
      <c r="AE20" s="42">
        <v>0</v>
      </c>
      <c r="AF20" s="42">
        <f t="shared" si="14"/>
        <v>0</v>
      </c>
      <c r="AG20" s="45">
        <f t="shared" si="15"/>
        <v>0</v>
      </c>
      <c r="AH20" s="45">
        <f t="shared" si="16"/>
        <v>0</v>
      </c>
      <c r="AI20" s="14">
        <v>0</v>
      </c>
      <c r="AJ20" s="14">
        <v>0</v>
      </c>
      <c r="AK20" s="14">
        <v>0</v>
      </c>
      <c r="AL20" s="14"/>
    </row>
    <row r="21" spans="1:38" s="15" customFormat="1" ht="12.75">
      <c r="A21" s="30"/>
      <c r="B21" s="39" t="s">
        <v>76</v>
      </c>
      <c r="C21" s="40" t="s">
        <v>77</v>
      </c>
      <c r="D21" s="41">
        <v>1622973</v>
      </c>
      <c r="E21" s="42">
        <v>236817</v>
      </c>
      <c r="F21" s="44">
        <f t="shared" si="0"/>
        <v>1859790</v>
      </c>
      <c r="G21" s="41">
        <v>1668721</v>
      </c>
      <c r="H21" s="42">
        <v>323303</v>
      </c>
      <c r="I21" s="44">
        <f t="shared" si="1"/>
        <v>1992024</v>
      </c>
      <c r="J21" s="41">
        <v>513929</v>
      </c>
      <c r="K21" s="42">
        <v>42951</v>
      </c>
      <c r="L21" s="42">
        <f t="shared" si="2"/>
        <v>556880</v>
      </c>
      <c r="M21" s="45">
        <f t="shared" si="3"/>
        <v>0.29943165626226614</v>
      </c>
      <c r="N21" s="46">
        <v>480094</v>
      </c>
      <c r="O21" s="47">
        <v>89482</v>
      </c>
      <c r="P21" s="48">
        <f t="shared" si="4"/>
        <v>569576</v>
      </c>
      <c r="Q21" s="45">
        <f t="shared" si="5"/>
        <v>0.2859282819885704</v>
      </c>
      <c r="R21" s="46">
        <v>442003</v>
      </c>
      <c r="S21" s="48">
        <v>39103</v>
      </c>
      <c r="T21" s="48">
        <f t="shared" si="6"/>
        <v>481106</v>
      </c>
      <c r="U21" s="45">
        <f t="shared" si="7"/>
        <v>0.2415161664718899</v>
      </c>
      <c r="V21" s="46">
        <v>307077</v>
      </c>
      <c r="W21" s="48">
        <v>28173</v>
      </c>
      <c r="X21" s="48">
        <f t="shared" si="8"/>
        <v>335250</v>
      </c>
      <c r="Y21" s="45">
        <f t="shared" si="9"/>
        <v>0.1682961651064445</v>
      </c>
      <c r="Z21" s="41">
        <f t="shared" si="10"/>
        <v>1743103</v>
      </c>
      <c r="AA21" s="42">
        <f t="shared" si="11"/>
        <v>199709</v>
      </c>
      <c r="AB21" s="42">
        <f t="shared" si="12"/>
        <v>1942812</v>
      </c>
      <c r="AC21" s="45">
        <f t="shared" si="13"/>
        <v>0.9752954783677306</v>
      </c>
      <c r="AD21" s="41">
        <v>405301</v>
      </c>
      <c r="AE21" s="42">
        <v>89938</v>
      </c>
      <c r="AF21" s="42">
        <f t="shared" si="14"/>
        <v>495239</v>
      </c>
      <c r="AG21" s="45">
        <f t="shared" si="15"/>
        <v>0.9946047466695914</v>
      </c>
      <c r="AH21" s="45">
        <f t="shared" si="16"/>
        <v>-0.32305412134343214</v>
      </c>
      <c r="AI21" s="14">
        <v>1695089</v>
      </c>
      <c r="AJ21" s="14">
        <v>1768777</v>
      </c>
      <c r="AK21" s="14">
        <v>1759234</v>
      </c>
      <c r="AL21" s="14"/>
    </row>
    <row r="22" spans="1:38" s="15" customFormat="1" ht="12.75">
      <c r="A22" s="30"/>
      <c r="B22" s="39" t="s">
        <v>78</v>
      </c>
      <c r="C22" s="40" t="s">
        <v>79</v>
      </c>
      <c r="D22" s="41">
        <v>0</v>
      </c>
      <c r="E22" s="42">
        <v>80245</v>
      </c>
      <c r="F22" s="44">
        <f t="shared" si="0"/>
        <v>80245</v>
      </c>
      <c r="G22" s="41">
        <v>0</v>
      </c>
      <c r="H22" s="42">
        <v>80245</v>
      </c>
      <c r="I22" s="44">
        <f t="shared" si="1"/>
        <v>80245</v>
      </c>
      <c r="J22" s="41">
        <v>171703</v>
      </c>
      <c r="K22" s="42">
        <v>15411</v>
      </c>
      <c r="L22" s="42">
        <f t="shared" si="2"/>
        <v>187114</v>
      </c>
      <c r="M22" s="45">
        <f t="shared" si="3"/>
        <v>2.331783911770204</v>
      </c>
      <c r="N22" s="46">
        <v>187295</v>
      </c>
      <c r="O22" s="47">
        <v>4950</v>
      </c>
      <c r="P22" s="48">
        <f t="shared" si="4"/>
        <v>192245</v>
      </c>
      <c r="Q22" s="45">
        <f t="shared" si="5"/>
        <v>2.3957255903794628</v>
      </c>
      <c r="R22" s="46">
        <v>185176</v>
      </c>
      <c r="S22" s="48">
        <v>3067</v>
      </c>
      <c r="T22" s="48">
        <f t="shared" si="6"/>
        <v>188243</v>
      </c>
      <c r="U22" s="45">
        <f t="shared" si="7"/>
        <v>2.3458533241946538</v>
      </c>
      <c r="V22" s="46">
        <v>198285</v>
      </c>
      <c r="W22" s="48">
        <v>23747</v>
      </c>
      <c r="X22" s="48">
        <f t="shared" si="8"/>
        <v>222032</v>
      </c>
      <c r="Y22" s="45">
        <f t="shared" si="9"/>
        <v>2.7669262882422583</v>
      </c>
      <c r="Z22" s="41">
        <f t="shared" si="10"/>
        <v>742459</v>
      </c>
      <c r="AA22" s="42">
        <f t="shared" si="11"/>
        <v>47175</v>
      </c>
      <c r="AB22" s="42">
        <f t="shared" si="12"/>
        <v>789634</v>
      </c>
      <c r="AC22" s="45">
        <f t="shared" si="13"/>
        <v>9.840289114586579</v>
      </c>
      <c r="AD22" s="41">
        <v>169101</v>
      </c>
      <c r="AE22" s="42">
        <v>9573</v>
      </c>
      <c r="AF22" s="42">
        <f t="shared" si="14"/>
        <v>178674</v>
      </c>
      <c r="AG22" s="45">
        <f t="shared" si="15"/>
        <v>0</v>
      </c>
      <c r="AH22" s="45">
        <f t="shared" si="16"/>
        <v>0.24266541298678046</v>
      </c>
      <c r="AI22" s="14">
        <v>0</v>
      </c>
      <c r="AJ22" s="14">
        <v>0</v>
      </c>
      <c r="AK22" s="14">
        <v>686624</v>
      </c>
      <c r="AL22" s="14"/>
    </row>
    <row r="23" spans="1:38" s="15" customFormat="1" ht="12.75">
      <c r="A23" s="30"/>
      <c r="B23" s="39" t="s">
        <v>80</v>
      </c>
      <c r="C23" s="40" t="s">
        <v>81</v>
      </c>
      <c r="D23" s="41">
        <v>768087</v>
      </c>
      <c r="E23" s="42">
        <v>1244109</v>
      </c>
      <c r="F23" s="44">
        <f t="shared" si="0"/>
        <v>2012196</v>
      </c>
      <c r="G23" s="41">
        <v>861032</v>
      </c>
      <c r="H23" s="42">
        <v>1244109</v>
      </c>
      <c r="I23" s="44">
        <f t="shared" si="1"/>
        <v>2105141</v>
      </c>
      <c r="J23" s="41">
        <v>0</v>
      </c>
      <c r="K23" s="42">
        <v>177947</v>
      </c>
      <c r="L23" s="42">
        <f t="shared" si="2"/>
        <v>177947</v>
      </c>
      <c r="M23" s="45">
        <f t="shared" si="3"/>
        <v>0.08843422807718532</v>
      </c>
      <c r="N23" s="46">
        <v>0</v>
      </c>
      <c r="O23" s="47">
        <v>255230</v>
      </c>
      <c r="P23" s="48">
        <f t="shared" si="4"/>
        <v>255230</v>
      </c>
      <c r="Q23" s="45">
        <f t="shared" si="5"/>
        <v>0.12124128502556361</v>
      </c>
      <c r="R23" s="46">
        <v>547666</v>
      </c>
      <c r="S23" s="48">
        <v>219898</v>
      </c>
      <c r="T23" s="48">
        <f t="shared" si="6"/>
        <v>767564</v>
      </c>
      <c r="U23" s="45">
        <f t="shared" si="7"/>
        <v>0.3646140567306418</v>
      </c>
      <c r="V23" s="46">
        <v>187149</v>
      </c>
      <c r="W23" s="48">
        <v>350091</v>
      </c>
      <c r="X23" s="48">
        <f t="shared" si="8"/>
        <v>537240</v>
      </c>
      <c r="Y23" s="45">
        <f t="shared" si="9"/>
        <v>0.2552038082009709</v>
      </c>
      <c r="Z23" s="41">
        <f t="shared" si="10"/>
        <v>734815</v>
      </c>
      <c r="AA23" s="42">
        <f t="shared" si="11"/>
        <v>1003166</v>
      </c>
      <c r="AB23" s="42">
        <f t="shared" si="12"/>
        <v>1737981</v>
      </c>
      <c r="AC23" s="45">
        <f t="shared" si="13"/>
        <v>0.82558887979475</v>
      </c>
      <c r="AD23" s="41">
        <v>86207</v>
      </c>
      <c r="AE23" s="42">
        <v>228660</v>
      </c>
      <c r="AF23" s="42">
        <f t="shared" si="14"/>
        <v>314867</v>
      </c>
      <c r="AG23" s="45">
        <f t="shared" si="15"/>
        <v>0.8024070420207101</v>
      </c>
      <c r="AH23" s="45">
        <f t="shared" si="16"/>
        <v>0.7062442237516158</v>
      </c>
      <c r="AI23" s="14">
        <v>2389655</v>
      </c>
      <c r="AJ23" s="14">
        <v>2389655</v>
      </c>
      <c r="AK23" s="14">
        <v>1917476</v>
      </c>
      <c r="AL23" s="14"/>
    </row>
    <row r="24" spans="1:38" s="15" customFormat="1" ht="12.75">
      <c r="A24" s="30"/>
      <c r="B24" s="39" t="s">
        <v>82</v>
      </c>
      <c r="C24" s="40" t="s">
        <v>83</v>
      </c>
      <c r="D24" s="41">
        <v>1394951</v>
      </c>
      <c r="E24" s="42">
        <v>362747</v>
      </c>
      <c r="F24" s="44">
        <f t="shared" si="0"/>
        <v>1757698</v>
      </c>
      <c r="G24" s="41">
        <v>1394951</v>
      </c>
      <c r="H24" s="42">
        <v>362747</v>
      </c>
      <c r="I24" s="44">
        <f t="shared" si="1"/>
        <v>1757698</v>
      </c>
      <c r="J24" s="41">
        <v>375853</v>
      </c>
      <c r="K24" s="42">
        <v>44006</v>
      </c>
      <c r="L24" s="42">
        <f t="shared" si="2"/>
        <v>419859</v>
      </c>
      <c r="M24" s="45">
        <f t="shared" si="3"/>
        <v>0.2388686793749552</v>
      </c>
      <c r="N24" s="46">
        <v>305876</v>
      </c>
      <c r="O24" s="47">
        <v>69564</v>
      </c>
      <c r="P24" s="48">
        <f t="shared" si="4"/>
        <v>375440</v>
      </c>
      <c r="Q24" s="45">
        <f t="shared" si="5"/>
        <v>0.21359755771469274</v>
      </c>
      <c r="R24" s="46">
        <v>370235</v>
      </c>
      <c r="S24" s="48">
        <v>45646</v>
      </c>
      <c r="T24" s="48">
        <f t="shared" si="6"/>
        <v>415881</v>
      </c>
      <c r="U24" s="45">
        <f t="shared" si="7"/>
        <v>0.23660549195595604</v>
      </c>
      <c r="V24" s="46">
        <v>247729</v>
      </c>
      <c r="W24" s="48">
        <v>60159</v>
      </c>
      <c r="X24" s="48">
        <f t="shared" si="8"/>
        <v>307888</v>
      </c>
      <c r="Y24" s="45">
        <f t="shared" si="9"/>
        <v>0.175165472111819</v>
      </c>
      <c r="Z24" s="41">
        <f t="shared" si="10"/>
        <v>1299693</v>
      </c>
      <c r="AA24" s="42">
        <f t="shared" si="11"/>
        <v>219375</v>
      </c>
      <c r="AB24" s="42">
        <f t="shared" si="12"/>
        <v>1519068</v>
      </c>
      <c r="AC24" s="45">
        <f t="shared" si="13"/>
        <v>0.864237201157423</v>
      </c>
      <c r="AD24" s="41">
        <v>319036</v>
      </c>
      <c r="AE24" s="42">
        <v>84219</v>
      </c>
      <c r="AF24" s="42">
        <f t="shared" si="14"/>
        <v>403255</v>
      </c>
      <c r="AG24" s="45">
        <f t="shared" si="15"/>
        <v>0.8387351405712602</v>
      </c>
      <c r="AH24" s="45">
        <f t="shared" si="16"/>
        <v>-0.23649303790405574</v>
      </c>
      <c r="AI24" s="14">
        <v>1738122</v>
      </c>
      <c r="AJ24" s="14">
        <v>1738122</v>
      </c>
      <c r="AK24" s="14">
        <v>1457824</v>
      </c>
      <c r="AL24" s="14"/>
    </row>
    <row r="25" spans="1:38" s="15" customFormat="1" ht="12.75">
      <c r="A25" s="30"/>
      <c r="B25" s="39" t="s">
        <v>84</v>
      </c>
      <c r="C25" s="40" t="s">
        <v>85</v>
      </c>
      <c r="D25" s="41">
        <v>665077</v>
      </c>
      <c r="E25" s="42">
        <v>125707</v>
      </c>
      <c r="F25" s="44">
        <f t="shared" si="0"/>
        <v>790784</v>
      </c>
      <c r="G25" s="41">
        <v>665077</v>
      </c>
      <c r="H25" s="42">
        <v>137726</v>
      </c>
      <c r="I25" s="44">
        <f t="shared" si="1"/>
        <v>802803</v>
      </c>
      <c r="J25" s="41">
        <v>96675</v>
      </c>
      <c r="K25" s="42">
        <v>13413</v>
      </c>
      <c r="L25" s="42">
        <f t="shared" si="2"/>
        <v>110088</v>
      </c>
      <c r="M25" s="45">
        <f t="shared" si="3"/>
        <v>0.13921374231142764</v>
      </c>
      <c r="N25" s="46">
        <v>261709</v>
      </c>
      <c r="O25" s="47">
        <v>19541</v>
      </c>
      <c r="P25" s="48">
        <f t="shared" si="4"/>
        <v>281250</v>
      </c>
      <c r="Q25" s="45">
        <f t="shared" si="5"/>
        <v>0.3503350136957635</v>
      </c>
      <c r="R25" s="46">
        <v>67020</v>
      </c>
      <c r="S25" s="48">
        <v>38738</v>
      </c>
      <c r="T25" s="48">
        <f t="shared" si="6"/>
        <v>105758</v>
      </c>
      <c r="U25" s="45">
        <f t="shared" si="7"/>
        <v>0.13173593023444108</v>
      </c>
      <c r="V25" s="46">
        <v>160237</v>
      </c>
      <c r="W25" s="48">
        <v>9626</v>
      </c>
      <c r="X25" s="48">
        <f t="shared" si="8"/>
        <v>169863</v>
      </c>
      <c r="Y25" s="45">
        <f t="shared" si="9"/>
        <v>0.21158740064499013</v>
      </c>
      <c r="Z25" s="41">
        <f t="shared" si="10"/>
        <v>585641</v>
      </c>
      <c r="AA25" s="42">
        <f t="shared" si="11"/>
        <v>81318</v>
      </c>
      <c r="AB25" s="42">
        <f t="shared" si="12"/>
        <v>666959</v>
      </c>
      <c r="AC25" s="45">
        <f t="shared" si="13"/>
        <v>0.8307878769760452</v>
      </c>
      <c r="AD25" s="41">
        <v>149689</v>
      </c>
      <c r="AE25" s="42">
        <v>46485</v>
      </c>
      <c r="AF25" s="42">
        <f t="shared" si="14"/>
        <v>196174</v>
      </c>
      <c r="AG25" s="45">
        <f t="shared" si="15"/>
        <v>0.8661306197216042</v>
      </c>
      <c r="AH25" s="45">
        <f t="shared" si="16"/>
        <v>-0.1341207295564142</v>
      </c>
      <c r="AI25" s="14">
        <v>735665</v>
      </c>
      <c r="AJ25" s="14">
        <v>761003</v>
      </c>
      <c r="AK25" s="14">
        <v>659128</v>
      </c>
      <c r="AL25" s="14"/>
    </row>
    <row r="26" spans="1:38" s="15" customFormat="1" ht="12.75">
      <c r="A26" s="30"/>
      <c r="B26" s="39" t="s">
        <v>86</v>
      </c>
      <c r="C26" s="40" t="s">
        <v>87</v>
      </c>
      <c r="D26" s="41">
        <v>535311</v>
      </c>
      <c r="E26" s="42">
        <v>150371</v>
      </c>
      <c r="F26" s="44">
        <f t="shared" si="0"/>
        <v>685682</v>
      </c>
      <c r="G26" s="41">
        <v>535311</v>
      </c>
      <c r="H26" s="42">
        <v>150371</v>
      </c>
      <c r="I26" s="44">
        <f t="shared" si="1"/>
        <v>685682</v>
      </c>
      <c r="J26" s="41">
        <v>119826</v>
      </c>
      <c r="K26" s="42">
        <v>6888</v>
      </c>
      <c r="L26" s="42">
        <f t="shared" si="2"/>
        <v>126714</v>
      </c>
      <c r="M26" s="45">
        <f t="shared" si="3"/>
        <v>0.1847999509976928</v>
      </c>
      <c r="N26" s="46">
        <v>122606</v>
      </c>
      <c r="O26" s="47">
        <v>15712</v>
      </c>
      <c r="P26" s="48">
        <f t="shared" si="4"/>
        <v>138318</v>
      </c>
      <c r="Q26" s="45">
        <f t="shared" si="5"/>
        <v>0.2017232478029174</v>
      </c>
      <c r="R26" s="46">
        <v>106059</v>
      </c>
      <c r="S26" s="48">
        <v>16875</v>
      </c>
      <c r="T26" s="48">
        <f t="shared" si="6"/>
        <v>122934</v>
      </c>
      <c r="U26" s="45">
        <f t="shared" si="7"/>
        <v>0.1792871914385969</v>
      </c>
      <c r="V26" s="46">
        <v>117117</v>
      </c>
      <c r="W26" s="48">
        <v>58056</v>
      </c>
      <c r="X26" s="48">
        <f t="shared" si="8"/>
        <v>175173</v>
      </c>
      <c r="Y26" s="45">
        <f t="shared" si="9"/>
        <v>0.2554726535041025</v>
      </c>
      <c r="Z26" s="41">
        <f t="shared" si="10"/>
        <v>465608</v>
      </c>
      <c r="AA26" s="42">
        <f t="shared" si="11"/>
        <v>97531</v>
      </c>
      <c r="AB26" s="42">
        <f t="shared" si="12"/>
        <v>563139</v>
      </c>
      <c r="AC26" s="45">
        <f t="shared" si="13"/>
        <v>0.8212830437433096</v>
      </c>
      <c r="AD26" s="41">
        <v>-54464</v>
      </c>
      <c r="AE26" s="42">
        <v>46616</v>
      </c>
      <c r="AF26" s="42">
        <f t="shared" si="14"/>
        <v>-7848</v>
      </c>
      <c r="AG26" s="45">
        <f t="shared" si="15"/>
        <v>0.4889150708325709</v>
      </c>
      <c r="AH26" s="45">
        <f t="shared" si="16"/>
        <v>-23.320718654434252</v>
      </c>
      <c r="AI26" s="14">
        <v>664927</v>
      </c>
      <c r="AJ26" s="14">
        <v>672219</v>
      </c>
      <c r="AK26" s="14">
        <v>328658</v>
      </c>
      <c r="AL26" s="14"/>
    </row>
    <row r="27" spans="1:38" s="15" customFormat="1" ht="12.75">
      <c r="A27" s="30"/>
      <c r="B27" s="39" t="s">
        <v>88</v>
      </c>
      <c r="C27" s="40" t="s">
        <v>89</v>
      </c>
      <c r="D27" s="41">
        <v>470561</v>
      </c>
      <c r="E27" s="42">
        <v>277386</v>
      </c>
      <c r="F27" s="44">
        <f t="shared" si="0"/>
        <v>747947</v>
      </c>
      <c r="G27" s="41">
        <v>505352</v>
      </c>
      <c r="H27" s="42">
        <v>316456</v>
      </c>
      <c r="I27" s="44">
        <f t="shared" si="1"/>
        <v>821808</v>
      </c>
      <c r="J27" s="41">
        <v>119068</v>
      </c>
      <c r="K27" s="42">
        <v>26377</v>
      </c>
      <c r="L27" s="42">
        <f t="shared" si="2"/>
        <v>145445</v>
      </c>
      <c r="M27" s="45">
        <f t="shared" si="3"/>
        <v>0.1944589656753754</v>
      </c>
      <c r="N27" s="46">
        <v>112757</v>
      </c>
      <c r="O27" s="47">
        <v>38018</v>
      </c>
      <c r="P27" s="48">
        <f t="shared" si="4"/>
        <v>150775</v>
      </c>
      <c r="Q27" s="45">
        <f t="shared" si="5"/>
        <v>0.18346742791503612</v>
      </c>
      <c r="R27" s="46">
        <v>110334</v>
      </c>
      <c r="S27" s="48">
        <v>28785</v>
      </c>
      <c r="T27" s="48">
        <f t="shared" si="6"/>
        <v>139119</v>
      </c>
      <c r="U27" s="45">
        <f t="shared" si="7"/>
        <v>0.16928406635126453</v>
      </c>
      <c r="V27" s="46">
        <v>115509</v>
      </c>
      <c r="W27" s="48">
        <v>62131</v>
      </c>
      <c r="X27" s="48">
        <f t="shared" si="8"/>
        <v>177640</v>
      </c>
      <c r="Y27" s="45">
        <f t="shared" si="9"/>
        <v>0.2161575453147207</v>
      </c>
      <c r="Z27" s="41">
        <f t="shared" si="10"/>
        <v>457668</v>
      </c>
      <c r="AA27" s="42">
        <f t="shared" si="11"/>
        <v>155311</v>
      </c>
      <c r="AB27" s="42">
        <f t="shared" si="12"/>
        <v>612979</v>
      </c>
      <c r="AC27" s="45">
        <f t="shared" si="13"/>
        <v>0.7458907676732278</v>
      </c>
      <c r="AD27" s="41">
        <v>96533</v>
      </c>
      <c r="AE27" s="42">
        <v>42387</v>
      </c>
      <c r="AF27" s="42">
        <f t="shared" si="14"/>
        <v>138920</v>
      </c>
      <c r="AG27" s="45">
        <f t="shared" si="15"/>
        <v>0.7739913348167777</v>
      </c>
      <c r="AH27" s="45">
        <f t="shared" si="16"/>
        <v>0.27872156636913337</v>
      </c>
      <c r="AI27" s="14">
        <v>654388</v>
      </c>
      <c r="AJ27" s="14">
        <v>670961</v>
      </c>
      <c r="AK27" s="14">
        <v>519318</v>
      </c>
      <c r="AL27" s="14"/>
    </row>
    <row r="28" spans="1:38" s="15" customFormat="1" ht="12.75">
      <c r="A28" s="30"/>
      <c r="B28" s="39" t="s">
        <v>90</v>
      </c>
      <c r="C28" s="40" t="s">
        <v>91</v>
      </c>
      <c r="D28" s="41">
        <v>439589</v>
      </c>
      <c r="E28" s="42">
        <v>132495</v>
      </c>
      <c r="F28" s="44">
        <f t="shared" si="0"/>
        <v>572084</v>
      </c>
      <c r="G28" s="41">
        <v>467421</v>
      </c>
      <c r="H28" s="42">
        <v>150478</v>
      </c>
      <c r="I28" s="44">
        <f t="shared" si="1"/>
        <v>617899</v>
      </c>
      <c r="J28" s="41">
        <v>120828</v>
      </c>
      <c r="K28" s="42">
        <v>8516</v>
      </c>
      <c r="L28" s="42">
        <f t="shared" si="2"/>
        <v>129344</v>
      </c>
      <c r="M28" s="45">
        <f t="shared" si="3"/>
        <v>0.22609267170555372</v>
      </c>
      <c r="N28" s="46">
        <v>101886</v>
      </c>
      <c r="O28" s="47">
        <v>15875</v>
      </c>
      <c r="P28" s="48">
        <f t="shared" si="4"/>
        <v>117761</v>
      </c>
      <c r="Q28" s="45">
        <f t="shared" si="5"/>
        <v>0.19058292698321247</v>
      </c>
      <c r="R28" s="46">
        <v>110284</v>
      </c>
      <c r="S28" s="48">
        <v>25285</v>
      </c>
      <c r="T28" s="48">
        <f t="shared" si="6"/>
        <v>135569</v>
      </c>
      <c r="U28" s="45">
        <f t="shared" si="7"/>
        <v>0.21940317106841087</v>
      </c>
      <c r="V28" s="46">
        <v>124236</v>
      </c>
      <c r="W28" s="48">
        <v>31549</v>
      </c>
      <c r="X28" s="48">
        <f t="shared" si="8"/>
        <v>155785</v>
      </c>
      <c r="Y28" s="45">
        <f t="shared" si="9"/>
        <v>0.25212049218399774</v>
      </c>
      <c r="Z28" s="41">
        <f t="shared" si="10"/>
        <v>457234</v>
      </c>
      <c r="AA28" s="42">
        <f t="shared" si="11"/>
        <v>81225</v>
      </c>
      <c r="AB28" s="42">
        <f t="shared" si="12"/>
        <v>538459</v>
      </c>
      <c r="AC28" s="45">
        <f t="shared" si="13"/>
        <v>0.871435299296487</v>
      </c>
      <c r="AD28" s="41">
        <v>108853</v>
      </c>
      <c r="AE28" s="42">
        <v>34745</v>
      </c>
      <c r="AF28" s="42">
        <f t="shared" si="14"/>
        <v>143598</v>
      </c>
      <c r="AG28" s="45">
        <f t="shared" si="15"/>
        <v>0.952630281496452</v>
      </c>
      <c r="AH28" s="45">
        <f t="shared" si="16"/>
        <v>0.08486887003997268</v>
      </c>
      <c r="AI28" s="14">
        <v>490841</v>
      </c>
      <c r="AJ28" s="14">
        <v>490841</v>
      </c>
      <c r="AK28" s="14">
        <v>467590</v>
      </c>
      <c r="AL28" s="14"/>
    </row>
    <row r="29" spans="1:38" s="15" customFormat="1" ht="12.75">
      <c r="A29" s="30"/>
      <c r="B29" s="49" t="s">
        <v>92</v>
      </c>
      <c r="C29" s="40" t="s">
        <v>93</v>
      </c>
      <c r="D29" s="41">
        <v>1043259</v>
      </c>
      <c r="E29" s="42">
        <v>559468</v>
      </c>
      <c r="F29" s="44">
        <f t="shared" si="0"/>
        <v>1602727</v>
      </c>
      <c r="G29" s="41">
        <v>1346058</v>
      </c>
      <c r="H29" s="42">
        <v>506126</v>
      </c>
      <c r="I29" s="44">
        <f t="shared" si="1"/>
        <v>1852184</v>
      </c>
      <c r="J29" s="41">
        <v>281965</v>
      </c>
      <c r="K29" s="42">
        <v>46333</v>
      </c>
      <c r="L29" s="42">
        <f t="shared" si="2"/>
        <v>328298</v>
      </c>
      <c r="M29" s="45">
        <f t="shared" si="3"/>
        <v>0.20483713071533705</v>
      </c>
      <c r="N29" s="46">
        <v>262637</v>
      </c>
      <c r="O29" s="47">
        <v>97461</v>
      </c>
      <c r="P29" s="48">
        <f t="shared" si="4"/>
        <v>360098</v>
      </c>
      <c r="Q29" s="45">
        <f t="shared" si="5"/>
        <v>0.19441804917869931</v>
      </c>
      <c r="R29" s="46">
        <v>253791</v>
      </c>
      <c r="S29" s="48">
        <v>104687</v>
      </c>
      <c r="T29" s="48">
        <f t="shared" si="6"/>
        <v>358478</v>
      </c>
      <c r="U29" s="45">
        <f t="shared" si="7"/>
        <v>0.19354340605469003</v>
      </c>
      <c r="V29" s="46">
        <v>282821</v>
      </c>
      <c r="W29" s="48">
        <v>110815</v>
      </c>
      <c r="X29" s="48">
        <f t="shared" si="8"/>
        <v>393636</v>
      </c>
      <c r="Y29" s="45">
        <f t="shared" si="9"/>
        <v>0.21252532145834324</v>
      </c>
      <c r="Z29" s="41">
        <f t="shared" si="10"/>
        <v>1081214</v>
      </c>
      <c r="AA29" s="42">
        <f t="shared" si="11"/>
        <v>359296</v>
      </c>
      <c r="AB29" s="42">
        <f t="shared" si="12"/>
        <v>1440510</v>
      </c>
      <c r="AC29" s="45">
        <f t="shared" si="13"/>
        <v>0.7777359052880275</v>
      </c>
      <c r="AD29" s="41">
        <v>228097</v>
      </c>
      <c r="AE29" s="42">
        <v>95474</v>
      </c>
      <c r="AF29" s="42">
        <f t="shared" si="14"/>
        <v>323571</v>
      </c>
      <c r="AG29" s="45">
        <f t="shared" si="15"/>
        <v>0.8152158494491465</v>
      </c>
      <c r="AH29" s="45">
        <f t="shared" si="16"/>
        <v>0.21653671064464985</v>
      </c>
      <c r="AI29" s="14">
        <v>1403309</v>
      </c>
      <c r="AJ29" s="14">
        <v>1353536</v>
      </c>
      <c r="AK29" s="14">
        <v>1103424</v>
      </c>
      <c r="AL29" s="14"/>
    </row>
    <row r="30" spans="1:38" s="15" customFormat="1" ht="12.75">
      <c r="A30" s="50"/>
      <c r="B30" s="51" t="s">
        <v>610</v>
      </c>
      <c r="C30" s="50"/>
      <c r="D30" s="52">
        <f>SUM(D9:D29)</f>
        <v>21150825</v>
      </c>
      <c r="E30" s="53">
        <f>SUM(E9:E29)</f>
        <v>8229485</v>
      </c>
      <c r="F30" s="54">
        <f t="shared" si="0"/>
        <v>29380310</v>
      </c>
      <c r="G30" s="52">
        <f>SUM(G9:G29)</f>
        <v>21505133</v>
      </c>
      <c r="H30" s="53">
        <f>SUM(H9:H29)</f>
        <v>8316545</v>
      </c>
      <c r="I30" s="54">
        <f t="shared" si="1"/>
        <v>29821678</v>
      </c>
      <c r="J30" s="52">
        <f>SUM(J9:J29)</f>
        <v>4691295</v>
      </c>
      <c r="K30" s="53">
        <f>SUM(K9:K29)</f>
        <v>821781</v>
      </c>
      <c r="L30" s="53">
        <f t="shared" si="2"/>
        <v>5513076</v>
      </c>
      <c r="M30" s="55">
        <f t="shared" si="3"/>
        <v>0.18764526310307822</v>
      </c>
      <c r="N30" s="56">
        <f>SUM(N9:N29)</f>
        <v>4939824</v>
      </c>
      <c r="O30" s="57">
        <f>SUM(O9:O29)</f>
        <v>1415530</v>
      </c>
      <c r="P30" s="58">
        <f t="shared" si="4"/>
        <v>6355354</v>
      </c>
      <c r="Q30" s="55">
        <f t="shared" si="5"/>
        <v>0.21311188458275218</v>
      </c>
      <c r="R30" s="56">
        <f>SUM(R9:R29)</f>
        <v>5064826</v>
      </c>
      <c r="S30" s="58">
        <f>SUM(S9:S29)</f>
        <v>1101540</v>
      </c>
      <c r="T30" s="58">
        <f t="shared" si="6"/>
        <v>6166366</v>
      </c>
      <c r="U30" s="55">
        <f t="shared" si="7"/>
        <v>0.2067746154324381</v>
      </c>
      <c r="V30" s="56">
        <f>SUM(V9:V29)</f>
        <v>5562455</v>
      </c>
      <c r="W30" s="58">
        <f>SUM(W9:W29)</f>
        <v>1746520</v>
      </c>
      <c r="X30" s="58">
        <f t="shared" si="8"/>
        <v>7308975</v>
      </c>
      <c r="Y30" s="55">
        <f t="shared" si="9"/>
        <v>0.24508932730076424</v>
      </c>
      <c r="Z30" s="52">
        <f t="shared" si="10"/>
        <v>20258400</v>
      </c>
      <c r="AA30" s="53">
        <f t="shared" si="11"/>
        <v>5085371</v>
      </c>
      <c r="AB30" s="53">
        <f t="shared" si="12"/>
        <v>25343771</v>
      </c>
      <c r="AC30" s="55">
        <f t="shared" si="13"/>
        <v>0.8498438954374063</v>
      </c>
      <c r="AD30" s="52">
        <f>SUM(AD9:AD29)</f>
        <v>3976498</v>
      </c>
      <c r="AE30" s="53">
        <f>SUM(AE9:AE29)</f>
        <v>1424279</v>
      </c>
      <c r="AF30" s="53">
        <f t="shared" si="14"/>
        <v>5400777</v>
      </c>
      <c r="AG30" s="55">
        <f t="shared" si="15"/>
        <v>0.8438288426277966</v>
      </c>
      <c r="AH30" s="55">
        <f t="shared" si="16"/>
        <v>0.35331916129845764</v>
      </c>
      <c r="AI30" s="14">
        <f>SUM(AI9:AI29)</f>
        <v>21559849</v>
      </c>
      <c r="AJ30" s="14">
        <f>SUM(AJ9:AJ29)</f>
        <v>21890918</v>
      </c>
      <c r="AK30" s="14">
        <f>SUM(AK9:AK29)</f>
        <v>18472188</v>
      </c>
      <c r="AL30" s="14"/>
    </row>
    <row r="31" spans="1:38" s="15" customFormat="1" ht="12.75" customHeight="1">
      <c r="A31" s="59"/>
      <c r="B31" s="60"/>
      <c r="C31" s="61"/>
      <c r="D31" s="62"/>
      <c r="E31" s="63"/>
      <c r="F31" s="64"/>
      <c r="G31" s="62"/>
      <c r="H31" s="63"/>
      <c r="I31" s="64"/>
      <c r="J31" s="65"/>
      <c r="K31" s="63"/>
      <c r="L31" s="64"/>
      <c r="M31" s="66"/>
      <c r="N31" s="65"/>
      <c r="O31" s="64"/>
      <c r="P31" s="63"/>
      <c r="Q31" s="66"/>
      <c r="R31" s="65"/>
      <c r="S31" s="63"/>
      <c r="T31" s="63"/>
      <c r="U31" s="66"/>
      <c r="V31" s="65"/>
      <c r="W31" s="63"/>
      <c r="X31" s="63"/>
      <c r="Y31" s="66"/>
      <c r="Z31" s="65"/>
      <c r="AA31" s="63"/>
      <c r="AB31" s="64"/>
      <c r="AC31" s="66"/>
      <c r="AD31" s="65"/>
      <c r="AE31" s="63"/>
      <c r="AF31" s="63"/>
      <c r="AG31" s="66"/>
      <c r="AH31" s="66"/>
      <c r="AI31" s="14"/>
      <c r="AJ31" s="14"/>
      <c r="AK31" s="14"/>
      <c r="AL31" s="14"/>
    </row>
    <row r="32" spans="1:38" s="15" customFormat="1" ht="12.75">
      <c r="A32" s="14"/>
      <c r="B32" s="6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1:3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A41">
      <selection activeCell="G9" sqref="G9:H61"/>
    </sheetView>
  </sheetViews>
  <sheetFormatPr defaultColWidth="9.140625" defaultRowHeight="12.75"/>
  <cols>
    <col min="1" max="1" width="2.710937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5" width="10.7109375" style="0" hidden="1" customWidth="1"/>
    <col min="36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7" t="s">
        <v>0</v>
      </c>
      <c r="E4" s="117"/>
      <c r="F4" s="117"/>
      <c r="G4" s="117" t="s">
        <v>1</v>
      </c>
      <c r="H4" s="117"/>
      <c r="I4" s="117"/>
      <c r="J4" s="114" t="s">
        <v>2</v>
      </c>
      <c r="K4" s="115"/>
      <c r="L4" s="115"/>
      <c r="M4" s="116"/>
      <c r="N4" s="114" t="s">
        <v>3</v>
      </c>
      <c r="O4" s="118"/>
      <c r="P4" s="118"/>
      <c r="Q4" s="119"/>
      <c r="R4" s="114" t="s">
        <v>4</v>
      </c>
      <c r="S4" s="118"/>
      <c r="T4" s="118"/>
      <c r="U4" s="119"/>
      <c r="V4" s="114" t="s">
        <v>5</v>
      </c>
      <c r="W4" s="120"/>
      <c r="X4" s="120"/>
      <c r="Y4" s="121"/>
      <c r="Z4" s="114" t="s">
        <v>6</v>
      </c>
      <c r="AA4" s="115"/>
      <c r="AB4" s="115"/>
      <c r="AC4" s="116"/>
      <c r="AD4" s="114" t="s">
        <v>7</v>
      </c>
      <c r="AE4" s="115"/>
      <c r="AF4" s="115"/>
      <c r="AG4" s="116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93" t="s">
        <v>20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 t="s">
        <v>94</v>
      </c>
      <c r="B9" s="94" t="s">
        <v>39</v>
      </c>
      <c r="C9" s="40" t="s">
        <v>40</v>
      </c>
      <c r="D9" s="41">
        <v>4336055</v>
      </c>
      <c r="E9" s="42">
        <v>1951352</v>
      </c>
      <c r="F9" s="43">
        <f>$D9+$E9</f>
        <v>6287407</v>
      </c>
      <c r="G9" s="41">
        <v>4204865</v>
      </c>
      <c r="H9" s="42">
        <v>2797395</v>
      </c>
      <c r="I9" s="44">
        <f>$G9+$H9</f>
        <v>7002260</v>
      </c>
      <c r="J9" s="41">
        <v>858113</v>
      </c>
      <c r="K9" s="42">
        <v>368001</v>
      </c>
      <c r="L9" s="42">
        <f>$J9+$K9</f>
        <v>1226114</v>
      </c>
      <c r="M9" s="45">
        <f>IF($F9=0,0,$L9/$F9)</f>
        <v>0.1950110753129231</v>
      </c>
      <c r="N9" s="46">
        <v>995751</v>
      </c>
      <c r="O9" s="47">
        <v>610896</v>
      </c>
      <c r="P9" s="48">
        <f>$N9+$O9</f>
        <v>1606647</v>
      </c>
      <c r="Q9" s="45">
        <f>IF($I9=0,0,$P9/$I9)</f>
        <v>0.22944692142251216</v>
      </c>
      <c r="R9" s="46">
        <v>1015658</v>
      </c>
      <c r="S9" s="48">
        <v>545082</v>
      </c>
      <c r="T9" s="48">
        <f>$R9+$S9</f>
        <v>1560740</v>
      </c>
      <c r="U9" s="45">
        <f>IF($I9=0,0,$T9/$I9)</f>
        <v>0.22289089522525585</v>
      </c>
      <c r="V9" s="46">
        <v>-546065</v>
      </c>
      <c r="W9" s="48">
        <v>757535</v>
      </c>
      <c r="X9" s="48">
        <f>$V9+$W9</f>
        <v>211470</v>
      </c>
      <c r="Y9" s="45">
        <f>IF($I9=0,0,$X9/$I9)</f>
        <v>0.030200249633689693</v>
      </c>
      <c r="Z9" s="41">
        <f>(($J9+$N9)+$R9)+$V9</f>
        <v>2323457</v>
      </c>
      <c r="AA9" s="42">
        <f>(($K9+$O9)+$S9)+$W9</f>
        <v>2281514</v>
      </c>
      <c r="AB9" s="42">
        <f>$Z9+$AA9</f>
        <v>4604971</v>
      </c>
      <c r="AC9" s="45">
        <f>IF($I9=0,0,$AB9/$I9)</f>
        <v>0.6576406760103166</v>
      </c>
      <c r="AD9" s="41">
        <v>946447</v>
      </c>
      <c r="AE9" s="42">
        <v>1001418</v>
      </c>
      <c r="AF9" s="42">
        <f>$AD9+$AE9</f>
        <v>1947865</v>
      </c>
      <c r="AG9" s="45">
        <f>IF($AJ9=0,0,$AK9/$AJ9)</f>
        <v>0.7075670262376557</v>
      </c>
      <c r="AH9" s="45">
        <f>IF($AF9=0,0,$X9/$AF9-1)</f>
        <v>-0.8914349813770461</v>
      </c>
      <c r="AI9" s="14">
        <v>7932416</v>
      </c>
      <c r="AJ9" s="14">
        <v>7932416</v>
      </c>
      <c r="AK9" s="14">
        <v>5612716</v>
      </c>
      <c r="AL9" s="14"/>
    </row>
    <row r="10" spans="1:38" s="87" customFormat="1" ht="12.75">
      <c r="A10" s="95"/>
      <c r="B10" s="112" t="s">
        <v>12</v>
      </c>
      <c r="C10" s="33"/>
      <c r="D10" s="52">
        <f>D9</f>
        <v>4336055</v>
      </c>
      <c r="E10" s="53">
        <f>E9</f>
        <v>1951352</v>
      </c>
      <c r="F10" s="54">
        <f aca="true" t="shared" si="0" ref="F10:F41">$D10+$E10</f>
        <v>6287407</v>
      </c>
      <c r="G10" s="52">
        <f>G9</f>
        <v>4204865</v>
      </c>
      <c r="H10" s="53">
        <f>H9</f>
        <v>2797395</v>
      </c>
      <c r="I10" s="54">
        <f aca="true" t="shared" si="1" ref="I10:I41">$G10+$H10</f>
        <v>7002260</v>
      </c>
      <c r="J10" s="52">
        <f>J9</f>
        <v>858113</v>
      </c>
      <c r="K10" s="53">
        <f>K9</f>
        <v>368001</v>
      </c>
      <c r="L10" s="53">
        <f aca="true" t="shared" si="2" ref="L10:L41">$J10+$K10</f>
        <v>1226114</v>
      </c>
      <c r="M10" s="55">
        <f aca="true" t="shared" si="3" ref="M10:M41">IF($F10=0,0,$L10/$F10)</f>
        <v>0.1950110753129231</v>
      </c>
      <c r="N10" s="74">
        <f>N9</f>
        <v>995751</v>
      </c>
      <c r="O10" s="75">
        <f>O9</f>
        <v>610896</v>
      </c>
      <c r="P10" s="76">
        <f aca="true" t="shared" si="4" ref="P10:P41">$N10+$O10</f>
        <v>1606647</v>
      </c>
      <c r="Q10" s="55">
        <f aca="true" t="shared" si="5" ref="Q10:Q41">IF($I10=0,0,$P10/$I10)</f>
        <v>0.22944692142251216</v>
      </c>
      <c r="R10" s="74">
        <f>R9</f>
        <v>1015658</v>
      </c>
      <c r="S10" s="76">
        <f>S9</f>
        <v>545082</v>
      </c>
      <c r="T10" s="76">
        <f aca="true" t="shared" si="6" ref="T10:T41">$R10+$S10</f>
        <v>1560740</v>
      </c>
      <c r="U10" s="55">
        <f aca="true" t="shared" si="7" ref="U10:U41">IF($I10=0,0,$T10/$I10)</f>
        <v>0.22289089522525585</v>
      </c>
      <c r="V10" s="74">
        <f>V9</f>
        <v>-546065</v>
      </c>
      <c r="W10" s="76">
        <f>W9</f>
        <v>757535</v>
      </c>
      <c r="X10" s="76">
        <f aca="true" t="shared" si="8" ref="X10:X41">$V10+$W10</f>
        <v>211470</v>
      </c>
      <c r="Y10" s="55">
        <f aca="true" t="shared" si="9" ref="Y10:Y41">IF($I10=0,0,$X10/$I10)</f>
        <v>0.030200249633689693</v>
      </c>
      <c r="Z10" s="52">
        <f aca="true" t="shared" si="10" ref="Z10:Z41">(($J10+$N10)+$R10)+$V10</f>
        <v>2323457</v>
      </c>
      <c r="AA10" s="53">
        <f aca="true" t="shared" si="11" ref="AA10:AA41">(($K10+$O10)+$S10)+$W10</f>
        <v>2281514</v>
      </c>
      <c r="AB10" s="53">
        <f aca="true" t="shared" si="12" ref="AB10:AB41">$Z10+$AA10</f>
        <v>4604971</v>
      </c>
      <c r="AC10" s="55">
        <f aca="true" t="shared" si="13" ref="AC10:AC41">IF($I10=0,0,$AB10/$I10)</f>
        <v>0.6576406760103166</v>
      </c>
      <c r="AD10" s="52">
        <f>AD9</f>
        <v>946447</v>
      </c>
      <c r="AE10" s="53">
        <f>AE9</f>
        <v>1001418</v>
      </c>
      <c r="AF10" s="53">
        <f aca="true" t="shared" si="14" ref="AF10:AF41">$AD10+$AE10</f>
        <v>1947865</v>
      </c>
      <c r="AG10" s="55">
        <f aca="true" t="shared" si="15" ref="AG10:AG41">IF($AJ10=0,0,$AK10/$AJ10)</f>
        <v>0.7075670262376557</v>
      </c>
      <c r="AH10" s="55">
        <f aca="true" t="shared" si="16" ref="AH10:AH41">IF($AF10=0,0,$X10/$AF10-1)</f>
        <v>-0.8914349813770461</v>
      </c>
      <c r="AI10" s="96">
        <f>AI9</f>
        <v>7932416</v>
      </c>
      <c r="AJ10" s="96">
        <f>AJ9</f>
        <v>7932416</v>
      </c>
      <c r="AK10" s="96">
        <f>AK9</f>
        <v>5612716</v>
      </c>
      <c r="AL10" s="96"/>
    </row>
    <row r="11" spans="1:38" s="15" customFormat="1" ht="12.75">
      <c r="A11" s="30" t="s">
        <v>95</v>
      </c>
      <c r="B11" s="94" t="s">
        <v>96</v>
      </c>
      <c r="C11" s="40" t="s">
        <v>97</v>
      </c>
      <c r="D11" s="41">
        <v>5811</v>
      </c>
      <c r="E11" s="42">
        <v>406</v>
      </c>
      <c r="F11" s="43">
        <f t="shared" si="0"/>
        <v>6217</v>
      </c>
      <c r="G11" s="41">
        <v>42724</v>
      </c>
      <c r="H11" s="42">
        <v>23545</v>
      </c>
      <c r="I11" s="44">
        <f t="shared" si="1"/>
        <v>66269</v>
      </c>
      <c r="J11" s="41">
        <v>7337</v>
      </c>
      <c r="K11" s="42">
        <v>1803</v>
      </c>
      <c r="L11" s="42">
        <f t="shared" si="2"/>
        <v>9140</v>
      </c>
      <c r="M11" s="45">
        <f t="shared" si="3"/>
        <v>1.470162457777063</v>
      </c>
      <c r="N11" s="46">
        <v>10296</v>
      </c>
      <c r="O11" s="47">
        <v>6409</v>
      </c>
      <c r="P11" s="48">
        <f t="shared" si="4"/>
        <v>16705</v>
      </c>
      <c r="Q11" s="45">
        <f t="shared" si="5"/>
        <v>0.25207864914213285</v>
      </c>
      <c r="R11" s="46">
        <v>7496</v>
      </c>
      <c r="S11" s="48">
        <v>2970</v>
      </c>
      <c r="T11" s="48">
        <f t="shared" si="6"/>
        <v>10466</v>
      </c>
      <c r="U11" s="45">
        <f t="shared" si="7"/>
        <v>0.15793206476633118</v>
      </c>
      <c r="V11" s="46">
        <v>9761</v>
      </c>
      <c r="W11" s="48">
        <v>4048</v>
      </c>
      <c r="X11" s="48">
        <f t="shared" si="8"/>
        <v>13809</v>
      </c>
      <c r="Y11" s="45">
        <f t="shared" si="9"/>
        <v>0.20837797461859994</v>
      </c>
      <c r="Z11" s="41">
        <f t="shared" si="10"/>
        <v>34890</v>
      </c>
      <c r="AA11" s="42">
        <f t="shared" si="11"/>
        <v>15230</v>
      </c>
      <c r="AB11" s="42">
        <f t="shared" si="12"/>
        <v>50120</v>
      </c>
      <c r="AC11" s="45">
        <f t="shared" si="13"/>
        <v>0.7563113974860041</v>
      </c>
      <c r="AD11" s="41">
        <v>0</v>
      </c>
      <c r="AE11" s="42">
        <v>0</v>
      </c>
      <c r="AF11" s="42">
        <f t="shared" si="14"/>
        <v>0</v>
      </c>
      <c r="AG11" s="45">
        <f t="shared" si="15"/>
        <v>0.6764192471159685</v>
      </c>
      <c r="AH11" s="45">
        <f t="shared" si="16"/>
        <v>0</v>
      </c>
      <c r="AI11" s="14">
        <v>77574</v>
      </c>
      <c r="AJ11" s="14">
        <v>79056</v>
      </c>
      <c r="AK11" s="14">
        <v>53475</v>
      </c>
      <c r="AL11" s="14"/>
    </row>
    <row r="12" spans="1:38" s="15" customFormat="1" ht="12.75">
      <c r="A12" s="30" t="s">
        <v>95</v>
      </c>
      <c r="B12" s="94" t="s">
        <v>98</v>
      </c>
      <c r="C12" s="40" t="s">
        <v>99</v>
      </c>
      <c r="D12" s="41">
        <v>116204</v>
      </c>
      <c r="E12" s="42">
        <v>13630</v>
      </c>
      <c r="F12" s="43">
        <f t="shared" si="0"/>
        <v>129834</v>
      </c>
      <c r="G12" s="41">
        <v>125840</v>
      </c>
      <c r="H12" s="42">
        <v>11491</v>
      </c>
      <c r="I12" s="44">
        <f t="shared" si="1"/>
        <v>137331</v>
      </c>
      <c r="J12" s="41">
        <v>46451</v>
      </c>
      <c r="K12" s="42">
        <v>0</v>
      </c>
      <c r="L12" s="42">
        <f t="shared" si="2"/>
        <v>46451</v>
      </c>
      <c r="M12" s="45">
        <f t="shared" si="3"/>
        <v>0.35777223223500776</v>
      </c>
      <c r="N12" s="46">
        <v>20967</v>
      </c>
      <c r="O12" s="47">
        <v>4535</v>
      </c>
      <c r="P12" s="48">
        <f t="shared" si="4"/>
        <v>25502</v>
      </c>
      <c r="Q12" s="45">
        <f t="shared" si="5"/>
        <v>0.1856973298090016</v>
      </c>
      <c r="R12" s="46">
        <v>19568</v>
      </c>
      <c r="S12" s="48">
        <v>4276</v>
      </c>
      <c r="T12" s="48">
        <f t="shared" si="6"/>
        <v>23844</v>
      </c>
      <c r="U12" s="45">
        <f t="shared" si="7"/>
        <v>0.17362430915088364</v>
      </c>
      <c r="V12" s="46">
        <v>28589</v>
      </c>
      <c r="W12" s="48">
        <v>6160</v>
      </c>
      <c r="X12" s="48">
        <f t="shared" si="8"/>
        <v>34749</v>
      </c>
      <c r="Y12" s="45">
        <f t="shared" si="9"/>
        <v>0.25303099809948226</v>
      </c>
      <c r="Z12" s="41">
        <f t="shared" si="10"/>
        <v>115575</v>
      </c>
      <c r="AA12" s="42">
        <f t="shared" si="11"/>
        <v>14971</v>
      </c>
      <c r="AB12" s="42">
        <f t="shared" si="12"/>
        <v>130546</v>
      </c>
      <c r="AC12" s="45">
        <f t="shared" si="13"/>
        <v>0.9505938207687995</v>
      </c>
      <c r="AD12" s="41">
        <v>37824</v>
      </c>
      <c r="AE12" s="42">
        <v>1850</v>
      </c>
      <c r="AF12" s="42">
        <f t="shared" si="14"/>
        <v>39674</v>
      </c>
      <c r="AG12" s="45">
        <f t="shared" si="15"/>
        <v>1.0018825672752116</v>
      </c>
      <c r="AH12" s="45">
        <f t="shared" si="16"/>
        <v>-0.12413671422090033</v>
      </c>
      <c r="AI12" s="14">
        <v>78578</v>
      </c>
      <c r="AJ12" s="14">
        <v>131735</v>
      </c>
      <c r="AK12" s="14">
        <v>131983</v>
      </c>
      <c r="AL12" s="14"/>
    </row>
    <row r="13" spans="1:38" s="15" customFormat="1" ht="12.75">
      <c r="A13" s="30" t="s">
        <v>95</v>
      </c>
      <c r="B13" s="94" t="s">
        <v>100</v>
      </c>
      <c r="C13" s="40" t="s">
        <v>101</v>
      </c>
      <c r="D13" s="41">
        <v>16185</v>
      </c>
      <c r="E13" s="42">
        <v>3886</v>
      </c>
      <c r="F13" s="43">
        <f t="shared" si="0"/>
        <v>20071</v>
      </c>
      <c r="G13" s="41">
        <v>16457</v>
      </c>
      <c r="H13" s="42">
        <v>14627</v>
      </c>
      <c r="I13" s="44">
        <f t="shared" si="1"/>
        <v>31084</v>
      </c>
      <c r="J13" s="41">
        <v>3051</v>
      </c>
      <c r="K13" s="42">
        <v>1689</v>
      </c>
      <c r="L13" s="42">
        <f t="shared" si="2"/>
        <v>4740</v>
      </c>
      <c r="M13" s="45">
        <f t="shared" si="3"/>
        <v>0.23616162622689452</v>
      </c>
      <c r="N13" s="46">
        <v>4132</v>
      </c>
      <c r="O13" s="47">
        <v>3760</v>
      </c>
      <c r="P13" s="48">
        <f t="shared" si="4"/>
        <v>7892</v>
      </c>
      <c r="Q13" s="45">
        <f t="shared" si="5"/>
        <v>0.2538926779050315</v>
      </c>
      <c r="R13" s="46">
        <v>4171</v>
      </c>
      <c r="S13" s="48">
        <v>2187</v>
      </c>
      <c r="T13" s="48">
        <f t="shared" si="6"/>
        <v>6358</v>
      </c>
      <c r="U13" s="45">
        <f t="shared" si="7"/>
        <v>0.20454252991892935</v>
      </c>
      <c r="V13" s="46">
        <v>3179</v>
      </c>
      <c r="W13" s="48">
        <v>4747</v>
      </c>
      <c r="X13" s="48">
        <f t="shared" si="8"/>
        <v>7926</v>
      </c>
      <c r="Y13" s="45">
        <f t="shared" si="9"/>
        <v>0.2549864882254536</v>
      </c>
      <c r="Z13" s="41">
        <f t="shared" si="10"/>
        <v>14533</v>
      </c>
      <c r="AA13" s="42">
        <f t="shared" si="11"/>
        <v>12383</v>
      </c>
      <c r="AB13" s="42">
        <f t="shared" si="12"/>
        <v>26916</v>
      </c>
      <c r="AC13" s="45">
        <f t="shared" si="13"/>
        <v>0.8659117230729636</v>
      </c>
      <c r="AD13" s="41">
        <v>4306</v>
      </c>
      <c r="AE13" s="42">
        <v>4864</v>
      </c>
      <c r="AF13" s="42">
        <f t="shared" si="14"/>
        <v>9170</v>
      </c>
      <c r="AG13" s="45">
        <f t="shared" si="15"/>
        <v>0.9524734111919321</v>
      </c>
      <c r="AH13" s="45">
        <f t="shared" si="16"/>
        <v>-0.135659760087241</v>
      </c>
      <c r="AI13" s="14">
        <v>20771</v>
      </c>
      <c r="AJ13" s="14">
        <v>34507</v>
      </c>
      <c r="AK13" s="14">
        <v>32867</v>
      </c>
      <c r="AL13" s="14"/>
    </row>
    <row r="14" spans="1:38" s="15" customFormat="1" ht="12.75">
      <c r="A14" s="30" t="s">
        <v>95</v>
      </c>
      <c r="B14" s="94" t="s">
        <v>102</v>
      </c>
      <c r="C14" s="40" t="s">
        <v>103</v>
      </c>
      <c r="D14" s="41">
        <v>171784</v>
      </c>
      <c r="E14" s="42">
        <v>34054</v>
      </c>
      <c r="F14" s="43">
        <f t="shared" si="0"/>
        <v>205838</v>
      </c>
      <c r="G14" s="41">
        <v>182702</v>
      </c>
      <c r="H14" s="42">
        <v>34054</v>
      </c>
      <c r="I14" s="44">
        <f t="shared" si="1"/>
        <v>216756</v>
      </c>
      <c r="J14" s="41">
        <v>44286</v>
      </c>
      <c r="K14" s="42">
        <v>3071</v>
      </c>
      <c r="L14" s="42">
        <f t="shared" si="2"/>
        <v>47357</v>
      </c>
      <c r="M14" s="45">
        <f t="shared" si="3"/>
        <v>0.23006927778155636</v>
      </c>
      <c r="N14" s="46">
        <v>42104</v>
      </c>
      <c r="O14" s="47">
        <v>4738</v>
      </c>
      <c r="P14" s="48">
        <f t="shared" si="4"/>
        <v>46842</v>
      </c>
      <c r="Q14" s="45">
        <f t="shared" si="5"/>
        <v>0.21610474450534242</v>
      </c>
      <c r="R14" s="46">
        <v>39631</v>
      </c>
      <c r="S14" s="48">
        <v>7260</v>
      </c>
      <c r="T14" s="48">
        <f t="shared" si="6"/>
        <v>46891</v>
      </c>
      <c r="U14" s="45">
        <f t="shared" si="7"/>
        <v>0.21633080514495562</v>
      </c>
      <c r="V14" s="46">
        <v>44758</v>
      </c>
      <c r="W14" s="48">
        <v>18196</v>
      </c>
      <c r="X14" s="48">
        <f t="shared" si="8"/>
        <v>62954</v>
      </c>
      <c r="Y14" s="45">
        <f t="shared" si="9"/>
        <v>0.2904371735961173</v>
      </c>
      <c r="Z14" s="41">
        <f t="shared" si="10"/>
        <v>170779</v>
      </c>
      <c r="AA14" s="42">
        <f t="shared" si="11"/>
        <v>33265</v>
      </c>
      <c r="AB14" s="42">
        <f t="shared" si="12"/>
        <v>204044</v>
      </c>
      <c r="AC14" s="45">
        <f t="shared" si="13"/>
        <v>0.9413534112089169</v>
      </c>
      <c r="AD14" s="41">
        <v>45409</v>
      </c>
      <c r="AE14" s="42">
        <v>18880</v>
      </c>
      <c r="AF14" s="42">
        <f t="shared" si="14"/>
        <v>64289</v>
      </c>
      <c r="AG14" s="45">
        <f t="shared" si="15"/>
        <v>0.9704130542045535</v>
      </c>
      <c r="AH14" s="45">
        <f t="shared" si="16"/>
        <v>-0.02076560531350624</v>
      </c>
      <c r="AI14" s="14">
        <v>146496</v>
      </c>
      <c r="AJ14" s="14">
        <v>170244</v>
      </c>
      <c r="AK14" s="14">
        <v>165207</v>
      </c>
      <c r="AL14" s="14"/>
    </row>
    <row r="15" spans="1:38" s="15" customFormat="1" ht="12.75">
      <c r="A15" s="30" t="s">
        <v>95</v>
      </c>
      <c r="B15" s="94" t="s">
        <v>104</v>
      </c>
      <c r="C15" s="40" t="s">
        <v>105</v>
      </c>
      <c r="D15" s="41">
        <v>123710</v>
      </c>
      <c r="E15" s="42">
        <v>38249</v>
      </c>
      <c r="F15" s="43">
        <f t="shared" si="0"/>
        <v>161959</v>
      </c>
      <c r="G15" s="41">
        <v>123710</v>
      </c>
      <c r="H15" s="42">
        <v>38249</v>
      </c>
      <c r="I15" s="44">
        <f t="shared" si="1"/>
        <v>161959</v>
      </c>
      <c r="J15" s="41">
        <v>30161</v>
      </c>
      <c r="K15" s="42">
        <v>357</v>
      </c>
      <c r="L15" s="42">
        <f t="shared" si="2"/>
        <v>30518</v>
      </c>
      <c r="M15" s="45">
        <f t="shared" si="3"/>
        <v>0.18843040522601398</v>
      </c>
      <c r="N15" s="46">
        <v>32092</v>
      </c>
      <c r="O15" s="47">
        <v>1044</v>
      </c>
      <c r="P15" s="48">
        <f t="shared" si="4"/>
        <v>33136</v>
      </c>
      <c r="Q15" s="45">
        <f t="shared" si="5"/>
        <v>0.20459499009008453</v>
      </c>
      <c r="R15" s="46">
        <v>34670</v>
      </c>
      <c r="S15" s="48">
        <v>2917</v>
      </c>
      <c r="T15" s="48">
        <f t="shared" si="6"/>
        <v>37587</v>
      </c>
      <c r="U15" s="45">
        <f t="shared" si="7"/>
        <v>0.23207725411986985</v>
      </c>
      <c r="V15" s="46">
        <v>33525</v>
      </c>
      <c r="W15" s="48">
        <v>15658</v>
      </c>
      <c r="X15" s="48">
        <f t="shared" si="8"/>
        <v>49183</v>
      </c>
      <c r="Y15" s="45">
        <f t="shared" si="9"/>
        <v>0.3036756216079378</v>
      </c>
      <c r="Z15" s="41">
        <f t="shared" si="10"/>
        <v>130448</v>
      </c>
      <c r="AA15" s="42">
        <f t="shared" si="11"/>
        <v>19976</v>
      </c>
      <c r="AB15" s="42">
        <f t="shared" si="12"/>
        <v>150424</v>
      </c>
      <c r="AC15" s="45">
        <f t="shared" si="13"/>
        <v>0.9287782710439062</v>
      </c>
      <c r="AD15" s="41">
        <v>36764</v>
      </c>
      <c r="AE15" s="42">
        <v>4754</v>
      </c>
      <c r="AF15" s="42">
        <f t="shared" si="14"/>
        <v>41518</v>
      </c>
      <c r="AG15" s="45">
        <f t="shared" si="15"/>
        <v>1.0086001878000193</v>
      </c>
      <c r="AH15" s="45">
        <f t="shared" si="16"/>
        <v>0.18461871959150256</v>
      </c>
      <c r="AI15" s="14">
        <v>130613</v>
      </c>
      <c r="AJ15" s="14">
        <v>113951</v>
      </c>
      <c r="AK15" s="14">
        <v>114931</v>
      </c>
      <c r="AL15" s="14"/>
    </row>
    <row r="16" spans="1:38" s="15" customFormat="1" ht="12.75">
      <c r="A16" s="30" t="s">
        <v>95</v>
      </c>
      <c r="B16" s="94" t="s">
        <v>106</v>
      </c>
      <c r="C16" s="40" t="s">
        <v>107</v>
      </c>
      <c r="D16" s="41">
        <v>50562</v>
      </c>
      <c r="E16" s="42">
        <v>10523</v>
      </c>
      <c r="F16" s="43">
        <f t="shared" si="0"/>
        <v>61085</v>
      </c>
      <c r="G16" s="41">
        <v>0</v>
      </c>
      <c r="H16" s="42">
        <v>10523</v>
      </c>
      <c r="I16" s="44">
        <f t="shared" si="1"/>
        <v>10523</v>
      </c>
      <c r="J16" s="41">
        <v>12092</v>
      </c>
      <c r="K16" s="42">
        <v>2366</v>
      </c>
      <c r="L16" s="42">
        <f t="shared" si="2"/>
        <v>14458</v>
      </c>
      <c r="M16" s="45">
        <f t="shared" si="3"/>
        <v>0.23668658426782352</v>
      </c>
      <c r="N16" s="46">
        <v>12245</v>
      </c>
      <c r="O16" s="47">
        <v>4613</v>
      </c>
      <c r="P16" s="48">
        <f t="shared" si="4"/>
        <v>16858</v>
      </c>
      <c r="Q16" s="45">
        <f t="shared" si="5"/>
        <v>1.602014634609902</v>
      </c>
      <c r="R16" s="46">
        <v>11991</v>
      </c>
      <c r="S16" s="48">
        <v>3295</v>
      </c>
      <c r="T16" s="48">
        <f t="shared" si="6"/>
        <v>15286</v>
      </c>
      <c r="U16" s="45">
        <f t="shared" si="7"/>
        <v>1.4526275776869715</v>
      </c>
      <c r="V16" s="46">
        <v>12640</v>
      </c>
      <c r="W16" s="48">
        <v>5475</v>
      </c>
      <c r="X16" s="48">
        <f t="shared" si="8"/>
        <v>18115</v>
      </c>
      <c r="Y16" s="45">
        <f t="shared" si="9"/>
        <v>1.721467262187589</v>
      </c>
      <c r="Z16" s="41">
        <f t="shared" si="10"/>
        <v>48968</v>
      </c>
      <c r="AA16" s="42">
        <f t="shared" si="11"/>
        <v>15749</v>
      </c>
      <c r="AB16" s="42">
        <f t="shared" si="12"/>
        <v>64717</v>
      </c>
      <c r="AC16" s="45">
        <f t="shared" si="13"/>
        <v>6.150052266463936</v>
      </c>
      <c r="AD16" s="41">
        <v>10292</v>
      </c>
      <c r="AE16" s="42">
        <v>1074</v>
      </c>
      <c r="AF16" s="42">
        <f t="shared" si="14"/>
        <v>11366</v>
      </c>
      <c r="AG16" s="45">
        <f t="shared" si="15"/>
        <v>0.7912601091713186</v>
      </c>
      <c r="AH16" s="45">
        <f t="shared" si="16"/>
        <v>0.5937884919936653</v>
      </c>
      <c r="AI16" s="14">
        <v>64669</v>
      </c>
      <c r="AJ16" s="14">
        <v>64669</v>
      </c>
      <c r="AK16" s="14">
        <v>51170</v>
      </c>
      <c r="AL16" s="14"/>
    </row>
    <row r="17" spans="1:38" s="15" customFormat="1" ht="12.75">
      <c r="A17" s="30" t="s">
        <v>95</v>
      </c>
      <c r="B17" s="94" t="s">
        <v>108</v>
      </c>
      <c r="C17" s="40" t="s">
        <v>109</v>
      </c>
      <c r="D17" s="41">
        <v>22989</v>
      </c>
      <c r="E17" s="42">
        <v>35125</v>
      </c>
      <c r="F17" s="43">
        <f t="shared" si="0"/>
        <v>58114</v>
      </c>
      <c r="G17" s="41">
        <v>24394</v>
      </c>
      <c r="H17" s="42">
        <v>25737</v>
      </c>
      <c r="I17" s="44">
        <f t="shared" si="1"/>
        <v>50131</v>
      </c>
      <c r="J17" s="41">
        <v>4918</v>
      </c>
      <c r="K17" s="42">
        <v>941</v>
      </c>
      <c r="L17" s="42">
        <f t="shared" si="2"/>
        <v>5859</v>
      </c>
      <c r="M17" s="45">
        <f t="shared" si="3"/>
        <v>0.10081907973982172</v>
      </c>
      <c r="N17" s="46">
        <v>4525</v>
      </c>
      <c r="O17" s="47">
        <v>14345</v>
      </c>
      <c r="P17" s="48">
        <f t="shared" si="4"/>
        <v>18870</v>
      </c>
      <c r="Q17" s="45">
        <f t="shared" si="5"/>
        <v>0.3764137958548603</v>
      </c>
      <c r="R17" s="46">
        <v>4932</v>
      </c>
      <c r="S17" s="48">
        <v>4057</v>
      </c>
      <c r="T17" s="48">
        <f t="shared" si="6"/>
        <v>8989</v>
      </c>
      <c r="U17" s="45">
        <f t="shared" si="7"/>
        <v>0.17931020725698668</v>
      </c>
      <c r="V17" s="46">
        <v>6456</v>
      </c>
      <c r="W17" s="48">
        <v>10519</v>
      </c>
      <c r="X17" s="48">
        <f t="shared" si="8"/>
        <v>16975</v>
      </c>
      <c r="Y17" s="45">
        <f t="shared" si="9"/>
        <v>0.3386128343739403</v>
      </c>
      <c r="Z17" s="41">
        <f t="shared" si="10"/>
        <v>20831</v>
      </c>
      <c r="AA17" s="42">
        <f t="shared" si="11"/>
        <v>29862</v>
      </c>
      <c r="AB17" s="42">
        <f t="shared" si="12"/>
        <v>50693</v>
      </c>
      <c r="AC17" s="45">
        <f t="shared" si="13"/>
        <v>1.011210628154236</v>
      </c>
      <c r="AD17" s="41">
        <v>6105</v>
      </c>
      <c r="AE17" s="42">
        <v>29</v>
      </c>
      <c r="AF17" s="42">
        <f t="shared" si="14"/>
        <v>6134</v>
      </c>
      <c r="AG17" s="45">
        <f t="shared" si="15"/>
        <v>0.6397816163145459</v>
      </c>
      <c r="AH17" s="45">
        <f t="shared" si="16"/>
        <v>1.7673622432344311</v>
      </c>
      <c r="AI17" s="14">
        <v>43650</v>
      </c>
      <c r="AJ17" s="14">
        <v>43593</v>
      </c>
      <c r="AK17" s="14">
        <v>27890</v>
      </c>
      <c r="AL17" s="14"/>
    </row>
    <row r="18" spans="1:38" s="15" customFormat="1" ht="12.75">
      <c r="A18" s="30" t="s">
        <v>95</v>
      </c>
      <c r="B18" s="94" t="s">
        <v>110</v>
      </c>
      <c r="C18" s="40" t="s">
        <v>111</v>
      </c>
      <c r="D18" s="41">
        <v>289728</v>
      </c>
      <c r="E18" s="42">
        <v>97630</v>
      </c>
      <c r="F18" s="43">
        <f t="shared" si="0"/>
        <v>387358</v>
      </c>
      <c r="G18" s="41">
        <v>314607</v>
      </c>
      <c r="H18" s="42">
        <v>97630</v>
      </c>
      <c r="I18" s="44">
        <f t="shared" si="1"/>
        <v>412237</v>
      </c>
      <c r="J18" s="41">
        <v>82895</v>
      </c>
      <c r="K18" s="42">
        <v>8737</v>
      </c>
      <c r="L18" s="42">
        <f t="shared" si="2"/>
        <v>91632</v>
      </c>
      <c r="M18" s="45">
        <f t="shared" si="3"/>
        <v>0.23655636388044135</v>
      </c>
      <c r="N18" s="46">
        <v>78589</v>
      </c>
      <c r="O18" s="47">
        <v>9499</v>
      </c>
      <c r="P18" s="48">
        <f t="shared" si="4"/>
        <v>88088</v>
      </c>
      <c r="Q18" s="45">
        <f t="shared" si="5"/>
        <v>0.2136829057071539</v>
      </c>
      <c r="R18" s="46">
        <v>70644</v>
      </c>
      <c r="S18" s="48">
        <v>10215</v>
      </c>
      <c r="T18" s="48">
        <f t="shared" si="6"/>
        <v>80859</v>
      </c>
      <c r="U18" s="45">
        <f t="shared" si="7"/>
        <v>0.19614687667531056</v>
      </c>
      <c r="V18" s="46">
        <v>80297</v>
      </c>
      <c r="W18" s="48">
        <v>14283</v>
      </c>
      <c r="X18" s="48">
        <f t="shared" si="8"/>
        <v>94580</v>
      </c>
      <c r="Y18" s="45">
        <f t="shared" si="9"/>
        <v>0.22943112821022857</v>
      </c>
      <c r="Z18" s="41">
        <f t="shared" si="10"/>
        <v>312425</v>
      </c>
      <c r="AA18" s="42">
        <f t="shared" si="11"/>
        <v>42734</v>
      </c>
      <c r="AB18" s="42">
        <f t="shared" si="12"/>
        <v>355159</v>
      </c>
      <c r="AC18" s="45">
        <f t="shared" si="13"/>
        <v>0.861540812687847</v>
      </c>
      <c r="AD18" s="41">
        <v>54560</v>
      </c>
      <c r="AE18" s="42">
        <v>26879</v>
      </c>
      <c r="AF18" s="42">
        <f t="shared" si="14"/>
        <v>81439</v>
      </c>
      <c r="AG18" s="45">
        <f t="shared" si="15"/>
        <v>0.8395365704687738</v>
      </c>
      <c r="AH18" s="45">
        <f t="shared" si="16"/>
        <v>0.16136003634622242</v>
      </c>
      <c r="AI18" s="14">
        <v>350520</v>
      </c>
      <c r="AJ18" s="14">
        <v>366744</v>
      </c>
      <c r="AK18" s="14">
        <v>307895</v>
      </c>
      <c r="AL18" s="14"/>
    </row>
    <row r="19" spans="1:38" s="15" customFormat="1" ht="12.75">
      <c r="A19" s="30" t="s">
        <v>95</v>
      </c>
      <c r="B19" s="94" t="s">
        <v>112</v>
      </c>
      <c r="C19" s="40" t="s">
        <v>113</v>
      </c>
      <c r="D19" s="41">
        <v>44781</v>
      </c>
      <c r="E19" s="42">
        <v>7648</v>
      </c>
      <c r="F19" s="43">
        <f t="shared" si="0"/>
        <v>52429</v>
      </c>
      <c r="G19" s="41">
        <v>44781</v>
      </c>
      <c r="H19" s="42">
        <v>7648</v>
      </c>
      <c r="I19" s="44">
        <f t="shared" si="1"/>
        <v>52429</v>
      </c>
      <c r="J19" s="41">
        <v>8215</v>
      </c>
      <c r="K19" s="42">
        <v>5350</v>
      </c>
      <c r="L19" s="42">
        <f t="shared" si="2"/>
        <v>13565</v>
      </c>
      <c r="M19" s="45">
        <f t="shared" si="3"/>
        <v>0.2587308550611303</v>
      </c>
      <c r="N19" s="46">
        <v>8778</v>
      </c>
      <c r="O19" s="47">
        <v>76</v>
      </c>
      <c r="P19" s="48">
        <f t="shared" si="4"/>
        <v>8854</v>
      </c>
      <c r="Q19" s="45">
        <f t="shared" si="5"/>
        <v>0.16887600373838907</v>
      </c>
      <c r="R19" s="46">
        <v>16654</v>
      </c>
      <c r="S19" s="48">
        <v>143</v>
      </c>
      <c r="T19" s="48">
        <f t="shared" si="6"/>
        <v>16797</v>
      </c>
      <c r="U19" s="45">
        <f t="shared" si="7"/>
        <v>0.3203761277155773</v>
      </c>
      <c r="V19" s="46">
        <v>11277</v>
      </c>
      <c r="W19" s="48">
        <v>100</v>
      </c>
      <c r="X19" s="48">
        <f t="shared" si="8"/>
        <v>11377</v>
      </c>
      <c r="Y19" s="45">
        <f t="shared" si="9"/>
        <v>0.2169982261725381</v>
      </c>
      <c r="Z19" s="41">
        <f t="shared" si="10"/>
        <v>44924</v>
      </c>
      <c r="AA19" s="42">
        <f t="shared" si="11"/>
        <v>5669</v>
      </c>
      <c r="AB19" s="42">
        <f t="shared" si="12"/>
        <v>50593</v>
      </c>
      <c r="AC19" s="45">
        <f t="shared" si="13"/>
        <v>0.9649812126876347</v>
      </c>
      <c r="AD19" s="41">
        <v>0</v>
      </c>
      <c r="AE19" s="42">
        <v>0</v>
      </c>
      <c r="AF19" s="42">
        <f t="shared" si="14"/>
        <v>0</v>
      </c>
      <c r="AG19" s="45">
        <f t="shared" si="15"/>
        <v>0.5029761904761905</v>
      </c>
      <c r="AH19" s="45">
        <f t="shared" si="16"/>
        <v>0</v>
      </c>
      <c r="AI19" s="14">
        <v>48384</v>
      </c>
      <c r="AJ19" s="14">
        <v>48384</v>
      </c>
      <c r="AK19" s="14">
        <v>24336</v>
      </c>
      <c r="AL19" s="14"/>
    </row>
    <row r="20" spans="1:38" s="15" customFormat="1" ht="12.75">
      <c r="A20" s="30" t="s">
        <v>114</v>
      </c>
      <c r="B20" s="94" t="s">
        <v>115</v>
      </c>
      <c r="C20" s="40" t="s">
        <v>116</v>
      </c>
      <c r="D20" s="41">
        <v>263200</v>
      </c>
      <c r="E20" s="42">
        <v>0</v>
      </c>
      <c r="F20" s="43">
        <f t="shared" si="0"/>
        <v>263200</v>
      </c>
      <c r="G20" s="41">
        <v>269980</v>
      </c>
      <c r="H20" s="42">
        <v>0</v>
      </c>
      <c r="I20" s="44">
        <f t="shared" si="1"/>
        <v>269980</v>
      </c>
      <c r="J20" s="41">
        <v>29935</v>
      </c>
      <c r="K20" s="42">
        <v>2</v>
      </c>
      <c r="L20" s="42">
        <f t="shared" si="2"/>
        <v>29937</v>
      </c>
      <c r="M20" s="45">
        <f t="shared" si="3"/>
        <v>0.11374240121580548</v>
      </c>
      <c r="N20" s="46">
        <v>46173</v>
      </c>
      <c r="O20" s="47">
        <v>1042</v>
      </c>
      <c r="P20" s="48">
        <f t="shared" si="4"/>
        <v>47215</v>
      </c>
      <c r="Q20" s="45">
        <f t="shared" si="5"/>
        <v>0.17488332469071782</v>
      </c>
      <c r="R20" s="46">
        <v>43911</v>
      </c>
      <c r="S20" s="48">
        <v>636</v>
      </c>
      <c r="T20" s="48">
        <f t="shared" si="6"/>
        <v>44547</v>
      </c>
      <c r="U20" s="45">
        <f t="shared" si="7"/>
        <v>0.16500111119342173</v>
      </c>
      <c r="V20" s="46">
        <v>60885</v>
      </c>
      <c r="W20" s="48">
        <v>3580</v>
      </c>
      <c r="X20" s="48">
        <f t="shared" si="8"/>
        <v>64465</v>
      </c>
      <c r="Y20" s="45">
        <f t="shared" si="9"/>
        <v>0.23877694644047706</v>
      </c>
      <c r="Z20" s="41">
        <f t="shared" si="10"/>
        <v>180904</v>
      </c>
      <c r="AA20" s="42">
        <f t="shared" si="11"/>
        <v>5260</v>
      </c>
      <c r="AB20" s="42">
        <f t="shared" si="12"/>
        <v>186164</v>
      </c>
      <c r="AC20" s="45">
        <f t="shared" si="13"/>
        <v>0.6895473738795467</v>
      </c>
      <c r="AD20" s="41">
        <v>79930</v>
      </c>
      <c r="AE20" s="42">
        <v>6800</v>
      </c>
      <c r="AF20" s="42">
        <f t="shared" si="14"/>
        <v>86730</v>
      </c>
      <c r="AG20" s="45">
        <f t="shared" si="15"/>
        <v>0.5626224467515532</v>
      </c>
      <c r="AH20" s="45">
        <f t="shared" si="16"/>
        <v>-0.256716245820362</v>
      </c>
      <c r="AI20" s="14">
        <v>334329</v>
      </c>
      <c r="AJ20" s="14">
        <v>334329</v>
      </c>
      <c r="AK20" s="14">
        <v>188101</v>
      </c>
      <c r="AL20" s="14"/>
    </row>
    <row r="21" spans="1:38" s="87" customFormat="1" ht="12.75">
      <c r="A21" s="95"/>
      <c r="B21" s="112" t="s">
        <v>611</v>
      </c>
      <c r="C21" s="33"/>
      <c r="D21" s="52">
        <f>SUM(D11:D20)</f>
        <v>1104954</v>
      </c>
      <c r="E21" s="53">
        <f>SUM(E11:E20)</f>
        <v>241151</v>
      </c>
      <c r="F21" s="54">
        <f t="shared" si="0"/>
        <v>1346105</v>
      </c>
      <c r="G21" s="52">
        <f>SUM(G11:G20)</f>
        <v>1145195</v>
      </c>
      <c r="H21" s="53">
        <f>SUM(H11:H20)</f>
        <v>263504</v>
      </c>
      <c r="I21" s="54">
        <f t="shared" si="1"/>
        <v>1408699</v>
      </c>
      <c r="J21" s="52">
        <f>SUM(J11:J20)</f>
        <v>269341</v>
      </c>
      <c r="K21" s="53">
        <f>SUM(K11:K20)</f>
        <v>24316</v>
      </c>
      <c r="L21" s="53">
        <f t="shared" si="2"/>
        <v>293657</v>
      </c>
      <c r="M21" s="55">
        <f t="shared" si="3"/>
        <v>0.21815311584163197</v>
      </c>
      <c r="N21" s="74">
        <f>SUM(N11:N20)</f>
        <v>259901</v>
      </c>
      <c r="O21" s="75">
        <f>SUM(O11:O20)</f>
        <v>50061</v>
      </c>
      <c r="P21" s="76">
        <f t="shared" si="4"/>
        <v>309962</v>
      </c>
      <c r="Q21" s="55">
        <f t="shared" si="5"/>
        <v>0.22003423016556412</v>
      </c>
      <c r="R21" s="74">
        <f>SUM(R11:R20)</f>
        <v>253668</v>
      </c>
      <c r="S21" s="76">
        <f>SUM(S11:S20)</f>
        <v>37956</v>
      </c>
      <c r="T21" s="76">
        <f t="shared" si="6"/>
        <v>291624</v>
      </c>
      <c r="U21" s="55">
        <f t="shared" si="7"/>
        <v>0.20701654505327255</v>
      </c>
      <c r="V21" s="74">
        <f>SUM(V11:V20)</f>
        <v>291367</v>
      </c>
      <c r="W21" s="76">
        <f>SUM(W11:W20)</f>
        <v>82766</v>
      </c>
      <c r="X21" s="76">
        <f t="shared" si="8"/>
        <v>374133</v>
      </c>
      <c r="Y21" s="55">
        <f t="shared" si="9"/>
        <v>0.26558760956031063</v>
      </c>
      <c r="Z21" s="52">
        <f t="shared" si="10"/>
        <v>1074277</v>
      </c>
      <c r="AA21" s="53">
        <f t="shared" si="11"/>
        <v>195099</v>
      </c>
      <c r="AB21" s="53">
        <f t="shared" si="12"/>
        <v>1269376</v>
      </c>
      <c r="AC21" s="55">
        <f t="shared" si="13"/>
        <v>0.9010981054149964</v>
      </c>
      <c r="AD21" s="52">
        <f>SUM(AD11:AD20)</f>
        <v>275190</v>
      </c>
      <c r="AE21" s="53">
        <f>SUM(AE11:AE20)</f>
        <v>65130</v>
      </c>
      <c r="AF21" s="53">
        <f t="shared" si="14"/>
        <v>340320</v>
      </c>
      <c r="AG21" s="55">
        <f t="shared" si="15"/>
        <v>0.7914111181275825</v>
      </c>
      <c r="AH21" s="55">
        <f t="shared" si="16"/>
        <v>0.0993564880112836</v>
      </c>
      <c r="AI21" s="96">
        <f>SUM(AI11:AI20)</f>
        <v>1295584</v>
      </c>
      <c r="AJ21" s="96">
        <f>SUM(AJ11:AJ20)</f>
        <v>1387212</v>
      </c>
      <c r="AK21" s="96">
        <f>SUM(AK11:AK20)</f>
        <v>1097855</v>
      </c>
      <c r="AL21" s="96"/>
    </row>
    <row r="22" spans="1:38" s="15" customFormat="1" ht="12.75">
      <c r="A22" s="30" t="s">
        <v>95</v>
      </c>
      <c r="B22" s="94" t="s">
        <v>117</v>
      </c>
      <c r="C22" s="40" t="s">
        <v>118</v>
      </c>
      <c r="D22" s="41">
        <v>56407</v>
      </c>
      <c r="E22" s="42">
        <v>21056</v>
      </c>
      <c r="F22" s="43">
        <f t="shared" si="0"/>
        <v>77463</v>
      </c>
      <c r="G22" s="41">
        <v>56407</v>
      </c>
      <c r="H22" s="42">
        <v>21056</v>
      </c>
      <c r="I22" s="44">
        <f t="shared" si="1"/>
        <v>77463</v>
      </c>
      <c r="J22" s="41">
        <v>9242</v>
      </c>
      <c r="K22" s="42">
        <v>1009</v>
      </c>
      <c r="L22" s="42">
        <f t="shared" si="2"/>
        <v>10251</v>
      </c>
      <c r="M22" s="45">
        <f t="shared" si="3"/>
        <v>0.13233414662484025</v>
      </c>
      <c r="N22" s="46">
        <v>11320</v>
      </c>
      <c r="O22" s="47">
        <v>4932</v>
      </c>
      <c r="P22" s="48">
        <f t="shared" si="4"/>
        <v>16252</v>
      </c>
      <c r="Q22" s="45">
        <f t="shared" si="5"/>
        <v>0.20980339000555104</v>
      </c>
      <c r="R22" s="46">
        <v>16988</v>
      </c>
      <c r="S22" s="48">
        <v>2530</v>
      </c>
      <c r="T22" s="48">
        <f t="shared" si="6"/>
        <v>19518</v>
      </c>
      <c r="U22" s="45">
        <f t="shared" si="7"/>
        <v>0.2519654544750397</v>
      </c>
      <c r="V22" s="46">
        <v>10163</v>
      </c>
      <c r="W22" s="48">
        <v>2942</v>
      </c>
      <c r="X22" s="48">
        <f t="shared" si="8"/>
        <v>13105</v>
      </c>
      <c r="Y22" s="45">
        <f t="shared" si="9"/>
        <v>0.169177542826898</v>
      </c>
      <c r="Z22" s="41">
        <f t="shared" si="10"/>
        <v>47713</v>
      </c>
      <c r="AA22" s="42">
        <f t="shared" si="11"/>
        <v>11413</v>
      </c>
      <c r="AB22" s="42">
        <f t="shared" si="12"/>
        <v>59126</v>
      </c>
      <c r="AC22" s="45">
        <f t="shared" si="13"/>
        <v>0.763280533932329</v>
      </c>
      <c r="AD22" s="41">
        <v>10419</v>
      </c>
      <c r="AE22" s="42">
        <v>4606</v>
      </c>
      <c r="AF22" s="42">
        <f t="shared" si="14"/>
        <v>15025</v>
      </c>
      <c r="AG22" s="45">
        <f t="shared" si="15"/>
        <v>0.889667410632615</v>
      </c>
      <c r="AH22" s="45">
        <f t="shared" si="16"/>
        <v>-0.12778702163061562</v>
      </c>
      <c r="AI22" s="14">
        <v>54662</v>
      </c>
      <c r="AJ22" s="14">
        <v>54662</v>
      </c>
      <c r="AK22" s="14">
        <v>48631</v>
      </c>
      <c r="AL22" s="14"/>
    </row>
    <row r="23" spans="1:38" s="15" customFormat="1" ht="12.75">
      <c r="A23" s="30" t="s">
        <v>95</v>
      </c>
      <c r="B23" s="94" t="s">
        <v>119</v>
      </c>
      <c r="C23" s="40" t="s">
        <v>120</v>
      </c>
      <c r="D23" s="41">
        <v>121853</v>
      </c>
      <c r="E23" s="42">
        <v>44184</v>
      </c>
      <c r="F23" s="43">
        <f t="shared" si="0"/>
        <v>166037</v>
      </c>
      <c r="G23" s="41">
        <v>124119</v>
      </c>
      <c r="H23" s="42">
        <v>60673</v>
      </c>
      <c r="I23" s="44">
        <f t="shared" si="1"/>
        <v>184792</v>
      </c>
      <c r="J23" s="41">
        <v>20804</v>
      </c>
      <c r="K23" s="42">
        <v>6620</v>
      </c>
      <c r="L23" s="42">
        <f t="shared" si="2"/>
        <v>27424</v>
      </c>
      <c r="M23" s="45">
        <f t="shared" si="3"/>
        <v>0.1651680047218391</v>
      </c>
      <c r="N23" s="46">
        <v>22948</v>
      </c>
      <c r="O23" s="47">
        <v>11511</v>
      </c>
      <c r="P23" s="48">
        <f t="shared" si="4"/>
        <v>34459</v>
      </c>
      <c r="Q23" s="45">
        <f t="shared" si="5"/>
        <v>0.18647452270661066</v>
      </c>
      <c r="R23" s="46">
        <v>21601</v>
      </c>
      <c r="S23" s="48">
        <v>7366</v>
      </c>
      <c r="T23" s="48">
        <f t="shared" si="6"/>
        <v>28967</v>
      </c>
      <c r="U23" s="45">
        <f t="shared" si="7"/>
        <v>0.15675462141218235</v>
      </c>
      <c r="V23" s="46">
        <v>23147</v>
      </c>
      <c r="W23" s="48">
        <v>10620</v>
      </c>
      <c r="X23" s="48">
        <f t="shared" si="8"/>
        <v>33767</v>
      </c>
      <c r="Y23" s="45">
        <f t="shared" si="9"/>
        <v>0.1827297718515953</v>
      </c>
      <c r="Z23" s="41">
        <f t="shared" si="10"/>
        <v>88500</v>
      </c>
      <c r="AA23" s="42">
        <f t="shared" si="11"/>
        <v>36117</v>
      </c>
      <c r="AB23" s="42">
        <f t="shared" si="12"/>
        <v>124617</v>
      </c>
      <c r="AC23" s="45">
        <f t="shared" si="13"/>
        <v>0.6743636088142344</v>
      </c>
      <c r="AD23" s="41">
        <v>21726</v>
      </c>
      <c r="AE23" s="42">
        <v>5118</v>
      </c>
      <c r="AF23" s="42">
        <f t="shared" si="14"/>
        <v>26844</v>
      </c>
      <c r="AG23" s="45">
        <f t="shared" si="15"/>
        <v>0.7072131674149311</v>
      </c>
      <c r="AH23" s="45">
        <f t="shared" si="16"/>
        <v>0.2578974817463866</v>
      </c>
      <c r="AI23" s="14">
        <v>132763</v>
      </c>
      <c r="AJ23" s="14">
        <v>130747</v>
      </c>
      <c r="AK23" s="14">
        <v>92466</v>
      </c>
      <c r="AL23" s="14"/>
    </row>
    <row r="24" spans="1:38" s="15" customFormat="1" ht="12.75">
      <c r="A24" s="30" t="s">
        <v>95</v>
      </c>
      <c r="B24" s="94" t="s">
        <v>121</v>
      </c>
      <c r="C24" s="40" t="s">
        <v>122</v>
      </c>
      <c r="D24" s="41">
        <v>34288</v>
      </c>
      <c r="E24" s="42">
        <v>10439</v>
      </c>
      <c r="F24" s="43">
        <f t="shared" si="0"/>
        <v>44727</v>
      </c>
      <c r="G24" s="41">
        <v>37424</v>
      </c>
      <c r="H24" s="42">
        <v>15248</v>
      </c>
      <c r="I24" s="44">
        <f t="shared" si="1"/>
        <v>52672</v>
      </c>
      <c r="J24" s="41">
        <v>3515</v>
      </c>
      <c r="K24" s="42">
        <v>3458</v>
      </c>
      <c r="L24" s="42">
        <f t="shared" si="2"/>
        <v>6973</v>
      </c>
      <c r="M24" s="45">
        <f t="shared" si="3"/>
        <v>0.15590135712209627</v>
      </c>
      <c r="N24" s="46">
        <v>4437</v>
      </c>
      <c r="O24" s="47">
        <v>3954</v>
      </c>
      <c r="P24" s="48">
        <f t="shared" si="4"/>
        <v>8391</v>
      </c>
      <c r="Q24" s="45">
        <f t="shared" si="5"/>
        <v>0.159306652490887</v>
      </c>
      <c r="R24" s="46">
        <v>7696</v>
      </c>
      <c r="S24" s="48">
        <v>2222</v>
      </c>
      <c r="T24" s="48">
        <f t="shared" si="6"/>
        <v>9918</v>
      </c>
      <c r="U24" s="45">
        <f t="shared" si="7"/>
        <v>0.18829738760631834</v>
      </c>
      <c r="V24" s="46">
        <v>9231</v>
      </c>
      <c r="W24" s="48">
        <v>2795</v>
      </c>
      <c r="X24" s="48">
        <f t="shared" si="8"/>
        <v>12026</v>
      </c>
      <c r="Y24" s="45">
        <f t="shared" si="9"/>
        <v>0.22831865127582018</v>
      </c>
      <c r="Z24" s="41">
        <f t="shared" si="10"/>
        <v>24879</v>
      </c>
      <c r="AA24" s="42">
        <f t="shared" si="11"/>
        <v>12429</v>
      </c>
      <c r="AB24" s="42">
        <f t="shared" si="12"/>
        <v>37308</v>
      </c>
      <c r="AC24" s="45">
        <f t="shared" si="13"/>
        <v>0.7083080194410692</v>
      </c>
      <c r="AD24" s="41">
        <v>0</v>
      </c>
      <c r="AE24" s="42">
        <v>0</v>
      </c>
      <c r="AF24" s="42">
        <f t="shared" si="14"/>
        <v>0</v>
      </c>
      <c r="AG24" s="45">
        <f t="shared" si="15"/>
        <v>0</v>
      </c>
      <c r="AH24" s="45">
        <f t="shared" si="16"/>
        <v>0</v>
      </c>
      <c r="AI24" s="14">
        <v>0</v>
      </c>
      <c r="AJ24" s="14">
        <v>0</v>
      </c>
      <c r="AK24" s="14">
        <v>0</v>
      </c>
      <c r="AL24" s="14"/>
    </row>
    <row r="25" spans="1:38" s="15" customFormat="1" ht="12.75">
      <c r="A25" s="30" t="s">
        <v>95</v>
      </c>
      <c r="B25" s="94" t="s">
        <v>123</v>
      </c>
      <c r="C25" s="40" t="s">
        <v>124</v>
      </c>
      <c r="D25" s="41">
        <v>67774</v>
      </c>
      <c r="E25" s="42">
        <v>18131</v>
      </c>
      <c r="F25" s="43">
        <f t="shared" si="0"/>
        <v>85905</v>
      </c>
      <c r="G25" s="41">
        <v>69045</v>
      </c>
      <c r="H25" s="42">
        <v>18131</v>
      </c>
      <c r="I25" s="44">
        <f t="shared" si="1"/>
        <v>87176</v>
      </c>
      <c r="J25" s="41">
        <v>15132</v>
      </c>
      <c r="K25" s="42">
        <v>3294</v>
      </c>
      <c r="L25" s="42">
        <f t="shared" si="2"/>
        <v>18426</v>
      </c>
      <c r="M25" s="45">
        <f t="shared" si="3"/>
        <v>0.2144927536231884</v>
      </c>
      <c r="N25" s="46">
        <v>14156</v>
      </c>
      <c r="O25" s="47">
        <v>3326</v>
      </c>
      <c r="P25" s="48">
        <f t="shared" si="4"/>
        <v>17482</v>
      </c>
      <c r="Q25" s="45">
        <f t="shared" si="5"/>
        <v>0.2005368450032119</v>
      </c>
      <c r="R25" s="46">
        <v>16801</v>
      </c>
      <c r="S25" s="48">
        <v>3661</v>
      </c>
      <c r="T25" s="48">
        <f t="shared" si="6"/>
        <v>20462</v>
      </c>
      <c r="U25" s="45">
        <f t="shared" si="7"/>
        <v>0.23472056529319996</v>
      </c>
      <c r="V25" s="46">
        <v>9702</v>
      </c>
      <c r="W25" s="48">
        <v>4220</v>
      </c>
      <c r="X25" s="48">
        <f t="shared" si="8"/>
        <v>13922</v>
      </c>
      <c r="Y25" s="45">
        <f t="shared" si="9"/>
        <v>0.15969991740846104</v>
      </c>
      <c r="Z25" s="41">
        <f t="shared" si="10"/>
        <v>55791</v>
      </c>
      <c r="AA25" s="42">
        <f t="shared" si="11"/>
        <v>14501</v>
      </c>
      <c r="AB25" s="42">
        <f t="shared" si="12"/>
        <v>70292</v>
      </c>
      <c r="AC25" s="45">
        <f t="shared" si="13"/>
        <v>0.80632284114894</v>
      </c>
      <c r="AD25" s="41">
        <v>4813</v>
      </c>
      <c r="AE25" s="42">
        <v>57</v>
      </c>
      <c r="AF25" s="42">
        <f t="shared" si="14"/>
        <v>4870</v>
      </c>
      <c r="AG25" s="45">
        <f t="shared" si="15"/>
        <v>0.7440203802424872</v>
      </c>
      <c r="AH25" s="45">
        <f t="shared" si="16"/>
        <v>1.8587268993839836</v>
      </c>
      <c r="AI25" s="14">
        <v>63591</v>
      </c>
      <c r="AJ25" s="14">
        <v>63591</v>
      </c>
      <c r="AK25" s="14">
        <v>47313</v>
      </c>
      <c r="AL25" s="14"/>
    </row>
    <row r="26" spans="1:38" s="15" customFormat="1" ht="12.75">
      <c r="A26" s="30" t="s">
        <v>95</v>
      </c>
      <c r="B26" s="94" t="s">
        <v>52</v>
      </c>
      <c r="C26" s="40" t="s">
        <v>53</v>
      </c>
      <c r="D26" s="41">
        <v>2792465</v>
      </c>
      <c r="E26" s="42">
        <v>902089</v>
      </c>
      <c r="F26" s="43">
        <f t="shared" si="0"/>
        <v>3694554</v>
      </c>
      <c r="G26" s="41">
        <v>3023954</v>
      </c>
      <c r="H26" s="42">
        <v>724182</v>
      </c>
      <c r="I26" s="44">
        <f t="shared" si="1"/>
        <v>3748136</v>
      </c>
      <c r="J26" s="41">
        <v>540089</v>
      </c>
      <c r="K26" s="42">
        <v>31731</v>
      </c>
      <c r="L26" s="42">
        <f t="shared" si="2"/>
        <v>571820</v>
      </c>
      <c r="M26" s="45">
        <f t="shared" si="3"/>
        <v>0.154773756182749</v>
      </c>
      <c r="N26" s="46">
        <v>608660</v>
      </c>
      <c r="O26" s="47">
        <v>66898</v>
      </c>
      <c r="P26" s="48">
        <f t="shared" si="4"/>
        <v>675558</v>
      </c>
      <c r="Q26" s="45">
        <f t="shared" si="5"/>
        <v>0.1802383904959692</v>
      </c>
      <c r="R26" s="46">
        <v>727736</v>
      </c>
      <c r="S26" s="48">
        <v>63286</v>
      </c>
      <c r="T26" s="48">
        <f t="shared" si="6"/>
        <v>791022</v>
      </c>
      <c r="U26" s="45">
        <f t="shared" si="7"/>
        <v>0.2110441029887923</v>
      </c>
      <c r="V26" s="46">
        <v>825512</v>
      </c>
      <c r="W26" s="48">
        <v>179559</v>
      </c>
      <c r="X26" s="48">
        <f t="shared" si="8"/>
        <v>1005071</v>
      </c>
      <c r="Y26" s="45">
        <f t="shared" si="9"/>
        <v>0.268152222864912</v>
      </c>
      <c r="Z26" s="41">
        <f t="shared" si="10"/>
        <v>2701997</v>
      </c>
      <c r="AA26" s="42">
        <f t="shared" si="11"/>
        <v>341474</v>
      </c>
      <c r="AB26" s="42">
        <f t="shared" si="12"/>
        <v>3043471</v>
      </c>
      <c r="AC26" s="45">
        <f t="shared" si="13"/>
        <v>0.811995882753454</v>
      </c>
      <c r="AD26" s="41">
        <v>463332</v>
      </c>
      <c r="AE26" s="42">
        <v>116277</v>
      </c>
      <c r="AF26" s="42">
        <f t="shared" si="14"/>
        <v>579609</v>
      </c>
      <c r="AG26" s="45">
        <f t="shared" si="15"/>
        <v>0.6846638213590872</v>
      </c>
      <c r="AH26" s="45">
        <f t="shared" si="16"/>
        <v>0.7340500233778289</v>
      </c>
      <c r="AI26" s="14">
        <v>2738544</v>
      </c>
      <c r="AJ26" s="14">
        <v>2738544</v>
      </c>
      <c r="AK26" s="14">
        <v>1874982</v>
      </c>
      <c r="AL26" s="14"/>
    </row>
    <row r="27" spans="1:38" s="15" customFormat="1" ht="12.75">
      <c r="A27" s="30" t="s">
        <v>95</v>
      </c>
      <c r="B27" s="94" t="s">
        <v>125</v>
      </c>
      <c r="C27" s="40" t="s">
        <v>126</v>
      </c>
      <c r="D27" s="41">
        <v>33009</v>
      </c>
      <c r="E27" s="42">
        <v>9315</v>
      </c>
      <c r="F27" s="43">
        <f t="shared" si="0"/>
        <v>42324</v>
      </c>
      <c r="G27" s="41">
        <v>33009</v>
      </c>
      <c r="H27" s="42">
        <v>9315</v>
      </c>
      <c r="I27" s="44">
        <f t="shared" si="1"/>
        <v>42324</v>
      </c>
      <c r="J27" s="41">
        <v>5289</v>
      </c>
      <c r="K27" s="42">
        <v>606</v>
      </c>
      <c r="L27" s="42">
        <f t="shared" si="2"/>
        <v>5895</v>
      </c>
      <c r="M27" s="45">
        <f t="shared" si="3"/>
        <v>0.13928267649560533</v>
      </c>
      <c r="N27" s="46">
        <v>5927</v>
      </c>
      <c r="O27" s="47">
        <v>1039</v>
      </c>
      <c r="P27" s="48">
        <f t="shared" si="4"/>
        <v>6966</v>
      </c>
      <c r="Q27" s="45">
        <f t="shared" si="5"/>
        <v>0.16458746810320385</v>
      </c>
      <c r="R27" s="46">
        <v>15338</v>
      </c>
      <c r="S27" s="48">
        <v>1780</v>
      </c>
      <c r="T27" s="48">
        <f t="shared" si="6"/>
        <v>17118</v>
      </c>
      <c r="U27" s="45">
        <f t="shared" si="7"/>
        <v>0.4044513751063227</v>
      </c>
      <c r="V27" s="46">
        <v>5839</v>
      </c>
      <c r="W27" s="48">
        <v>1267</v>
      </c>
      <c r="X27" s="48">
        <f t="shared" si="8"/>
        <v>7106</v>
      </c>
      <c r="Y27" s="45">
        <f t="shared" si="9"/>
        <v>0.16789528399962197</v>
      </c>
      <c r="Z27" s="41">
        <f t="shared" si="10"/>
        <v>32393</v>
      </c>
      <c r="AA27" s="42">
        <f t="shared" si="11"/>
        <v>4692</v>
      </c>
      <c r="AB27" s="42">
        <f t="shared" si="12"/>
        <v>37085</v>
      </c>
      <c r="AC27" s="45">
        <f t="shared" si="13"/>
        <v>0.8762168037047539</v>
      </c>
      <c r="AD27" s="41">
        <v>5441</v>
      </c>
      <c r="AE27" s="42">
        <v>3830</v>
      </c>
      <c r="AF27" s="42">
        <f t="shared" si="14"/>
        <v>9271</v>
      </c>
      <c r="AG27" s="45">
        <f t="shared" si="15"/>
        <v>0.8358493443122903</v>
      </c>
      <c r="AH27" s="45">
        <f t="shared" si="16"/>
        <v>-0.23352389170531762</v>
      </c>
      <c r="AI27" s="14">
        <v>39348</v>
      </c>
      <c r="AJ27" s="14">
        <v>39348</v>
      </c>
      <c r="AK27" s="14">
        <v>32889</v>
      </c>
      <c r="AL27" s="14"/>
    </row>
    <row r="28" spans="1:38" s="15" customFormat="1" ht="12.75">
      <c r="A28" s="30" t="s">
        <v>95</v>
      </c>
      <c r="B28" s="94" t="s">
        <v>127</v>
      </c>
      <c r="C28" s="40" t="s">
        <v>128</v>
      </c>
      <c r="D28" s="41">
        <v>94168</v>
      </c>
      <c r="E28" s="42">
        <v>18740</v>
      </c>
      <c r="F28" s="43">
        <f t="shared" si="0"/>
        <v>112908</v>
      </c>
      <c r="G28" s="41">
        <v>94168</v>
      </c>
      <c r="H28" s="42">
        <v>18740</v>
      </c>
      <c r="I28" s="44">
        <f t="shared" si="1"/>
        <v>112908</v>
      </c>
      <c r="J28" s="41">
        <v>15729</v>
      </c>
      <c r="K28" s="42">
        <v>0</v>
      </c>
      <c r="L28" s="42">
        <f t="shared" si="2"/>
        <v>15729</v>
      </c>
      <c r="M28" s="45">
        <f t="shared" si="3"/>
        <v>0.13930810925709428</v>
      </c>
      <c r="N28" s="46">
        <v>15551</v>
      </c>
      <c r="O28" s="47">
        <v>447</v>
      </c>
      <c r="P28" s="48">
        <f t="shared" si="4"/>
        <v>15998</v>
      </c>
      <c r="Q28" s="45">
        <f t="shared" si="5"/>
        <v>0.14169057994119105</v>
      </c>
      <c r="R28" s="46">
        <v>4096</v>
      </c>
      <c r="S28" s="48">
        <v>935</v>
      </c>
      <c r="T28" s="48">
        <f t="shared" si="6"/>
        <v>5031</v>
      </c>
      <c r="U28" s="45">
        <f t="shared" si="7"/>
        <v>0.04455840153044957</v>
      </c>
      <c r="V28" s="46">
        <v>0</v>
      </c>
      <c r="W28" s="48">
        <v>0</v>
      </c>
      <c r="X28" s="48">
        <f t="shared" si="8"/>
        <v>0</v>
      </c>
      <c r="Y28" s="45">
        <f t="shared" si="9"/>
        <v>0</v>
      </c>
      <c r="Z28" s="41">
        <f t="shared" si="10"/>
        <v>35376</v>
      </c>
      <c r="AA28" s="42">
        <f t="shared" si="11"/>
        <v>1382</v>
      </c>
      <c r="AB28" s="42">
        <f t="shared" si="12"/>
        <v>36758</v>
      </c>
      <c r="AC28" s="45">
        <f t="shared" si="13"/>
        <v>0.3255570907287349</v>
      </c>
      <c r="AD28" s="41">
        <v>13016</v>
      </c>
      <c r="AE28" s="42">
        <v>0</v>
      </c>
      <c r="AF28" s="42">
        <f t="shared" si="14"/>
        <v>13016</v>
      </c>
      <c r="AG28" s="45">
        <f t="shared" si="15"/>
        <v>0.6562884727531912</v>
      </c>
      <c r="AH28" s="45">
        <f t="shared" si="16"/>
        <v>-1</v>
      </c>
      <c r="AI28" s="14">
        <v>91222</v>
      </c>
      <c r="AJ28" s="14">
        <v>92598</v>
      </c>
      <c r="AK28" s="14">
        <v>60771</v>
      </c>
      <c r="AL28" s="14"/>
    </row>
    <row r="29" spans="1:38" s="15" customFormat="1" ht="12.75">
      <c r="A29" s="30" t="s">
        <v>95</v>
      </c>
      <c r="B29" s="94" t="s">
        <v>129</v>
      </c>
      <c r="C29" s="40" t="s">
        <v>130</v>
      </c>
      <c r="D29" s="41">
        <v>31541</v>
      </c>
      <c r="E29" s="42">
        <v>7167</v>
      </c>
      <c r="F29" s="43">
        <f t="shared" si="0"/>
        <v>38708</v>
      </c>
      <c r="G29" s="41">
        <v>31541</v>
      </c>
      <c r="H29" s="42">
        <v>7167</v>
      </c>
      <c r="I29" s="44">
        <f t="shared" si="1"/>
        <v>38708</v>
      </c>
      <c r="J29" s="41">
        <v>12566</v>
      </c>
      <c r="K29" s="42">
        <v>0</v>
      </c>
      <c r="L29" s="42">
        <f t="shared" si="2"/>
        <v>12566</v>
      </c>
      <c r="M29" s="45">
        <f t="shared" si="3"/>
        <v>0.3246357342151493</v>
      </c>
      <c r="N29" s="46">
        <v>8240</v>
      </c>
      <c r="O29" s="47">
        <v>211</v>
      </c>
      <c r="P29" s="48">
        <f t="shared" si="4"/>
        <v>8451</v>
      </c>
      <c r="Q29" s="45">
        <f t="shared" si="5"/>
        <v>0.21832696083496952</v>
      </c>
      <c r="R29" s="46">
        <v>11262</v>
      </c>
      <c r="S29" s="48">
        <v>1276</v>
      </c>
      <c r="T29" s="48">
        <f t="shared" si="6"/>
        <v>12538</v>
      </c>
      <c r="U29" s="45">
        <f t="shared" si="7"/>
        <v>0.3239123695360132</v>
      </c>
      <c r="V29" s="46">
        <v>5256</v>
      </c>
      <c r="W29" s="48">
        <v>3139</v>
      </c>
      <c r="X29" s="48">
        <f t="shared" si="8"/>
        <v>8395</v>
      </c>
      <c r="Y29" s="45">
        <f t="shared" si="9"/>
        <v>0.21688023147669733</v>
      </c>
      <c r="Z29" s="41">
        <f t="shared" si="10"/>
        <v>37324</v>
      </c>
      <c r="AA29" s="42">
        <f t="shared" si="11"/>
        <v>4626</v>
      </c>
      <c r="AB29" s="42">
        <f t="shared" si="12"/>
        <v>41950</v>
      </c>
      <c r="AC29" s="45">
        <f t="shared" si="13"/>
        <v>1.0837552960628294</v>
      </c>
      <c r="AD29" s="41">
        <v>4273</v>
      </c>
      <c r="AE29" s="42">
        <v>373</v>
      </c>
      <c r="AF29" s="42">
        <f t="shared" si="14"/>
        <v>4646</v>
      </c>
      <c r="AG29" s="45">
        <f t="shared" si="15"/>
        <v>0.6396253422952453</v>
      </c>
      <c r="AH29" s="45">
        <f t="shared" si="16"/>
        <v>0.806930693069307</v>
      </c>
      <c r="AI29" s="14">
        <v>32136</v>
      </c>
      <c r="AJ29" s="14">
        <v>32136</v>
      </c>
      <c r="AK29" s="14">
        <v>20555</v>
      </c>
      <c r="AL29" s="14"/>
    </row>
    <row r="30" spans="1:38" s="15" customFormat="1" ht="12.75">
      <c r="A30" s="30" t="s">
        <v>114</v>
      </c>
      <c r="B30" s="94" t="s">
        <v>131</v>
      </c>
      <c r="C30" s="40" t="s">
        <v>132</v>
      </c>
      <c r="D30" s="41">
        <v>481458</v>
      </c>
      <c r="E30" s="42">
        <v>2356</v>
      </c>
      <c r="F30" s="43">
        <f t="shared" si="0"/>
        <v>483814</v>
      </c>
      <c r="G30" s="41">
        <v>481458</v>
      </c>
      <c r="H30" s="42">
        <v>2356</v>
      </c>
      <c r="I30" s="44">
        <f t="shared" si="1"/>
        <v>483814</v>
      </c>
      <c r="J30" s="41">
        <v>75620</v>
      </c>
      <c r="K30" s="42">
        <v>36027</v>
      </c>
      <c r="L30" s="42">
        <f t="shared" si="2"/>
        <v>111647</v>
      </c>
      <c r="M30" s="45">
        <f t="shared" si="3"/>
        <v>0.23076430198382022</v>
      </c>
      <c r="N30" s="46">
        <v>222119</v>
      </c>
      <c r="O30" s="47">
        <v>-27306</v>
      </c>
      <c r="P30" s="48">
        <f t="shared" si="4"/>
        <v>194813</v>
      </c>
      <c r="Q30" s="45">
        <f t="shared" si="5"/>
        <v>0.40266093994799657</v>
      </c>
      <c r="R30" s="46">
        <v>138906</v>
      </c>
      <c r="S30" s="48">
        <v>77887</v>
      </c>
      <c r="T30" s="48">
        <f t="shared" si="6"/>
        <v>216793</v>
      </c>
      <c r="U30" s="45">
        <f t="shared" si="7"/>
        <v>0.44809162198696195</v>
      </c>
      <c r="V30" s="46">
        <v>123993</v>
      </c>
      <c r="W30" s="48">
        <v>102573</v>
      </c>
      <c r="X30" s="48">
        <f t="shared" si="8"/>
        <v>226566</v>
      </c>
      <c r="Y30" s="45">
        <f t="shared" si="9"/>
        <v>0.46829153352321345</v>
      </c>
      <c r="Z30" s="41">
        <f t="shared" si="10"/>
        <v>560638</v>
      </c>
      <c r="AA30" s="42">
        <f t="shared" si="11"/>
        <v>189181</v>
      </c>
      <c r="AB30" s="42">
        <f t="shared" si="12"/>
        <v>749819</v>
      </c>
      <c r="AC30" s="45">
        <f t="shared" si="13"/>
        <v>1.5498083974419923</v>
      </c>
      <c r="AD30" s="41">
        <v>93390</v>
      </c>
      <c r="AE30" s="42">
        <v>2522</v>
      </c>
      <c r="AF30" s="42">
        <f t="shared" si="14"/>
        <v>95912</v>
      </c>
      <c r="AG30" s="45">
        <f t="shared" si="15"/>
        <v>0.44129486362496073</v>
      </c>
      <c r="AH30" s="45">
        <f t="shared" si="16"/>
        <v>1.3622278755525898</v>
      </c>
      <c r="AI30" s="14">
        <v>693602</v>
      </c>
      <c r="AJ30" s="14">
        <v>693602</v>
      </c>
      <c r="AK30" s="14">
        <v>306083</v>
      </c>
      <c r="AL30" s="14"/>
    </row>
    <row r="31" spans="1:38" s="87" customFormat="1" ht="12.75">
      <c r="A31" s="95"/>
      <c r="B31" s="112" t="s">
        <v>612</v>
      </c>
      <c r="C31" s="33"/>
      <c r="D31" s="52">
        <f>SUM(D22:D30)</f>
        <v>3712963</v>
      </c>
      <c r="E31" s="53">
        <f>SUM(E22:E30)</f>
        <v>1033477</v>
      </c>
      <c r="F31" s="54">
        <f t="shared" si="0"/>
        <v>4746440</v>
      </c>
      <c r="G31" s="52">
        <f>SUM(G22:G30)</f>
        <v>3951125</v>
      </c>
      <c r="H31" s="53">
        <f>SUM(H22:H30)</f>
        <v>876868</v>
      </c>
      <c r="I31" s="54">
        <f t="shared" si="1"/>
        <v>4827993</v>
      </c>
      <c r="J31" s="52">
        <f>SUM(J22:J30)</f>
        <v>697986</v>
      </c>
      <c r="K31" s="53">
        <f>SUM(K22:K30)</f>
        <v>82745</v>
      </c>
      <c r="L31" s="53">
        <f t="shared" si="2"/>
        <v>780731</v>
      </c>
      <c r="M31" s="55">
        <f t="shared" si="3"/>
        <v>0.16448770025534928</v>
      </c>
      <c r="N31" s="74">
        <f>SUM(N22:N30)</f>
        <v>913358</v>
      </c>
      <c r="O31" s="75">
        <f>SUM(O22:O30)</f>
        <v>65012</v>
      </c>
      <c r="P31" s="76">
        <f t="shared" si="4"/>
        <v>978370</v>
      </c>
      <c r="Q31" s="55">
        <f t="shared" si="5"/>
        <v>0.20264528138296803</v>
      </c>
      <c r="R31" s="74">
        <f>SUM(R22:R30)</f>
        <v>960424</v>
      </c>
      <c r="S31" s="76">
        <f>SUM(S22:S30)</f>
        <v>160943</v>
      </c>
      <c r="T31" s="76">
        <f t="shared" si="6"/>
        <v>1121367</v>
      </c>
      <c r="U31" s="55">
        <f t="shared" si="7"/>
        <v>0.23226359275997294</v>
      </c>
      <c r="V31" s="74">
        <f>SUM(V22:V30)</f>
        <v>1012843</v>
      </c>
      <c r="W31" s="76">
        <f>SUM(W22:W30)</f>
        <v>307115</v>
      </c>
      <c r="X31" s="76">
        <f t="shared" si="8"/>
        <v>1319958</v>
      </c>
      <c r="Y31" s="55">
        <f t="shared" si="9"/>
        <v>0.2733968338396514</v>
      </c>
      <c r="Z31" s="52">
        <f t="shared" si="10"/>
        <v>3584611</v>
      </c>
      <c r="AA31" s="53">
        <f t="shared" si="11"/>
        <v>615815</v>
      </c>
      <c r="AB31" s="53">
        <f t="shared" si="12"/>
        <v>4200426</v>
      </c>
      <c r="AC31" s="55">
        <f t="shared" si="13"/>
        <v>0.8700149316703649</v>
      </c>
      <c r="AD31" s="52">
        <f>SUM(AD22:AD30)</f>
        <v>616410</v>
      </c>
      <c r="AE31" s="53">
        <f>SUM(AE22:AE30)</f>
        <v>132783</v>
      </c>
      <c r="AF31" s="53">
        <f t="shared" si="14"/>
        <v>749193</v>
      </c>
      <c r="AG31" s="55">
        <f t="shared" si="15"/>
        <v>0.6459148846310284</v>
      </c>
      <c r="AH31" s="55">
        <f t="shared" si="16"/>
        <v>0.7618397395597662</v>
      </c>
      <c r="AI31" s="96">
        <f>SUM(AI22:AI30)</f>
        <v>3845868</v>
      </c>
      <c r="AJ31" s="96">
        <f>SUM(AJ22:AJ30)</f>
        <v>3845228</v>
      </c>
      <c r="AK31" s="96">
        <f>SUM(AK22:AK30)</f>
        <v>2483690</v>
      </c>
      <c r="AL31" s="96"/>
    </row>
    <row r="32" spans="1:38" s="15" customFormat="1" ht="12.75">
      <c r="A32" s="30" t="s">
        <v>95</v>
      </c>
      <c r="B32" s="94" t="s">
        <v>133</v>
      </c>
      <c r="C32" s="40" t="s">
        <v>134</v>
      </c>
      <c r="D32" s="41">
        <v>78076</v>
      </c>
      <c r="E32" s="42">
        <v>23568</v>
      </c>
      <c r="F32" s="43">
        <f t="shared" si="0"/>
        <v>101644</v>
      </c>
      <c r="G32" s="41">
        <v>78076</v>
      </c>
      <c r="H32" s="42">
        <v>23568</v>
      </c>
      <c r="I32" s="44">
        <f t="shared" si="1"/>
        <v>101644</v>
      </c>
      <c r="J32" s="41">
        <v>17060</v>
      </c>
      <c r="K32" s="42">
        <v>0</v>
      </c>
      <c r="L32" s="42">
        <f t="shared" si="2"/>
        <v>17060</v>
      </c>
      <c r="M32" s="45">
        <f t="shared" si="3"/>
        <v>0.1678406989099209</v>
      </c>
      <c r="N32" s="46">
        <v>21177</v>
      </c>
      <c r="O32" s="47">
        <v>0</v>
      </c>
      <c r="P32" s="48">
        <f t="shared" si="4"/>
        <v>21177</v>
      </c>
      <c r="Q32" s="45">
        <f t="shared" si="5"/>
        <v>0.20834481130219196</v>
      </c>
      <c r="R32" s="46">
        <v>23016</v>
      </c>
      <c r="S32" s="48">
        <v>3764</v>
      </c>
      <c r="T32" s="48">
        <f t="shared" si="6"/>
        <v>26780</v>
      </c>
      <c r="U32" s="45">
        <f t="shared" si="7"/>
        <v>0.26346857660068473</v>
      </c>
      <c r="V32" s="46">
        <v>20054</v>
      </c>
      <c r="W32" s="48">
        <v>678</v>
      </c>
      <c r="X32" s="48">
        <f t="shared" si="8"/>
        <v>20732</v>
      </c>
      <c r="Y32" s="45">
        <f t="shared" si="9"/>
        <v>0.20396678603754279</v>
      </c>
      <c r="Z32" s="41">
        <f t="shared" si="10"/>
        <v>81307</v>
      </c>
      <c r="AA32" s="42">
        <f t="shared" si="11"/>
        <v>4442</v>
      </c>
      <c r="AB32" s="42">
        <f t="shared" si="12"/>
        <v>85749</v>
      </c>
      <c r="AC32" s="45">
        <f t="shared" si="13"/>
        <v>0.8436208728503404</v>
      </c>
      <c r="AD32" s="41">
        <v>18289</v>
      </c>
      <c r="AE32" s="42">
        <v>0</v>
      </c>
      <c r="AF32" s="42">
        <f t="shared" si="14"/>
        <v>18289</v>
      </c>
      <c r="AG32" s="45">
        <f t="shared" si="15"/>
        <v>0.7974926253687316</v>
      </c>
      <c r="AH32" s="45">
        <f t="shared" si="16"/>
        <v>0.13357756028213674</v>
      </c>
      <c r="AI32" s="14">
        <v>88140</v>
      </c>
      <c r="AJ32" s="14">
        <v>88140</v>
      </c>
      <c r="AK32" s="14">
        <v>70291</v>
      </c>
      <c r="AL32" s="14"/>
    </row>
    <row r="33" spans="1:38" s="15" customFormat="1" ht="12.75">
      <c r="A33" s="30" t="s">
        <v>95</v>
      </c>
      <c r="B33" s="94" t="s">
        <v>135</v>
      </c>
      <c r="C33" s="40" t="s">
        <v>136</v>
      </c>
      <c r="D33" s="41">
        <v>31076</v>
      </c>
      <c r="E33" s="42">
        <v>11644</v>
      </c>
      <c r="F33" s="43">
        <f t="shared" si="0"/>
        <v>42720</v>
      </c>
      <c r="G33" s="41">
        <v>32469</v>
      </c>
      <c r="H33" s="42">
        <v>75579</v>
      </c>
      <c r="I33" s="44">
        <f t="shared" si="1"/>
        <v>108048</v>
      </c>
      <c r="J33" s="41">
        <v>6998</v>
      </c>
      <c r="K33" s="42">
        <v>330</v>
      </c>
      <c r="L33" s="42">
        <f t="shared" si="2"/>
        <v>7328</v>
      </c>
      <c r="M33" s="45">
        <f t="shared" si="3"/>
        <v>0.17153558052434456</v>
      </c>
      <c r="N33" s="46">
        <v>6248</v>
      </c>
      <c r="O33" s="47">
        <v>2433</v>
      </c>
      <c r="P33" s="48">
        <f t="shared" si="4"/>
        <v>8681</v>
      </c>
      <c r="Q33" s="45">
        <f t="shared" si="5"/>
        <v>0.08034392122019843</v>
      </c>
      <c r="R33" s="46">
        <v>7198</v>
      </c>
      <c r="S33" s="48">
        <v>5150</v>
      </c>
      <c r="T33" s="48">
        <f t="shared" si="6"/>
        <v>12348</v>
      </c>
      <c r="U33" s="45">
        <f t="shared" si="7"/>
        <v>0.11428254109284762</v>
      </c>
      <c r="V33" s="46">
        <v>3345</v>
      </c>
      <c r="W33" s="48">
        <v>2423</v>
      </c>
      <c r="X33" s="48">
        <f t="shared" si="8"/>
        <v>5768</v>
      </c>
      <c r="Y33" s="45">
        <f t="shared" si="9"/>
        <v>0.053383681326817714</v>
      </c>
      <c r="Z33" s="41">
        <f t="shared" si="10"/>
        <v>23789</v>
      </c>
      <c r="AA33" s="42">
        <f t="shared" si="11"/>
        <v>10336</v>
      </c>
      <c r="AB33" s="42">
        <f t="shared" si="12"/>
        <v>34125</v>
      </c>
      <c r="AC33" s="45">
        <f t="shared" si="13"/>
        <v>0.31583185250999557</v>
      </c>
      <c r="AD33" s="41">
        <v>0</v>
      </c>
      <c r="AE33" s="42">
        <v>0</v>
      </c>
      <c r="AF33" s="42">
        <f t="shared" si="14"/>
        <v>0</v>
      </c>
      <c r="AG33" s="45">
        <f t="shared" si="15"/>
        <v>0.29196278444120616</v>
      </c>
      <c r="AH33" s="45">
        <f t="shared" si="16"/>
        <v>0</v>
      </c>
      <c r="AI33" s="14">
        <v>44605</v>
      </c>
      <c r="AJ33" s="14">
        <v>44605</v>
      </c>
      <c r="AK33" s="14">
        <v>13023</v>
      </c>
      <c r="AL33" s="14"/>
    </row>
    <row r="34" spans="1:38" s="15" customFormat="1" ht="12.75">
      <c r="A34" s="30" t="s">
        <v>95</v>
      </c>
      <c r="B34" s="94" t="s">
        <v>137</v>
      </c>
      <c r="C34" s="40" t="s">
        <v>138</v>
      </c>
      <c r="D34" s="41">
        <v>19694</v>
      </c>
      <c r="E34" s="42">
        <v>3545</v>
      </c>
      <c r="F34" s="43">
        <f t="shared" si="0"/>
        <v>23239</v>
      </c>
      <c r="G34" s="41">
        <v>19694</v>
      </c>
      <c r="H34" s="42">
        <v>3545</v>
      </c>
      <c r="I34" s="44">
        <f t="shared" si="1"/>
        <v>23239</v>
      </c>
      <c r="J34" s="41">
        <v>3970</v>
      </c>
      <c r="K34" s="42">
        <v>76</v>
      </c>
      <c r="L34" s="42">
        <f t="shared" si="2"/>
        <v>4046</v>
      </c>
      <c r="M34" s="45">
        <f t="shared" si="3"/>
        <v>0.17410387710314557</v>
      </c>
      <c r="N34" s="46">
        <v>4569</v>
      </c>
      <c r="O34" s="47">
        <v>1160</v>
      </c>
      <c r="P34" s="48">
        <f t="shared" si="4"/>
        <v>5729</v>
      </c>
      <c r="Q34" s="45">
        <f t="shared" si="5"/>
        <v>0.246525237746891</v>
      </c>
      <c r="R34" s="46">
        <v>4281</v>
      </c>
      <c r="S34" s="48">
        <v>821</v>
      </c>
      <c r="T34" s="48">
        <f t="shared" si="6"/>
        <v>5102</v>
      </c>
      <c r="U34" s="45">
        <f t="shared" si="7"/>
        <v>0.2195447308403976</v>
      </c>
      <c r="V34" s="46">
        <v>6865</v>
      </c>
      <c r="W34" s="48">
        <v>1104</v>
      </c>
      <c r="X34" s="48">
        <f t="shared" si="8"/>
        <v>7969</v>
      </c>
      <c r="Y34" s="45">
        <f t="shared" si="9"/>
        <v>0.3429149274925771</v>
      </c>
      <c r="Z34" s="41">
        <f t="shared" si="10"/>
        <v>19685</v>
      </c>
      <c r="AA34" s="42">
        <f t="shared" si="11"/>
        <v>3161</v>
      </c>
      <c r="AB34" s="42">
        <f t="shared" si="12"/>
        <v>22846</v>
      </c>
      <c r="AC34" s="45">
        <f t="shared" si="13"/>
        <v>0.9830887731830114</v>
      </c>
      <c r="AD34" s="41">
        <v>3770</v>
      </c>
      <c r="AE34" s="42">
        <v>0</v>
      </c>
      <c r="AF34" s="42">
        <f t="shared" si="14"/>
        <v>3770</v>
      </c>
      <c r="AG34" s="45">
        <f t="shared" si="15"/>
        <v>1.1346361185983826</v>
      </c>
      <c r="AH34" s="45">
        <f t="shared" si="16"/>
        <v>1.113793103448276</v>
      </c>
      <c r="AI34" s="14">
        <v>16005</v>
      </c>
      <c r="AJ34" s="14">
        <v>14840</v>
      </c>
      <c r="AK34" s="14">
        <v>16838</v>
      </c>
      <c r="AL34" s="14"/>
    </row>
    <row r="35" spans="1:38" s="15" customFormat="1" ht="12.75">
      <c r="A35" s="30" t="s">
        <v>95</v>
      </c>
      <c r="B35" s="94" t="s">
        <v>139</v>
      </c>
      <c r="C35" s="40" t="s">
        <v>140</v>
      </c>
      <c r="D35" s="41">
        <v>254410</v>
      </c>
      <c r="E35" s="42">
        <v>101354</v>
      </c>
      <c r="F35" s="43">
        <f t="shared" si="0"/>
        <v>355764</v>
      </c>
      <c r="G35" s="41">
        <v>285080</v>
      </c>
      <c r="H35" s="42">
        <v>80126</v>
      </c>
      <c r="I35" s="44">
        <f t="shared" si="1"/>
        <v>365206</v>
      </c>
      <c r="J35" s="41">
        <v>65406</v>
      </c>
      <c r="K35" s="42">
        <v>11907</v>
      </c>
      <c r="L35" s="42">
        <f t="shared" si="2"/>
        <v>77313</v>
      </c>
      <c r="M35" s="45">
        <f t="shared" si="3"/>
        <v>0.21731541134010188</v>
      </c>
      <c r="N35" s="46">
        <v>53556</v>
      </c>
      <c r="O35" s="47">
        <v>9391</v>
      </c>
      <c r="P35" s="48">
        <f t="shared" si="4"/>
        <v>62947</v>
      </c>
      <c r="Q35" s="45">
        <f t="shared" si="5"/>
        <v>0.17236025695087157</v>
      </c>
      <c r="R35" s="46">
        <v>60177</v>
      </c>
      <c r="S35" s="48">
        <v>6719</v>
      </c>
      <c r="T35" s="48">
        <f t="shared" si="6"/>
        <v>66896</v>
      </c>
      <c r="U35" s="45">
        <f t="shared" si="7"/>
        <v>0.18317333231107924</v>
      </c>
      <c r="V35" s="46">
        <v>59372</v>
      </c>
      <c r="W35" s="48">
        <v>11006</v>
      </c>
      <c r="X35" s="48">
        <f t="shared" si="8"/>
        <v>70378</v>
      </c>
      <c r="Y35" s="45">
        <f t="shared" si="9"/>
        <v>0.19270767731088756</v>
      </c>
      <c r="Z35" s="41">
        <f t="shared" si="10"/>
        <v>238511</v>
      </c>
      <c r="AA35" s="42">
        <f t="shared" si="11"/>
        <v>39023</v>
      </c>
      <c r="AB35" s="42">
        <f t="shared" si="12"/>
        <v>277534</v>
      </c>
      <c r="AC35" s="45">
        <f t="shared" si="13"/>
        <v>0.7599382266446882</v>
      </c>
      <c r="AD35" s="41">
        <v>52246</v>
      </c>
      <c r="AE35" s="42">
        <v>13204</v>
      </c>
      <c r="AF35" s="42">
        <f t="shared" si="14"/>
        <v>65450</v>
      </c>
      <c r="AG35" s="45">
        <f t="shared" si="15"/>
        <v>0.8417736830433643</v>
      </c>
      <c r="AH35" s="45">
        <f t="shared" si="16"/>
        <v>0.07529411764705873</v>
      </c>
      <c r="AI35" s="14">
        <v>278795</v>
      </c>
      <c r="AJ35" s="14">
        <v>297618</v>
      </c>
      <c r="AK35" s="14">
        <v>250527</v>
      </c>
      <c r="AL35" s="14"/>
    </row>
    <row r="36" spans="1:38" s="15" customFormat="1" ht="12.75">
      <c r="A36" s="30" t="s">
        <v>95</v>
      </c>
      <c r="B36" s="94" t="s">
        <v>141</v>
      </c>
      <c r="C36" s="40" t="s">
        <v>142</v>
      </c>
      <c r="D36" s="41">
        <v>63841</v>
      </c>
      <c r="E36" s="42">
        <v>18164</v>
      </c>
      <c r="F36" s="43">
        <f t="shared" si="0"/>
        <v>82005</v>
      </c>
      <c r="G36" s="41">
        <v>84459</v>
      </c>
      <c r="H36" s="42">
        <v>27237</v>
      </c>
      <c r="I36" s="44">
        <f t="shared" si="1"/>
        <v>111696</v>
      </c>
      <c r="J36" s="41">
        <v>18513</v>
      </c>
      <c r="K36" s="42">
        <v>4584</v>
      </c>
      <c r="L36" s="42">
        <f t="shared" si="2"/>
        <v>23097</v>
      </c>
      <c r="M36" s="45">
        <f t="shared" si="3"/>
        <v>0.28165355770989575</v>
      </c>
      <c r="N36" s="46">
        <v>12350</v>
      </c>
      <c r="O36" s="47">
        <v>8337</v>
      </c>
      <c r="P36" s="48">
        <f t="shared" si="4"/>
        <v>20687</v>
      </c>
      <c r="Q36" s="45">
        <f t="shared" si="5"/>
        <v>0.1852080647471709</v>
      </c>
      <c r="R36" s="46">
        <v>13901</v>
      </c>
      <c r="S36" s="48">
        <v>2669</v>
      </c>
      <c r="T36" s="48">
        <f t="shared" si="6"/>
        <v>16570</v>
      </c>
      <c r="U36" s="45">
        <f t="shared" si="7"/>
        <v>0.14834909038819655</v>
      </c>
      <c r="V36" s="46">
        <v>3324</v>
      </c>
      <c r="W36" s="48">
        <v>1002</v>
      </c>
      <c r="X36" s="48">
        <f t="shared" si="8"/>
        <v>4326</v>
      </c>
      <c r="Y36" s="45">
        <f t="shared" si="9"/>
        <v>0.03873012462397937</v>
      </c>
      <c r="Z36" s="41">
        <f t="shared" si="10"/>
        <v>48088</v>
      </c>
      <c r="AA36" s="42">
        <f t="shared" si="11"/>
        <v>16592</v>
      </c>
      <c r="AB36" s="42">
        <f t="shared" si="12"/>
        <v>64680</v>
      </c>
      <c r="AC36" s="45">
        <f t="shared" si="13"/>
        <v>0.5790717662226043</v>
      </c>
      <c r="AD36" s="41">
        <v>18190</v>
      </c>
      <c r="AE36" s="42">
        <v>3951</v>
      </c>
      <c r="AF36" s="42">
        <f t="shared" si="14"/>
        <v>22141</v>
      </c>
      <c r="AG36" s="45">
        <f t="shared" si="15"/>
        <v>1.1724680642992482</v>
      </c>
      <c r="AH36" s="45">
        <f t="shared" si="16"/>
        <v>-0.8046158710085363</v>
      </c>
      <c r="AI36" s="14">
        <v>65444</v>
      </c>
      <c r="AJ36" s="14">
        <v>65444</v>
      </c>
      <c r="AK36" s="14">
        <v>76731</v>
      </c>
      <c r="AL36" s="14"/>
    </row>
    <row r="37" spans="1:38" s="15" customFormat="1" ht="12.75">
      <c r="A37" s="30" t="s">
        <v>95</v>
      </c>
      <c r="B37" s="94" t="s">
        <v>143</v>
      </c>
      <c r="C37" s="40" t="s">
        <v>144</v>
      </c>
      <c r="D37" s="41">
        <v>62248</v>
      </c>
      <c r="E37" s="42">
        <v>32527</v>
      </c>
      <c r="F37" s="43">
        <f t="shared" si="0"/>
        <v>94775</v>
      </c>
      <c r="G37" s="41">
        <v>62248</v>
      </c>
      <c r="H37" s="42">
        <v>32527</v>
      </c>
      <c r="I37" s="44">
        <f t="shared" si="1"/>
        <v>94775</v>
      </c>
      <c r="J37" s="41">
        <v>11808</v>
      </c>
      <c r="K37" s="42">
        <v>2059</v>
      </c>
      <c r="L37" s="42">
        <f t="shared" si="2"/>
        <v>13867</v>
      </c>
      <c r="M37" s="45">
        <f t="shared" si="3"/>
        <v>0.1463149564758639</v>
      </c>
      <c r="N37" s="46">
        <v>13091</v>
      </c>
      <c r="O37" s="47">
        <v>1912</v>
      </c>
      <c r="P37" s="48">
        <f t="shared" si="4"/>
        <v>15003</v>
      </c>
      <c r="Q37" s="45">
        <f t="shared" si="5"/>
        <v>0.1583012397784226</v>
      </c>
      <c r="R37" s="46">
        <v>14603</v>
      </c>
      <c r="S37" s="48">
        <v>4497</v>
      </c>
      <c r="T37" s="48">
        <f t="shared" si="6"/>
        <v>19100</v>
      </c>
      <c r="U37" s="45">
        <f t="shared" si="7"/>
        <v>0.20152993932999208</v>
      </c>
      <c r="V37" s="46">
        <v>16250</v>
      </c>
      <c r="W37" s="48">
        <v>4468</v>
      </c>
      <c r="X37" s="48">
        <f t="shared" si="8"/>
        <v>20718</v>
      </c>
      <c r="Y37" s="45">
        <f t="shared" si="9"/>
        <v>0.21860195199155896</v>
      </c>
      <c r="Z37" s="41">
        <f t="shared" si="10"/>
        <v>55752</v>
      </c>
      <c r="AA37" s="42">
        <f t="shared" si="11"/>
        <v>12936</v>
      </c>
      <c r="AB37" s="42">
        <f t="shared" si="12"/>
        <v>68688</v>
      </c>
      <c r="AC37" s="45">
        <f t="shared" si="13"/>
        <v>0.7247480875758375</v>
      </c>
      <c r="AD37" s="41">
        <v>0</v>
      </c>
      <c r="AE37" s="42">
        <v>0</v>
      </c>
      <c r="AF37" s="42">
        <f t="shared" si="14"/>
        <v>0</v>
      </c>
      <c r="AG37" s="45">
        <f t="shared" si="15"/>
        <v>0.22071042253937956</v>
      </c>
      <c r="AH37" s="45">
        <f t="shared" si="16"/>
        <v>0</v>
      </c>
      <c r="AI37" s="14">
        <v>135159</v>
      </c>
      <c r="AJ37" s="14">
        <v>135159</v>
      </c>
      <c r="AK37" s="14">
        <v>29831</v>
      </c>
      <c r="AL37" s="14"/>
    </row>
    <row r="38" spans="1:38" s="15" customFormat="1" ht="12.75">
      <c r="A38" s="30" t="s">
        <v>95</v>
      </c>
      <c r="B38" s="94" t="s">
        <v>145</v>
      </c>
      <c r="C38" s="40" t="s">
        <v>146</v>
      </c>
      <c r="D38" s="41">
        <v>52163</v>
      </c>
      <c r="E38" s="42">
        <v>14628</v>
      </c>
      <c r="F38" s="43">
        <f t="shared" si="0"/>
        <v>66791</v>
      </c>
      <c r="G38" s="41">
        <v>55114</v>
      </c>
      <c r="H38" s="42">
        <v>14267</v>
      </c>
      <c r="I38" s="44">
        <f t="shared" si="1"/>
        <v>69381</v>
      </c>
      <c r="J38" s="41">
        <v>8114</v>
      </c>
      <c r="K38" s="42">
        <v>0</v>
      </c>
      <c r="L38" s="42">
        <f t="shared" si="2"/>
        <v>8114</v>
      </c>
      <c r="M38" s="45">
        <f t="shared" si="3"/>
        <v>0.12148343339671512</v>
      </c>
      <c r="N38" s="46">
        <v>14435</v>
      </c>
      <c r="O38" s="47">
        <v>3556</v>
      </c>
      <c r="P38" s="48">
        <f t="shared" si="4"/>
        <v>17991</v>
      </c>
      <c r="Q38" s="45">
        <f t="shared" si="5"/>
        <v>0.25930730315215983</v>
      </c>
      <c r="R38" s="46">
        <v>14647</v>
      </c>
      <c r="S38" s="48">
        <v>3505</v>
      </c>
      <c r="T38" s="48">
        <f t="shared" si="6"/>
        <v>18152</v>
      </c>
      <c r="U38" s="45">
        <f t="shared" si="7"/>
        <v>0.2616278231792566</v>
      </c>
      <c r="V38" s="46">
        <v>6279</v>
      </c>
      <c r="W38" s="48">
        <v>990</v>
      </c>
      <c r="X38" s="48">
        <f t="shared" si="8"/>
        <v>7269</v>
      </c>
      <c r="Y38" s="45">
        <f t="shared" si="9"/>
        <v>0.10476931724823799</v>
      </c>
      <c r="Z38" s="41">
        <f t="shared" si="10"/>
        <v>43475</v>
      </c>
      <c r="AA38" s="42">
        <f t="shared" si="11"/>
        <v>8051</v>
      </c>
      <c r="AB38" s="42">
        <f t="shared" si="12"/>
        <v>51526</v>
      </c>
      <c r="AC38" s="45">
        <f t="shared" si="13"/>
        <v>0.7426528876781828</v>
      </c>
      <c r="AD38" s="41">
        <v>6759</v>
      </c>
      <c r="AE38" s="42">
        <v>0</v>
      </c>
      <c r="AF38" s="42">
        <f t="shared" si="14"/>
        <v>6759</v>
      </c>
      <c r="AG38" s="45">
        <f t="shared" si="15"/>
        <v>0.9224820225227263</v>
      </c>
      <c r="AH38" s="45">
        <f t="shared" si="16"/>
        <v>0.07545494895694627</v>
      </c>
      <c r="AI38" s="14">
        <v>43766</v>
      </c>
      <c r="AJ38" s="14">
        <v>44222</v>
      </c>
      <c r="AK38" s="14">
        <v>40794</v>
      </c>
      <c r="AL38" s="14"/>
    </row>
    <row r="39" spans="1:38" s="15" customFormat="1" ht="12.75">
      <c r="A39" s="30" t="s">
        <v>95</v>
      </c>
      <c r="B39" s="94" t="s">
        <v>147</v>
      </c>
      <c r="C39" s="40" t="s">
        <v>148</v>
      </c>
      <c r="D39" s="41">
        <v>45357</v>
      </c>
      <c r="E39" s="42">
        <v>10257</v>
      </c>
      <c r="F39" s="43">
        <f t="shared" si="0"/>
        <v>55614</v>
      </c>
      <c r="G39" s="41">
        <v>45357</v>
      </c>
      <c r="H39" s="42">
        <v>10257</v>
      </c>
      <c r="I39" s="44">
        <f t="shared" si="1"/>
        <v>55614</v>
      </c>
      <c r="J39" s="41">
        <v>28824</v>
      </c>
      <c r="K39" s="42">
        <v>376</v>
      </c>
      <c r="L39" s="42">
        <f t="shared" si="2"/>
        <v>29200</v>
      </c>
      <c r="M39" s="45">
        <f t="shared" si="3"/>
        <v>0.5250476498723343</v>
      </c>
      <c r="N39" s="46">
        <v>15237</v>
      </c>
      <c r="O39" s="47">
        <v>2187</v>
      </c>
      <c r="P39" s="48">
        <f t="shared" si="4"/>
        <v>17424</v>
      </c>
      <c r="Q39" s="45">
        <f t="shared" si="5"/>
        <v>0.3133024058690258</v>
      </c>
      <c r="R39" s="46">
        <v>7246</v>
      </c>
      <c r="S39" s="48">
        <v>1519</v>
      </c>
      <c r="T39" s="48">
        <f t="shared" si="6"/>
        <v>8765</v>
      </c>
      <c r="U39" s="45">
        <f t="shared" si="7"/>
        <v>0.157604200381199</v>
      </c>
      <c r="V39" s="46">
        <v>6380</v>
      </c>
      <c r="W39" s="48">
        <v>2026</v>
      </c>
      <c r="X39" s="48">
        <f t="shared" si="8"/>
        <v>8406</v>
      </c>
      <c r="Y39" s="45">
        <f t="shared" si="9"/>
        <v>0.15114899126119322</v>
      </c>
      <c r="Z39" s="41">
        <f t="shared" si="10"/>
        <v>57687</v>
      </c>
      <c r="AA39" s="42">
        <f t="shared" si="11"/>
        <v>6108</v>
      </c>
      <c r="AB39" s="42">
        <f t="shared" si="12"/>
        <v>63795</v>
      </c>
      <c r="AC39" s="45">
        <f t="shared" si="13"/>
        <v>1.1471032473837524</v>
      </c>
      <c r="AD39" s="41">
        <v>5455</v>
      </c>
      <c r="AE39" s="42">
        <v>459</v>
      </c>
      <c r="AF39" s="42">
        <f t="shared" si="14"/>
        <v>5914</v>
      </c>
      <c r="AG39" s="45">
        <f t="shared" si="15"/>
        <v>0.6584374778520636</v>
      </c>
      <c r="AH39" s="45">
        <f t="shared" si="16"/>
        <v>0.42137301318904297</v>
      </c>
      <c r="AI39" s="14">
        <v>42329</v>
      </c>
      <c r="AJ39" s="14">
        <v>42329</v>
      </c>
      <c r="AK39" s="14">
        <v>27871</v>
      </c>
      <c r="AL39" s="14"/>
    </row>
    <row r="40" spans="1:38" s="15" customFormat="1" ht="12.75">
      <c r="A40" s="30" t="s">
        <v>114</v>
      </c>
      <c r="B40" s="94" t="s">
        <v>149</v>
      </c>
      <c r="C40" s="40" t="s">
        <v>150</v>
      </c>
      <c r="D40" s="41">
        <v>192390</v>
      </c>
      <c r="E40" s="42">
        <v>284301</v>
      </c>
      <c r="F40" s="43">
        <f t="shared" si="0"/>
        <v>476691</v>
      </c>
      <c r="G40" s="41">
        <v>192390</v>
      </c>
      <c r="H40" s="42">
        <v>284301</v>
      </c>
      <c r="I40" s="44">
        <f t="shared" si="1"/>
        <v>476691</v>
      </c>
      <c r="J40" s="41">
        <v>33595</v>
      </c>
      <c r="K40" s="42">
        <v>74076</v>
      </c>
      <c r="L40" s="42">
        <f t="shared" si="2"/>
        <v>107671</v>
      </c>
      <c r="M40" s="45">
        <f t="shared" si="3"/>
        <v>0.225871686270561</v>
      </c>
      <c r="N40" s="46">
        <v>40759</v>
      </c>
      <c r="O40" s="47">
        <v>73435</v>
      </c>
      <c r="P40" s="48">
        <f t="shared" si="4"/>
        <v>114194</v>
      </c>
      <c r="Q40" s="45">
        <f t="shared" si="5"/>
        <v>0.23955560310557572</v>
      </c>
      <c r="R40" s="46">
        <v>0</v>
      </c>
      <c r="S40" s="48">
        <v>0</v>
      </c>
      <c r="T40" s="48">
        <f t="shared" si="6"/>
        <v>0</v>
      </c>
      <c r="U40" s="45">
        <f t="shared" si="7"/>
        <v>0</v>
      </c>
      <c r="V40" s="46">
        <v>0</v>
      </c>
      <c r="W40" s="48">
        <v>0</v>
      </c>
      <c r="X40" s="48">
        <f t="shared" si="8"/>
        <v>0</v>
      </c>
      <c r="Y40" s="45">
        <f t="shared" si="9"/>
        <v>0</v>
      </c>
      <c r="Z40" s="41">
        <f t="shared" si="10"/>
        <v>74354</v>
      </c>
      <c r="AA40" s="42">
        <f t="shared" si="11"/>
        <v>147511</v>
      </c>
      <c r="AB40" s="42">
        <f t="shared" si="12"/>
        <v>221865</v>
      </c>
      <c r="AC40" s="45">
        <f t="shared" si="13"/>
        <v>0.46542728937613675</v>
      </c>
      <c r="AD40" s="41">
        <v>19358</v>
      </c>
      <c r="AE40" s="42">
        <v>37782</v>
      </c>
      <c r="AF40" s="42">
        <f t="shared" si="14"/>
        <v>57140</v>
      </c>
      <c r="AG40" s="45">
        <f t="shared" si="15"/>
        <v>0.7404678674710918</v>
      </c>
      <c r="AH40" s="45">
        <f t="shared" si="16"/>
        <v>-1</v>
      </c>
      <c r="AI40" s="14">
        <v>412908</v>
      </c>
      <c r="AJ40" s="14">
        <v>457138</v>
      </c>
      <c r="AK40" s="14">
        <v>338496</v>
      </c>
      <c r="AL40" s="14"/>
    </row>
    <row r="41" spans="1:38" s="87" customFormat="1" ht="12.75">
      <c r="A41" s="95"/>
      <c r="B41" s="112" t="s">
        <v>613</v>
      </c>
      <c r="C41" s="33"/>
      <c r="D41" s="52">
        <f>SUM(D32:D40)</f>
        <v>799255</v>
      </c>
      <c r="E41" s="53">
        <f>SUM(E32:E40)</f>
        <v>499988</v>
      </c>
      <c r="F41" s="54">
        <f t="shared" si="0"/>
        <v>1299243</v>
      </c>
      <c r="G41" s="52">
        <f>SUM(G32:G40)</f>
        <v>854887</v>
      </c>
      <c r="H41" s="53">
        <f>SUM(H32:H40)</f>
        <v>551407</v>
      </c>
      <c r="I41" s="54">
        <f t="shared" si="1"/>
        <v>1406294</v>
      </c>
      <c r="J41" s="52">
        <f>SUM(J32:J40)</f>
        <v>194288</v>
      </c>
      <c r="K41" s="53">
        <f>SUM(K32:K40)</f>
        <v>93408</v>
      </c>
      <c r="L41" s="53">
        <f t="shared" si="2"/>
        <v>287696</v>
      </c>
      <c r="M41" s="55">
        <f t="shared" si="3"/>
        <v>0.22143355784868574</v>
      </c>
      <c r="N41" s="74">
        <f>SUM(N32:N40)</f>
        <v>181422</v>
      </c>
      <c r="O41" s="75">
        <f>SUM(O32:O40)</f>
        <v>102411</v>
      </c>
      <c r="P41" s="76">
        <f t="shared" si="4"/>
        <v>283833</v>
      </c>
      <c r="Q41" s="55">
        <f t="shared" si="5"/>
        <v>0.20183048494838207</v>
      </c>
      <c r="R41" s="74">
        <f>SUM(R32:R40)</f>
        <v>145069</v>
      </c>
      <c r="S41" s="76">
        <f>SUM(S32:S40)</f>
        <v>28644</v>
      </c>
      <c r="T41" s="76">
        <f t="shared" si="6"/>
        <v>173713</v>
      </c>
      <c r="U41" s="55">
        <f t="shared" si="7"/>
        <v>0.12352537947257117</v>
      </c>
      <c r="V41" s="74">
        <f>SUM(V32:V40)</f>
        <v>121869</v>
      </c>
      <c r="W41" s="76">
        <f>SUM(W32:W40)</f>
        <v>23697</v>
      </c>
      <c r="X41" s="76">
        <f t="shared" si="8"/>
        <v>145566</v>
      </c>
      <c r="Y41" s="55">
        <f t="shared" si="9"/>
        <v>0.10351036127580719</v>
      </c>
      <c r="Z41" s="52">
        <f t="shared" si="10"/>
        <v>642648</v>
      </c>
      <c r="AA41" s="53">
        <f t="shared" si="11"/>
        <v>248160</v>
      </c>
      <c r="AB41" s="53">
        <f t="shared" si="12"/>
        <v>890808</v>
      </c>
      <c r="AC41" s="55">
        <f t="shared" si="13"/>
        <v>0.6334436469187809</v>
      </c>
      <c r="AD41" s="52">
        <f>SUM(AD32:AD40)</f>
        <v>124067</v>
      </c>
      <c r="AE41" s="53">
        <f>SUM(AE32:AE40)</f>
        <v>55396</v>
      </c>
      <c r="AF41" s="53">
        <f t="shared" si="14"/>
        <v>179463</v>
      </c>
      <c r="AG41" s="55">
        <f t="shared" si="15"/>
        <v>0.7266966233569708</v>
      </c>
      <c r="AH41" s="55">
        <f t="shared" si="16"/>
        <v>-0.18888015914143863</v>
      </c>
      <c r="AI41" s="96">
        <f>SUM(AI32:AI40)</f>
        <v>1127151</v>
      </c>
      <c r="AJ41" s="96">
        <f>SUM(AJ32:AJ40)</f>
        <v>1189495</v>
      </c>
      <c r="AK41" s="96">
        <f>SUM(AK32:AK40)</f>
        <v>864402</v>
      </c>
      <c r="AL41" s="96"/>
    </row>
    <row r="42" spans="1:38" s="15" customFormat="1" ht="12.75">
      <c r="A42" s="30" t="s">
        <v>95</v>
      </c>
      <c r="B42" s="94" t="s">
        <v>151</v>
      </c>
      <c r="C42" s="40" t="s">
        <v>152</v>
      </c>
      <c r="D42" s="41">
        <v>64990</v>
      </c>
      <c r="E42" s="42">
        <v>37300</v>
      </c>
      <c r="F42" s="43">
        <f aca="true" t="shared" si="17" ref="F42:F61">$D42+$E42</f>
        <v>102290</v>
      </c>
      <c r="G42" s="41">
        <v>60488</v>
      </c>
      <c r="H42" s="42">
        <v>35630</v>
      </c>
      <c r="I42" s="44">
        <f aca="true" t="shared" si="18" ref="I42:I61">$G42+$H42</f>
        <v>96118</v>
      </c>
      <c r="J42" s="41">
        <v>16127</v>
      </c>
      <c r="K42" s="42">
        <v>8228</v>
      </c>
      <c r="L42" s="42">
        <f aca="true" t="shared" si="19" ref="L42:L61">$J42+$K42</f>
        <v>24355</v>
      </c>
      <c r="M42" s="45">
        <f aca="true" t="shared" si="20" ref="M42:M61">IF($F42=0,0,$L42/$F42)</f>
        <v>0.23809756574445204</v>
      </c>
      <c r="N42" s="46">
        <v>12374</v>
      </c>
      <c r="O42" s="47">
        <v>8317</v>
      </c>
      <c r="P42" s="48">
        <f aca="true" t="shared" si="21" ref="P42:P61">$N42+$O42</f>
        <v>20691</v>
      </c>
      <c r="Q42" s="45">
        <f aca="true" t="shared" si="22" ref="Q42:Q61">IF($I42=0,0,$P42/$I42)</f>
        <v>0.21526665140764478</v>
      </c>
      <c r="R42" s="46">
        <v>14175</v>
      </c>
      <c r="S42" s="48">
        <v>5306</v>
      </c>
      <c r="T42" s="48">
        <f aca="true" t="shared" si="23" ref="T42:T61">$R42+$S42</f>
        <v>19481</v>
      </c>
      <c r="U42" s="45">
        <f aca="true" t="shared" si="24" ref="U42:U61">IF($I42=0,0,$T42/$I42)</f>
        <v>0.20267795834287022</v>
      </c>
      <c r="V42" s="46">
        <v>8293</v>
      </c>
      <c r="W42" s="48">
        <v>1643</v>
      </c>
      <c r="X42" s="48">
        <f aca="true" t="shared" si="25" ref="X42:X61">$V42+$W42</f>
        <v>9936</v>
      </c>
      <c r="Y42" s="45">
        <f aca="true" t="shared" si="26" ref="Y42:Y61">IF($I42=0,0,$X42/$I42)</f>
        <v>0.1033729374310743</v>
      </c>
      <c r="Z42" s="41">
        <f aca="true" t="shared" si="27" ref="Z42:Z61">(($J42+$N42)+$R42)+$V42</f>
        <v>50969</v>
      </c>
      <c r="AA42" s="42">
        <f aca="true" t="shared" si="28" ref="AA42:AA61">(($K42+$O42)+$S42)+$W42</f>
        <v>23494</v>
      </c>
      <c r="AB42" s="42">
        <f aca="true" t="shared" si="29" ref="AB42:AB61">$Z42+$AA42</f>
        <v>74463</v>
      </c>
      <c r="AC42" s="45">
        <f aca="true" t="shared" si="30" ref="AC42:AC61">IF($I42=0,0,$AB42/$I42)</f>
        <v>0.7747040096547994</v>
      </c>
      <c r="AD42" s="41">
        <v>16822</v>
      </c>
      <c r="AE42" s="42">
        <v>12253</v>
      </c>
      <c r="AF42" s="42">
        <f aca="true" t="shared" si="31" ref="AF42:AF61">$AD42+$AE42</f>
        <v>29075</v>
      </c>
      <c r="AG42" s="45">
        <f aca="true" t="shared" si="32" ref="AG42:AG61">IF($AJ42=0,0,$AK42/$AJ42)</f>
        <v>0.9405153642603966</v>
      </c>
      <c r="AH42" s="45">
        <f aca="true" t="shared" si="33" ref="AH42:AH61">IF($AF42=0,0,$X42/$AF42-1)</f>
        <v>-0.6582631126397249</v>
      </c>
      <c r="AI42" s="14">
        <v>107367</v>
      </c>
      <c r="AJ42" s="14">
        <v>102413</v>
      </c>
      <c r="AK42" s="14">
        <v>96321</v>
      </c>
      <c r="AL42" s="14"/>
    </row>
    <row r="43" spans="1:38" s="15" customFormat="1" ht="12.75">
      <c r="A43" s="30" t="s">
        <v>95</v>
      </c>
      <c r="B43" s="94" t="s">
        <v>153</v>
      </c>
      <c r="C43" s="40" t="s">
        <v>154</v>
      </c>
      <c r="D43" s="41">
        <v>76526</v>
      </c>
      <c r="E43" s="42">
        <v>36832</v>
      </c>
      <c r="F43" s="43">
        <f t="shared" si="17"/>
        <v>113358</v>
      </c>
      <c r="G43" s="41">
        <v>79384</v>
      </c>
      <c r="H43" s="42">
        <v>57965</v>
      </c>
      <c r="I43" s="44">
        <f t="shared" si="18"/>
        <v>137349</v>
      </c>
      <c r="J43" s="41">
        <v>15048</v>
      </c>
      <c r="K43" s="42">
        <v>4829</v>
      </c>
      <c r="L43" s="42">
        <f t="shared" si="19"/>
        <v>19877</v>
      </c>
      <c r="M43" s="45">
        <f t="shared" si="20"/>
        <v>0.17534713033045748</v>
      </c>
      <c r="N43" s="46">
        <v>16307</v>
      </c>
      <c r="O43" s="47">
        <v>5274</v>
      </c>
      <c r="P43" s="48">
        <f t="shared" si="21"/>
        <v>21581</v>
      </c>
      <c r="Q43" s="45">
        <f t="shared" si="22"/>
        <v>0.1571252793977386</v>
      </c>
      <c r="R43" s="46">
        <v>14195</v>
      </c>
      <c r="S43" s="48">
        <v>8309</v>
      </c>
      <c r="T43" s="48">
        <f t="shared" si="23"/>
        <v>22504</v>
      </c>
      <c r="U43" s="45">
        <f t="shared" si="24"/>
        <v>0.16384538656997866</v>
      </c>
      <c r="V43" s="46">
        <v>29942</v>
      </c>
      <c r="W43" s="48">
        <v>9569</v>
      </c>
      <c r="X43" s="48">
        <f t="shared" si="25"/>
        <v>39511</v>
      </c>
      <c r="Y43" s="45">
        <f t="shared" si="26"/>
        <v>0.28766863974255363</v>
      </c>
      <c r="Z43" s="41">
        <f t="shared" si="27"/>
        <v>75492</v>
      </c>
      <c r="AA43" s="42">
        <f t="shared" si="28"/>
        <v>27981</v>
      </c>
      <c r="AB43" s="42">
        <f t="shared" si="29"/>
        <v>103473</v>
      </c>
      <c r="AC43" s="45">
        <f t="shared" si="30"/>
        <v>0.7533582334054125</v>
      </c>
      <c r="AD43" s="41">
        <v>15560</v>
      </c>
      <c r="AE43" s="42">
        <v>4253</v>
      </c>
      <c r="AF43" s="42">
        <f t="shared" si="31"/>
        <v>19813</v>
      </c>
      <c r="AG43" s="45">
        <f t="shared" si="32"/>
        <v>0.7047101853297353</v>
      </c>
      <c r="AH43" s="45">
        <f t="shared" si="33"/>
        <v>0.9941957300762125</v>
      </c>
      <c r="AI43" s="14">
        <v>89678</v>
      </c>
      <c r="AJ43" s="14">
        <v>89678</v>
      </c>
      <c r="AK43" s="14">
        <v>63197</v>
      </c>
      <c r="AL43" s="14"/>
    </row>
    <row r="44" spans="1:38" s="15" customFormat="1" ht="12.75">
      <c r="A44" s="30" t="s">
        <v>95</v>
      </c>
      <c r="B44" s="94" t="s">
        <v>155</v>
      </c>
      <c r="C44" s="40" t="s">
        <v>156</v>
      </c>
      <c r="D44" s="41">
        <v>92247</v>
      </c>
      <c r="E44" s="42">
        <v>24796</v>
      </c>
      <c r="F44" s="43">
        <f t="shared" si="17"/>
        <v>117043</v>
      </c>
      <c r="G44" s="41">
        <v>94474</v>
      </c>
      <c r="H44" s="42">
        <v>24556</v>
      </c>
      <c r="I44" s="44">
        <f t="shared" si="18"/>
        <v>119030</v>
      </c>
      <c r="J44" s="41">
        <v>23045</v>
      </c>
      <c r="K44" s="42">
        <v>5499</v>
      </c>
      <c r="L44" s="42">
        <f t="shared" si="19"/>
        <v>28544</v>
      </c>
      <c r="M44" s="45">
        <f t="shared" si="20"/>
        <v>0.2438761822578027</v>
      </c>
      <c r="N44" s="46">
        <v>25145</v>
      </c>
      <c r="O44" s="47">
        <v>8137</v>
      </c>
      <c r="P44" s="48">
        <f t="shared" si="21"/>
        <v>33282</v>
      </c>
      <c r="Q44" s="45">
        <f t="shared" si="22"/>
        <v>0.2796101823069814</v>
      </c>
      <c r="R44" s="46">
        <v>20855</v>
      </c>
      <c r="S44" s="48">
        <v>3311</v>
      </c>
      <c r="T44" s="48">
        <f t="shared" si="23"/>
        <v>24166</v>
      </c>
      <c r="U44" s="45">
        <f t="shared" si="24"/>
        <v>0.2030244476182475</v>
      </c>
      <c r="V44" s="46">
        <v>22574</v>
      </c>
      <c r="W44" s="48">
        <v>4395</v>
      </c>
      <c r="X44" s="48">
        <f t="shared" si="25"/>
        <v>26969</v>
      </c>
      <c r="Y44" s="45">
        <f t="shared" si="26"/>
        <v>0.2265731328236579</v>
      </c>
      <c r="Z44" s="41">
        <f t="shared" si="27"/>
        <v>91619</v>
      </c>
      <c r="AA44" s="42">
        <f t="shared" si="28"/>
        <v>21342</v>
      </c>
      <c r="AB44" s="42">
        <f t="shared" si="29"/>
        <v>112961</v>
      </c>
      <c r="AC44" s="45">
        <f t="shared" si="30"/>
        <v>0.9490128539023776</v>
      </c>
      <c r="AD44" s="41">
        <v>5715</v>
      </c>
      <c r="AE44" s="42">
        <v>1677</v>
      </c>
      <c r="AF44" s="42">
        <f t="shared" si="31"/>
        <v>7392</v>
      </c>
      <c r="AG44" s="45">
        <f t="shared" si="32"/>
        <v>0.7244438421283073</v>
      </c>
      <c r="AH44" s="45">
        <f t="shared" si="33"/>
        <v>2.6484036796536796</v>
      </c>
      <c r="AI44" s="14">
        <v>91077</v>
      </c>
      <c r="AJ44" s="14">
        <v>95926</v>
      </c>
      <c r="AK44" s="14">
        <v>69493</v>
      </c>
      <c r="AL44" s="14"/>
    </row>
    <row r="45" spans="1:38" s="15" customFormat="1" ht="12.75">
      <c r="A45" s="30" t="s">
        <v>95</v>
      </c>
      <c r="B45" s="94" t="s">
        <v>157</v>
      </c>
      <c r="C45" s="40" t="s">
        <v>158</v>
      </c>
      <c r="D45" s="41">
        <v>55382</v>
      </c>
      <c r="E45" s="42">
        <v>11024</v>
      </c>
      <c r="F45" s="43">
        <f t="shared" si="17"/>
        <v>66406</v>
      </c>
      <c r="G45" s="41">
        <v>55382</v>
      </c>
      <c r="H45" s="42">
        <v>11024</v>
      </c>
      <c r="I45" s="44">
        <f t="shared" si="18"/>
        <v>66406</v>
      </c>
      <c r="J45" s="41">
        <v>10611</v>
      </c>
      <c r="K45" s="42">
        <v>1448</v>
      </c>
      <c r="L45" s="42">
        <f t="shared" si="19"/>
        <v>12059</v>
      </c>
      <c r="M45" s="45">
        <f t="shared" si="20"/>
        <v>0.18159503659307893</v>
      </c>
      <c r="N45" s="46">
        <v>13532</v>
      </c>
      <c r="O45" s="47">
        <v>3071</v>
      </c>
      <c r="P45" s="48">
        <f t="shared" si="21"/>
        <v>16603</v>
      </c>
      <c r="Q45" s="45">
        <f t="shared" si="22"/>
        <v>0.2500225883203325</v>
      </c>
      <c r="R45" s="46">
        <v>16106</v>
      </c>
      <c r="S45" s="48">
        <v>6165</v>
      </c>
      <c r="T45" s="48">
        <f t="shared" si="23"/>
        <v>22271</v>
      </c>
      <c r="U45" s="45">
        <f t="shared" si="24"/>
        <v>0.33537632141673945</v>
      </c>
      <c r="V45" s="46">
        <v>8707</v>
      </c>
      <c r="W45" s="48">
        <v>3231</v>
      </c>
      <c r="X45" s="48">
        <f t="shared" si="25"/>
        <v>11938</v>
      </c>
      <c r="Y45" s="45">
        <f t="shared" si="26"/>
        <v>0.17977291208625726</v>
      </c>
      <c r="Z45" s="41">
        <f t="shared" si="27"/>
        <v>48956</v>
      </c>
      <c r="AA45" s="42">
        <f t="shared" si="28"/>
        <v>13915</v>
      </c>
      <c r="AB45" s="42">
        <f t="shared" si="29"/>
        <v>62871</v>
      </c>
      <c r="AC45" s="45">
        <f t="shared" si="30"/>
        <v>0.9467668584164082</v>
      </c>
      <c r="AD45" s="41">
        <v>6825</v>
      </c>
      <c r="AE45" s="42">
        <v>0</v>
      </c>
      <c r="AF45" s="42">
        <f t="shared" si="31"/>
        <v>6825</v>
      </c>
      <c r="AG45" s="45">
        <f t="shared" si="32"/>
        <v>0.2187488461055601</v>
      </c>
      <c r="AH45" s="45">
        <f t="shared" si="33"/>
        <v>0.7491575091575091</v>
      </c>
      <c r="AI45" s="14">
        <v>135411</v>
      </c>
      <c r="AJ45" s="14">
        <v>135411</v>
      </c>
      <c r="AK45" s="14">
        <v>29621</v>
      </c>
      <c r="AL45" s="14"/>
    </row>
    <row r="46" spans="1:38" s="15" customFormat="1" ht="12.75">
      <c r="A46" s="30" t="s">
        <v>114</v>
      </c>
      <c r="B46" s="94" t="s">
        <v>159</v>
      </c>
      <c r="C46" s="40" t="s">
        <v>160</v>
      </c>
      <c r="D46" s="41">
        <v>227689</v>
      </c>
      <c r="E46" s="42">
        <v>86368</v>
      </c>
      <c r="F46" s="43">
        <f t="shared" si="17"/>
        <v>314057</v>
      </c>
      <c r="G46" s="41">
        <v>244145</v>
      </c>
      <c r="H46" s="42">
        <v>88646</v>
      </c>
      <c r="I46" s="44">
        <f t="shared" si="18"/>
        <v>332791</v>
      </c>
      <c r="J46" s="41">
        <v>46773</v>
      </c>
      <c r="K46" s="42">
        <v>0</v>
      </c>
      <c r="L46" s="42">
        <f t="shared" si="19"/>
        <v>46773</v>
      </c>
      <c r="M46" s="45">
        <f t="shared" si="20"/>
        <v>0.14893156337862234</v>
      </c>
      <c r="N46" s="46">
        <v>29951</v>
      </c>
      <c r="O46" s="47">
        <v>118</v>
      </c>
      <c r="P46" s="48">
        <f t="shared" si="21"/>
        <v>30069</v>
      </c>
      <c r="Q46" s="45">
        <f t="shared" si="22"/>
        <v>0.09035400596770947</v>
      </c>
      <c r="R46" s="46">
        <v>21093</v>
      </c>
      <c r="S46" s="48">
        <v>1110</v>
      </c>
      <c r="T46" s="48">
        <f t="shared" si="23"/>
        <v>22203</v>
      </c>
      <c r="U46" s="45">
        <f t="shared" si="24"/>
        <v>0.06671754945295996</v>
      </c>
      <c r="V46" s="46">
        <v>63929</v>
      </c>
      <c r="W46" s="48">
        <v>535</v>
      </c>
      <c r="X46" s="48">
        <f t="shared" si="25"/>
        <v>64464</v>
      </c>
      <c r="Y46" s="45">
        <f t="shared" si="26"/>
        <v>0.19370716155184486</v>
      </c>
      <c r="Z46" s="41">
        <f t="shared" si="27"/>
        <v>161746</v>
      </c>
      <c r="AA46" s="42">
        <f t="shared" si="28"/>
        <v>1763</v>
      </c>
      <c r="AB46" s="42">
        <f t="shared" si="29"/>
        <v>163509</v>
      </c>
      <c r="AC46" s="45">
        <f t="shared" si="30"/>
        <v>0.49132638803333023</v>
      </c>
      <c r="AD46" s="41">
        <v>98921</v>
      </c>
      <c r="AE46" s="42">
        <v>139</v>
      </c>
      <c r="AF46" s="42">
        <f t="shared" si="31"/>
        <v>99060</v>
      </c>
      <c r="AG46" s="45">
        <f t="shared" si="32"/>
        <v>0.7592761726890709</v>
      </c>
      <c r="AH46" s="45">
        <f t="shared" si="33"/>
        <v>-0.3492428831011508</v>
      </c>
      <c r="AI46" s="14">
        <v>397165</v>
      </c>
      <c r="AJ46" s="14">
        <v>439055</v>
      </c>
      <c r="AK46" s="14">
        <v>333364</v>
      </c>
      <c r="AL46" s="14"/>
    </row>
    <row r="47" spans="1:38" s="87" customFormat="1" ht="12.75">
      <c r="A47" s="95"/>
      <c r="B47" s="112" t="s">
        <v>614</v>
      </c>
      <c r="C47" s="33"/>
      <c r="D47" s="52">
        <f>SUM(D42:D46)</f>
        <v>516834</v>
      </c>
      <c r="E47" s="53">
        <f>SUM(E42:E46)</f>
        <v>196320</v>
      </c>
      <c r="F47" s="54">
        <f t="shared" si="17"/>
        <v>713154</v>
      </c>
      <c r="G47" s="52">
        <f>SUM(G42:G46)</f>
        <v>533873</v>
      </c>
      <c r="H47" s="53">
        <f>SUM(H42:H46)</f>
        <v>217821</v>
      </c>
      <c r="I47" s="54">
        <f t="shared" si="18"/>
        <v>751694</v>
      </c>
      <c r="J47" s="52">
        <f>SUM(J42:J46)</f>
        <v>111604</v>
      </c>
      <c r="K47" s="53">
        <f>SUM(K42:K46)</f>
        <v>20004</v>
      </c>
      <c r="L47" s="53">
        <f t="shared" si="19"/>
        <v>131608</v>
      </c>
      <c r="M47" s="55">
        <f t="shared" si="20"/>
        <v>0.1845435908653671</v>
      </c>
      <c r="N47" s="74">
        <f>SUM(N42:N46)</f>
        <v>97309</v>
      </c>
      <c r="O47" s="75">
        <f>SUM(O42:O46)</f>
        <v>24917</v>
      </c>
      <c r="P47" s="76">
        <f t="shared" si="21"/>
        <v>122226</v>
      </c>
      <c r="Q47" s="55">
        <f t="shared" si="22"/>
        <v>0.16260073913055045</v>
      </c>
      <c r="R47" s="74">
        <f>SUM(R42:R46)</f>
        <v>86424</v>
      </c>
      <c r="S47" s="76">
        <f>SUM(S42:S46)</f>
        <v>24201</v>
      </c>
      <c r="T47" s="76">
        <f t="shared" si="23"/>
        <v>110625</v>
      </c>
      <c r="U47" s="55">
        <f t="shared" si="24"/>
        <v>0.147167597453219</v>
      </c>
      <c r="V47" s="74">
        <f>SUM(V42:V46)</f>
        <v>133445</v>
      </c>
      <c r="W47" s="76">
        <f>SUM(W42:W46)</f>
        <v>19373</v>
      </c>
      <c r="X47" s="76">
        <f t="shared" si="25"/>
        <v>152818</v>
      </c>
      <c r="Y47" s="55">
        <f t="shared" si="26"/>
        <v>0.20329815057722955</v>
      </c>
      <c r="Z47" s="52">
        <f t="shared" si="27"/>
        <v>428782</v>
      </c>
      <c r="AA47" s="53">
        <f t="shared" si="28"/>
        <v>88495</v>
      </c>
      <c r="AB47" s="53">
        <f t="shared" si="29"/>
        <v>517277</v>
      </c>
      <c r="AC47" s="55">
        <f t="shared" si="30"/>
        <v>0.688148368884147</v>
      </c>
      <c r="AD47" s="52">
        <f>SUM(AD42:AD46)</f>
        <v>143843</v>
      </c>
      <c r="AE47" s="53">
        <f>SUM(AE42:AE46)</f>
        <v>18322</v>
      </c>
      <c r="AF47" s="53">
        <f t="shared" si="31"/>
        <v>162165</v>
      </c>
      <c r="AG47" s="55">
        <f t="shared" si="32"/>
        <v>0.6863857026747194</v>
      </c>
      <c r="AH47" s="55">
        <f t="shared" si="33"/>
        <v>-0.05763882465390191</v>
      </c>
      <c r="AI47" s="96">
        <f>SUM(AI42:AI46)</f>
        <v>820698</v>
      </c>
      <c r="AJ47" s="96">
        <f>SUM(AJ42:AJ46)</f>
        <v>862483</v>
      </c>
      <c r="AK47" s="96">
        <f>SUM(AK42:AK46)</f>
        <v>591996</v>
      </c>
      <c r="AL47" s="96"/>
    </row>
    <row r="48" spans="1:38" s="15" customFormat="1" ht="12.75">
      <c r="A48" s="30" t="s">
        <v>95</v>
      </c>
      <c r="B48" s="94" t="s">
        <v>161</v>
      </c>
      <c r="C48" s="40" t="s">
        <v>162</v>
      </c>
      <c r="D48" s="41">
        <v>52671</v>
      </c>
      <c r="E48" s="42">
        <v>22105</v>
      </c>
      <c r="F48" s="43">
        <f t="shared" si="17"/>
        <v>74776</v>
      </c>
      <c r="G48" s="41">
        <v>55924</v>
      </c>
      <c r="H48" s="42">
        <v>20463</v>
      </c>
      <c r="I48" s="44">
        <f t="shared" si="18"/>
        <v>76387</v>
      </c>
      <c r="J48" s="41">
        <v>11178</v>
      </c>
      <c r="K48" s="42">
        <v>1364</v>
      </c>
      <c r="L48" s="42">
        <f t="shared" si="19"/>
        <v>12542</v>
      </c>
      <c r="M48" s="45">
        <f t="shared" si="20"/>
        <v>0.1677276131379052</v>
      </c>
      <c r="N48" s="46">
        <v>13203</v>
      </c>
      <c r="O48" s="47">
        <v>3186</v>
      </c>
      <c r="P48" s="48">
        <f t="shared" si="21"/>
        <v>16389</v>
      </c>
      <c r="Q48" s="45">
        <f t="shared" si="22"/>
        <v>0.21455221438202834</v>
      </c>
      <c r="R48" s="46">
        <v>11327</v>
      </c>
      <c r="S48" s="48">
        <v>4040</v>
      </c>
      <c r="T48" s="48">
        <f t="shared" si="23"/>
        <v>15367</v>
      </c>
      <c r="U48" s="45">
        <f t="shared" si="24"/>
        <v>0.2011729744590048</v>
      </c>
      <c r="V48" s="46">
        <v>11636</v>
      </c>
      <c r="W48" s="48">
        <v>4188</v>
      </c>
      <c r="X48" s="48">
        <f t="shared" si="25"/>
        <v>15824</v>
      </c>
      <c r="Y48" s="45">
        <f t="shared" si="26"/>
        <v>0.20715566784924136</v>
      </c>
      <c r="Z48" s="41">
        <f t="shared" si="27"/>
        <v>47344</v>
      </c>
      <c r="AA48" s="42">
        <f t="shared" si="28"/>
        <v>12778</v>
      </c>
      <c r="AB48" s="42">
        <f t="shared" si="29"/>
        <v>60122</v>
      </c>
      <c r="AC48" s="45">
        <f t="shared" si="30"/>
        <v>0.7870710984853444</v>
      </c>
      <c r="AD48" s="41">
        <v>6840</v>
      </c>
      <c r="AE48" s="42">
        <v>1083</v>
      </c>
      <c r="AF48" s="42">
        <f t="shared" si="31"/>
        <v>7923</v>
      </c>
      <c r="AG48" s="45">
        <f t="shared" si="32"/>
        <v>0.7400067130477237</v>
      </c>
      <c r="AH48" s="45">
        <f t="shared" si="33"/>
        <v>0.997223274012369</v>
      </c>
      <c r="AI48" s="14">
        <v>71385</v>
      </c>
      <c r="AJ48" s="14">
        <v>65544</v>
      </c>
      <c r="AK48" s="14">
        <v>48503</v>
      </c>
      <c r="AL48" s="14"/>
    </row>
    <row r="49" spans="1:38" s="15" customFormat="1" ht="12.75">
      <c r="A49" s="30" t="s">
        <v>95</v>
      </c>
      <c r="B49" s="94" t="s">
        <v>163</v>
      </c>
      <c r="C49" s="40" t="s">
        <v>164</v>
      </c>
      <c r="D49" s="41">
        <v>30935</v>
      </c>
      <c r="E49" s="42">
        <v>12601</v>
      </c>
      <c r="F49" s="43">
        <f t="shared" si="17"/>
        <v>43536</v>
      </c>
      <c r="G49" s="41">
        <v>30935</v>
      </c>
      <c r="H49" s="42">
        <v>12601</v>
      </c>
      <c r="I49" s="44">
        <f t="shared" si="18"/>
        <v>43536</v>
      </c>
      <c r="J49" s="41">
        <v>6637</v>
      </c>
      <c r="K49" s="42">
        <v>2724</v>
      </c>
      <c r="L49" s="42">
        <f t="shared" si="19"/>
        <v>9361</v>
      </c>
      <c r="M49" s="45">
        <f t="shared" si="20"/>
        <v>0.21501745681734658</v>
      </c>
      <c r="N49" s="46">
        <v>8333</v>
      </c>
      <c r="O49" s="47">
        <v>15088</v>
      </c>
      <c r="P49" s="48">
        <f t="shared" si="21"/>
        <v>23421</v>
      </c>
      <c r="Q49" s="45">
        <f t="shared" si="22"/>
        <v>0.5379685777287762</v>
      </c>
      <c r="R49" s="46">
        <v>8536</v>
      </c>
      <c r="S49" s="48">
        <v>2152</v>
      </c>
      <c r="T49" s="48">
        <f t="shared" si="23"/>
        <v>10688</v>
      </c>
      <c r="U49" s="45">
        <f t="shared" si="24"/>
        <v>0.24549797868430723</v>
      </c>
      <c r="V49" s="46">
        <v>4871</v>
      </c>
      <c r="W49" s="48">
        <v>1284</v>
      </c>
      <c r="X49" s="48">
        <f t="shared" si="25"/>
        <v>6155</v>
      </c>
      <c r="Y49" s="45">
        <f t="shared" si="26"/>
        <v>0.14137725101065785</v>
      </c>
      <c r="Z49" s="41">
        <f t="shared" si="27"/>
        <v>28377</v>
      </c>
      <c r="AA49" s="42">
        <f t="shared" si="28"/>
        <v>21248</v>
      </c>
      <c r="AB49" s="42">
        <f t="shared" si="29"/>
        <v>49625</v>
      </c>
      <c r="AC49" s="45">
        <f t="shared" si="30"/>
        <v>1.139861264241088</v>
      </c>
      <c r="AD49" s="41">
        <v>6804</v>
      </c>
      <c r="AE49" s="42">
        <v>5149</v>
      </c>
      <c r="AF49" s="42">
        <f t="shared" si="31"/>
        <v>11953</v>
      </c>
      <c r="AG49" s="45">
        <f t="shared" si="32"/>
        <v>0.7046650592305274</v>
      </c>
      <c r="AH49" s="45">
        <f t="shared" si="33"/>
        <v>-0.48506651049945615</v>
      </c>
      <c r="AI49" s="14">
        <v>47695</v>
      </c>
      <c r="AJ49" s="14">
        <v>47695</v>
      </c>
      <c r="AK49" s="14">
        <v>33609</v>
      </c>
      <c r="AL49" s="14"/>
    </row>
    <row r="50" spans="1:38" s="15" customFormat="1" ht="12.75">
      <c r="A50" s="30" t="s">
        <v>95</v>
      </c>
      <c r="B50" s="94" t="s">
        <v>165</v>
      </c>
      <c r="C50" s="40" t="s">
        <v>166</v>
      </c>
      <c r="D50" s="41">
        <v>75530</v>
      </c>
      <c r="E50" s="42">
        <v>37462</v>
      </c>
      <c r="F50" s="43">
        <f t="shared" si="17"/>
        <v>112992</v>
      </c>
      <c r="G50" s="41">
        <v>64295</v>
      </c>
      <c r="H50" s="42">
        <v>29561</v>
      </c>
      <c r="I50" s="44">
        <f t="shared" si="18"/>
        <v>93856</v>
      </c>
      <c r="J50" s="41">
        <v>16272</v>
      </c>
      <c r="K50" s="42">
        <v>4451</v>
      </c>
      <c r="L50" s="42">
        <f t="shared" si="19"/>
        <v>20723</v>
      </c>
      <c r="M50" s="45">
        <f t="shared" si="20"/>
        <v>0.1834023647691872</v>
      </c>
      <c r="N50" s="46">
        <v>16243</v>
      </c>
      <c r="O50" s="47">
        <v>4262</v>
      </c>
      <c r="P50" s="48">
        <f t="shared" si="21"/>
        <v>20505</v>
      </c>
      <c r="Q50" s="45">
        <f t="shared" si="22"/>
        <v>0.21847297988407774</v>
      </c>
      <c r="R50" s="46">
        <v>21680</v>
      </c>
      <c r="S50" s="48">
        <v>5864</v>
      </c>
      <c r="T50" s="48">
        <f t="shared" si="23"/>
        <v>27544</v>
      </c>
      <c r="U50" s="45">
        <f t="shared" si="24"/>
        <v>0.2934708489601091</v>
      </c>
      <c r="V50" s="46">
        <v>11200</v>
      </c>
      <c r="W50" s="48">
        <v>13514</v>
      </c>
      <c r="X50" s="48">
        <f t="shared" si="25"/>
        <v>24714</v>
      </c>
      <c r="Y50" s="45">
        <f t="shared" si="26"/>
        <v>0.263318274803955</v>
      </c>
      <c r="Z50" s="41">
        <f t="shared" si="27"/>
        <v>65395</v>
      </c>
      <c r="AA50" s="42">
        <f t="shared" si="28"/>
        <v>28091</v>
      </c>
      <c r="AB50" s="42">
        <f t="shared" si="29"/>
        <v>93486</v>
      </c>
      <c r="AC50" s="45">
        <f t="shared" si="30"/>
        <v>0.9960577906580294</v>
      </c>
      <c r="AD50" s="41">
        <v>20460</v>
      </c>
      <c r="AE50" s="42">
        <v>7598</v>
      </c>
      <c r="AF50" s="42">
        <f t="shared" si="31"/>
        <v>28058</v>
      </c>
      <c r="AG50" s="45">
        <f t="shared" si="32"/>
        <v>1.0502119408369408</v>
      </c>
      <c r="AH50" s="45">
        <f t="shared" si="33"/>
        <v>-0.11918169506023235</v>
      </c>
      <c r="AI50" s="14">
        <v>88704</v>
      </c>
      <c r="AJ50" s="14">
        <v>88704</v>
      </c>
      <c r="AK50" s="14">
        <v>93158</v>
      </c>
      <c r="AL50" s="14"/>
    </row>
    <row r="51" spans="1:38" s="15" customFormat="1" ht="12.75">
      <c r="A51" s="30" t="s">
        <v>95</v>
      </c>
      <c r="B51" s="94" t="s">
        <v>167</v>
      </c>
      <c r="C51" s="40" t="s">
        <v>168</v>
      </c>
      <c r="D51" s="41">
        <v>32451</v>
      </c>
      <c r="E51" s="42">
        <v>13686</v>
      </c>
      <c r="F51" s="43">
        <f t="shared" si="17"/>
        <v>46137</v>
      </c>
      <c r="G51" s="41">
        <v>32451</v>
      </c>
      <c r="H51" s="42">
        <v>13686</v>
      </c>
      <c r="I51" s="44">
        <f t="shared" si="18"/>
        <v>46137</v>
      </c>
      <c r="J51" s="41">
        <v>6630</v>
      </c>
      <c r="K51" s="42">
        <v>790</v>
      </c>
      <c r="L51" s="42">
        <f t="shared" si="19"/>
        <v>7420</v>
      </c>
      <c r="M51" s="45">
        <f t="shared" si="20"/>
        <v>0.16082536792595964</v>
      </c>
      <c r="N51" s="46">
        <v>7673</v>
      </c>
      <c r="O51" s="47">
        <v>6350</v>
      </c>
      <c r="P51" s="48">
        <f t="shared" si="21"/>
        <v>14023</v>
      </c>
      <c r="Q51" s="45">
        <f t="shared" si="22"/>
        <v>0.30394260571775367</v>
      </c>
      <c r="R51" s="46">
        <v>10397</v>
      </c>
      <c r="S51" s="48">
        <v>4494</v>
      </c>
      <c r="T51" s="48">
        <f t="shared" si="23"/>
        <v>14891</v>
      </c>
      <c r="U51" s="45">
        <f t="shared" si="24"/>
        <v>0.3227561393241867</v>
      </c>
      <c r="V51" s="46">
        <v>15653</v>
      </c>
      <c r="W51" s="48">
        <v>3544</v>
      </c>
      <c r="X51" s="48">
        <f t="shared" si="25"/>
        <v>19197</v>
      </c>
      <c r="Y51" s="45">
        <f t="shared" si="26"/>
        <v>0.4160868717081735</v>
      </c>
      <c r="Z51" s="41">
        <f t="shared" si="27"/>
        <v>40353</v>
      </c>
      <c r="AA51" s="42">
        <f t="shared" si="28"/>
        <v>15178</v>
      </c>
      <c r="AB51" s="42">
        <f t="shared" si="29"/>
        <v>55531</v>
      </c>
      <c r="AC51" s="45">
        <f t="shared" si="30"/>
        <v>1.2036109846760734</v>
      </c>
      <c r="AD51" s="41">
        <v>0</v>
      </c>
      <c r="AE51" s="42">
        <v>0</v>
      </c>
      <c r="AF51" s="42">
        <f t="shared" si="31"/>
        <v>0</v>
      </c>
      <c r="AG51" s="45">
        <f t="shared" si="32"/>
        <v>0.0331347899983157</v>
      </c>
      <c r="AH51" s="45">
        <f t="shared" si="33"/>
        <v>0</v>
      </c>
      <c r="AI51" s="14">
        <v>65309</v>
      </c>
      <c r="AJ51" s="14">
        <v>65309</v>
      </c>
      <c r="AK51" s="14">
        <v>2164</v>
      </c>
      <c r="AL51" s="14"/>
    </row>
    <row r="52" spans="1:38" s="15" customFormat="1" ht="12.75">
      <c r="A52" s="30" t="s">
        <v>95</v>
      </c>
      <c r="B52" s="94" t="s">
        <v>169</v>
      </c>
      <c r="C52" s="40" t="s">
        <v>170</v>
      </c>
      <c r="D52" s="41">
        <v>64080</v>
      </c>
      <c r="E52" s="42">
        <v>24881</v>
      </c>
      <c r="F52" s="43">
        <f t="shared" si="17"/>
        <v>88961</v>
      </c>
      <c r="G52" s="41">
        <v>64080</v>
      </c>
      <c r="H52" s="42">
        <v>24881</v>
      </c>
      <c r="I52" s="44">
        <f t="shared" si="18"/>
        <v>88961</v>
      </c>
      <c r="J52" s="41">
        <v>10606</v>
      </c>
      <c r="K52" s="42">
        <v>2416</v>
      </c>
      <c r="L52" s="42">
        <f t="shared" si="19"/>
        <v>13022</v>
      </c>
      <c r="M52" s="45">
        <f t="shared" si="20"/>
        <v>0.1463787502388687</v>
      </c>
      <c r="N52" s="46">
        <v>11082</v>
      </c>
      <c r="O52" s="47">
        <v>7307</v>
      </c>
      <c r="P52" s="48">
        <f t="shared" si="21"/>
        <v>18389</v>
      </c>
      <c r="Q52" s="45">
        <f t="shared" si="22"/>
        <v>0.20670855768258</v>
      </c>
      <c r="R52" s="46">
        <v>14312</v>
      </c>
      <c r="S52" s="48">
        <v>2937</v>
      </c>
      <c r="T52" s="48">
        <f t="shared" si="23"/>
        <v>17249</v>
      </c>
      <c r="U52" s="45">
        <f t="shared" si="24"/>
        <v>0.19389395353019862</v>
      </c>
      <c r="V52" s="46">
        <v>16991</v>
      </c>
      <c r="W52" s="48">
        <v>6309</v>
      </c>
      <c r="X52" s="48">
        <f t="shared" si="25"/>
        <v>23300</v>
      </c>
      <c r="Y52" s="45">
        <f t="shared" si="26"/>
        <v>0.2619125234653387</v>
      </c>
      <c r="Z52" s="41">
        <f t="shared" si="27"/>
        <v>52991</v>
      </c>
      <c r="AA52" s="42">
        <f t="shared" si="28"/>
        <v>18969</v>
      </c>
      <c r="AB52" s="42">
        <f t="shared" si="29"/>
        <v>71960</v>
      </c>
      <c r="AC52" s="45">
        <f t="shared" si="30"/>
        <v>0.808893784916986</v>
      </c>
      <c r="AD52" s="41">
        <v>12470</v>
      </c>
      <c r="AE52" s="42">
        <v>2710</v>
      </c>
      <c r="AF52" s="42">
        <f t="shared" si="31"/>
        <v>15180</v>
      </c>
      <c r="AG52" s="45">
        <f t="shared" si="32"/>
        <v>0.8980407001788302</v>
      </c>
      <c r="AH52" s="45">
        <f t="shared" si="33"/>
        <v>0.5349143610013176</v>
      </c>
      <c r="AI52" s="14">
        <v>76609</v>
      </c>
      <c r="AJ52" s="14">
        <v>76609</v>
      </c>
      <c r="AK52" s="14">
        <v>68798</v>
      </c>
      <c r="AL52" s="14"/>
    </row>
    <row r="53" spans="1:38" s="15" customFormat="1" ht="12.75">
      <c r="A53" s="30" t="s">
        <v>95</v>
      </c>
      <c r="B53" s="94" t="s">
        <v>171</v>
      </c>
      <c r="C53" s="40" t="s">
        <v>172</v>
      </c>
      <c r="D53" s="41">
        <v>48960</v>
      </c>
      <c r="E53" s="42">
        <v>24879</v>
      </c>
      <c r="F53" s="43">
        <f t="shared" si="17"/>
        <v>73839</v>
      </c>
      <c r="G53" s="41">
        <v>48960</v>
      </c>
      <c r="H53" s="42">
        <v>24879</v>
      </c>
      <c r="I53" s="44">
        <f t="shared" si="18"/>
        <v>73839</v>
      </c>
      <c r="J53" s="41">
        <v>11778</v>
      </c>
      <c r="K53" s="42">
        <v>7082</v>
      </c>
      <c r="L53" s="42">
        <f t="shared" si="19"/>
        <v>18860</v>
      </c>
      <c r="M53" s="45">
        <f t="shared" si="20"/>
        <v>0.25542057720174977</v>
      </c>
      <c r="N53" s="46">
        <v>8786</v>
      </c>
      <c r="O53" s="47">
        <v>5165</v>
      </c>
      <c r="P53" s="48">
        <f t="shared" si="21"/>
        <v>13951</v>
      </c>
      <c r="Q53" s="45">
        <f t="shared" si="22"/>
        <v>0.1889380950446241</v>
      </c>
      <c r="R53" s="46">
        <v>10897</v>
      </c>
      <c r="S53" s="48">
        <v>5843</v>
      </c>
      <c r="T53" s="48">
        <f t="shared" si="23"/>
        <v>16740</v>
      </c>
      <c r="U53" s="45">
        <f t="shared" si="24"/>
        <v>0.22670946247917767</v>
      </c>
      <c r="V53" s="46">
        <v>9256</v>
      </c>
      <c r="W53" s="48">
        <v>2022</v>
      </c>
      <c r="X53" s="48">
        <f t="shared" si="25"/>
        <v>11278</v>
      </c>
      <c r="Y53" s="45">
        <f t="shared" si="26"/>
        <v>0.15273771313262638</v>
      </c>
      <c r="Z53" s="41">
        <f t="shared" si="27"/>
        <v>40717</v>
      </c>
      <c r="AA53" s="42">
        <f t="shared" si="28"/>
        <v>20112</v>
      </c>
      <c r="AB53" s="42">
        <f t="shared" si="29"/>
        <v>60829</v>
      </c>
      <c r="AC53" s="45">
        <f t="shared" si="30"/>
        <v>0.8238058478581779</v>
      </c>
      <c r="AD53" s="41">
        <v>10102</v>
      </c>
      <c r="AE53" s="42">
        <v>5650</v>
      </c>
      <c r="AF53" s="42">
        <f t="shared" si="31"/>
        <v>15752</v>
      </c>
      <c r="AG53" s="45">
        <f t="shared" si="32"/>
        <v>1.033337609441647</v>
      </c>
      <c r="AH53" s="45">
        <f t="shared" si="33"/>
        <v>-0.28402742508887757</v>
      </c>
      <c r="AI53" s="14">
        <v>62362</v>
      </c>
      <c r="AJ53" s="14">
        <v>62362</v>
      </c>
      <c r="AK53" s="14">
        <v>64441</v>
      </c>
      <c r="AL53" s="14"/>
    </row>
    <row r="54" spans="1:38" s="15" customFormat="1" ht="12.75">
      <c r="A54" s="30" t="s">
        <v>95</v>
      </c>
      <c r="B54" s="94" t="s">
        <v>173</v>
      </c>
      <c r="C54" s="40" t="s">
        <v>174</v>
      </c>
      <c r="D54" s="41">
        <v>345576</v>
      </c>
      <c r="E54" s="42">
        <v>246722</v>
      </c>
      <c r="F54" s="43">
        <f t="shared" si="17"/>
        <v>592298</v>
      </c>
      <c r="G54" s="41">
        <v>345576</v>
      </c>
      <c r="H54" s="42">
        <v>246722</v>
      </c>
      <c r="I54" s="44">
        <f t="shared" si="18"/>
        <v>592298</v>
      </c>
      <c r="J54" s="41">
        <v>82267</v>
      </c>
      <c r="K54" s="42">
        <v>19874</v>
      </c>
      <c r="L54" s="42">
        <f t="shared" si="19"/>
        <v>102141</v>
      </c>
      <c r="M54" s="45">
        <f t="shared" si="20"/>
        <v>0.17244866604310669</v>
      </c>
      <c r="N54" s="46">
        <v>79331</v>
      </c>
      <c r="O54" s="47">
        <v>41836</v>
      </c>
      <c r="P54" s="48">
        <f t="shared" si="21"/>
        <v>121167</v>
      </c>
      <c r="Q54" s="45">
        <f t="shared" si="22"/>
        <v>0.20457100986327828</v>
      </c>
      <c r="R54" s="46">
        <v>-56642</v>
      </c>
      <c r="S54" s="48">
        <v>24234</v>
      </c>
      <c r="T54" s="48">
        <f t="shared" si="23"/>
        <v>-32408</v>
      </c>
      <c r="U54" s="45">
        <f t="shared" si="24"/>
        <v>-0.05471570054263226</v>
      </c>
      <c r="V54" s="46">
        <v>-61872</v>
      </c>
      <c r="W54" s="48">
        <v>0</v>
      </c>
      <c r="X54" s="48">
        <f t="shared" si="25"/>
        <v>-61872</v>
      </c>
      <c r="Y54" s="45">
        <f t="shared" si="26"/>
        <v>-0.1044609301398958</v>
      </c>
      <c r="Z54" s="41">
        <f t="shared" si="27"/>
        <v>43084</v>
      </c>
      <c r="AA54" s="42">
        <f t="shared" si="28"/>
        <v>85944</v>
      </c>
      <c r="AB54" s="42">
        <f t="shared" si="29"/>
        <v>129028</v>
      </c>
      <c r="AC54" s="45">
        <f t="shared" si="30"/>
        <v>0.21784304522385692</v>
      </c>
      <c r="AD54" s="41">
        <v>-43802</v>
      </c>
      <c r="AE54" s="42">
        <v>-18071</v>
      </c>
      <c r="AF54" s="42">
        <f t="shared" si="31"/>
        <v>-61873</v>
      </c>
      <c r="AG54" s="45">
        <f t="shared" si="32"/>
        <v>0.2764067324968595</v>
      </c>
      <c r="AH54" s="45">
        <f t="shared" si="33"/>
        <v>-1.6162138574138396E-05</v>
      </c>
      <c r="AI54" s="14">
        <v>399614</v>
      </c>
      <c r="AJ54" s="14">
        <v>399614</v>
      </c>
      <c r="AK54" s="14">
        <v>110456</v>
      </c>
      <c r="AL54" s="14"/>
    </row>
    <row r="55" spans="1:38" s="15" customFormat="1" ht="12.75">
      <c r="A55" s="30" t="s">
        <v>114</v>
      </c>
      <c r="B55" s="94" t="s">
        <v>175</v>
      </c>
      <c r="C55" s="40" t="s">
        <v>176</v>
      </c>
      <c r="D55" s="41">
        <v>383169</v>
      </c>
      <c r="E55" s="42">
        <v>507501</v>
      </c>
      <c r="F55" s="43">
        <f t="shared" si="17"/>
        <v>890670</v>
      </c>
      <c r="G55" s="41">
        <v>383169</v>
      </c>
      <c r="H55" s="42">
        <v>507501</v>
      </c>
      <c r="I55" s="44">
        <f t="shared" si="18"/>
        <v>890670</v>
      </c>
      <c r="J55" s="41">
        <v>76386</v>
      </c>
      <c r="K55" s="42">
        <v>141955</v>
      </c>
      <c r="L55" s="42">
        <f t="shared" si="19"/>
        <v>218341</v>
      </c>
      <c r="M55" s="45">
        <f t="shared" si="20"/>
        <v>0.24514242087417337</v>
      </c>
      <c r="N55" s="46">
        <v>100311</v>
      </c>
      <c r="O55" s="47">
        <v>157636</v>
      </c>
      <c r="P55" s="48">
        <f t="shared" si="21"/>
        <v>257947</v>
      </c>
      <c r="Q55" s="45">
        <f t="shared" si="22"/>
        <v>0.2896100688245927</v>
      </c>
      <c r="R55" s="46">
        <v>99448</v>
      </c>
      <c r="S55" s="48">
        <v>96328</v>
      </c>
      <c r="T55" s="48">
        <f t="shared" si="23"/>
        <v>195776</v>
      </c>
      <c r="U55" s="45">
        <f t="shared" si="24"/>
        <v>0.21980756060044684</v>
      </c>
      <c r="V55" s="46">
        <v>92586</v>
      </c>
      <c r="W55" s="48">
        <v>84850</v>
      </c>
      <c r="X55" s="48">
        <f t="shared" si="25"/>
        <v>177436</v>
      </c>
      <c r="Y55" s="45">
        <f t="shared" si="26"/>
        <v>0.19921632029820247</v>
      </c>
      <c r="Z55" s="41">
        <f t="shared" si="27"/>
        <v>368731</v>
      </c>
      <c r="AA55" s="42">
        <f t="shared" si="28"/>
        <v>480769</v>
      </c>
      <c r="AB55" s="42">
        <f t="shared" si="29"/>
        <v>849500</v>
      </c>
      <c r="AC55" s="45">
        <f t="shared" si="30"/>
        <v>0.9537763705974154</v>
      </c>
      <c r="AD55" s="41">
        <v>82417</v>
      </c>
      <c r="AE55" s="42">
        <v>207443</v>
      </c>
      <c r="AF55" s="42">
        <f t="shared" si="31"/>
        <v>289860</v>
      </c>
      <c r="AG55" s="45">
        <f t="shared" si="32"/>
        <v>0.9546086297672902</v>
      </c>
      <c r="AH55" s="45">
        <f t="shared" si="33"/>
        <v>-0.3878562064444905</v>
      </c>
      <c r="AI55" s="14">
        <v>820320</v>
      </c>
      <c r="AJ55" s="14">
        <v>852607</v>
      </c>
      <c r="AK55" s="14">
        <v>813906</v>
      </c>
      <c r="AL55" s="14"/>
    </row>
    <row r="56" spans="1:38" s="87" customFormat="1" ht="12.75">
      <c r="A56" s="95"/>
      <c r="B56" s="112" t="s">
        <v>615</v>
      </c>
      <c r="C56" s="33"/>
      <c r="D56" s="52">
        <f>SUM(D48:D55)</f>
        <v>1033372</v>
      </c>
      <c r="E56" s="53">
        <f>SUM(E48:E55)</f>
        <v>889837</v>
      </c>
      <c r="F56" s="54">
        <f t="shared" si="17"/>
        <v>1923209</v>
      </c>
      <c r="G56" s="52">
        <f>SUM(G48:G55)</f>
        <v>1025390</v>
      </c>
      <c r="H56" s="53">
        <f>SUM(H48:H55)</f>
        <v>880294</v>
      </c>
      <c r="I56" s="54">
        <f t="shared" si="18"/>
        <v>1905684</v>
      </c>
      <c r="J56" s="52">
        <f>SUM(J48:J55)</f>
        <v>221754</v>
      </c>
      <c r="K56" s="53">
        <f>SUM(K48:K55)</f>
        <v>180656</v>
      </c>
      <c r="L56" s="53">
        <f t="shared" si="19"/>
        <v>402410</v>
      </c>
      <c r="M56" s="55">
        <f t="shared" si="20"/>
        <v>0.2092388294771915</v>
      </c>
      <c r="N56" s="74">
        <f>SUM(N48:N55)</f>
        <v>244962</v>
      </c>
      <c r="O56" s="75">
        <f>SUM(O48:O55)</f>
        <v>240830</v>
      </c>
      <c r="P56" s="76">
        <f t="shared" si="21"/>
        <v>485792</v>
      </c>
      <c r="Q56" s="55">
        <f t="shared" si="22"/>
        <v>0.2549173944893277</v>
      </c>
      <c r="R56" s="74">
        <f>SUM(R48:R55)</f>
        <v>119955</v>
      </c>
      <c r="S56" s="76">
        <f>SUM(S48:S55)</f>
        <v>145892</v>
      </c>
      <c r="T56" s="76">
        <f t="shared" si="23"/>
        <v>265847</v>
      </c>
      <c r="U56" s="55">
        <f t="shared" si="24"/>
        <v>0.13950214201305147</v>
      </c>
      <c r="V56" s="74">
        <f>SUM(V48:V55)</f>
        <v>100321</v>
      </c>
      <c r="W56" s="76">
        <f>SUM(W48:W55)</f>
        <v>115711</v>
      </c>
      <c r="X56" s="76">
        <f t="shared" si="25"/>
        <v>216032</v>
      </c>
      <c r="Y56" s="55">
        <f t="shared" si="26"/>
        <v>0.11336192149380485</v>
      </c>
      <c r="Z56" s="52">
        <f t="shared" si="27"/>
        <v>686992</v>
      </c>
      <c r="AA56" s="53">
        <f t="shared" si="28"/>
        <v>683089</v>
      </c>
      <c r="AB56" s="53">
        <f t="shared" si="29"/>
        <v>1370081</v>
      </c>
      <c r="AC56" s="55">
        <f t="shared" si="30"/>
        <v>0.7189444839753075</v>
      </c>
      <c r="AD56" s="52">
        <f>SUM(AD48:AD55)</f>
        <v>95291</v>
      </c>
      <c r="AE56" s="53">
        <f>SUM(AE48:AE55)</f>
        <v>211562</v>
      </c>
      <c r="AF56" s="53">
        <f t="shared" si="31"/>
        <v>306853</v>
      </c>
      <c r="AG56" s="55">
        <f t="shared" si="32"/>
        <v>0.7446950273871171</v>
      </c>
      <c r="AH56" s="55">
        <f t="shared" si="33"/>
        <v>-0.29597559743590585</v>
      </c>
      <c r="AI56" s="96">
        <f>SUM(AI48:AI55)</f>
        <v>1631998</v>
      </c>
      <c r="AJ56" s="96">
        <f>SUM(AJ48:AJ55)</f>
        <v>1658444</v>
      </c>
      <c r="AK56" s="96">
        <f>SUM(AK48:AK55)</f>
        <v>1235035</v>
      </c>
      <c r="AL56" s="96"/>
    </row>
    <row r="57" spans="1:38" s="15" customFormat="1" ht="12.75">
      <c r="A57" s="30" t="s">
        <v>95</v>
      </c>
      <c r="B57" s="94" t="s">
        <v>177</v>
      </c>
      <c r="C57" s="40" t="s">
        <v>178</v>
      </c>
      <c r="D57" s="41">
        <v>109657</v>
      </c>
      <c r="E57" s="42">
        <v>79400</v>
      </c>
      <c r="F57" s="43">
        <f t="shared" si="17"/>
        <v>189057</v>
      </c>
      <c r="G57" s="41">
        <v>111650</v>
      </c>
      <c r="H57" s="42">
        <v>101155</v>
      </c>
      <c r="I57" s="43">
        <f t="shared" si="18"/>
        <v>212805</v>
      </c>
      <c r="J57" s="41">
        <v>15251</v>
      </c>
      <c r="K57" s="88">
        <v>4911</v>
      </c>
      <c r="L57" s="42">
        <f t="shared" si="19"/>
        <v>20162</v>
      </c>
      <c r="M57" s="45">
        <f t="shared" si="20"/>
        <v>0.10664508587357252</v>
      </c>
      <c r="N57" s="46">
        <v>20354</v>
      </c>
      <c r="O57" s="47">
        <v>10459</v>
      </c>
      <c r="P57" s="48">
        <f t="shared" si="21"/>
        <v>30813</v>
      </c>
      <c r="Q57" s="45">
        <f t="shared" si="22"/>
        <v>0.1447945302037076</v>
      </c>
      <c r="R57" s="46">
        <v>19447</v>
      </c>
      <c r="S57" s="48">
        <v>14451</v>
      </c>
      <c r="T57" s="48">
        <f t="shared" si="23"/>
        <v>33898</v>
      </c>
      <c r="U57" s="45">
        <f t="shared" si="24"/>
        <v>0.15929137003359883</v>
      </c>
      <c r="V57" s="46">
        <v>6072</v>
      </c>
      <c r="W57" s="48">
        <v>9562</v>
      </c>
      <c r="X57" s="48">
        <f t="shared" si="25"/>
        <v>15634</v>
      </c>
      <c r="Y57" s="45">
        <f t="shared" si="26"/>
        <v>0.07346631893047625</v>
      </c>
      <c r="Z57" s="41">
        <f t="shared" si="27"/>
        <v>61124</v>
      </c>
      <c r="AA57" s="42">
        <f t="shared" si="28"/>
        <v>39383</v>
      </c>
      <c r="AB57" s="42">
        <f t="shared" si="29"/>
        <v>100507</v>
      </c>
      <c r="AC57" s="45">
        <f t="shared" si="30"/>
        <v>0.47229623364112683</v>
      </c>
      <c r="AD57" s="41">
        <v>11937</v>
      </c>
      <c r="AE57" s="42">
        <v>4243</v>
      </c>
      <c r="AF57" s="42">
        <f t="shared" si="31"/>
        <v>16180</v>
      </c>
      <c r="AG57" s="45">
        <f t="shared" si="32"/>
        <v>0.42734253355357027</v>
      </c>
      <c r="AH57" s="45">
        <f t="shared" si="33"/>
        <v>-0.03374536464771327</v>
      </c>
      <c r="AI57" s="14">
        <v>168909</v>
      </c>
      <c r="AJ57" s="14">
        <v>168909</v>
      </c>
      <c r="AK57" s="14">
        <v>72182</v>
      </c>
      <c r="AL57" s="14"/>
    </row>
    <row r="58" spans="1:38" s="15" customFormat="1" ht="12.75">
      <c r="A58" s="30" t="s">
        <v>95</v>
      </c>
      <c r="B58" s="94" t="s">
        <v>179</v>
      </c>
      <c r="C58" s="40" t="s">
        <v>180</v>
      </c>
      <c r="D58" s="41">
        <v>53391</v>
      </c>
      <c r="E58" s="42">
        <v>69531</v>
      </c>
      <c r="F58" s="43">
        <f t="shared" si="17"/>
        <v>122922</v>
      </c>
      <c r="G58" s="41">
        <v>77839</v>
      </c>
      <c r="H58" s="42">
        <v>79444</v>
      </c>
      <c r="I58" s="43">
        <f t="shared" si="18"/>
        <v>157283</v>
      </c>
      <c r="J58" s="41">
        <v>9879</v>
      </c>
      <c r="K58" s="88">
        <v>4338</v>
      </c>
      <c r="L58" s="42">
        <f t="shared" si="19"/>
        <v>14217</v>
      </c>
      <c r="M58" s="45">
        <f t="shared" si="20"/>
        <v>0.11565871040171816</v>
      </c>
      <c r="N58" s="46">
        <v>16450</v>
      </c>
      <c r="O58" s="47">
        <v>9937</v>
      </c>
      <c r="P58" s="48">
        <f t="shared" si="21"/>
        <v>26387</v>
      </c>
      <c r="Q58" s="45">
        <f t="shared" si="22"/>
        <v>0.16776765448268408</v>
      </c>
      <c r="R58" s="46">
        <v>16506</v>
      </c>
      <c r="S58" s="48">
        <v>21184</v>
      </c>
      <c r="T58" s="48">
        <f t="shared" si="23"/>
        <v>37690</v>
      </c>
      <c r="U58" s="45">
        <f t="shared" si="24"/>
        <v>0.2396317465968986</v>
      </c>
      <c r="V58" s="46">
        <v>12476</v>
      </c>
      <c r="W58" s="48">
        <v>16768</v>
      </c>
      <c r="X58" s="48">
        <f t="shared" si="25"/>
        <v>29244</v>
      </c>
      <c r="Y58" s="45">
        <f t="shared" si="26"/>
        <v>0.18593236395541793</v>
      </c>
      <c r="Z58" s="41">
        <f t="shared" si="27"/>
        <v>55311</v>
      </c>
      <c r="AA58" s="42">
        <f t="shared" si="28"/>
        <v>52227</v>
      </c>
      <c r="AB58" s="42">
        <f t="shared" si="29"/>
        <v>107538</v>
      </c>
      <c r="AC58" s="45">
        <f t="shared" si="30"/>
        <v>0.6837229706961337</v>
      </c>
      <c r="AD58" s="41">
        <v>12070</v>
      </c>
      <c r="AE58" s="42">
        <v>4425</v>
      </c>
      <c r="AF58" s="42">
        <f t="shared" si="31"/>
        <v>16495</v>
      </c>
      <c r="AG58" s="45">
        <f t="shared" si="32"/>
        <v>0.6074336424051893</v>
      </c>
      <c r="AH58" s="45">
        <f t="shared" si="33"/>
        <v>0.7729008790542589</v>
      </c>
      <c r="AI58" s="14">
        <v>125645</v>
      </c>
      <c r="AJ58" s="14">
        <v>125645</v>
      </c>
      <c r="AK58" s="14">
        <v>76321</v>
      </c>
      <c r="AL58" s="14"/>
    </row>
    <row r="59" spans="1:38" s="15" customFormat="1" ht="12.75">
      <c r="A59" s="30" t="s">
        <v>114</v>
      </c>
      <c r="B59" s="94" t="s">
        <v>181</v>
      </c>
      <c r="C59" s="40" t="s">
        <v>182</v>
      </c>
      <c r="D59" s="41">
        <v>67686</v>
      </c>
      <c r="E59" s="42">
        <v>181711</v>
      </c>
      <c r="F59" s="43">
        <f t="shared" si="17"/>
        <v>249397</v>
      </c>
      <c r="G59" s="41">
        <v>67686</v>
      </c>
      <c r="H59" s="42">
        <v>181711</v>
      </c>
      <c r="I59" s="43">
        <f t="shared" si="18"/>
        <v>249397</v>
      </c>
      <c r="J59" s="41">
        <v>13091</v>
      </c>
      <c r="K59" s="88">
        <v>30368</v>
      </c>
      <c r="L59" s="42">
        <f t="shared" si="19"/>
        <v>43459</v>
      </c>
      <c r="M59" s="45">
        <f t="shared" si="20"/>
        <v>0.17425630621057991</v>
      </c>
      <c r="N59" s="46">
        <v>12454</v>
      </c>
      <c r="O59" s="47">
        <v>35639</v>
      </c>
      <c r="P59" s="48">
        <f t="shared" si="21"/>
        <v>48093</v>
      </c>
      <c r="Q59" s="45">
        <f t="shared" si="22"/>
        <v>0.19283712314101614</v>
      </c>
      <c r="R59" s="46">
        <v>14975</v>
      </c>
      <c r="S59" s="48">
        <v>20893</v>
      </c>
      <c r="T59" s="48">
        <f t="shared" si="23"/>
        <v>35868</v>
      </c>
      <c r="U59" s="45">
        <f t="shared" si="24"/>
        <v>0.14381889116549115</v>
      </c>
      <c r="V59" s="46">
        <v>13403</v>
      </c>
      <c r="W59" s="48">
        <v>24409</v>
      </c>
      <c r="X59" s="48">
        <f t="shared" si="25"/>
        <v>37812</v>
      </c>
      <c r="Y59" s="45">
        <f t="shared" si="26"/>
        <v>0.15161369222564827</v>
      </c>
      <c r="Z59" s="41">
        <f t="shared" si="27"/>
        <v>53923</v>
      </c>
      <c r="AA59" s="42">
        <f t="shared" si="28"/>
        <v>111309</v>
      </c>
      <c r="AB59" s="42">
        <f t="shared" si="29"/>
        <v>165232</v>
      </c>
      <c r="AC59" s="45">
        <f t="shared" si="30"/>
        <v>0.6625260127427355</v>
      </c>
      <c r="AD59" s="41">
        <v>29454</v>
      </c>
      <c r="AE59" s="42">
        <v>9770</v>
      </c>
      <c r="AF59" s="42">
        <f t="shared" si="31"/>
        <v>39224</v>
      </c>
      <c r="AG59" s="45">
        <f t="shared" si="32"/>
        <v>0.4326968728239539</v>
      </c>
      <c r="AH59" s="45">
        <f t="shared" si="33"/>
        <v>-0.035998368345910636</v>
      </c>
      <c r="AI59" s="14">
        <v>252752</v>
      </c>
      <c r="AJ59" s="14">
        <v>252752</v>
      </c>
      <c r="AK59" s="14">
        <v>109365</v>
      </c>
      <c r="AL59" s="14"/>
    </row>
    <row r="60" spans="1:38" s="87" customFormat="1" ht="12.75">
      <c r="A60" s="95"/>
      <c r="B60" s="112" t="s">
        <v>616</v>
      </c>
      <c r="C60" s="33"/>
      <c r="D60" s="52">
        <f>SUM(D57:D59)</f>
        <v>230734</v>
      </c>
      <c r="E60" s="53">
        <f>SUM(E57:E59)</f>
        <v>330642</v>
      </c>
      <c r="F60" s="54">
        <f t="shared" si="17"/>
        <v>561376</v>
      </c>
      <c r="G60" s="52">
        <f>SUM(G57:G59)</f>
        <v>257175</v>
      </c>
      <c r="H60" s="53">
        <f>SUM(H57:H59)</f>
        <v>362310</v>
      </c>
      <c r="I60" s="89">
        <f t="shared" si="18"/>
        <v>619485</v>
      </c>
      <c r="J60" s="52">
        <f>SUM(J57:J59)</f>
        <v>38221</v>
      </c>
      <c r="K60" s="90">
        <f>SUM(K57:K59)</f>
        <v>39617</v>
      </c>
      <c r="L60" s="53">
        <f t="shared" si="19"/>
        <v>77838</v>
      </c>
      <c r="M60" s="55">
        <f t="shared" si="20"/>
        <v>0.1386557316308499</v>
      </c>
      <c r="N60" s="74">
        <f>SUM(N57:N59)</f>
        <v>49258</v>
      </c>
      <c r="O60" s="75">
        <f>SUM(O57:O59)</f>
        <v>56035</v>
      </c>
      <c r="P60" s="76">
        <f t="shared" si="21"/>
        <v>105293</v>
      </c>
      <c r="Q60" s="55">
        <f t="shared" si="22"/>
        <v>0.16996860295245245</v>
      </c>
      <c r="R60" s="74">
        <f>SUM(R57:R59)</f>
        <v>50928</v>
      </c>
      <c r="S60" s="76">
        <f>SUM(S57:S59)</f>
        <v>56528</v>
      </c>
      <c r="T60" s="76">
        <f t="shared" si="23"/>
        <v>107456</v>
      </c>
      <c r="U60" s="55">
        <f t="shared" si="24"/>
        <v>0.17346021291879546</v>
      </c>
      <c r="V60" s="74">
        <f>SUM(V57:V59)</f>
        <v>31951</v>
      </c>
      <c r="W60" s="76">
        <f>SUM(W57:W59)</f>
        <v>50739</v>
      </c>
      <c r="X60" s="76">
        <f t="shared" si="25"/>
        <v>82690</v>
      </c>
      <c r="Y60" s="55">
        <f t="shared" si="26"/>
        <v>0.13348184378959943</v>
      </c>
      <c r="Z60" s="52">
        <f t="shared" si="27"/>
        <v>170358</v>
      </c>
      <c r="AA60" s="53">
        <f t="shared" si="28"/>
        <v>202919</v>
      </c>
      <c r="AB60" s="53">
        <f t="shared" si="29"/>
        <v>373277</v>
      </c>
      <c r="AC60" s="55">
        <f t="shared" si="30"/>
        <v>0.6025601911265003</v>
      </c>
      <c r="AD60" s="52">
        <f>SUM(AD57:AD59)</f>
        <v>53461</v>
      </c>
      <c r="AE60" s="53">
        <f>SUM(AE57:AE59)</f>
        <v>18438</v>
      </c>
      <c r="AF60" s="53">
        <f t="shared" si="31"/>
        <v>71899</v>
      </c>
      <c r="AG60" s="55">
        <f t="shared" si="32"/>
        <v>0.4711587302167343</v>
      </c>
      <c r="AH60" s="55">
        <f t="shared" si="33"/>
        <v>0.15008553665558622</v>
      </c>
      <c r="AI60" s="96">
        <f>SUM(AI57:AI59)</f>
        <v>547306</v>
      </c>
      <c r="AJ60" s="96">
        <f>SUM(AJ57:AJ59)</f>
        <v>547306</v>
      </c>
      <c r="AK60" s="96">
        <f>SUM(AK57:AK59)</f>
        <v>257868</v>
      </c>
      <c r="AL60" s="96"/>
    </row>
    <row r="61" spans="1:38" s="87" customFormat="1" ht="12.75">
      <c r="A61" s="95"/>
      <c r="B61" s="112" t="s">
        <v>617</v>
      </c>
      <c r="C61" s="33"/>
      <c r="D61" s="52">
        <f>SUM(D9,D11:D20,D22:D30,D32:D40,D42:D46,D48:D55,D57:D59)</f>
        <v>11734167</v>
      </c>
      <c r="E61" s="53">
        <f>SUM(E9,E11:E20,E22:E30,E32:E40,E42:E46,E48:E55,E57:E59)</f>
        <v>5142767</v>
      </c>
      <c r="F61" s="54">
        <f t="shared" si="17"/>
        <v>16876934</v>
      </c>
      <c r="G61" s="52">
        <f>SUM(G9,G11:G20,G22:G30,G32:G40,G42:G46,G48:G55,G57:G59)</f>
        <v>11972510</v>
      </c>
      <c r="H61" s="53">
        <f>SUM(H9,H11:H20,H22:H30,H32:H40,H42:H46,H48:H55,H57:H59)</f>
        <v>5949599</v>
      </c>
      <c r="I61" s="89">
        <f t="shared" si="18"/>
        <v>17922109</v>
      </c>
      <c r="J61" s="52">
        <f>SUM(J9,J11:J20,J22:J30,J32:J40,J42:J46,J48:J55,J57:J59)</f>
        <v>2391307</v>
      </c>
      <c r="K61" s="90">
        <f>SUM(K9,K11:K20,K22:K30,K32:K40,K42:K46,K48:K55,K57:K59)</f>
        <v>808747</v>
      </c>
      <c r="L61" s="53">
        <f t="shared" si="19"/>
        <v>3200054</v>
      </c>
      <c r="M61" s="55">
        <f t="shared" si="20"/>
        <v>0.18961109879318128</v>
      </c>
      <c r="N61" s="74">
        <f>SUM(N9,N11:N20,N22:N30,N32:N40,N42:N46,N48:N55,N57:N59)</f>
        <v>2741961</v>
      </c>
      <c r="O61" s="75">
        <f>SUM(O9,O11:O20,O22:O30,O32:O40,O42:O46,O48:O55,O57:O59)</f>
        <v>1150162</v>
      </c>
      <c r="P61" s="76">
        <f t="shared" si="21"/>
        <v>3892123</v>
      </c>
      <c r="Q61" s="55">
        <f t="shared" si="22"/>
        <v>0.21716880530076008</v>
      </c>
      <c r="R61" s="74">
        <f>SUM(R9,R11:R20,R22:R30,R32:R40,R42:R46,R48:R55,R57:R59)</f>
        <v>2632126</v>
      </c>
      <c r="S61" s="76">
        <f>SUM(S9,S11:S20,S22:S30,S32:S40,S42:S46,S48:S55,S57:S59)</f>
        <v>999246</v>
      </c>
      <c r="T61" s="76">
        <f t="shared" si="23"/>
        <v>3631372</v>
      </c>
      <c r="U61" s="55">
        <f t="shared" si="24"/>
        <v>0.20261968052978585</v>
      </c>
      <c r="V61" s="74">
        <f>SUM(V9,V11:V20,V22:V30,V32:V40,V42:V46,V48:V55,V57:V59)</f>
        <v>1145731</v>
      </c>
      <c r="W61" s="76">
        <f>SUM(W9,W11:W20,W22:W30,W32:W40,W42:W46,W48:W55,W57:W59)</f>
        <v>1356936</v>
      </c>
      <c r="X61" s="76">
        <f t="shared" si="25"/>
        <v>2502667</v>
      </c>
      <c r="Y61" s="55">
        <f t="shared" si="26"/>
        <v>0.13964132234660553</v>
      </c>
      <c r="Z61" s="52">
        <f t="shared" si="27"/>
        <v>8911125</v>
      </c>
      <c r="AA61" s="53">
        <f t="shared" si="28"/>
        <v>4315091</v>
      </c>
      <c r="AB61" s="53">
        <f t="shared" si="29"/>
        <v>13226216</v>
      </c>
      <c r="AC61" s="55">
        <f t="shared" si="30"/>
        <v>0.7379832362363157</v>
      </c>
      <c r="AD61" s="52">
        <f>SUM(AD9,AD11:AD20,AD22:AD30,AD32:AD40,AD42:AD46,AD48:AD55,AD57:AD59)</f>
        <v>2254709</v>
      </c>
      <c r="AE61" s="53">
        <f>SUM(AE9,AE11:AE20,AE22:AE30,AE32:AE40,AE42:AE46,AE48:AE55,AE57:AE59)</f>
        <v>1503049</v>
      </c>
      <c r="AF61" s="53">
        <f t="shared" si="31"/>
        <v>3757758</v>
      </c>
      <c r="AG61" s="55">
        <f t="shared" si="32"/>
        <v>0.697001202577069</v>
      </c>
      <c r="AH61" s="55">
        <f t="shared" si="33"/>
        <v>-0.3339999542280264</v>
      </c>
      <c r="AI61" s="96">
        <f>SUM(AI9,AI11:AI20,AI22:AI30,AI32:AI40,AI42:AI46,AI48:AI55,AI57:AI59)</f>
        <v>17201021</v>
      </c>
      <c r="AJ61" s="96">
        <f>SUM(AJ9,AJ11:AJ20,AJ22:AJ30,AJ32:AJ40,AJ42:AJ46,AJ48:AJ55,AJ57:AJ59)</f>
        <v>17422584</v>
      </c>
      <c r="AK61" s="96">
        <f>SUM(AK9,AK11:AK20,AK22:AK30,AK32:AK40,AK42:AK46,AK48:AK55,AK57:AK59)</f>
        <v>12143562</v>
      </c>
      <c r="AL61" s="96"/>
    </row>
    <row r="62" spans="1:38" s="15" customFormat="1" ht="12.75">
      <c r="A62" s="97"/>
      <c r="B62" s="98"/>
      <c r="C62" s="99"/>
      <c r="D62" s="100"/>
      <c r="E62" s="100"/>
      <c r="F62" s="101"/>
      <c r="G62" s="102"/>
      <c r="H62" s="100"/>
      <c r="I62" s="103"/>
      <c r="J62" s="102"/>
      <c r="K62" s="104"/>
      <c r="L62" s="100"/>
      <c r="M62" s="103"/>
      <c r="N62" s="102"/>
      <c r="O62" s="104"/>
      <c r="P62" s="100"/>
      <c r="Q62" s="103"/>
      <c r="R62" s="102"/>
      <c r="S62" s="104"/>
      <c r="T62" s="100"/>
      <c r="U62" s="103"/>
      <c r="V62" s="102"/>
      <c r="W62" s="104"/>
      <c r="X62" s="100"/>
      <c r="Y62" s="103"/>
      <c r="Z62" s="102"/>
      <c r="AA62" s="104"/>
      <c r="AB62" s="100"/>
      <c r="AC62" s="103"/>
      <c r="AD62" s="102"/>
      <c r="AE62" s="100"/>
      <c r="AF62" s="100"/>
      <c r="AG62" s="103"/>
      <c r="AH62" s="103"/>
      <c r="AI62" s="14"/>
      <c r="AJ62" s="14"/>
      <c r="AK62" s="14"/>
      <c r="AL62" s="14"/>
    </row>
    <row r="63" spans="1:38" s="15" customFormat="1" ht="12.75" customHeight="1">
      <c r="A63" s="14"/>
      <c r="B63" s="91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ht="12.75" customHeight="1">
      <c r="A64" s="3"/>
      <c r="B64" s="92"/>
      <c r="C64" s="92"/>
      <c r="D64" s="92"/>
      <c r="E64" s="92"/>
      <c r="F64" s="92"/>
      <c r="G64" s="92"/>
      <c r="H64" s="92"/>
      <c r="I64" s="92"/>
      <c r="J64" s="9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3"/>
      <c r="B65" s="10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A11">
      <selection activeCell="G9" sqref="G9:H39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6" width="10.7109375" style="0" hidden="1" customWidth="1"/>
    <col min="37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7" t="s">
        <v>0</v>
      </c>
      <c r="E4" s="117"/>
      <c r="F4" s="117"/>
      <c r="G4" s="117" t="s">
        <v>1</v>
      </c>
      <c r="H4" s="117"/>
      <c r="I4" s="117"/>
      <c r="J4" s="114" t="s">
        <v>2</v>
      </c>
      <c r="K4" s="115"/>
      <c r="L4" s="115"/>
      <c r="M4" s="116"/>
      <c r="N4" s="114" t="s">
        <v>3</v>
      </c>
      <c r="O4" s="118"/>
      <c r="P4" s="118"/>
      <c r="Q4" s="119"/>
      <c r="R4" s="114" t="s">
        <v>4</v>
      </c>
      <c r="S4" s="118"/>
      <c r="T4" s="118"/>
      <c r="U4" s="119"/>
      <c r="V4" s="114" t="s">
        <v>5</v>
      </c>
      <c r="W4" s="120"/>
      <c r="X4" s="120"/>
      <c r="Y4" s="121"/>
      <c r="Z4" s="114" t="s">
        <v>6</v>
      </c>
      <c r="AA4" s="115"/>
      <c r="AB4" s="115"/>
      <c r="AC4" s="116"/>
      <c r="AD4" s="114" t="s">
        <v>7</v>
      </c>
      <c r="AE4" s="115"/>
      <c r="AF4" s="115"/>
      <c r="AG4" s="116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93" t="s">
        <v>22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 t="s">
        <v>95</v>
      </c>
      <c r="B9" s="94" t="s">
        <v>183</v>
      </c>
      <c r="C9" s="40" t="s">
        <v>184</v>
      </c>
      <c r="D9" s="41">
        <v>50390</v>
      </c>
      <c r="E9" s="42">
        <v>35650</v>
      </c>
      <c r="F9" s="43">
        <f>$D9+$E9</f>
        <v>86040</v>
      </c>
      <c r="G9" s="41">
        <v>49656</v>
      </c>
      <c r="H9" s="42">
        <v>16055</v>
      </c>
      <c r="I9" s="44">
        <f>$G9+$H9</f>
        <v>65711</v>
      </c>
      <c r="J9" s="41">
        <v>8748</v>
      </c>
      <c r="K9" s="42">
        <v>5161</v>
      </c>
      <c r="L9" s="42">
        <f>$J9+$K9</f>
        <v>13909</v>
      </c>
      <c r="M9" s="45">
        <f>IF($F9=0,0,$L9/$F9)</f>
        <v>0.16165736866573688</v>
      </c>
      <c r="N9" s="46">
        <v>8929</v>
      </c>
      <c r="O9" s="47">
        <v>6433</v>
      </c>
      <c r="P9" s="48">
        <f>$N9+$O9</f>
        <v>15362</v>
      </c>
      <c r="Q9" s="45">
        <f>IF($I9=0,0,$P9/$I9)</f>
        <v>0.23378125428010532</v>
      </c>
      <c r="R9" s="46">
        <v>8428</v>
      </c>
      <c r="S9" s="48">
        <v>5225</v>
      </c>
      <c r="T9" s="48">
        <f>$R9+$S9</f>
        <v>13653</v>
      </c>
      <c r="U9" s="45">
        <f>IF($I9=0,0,$T9/$I9)</f>
        <v>0.20777343214986838</v>
      </c>
      <c r="V9" s="46">
        <v>33240</v>
      </c>
      <c r="W9" s="48">
        <v>3445</v>
      </c>
      <c r="X9" s="48">
        <f>$V9+$W9</f>
        <v>36685</v>
      </c>
      <c r="Y9" s="45">
        <f>IF($I9=0,0,$X9/$I9)</f>
        <v>0.5582779138956948</v>
      </c>
      <c r="Z9" s="41">
        <f>(($J9+$N9)+$R9)+$V9</f>
        <v>59345</v>
      </c>
      <c r="AA9" s="42">
        <f>(($K9+$O9)+$S9)+$W9</f>
        <v>20264</v>
      </c>
      <c r="AB9" s="42">
        <f>$Z9+$AA9</f>
        <v>79609</v>
      </c>
      <c r="AC9" s="45">
        <f>IF($I9=0,0,$AB9/$I9)</f>
        <v>1.2115018794417982</v>
      </c>
      <c r="AD9" s="41">
        <v>9696</v>
      </c>
      <c r="AE9" s="42">
        <v>22423</v>
      </c>
      <c r="AF9" s="42">
        <f>$AD9+$AE9</f>
        <v>32119</v>
      </c>
      <c r="AG9" s="45">
        <f>IF($AJ9=0,0,$AK9/$AJ9)</f>
        <v>0.8074408971976442</v>
      </c>
      <c r="AH9" s="45">
        <f>IF($AF9=0,0,$X9/$AF9-1)</f>
        <v>0.14215884678850532</v>
      </c>
      <c r="AI9" s="14">
        <v>131473</v>
      </c>
      <c r="AJ9" s="14">
        <v>108159</v>
      </c>
      <c r="AK9" s="14">
        <v>87332</v>
      </c>
      <c r="AL9" s="14"/>
    </row>
    <row r="10" spans="1:38" s="15" customFormat="1" ht="12.75">
      <c r="A10" s="30" t="s">
        <v>95</v>
      </c>
      <c r="B10" s="94" t="s">
        <v>185</v>
      </c>
      <c r="C10" s="40" t="s">
        <v>186</v>
      </c>
      <c r="D10" s="41">
        <v>105539</v>
      </c>
      <c r="E10" s="42">
        <v>31778</v>
      </c>
      <c r="F10" s="44">
        <f aca="true" t="shared" si="0" ref="F10:F39">$D10+$E10</f>
        <v>137317</v>
      </c>
      <c r="G10" s="41">
        <v>105539</v>
      </c>
      <c r="H10" s="42">
        <v>31778</v>
      </c>
      <c r="I10" s="44">
        <f aca="true" t="shared" si="1" ref="I10:I39">$G10+$H10</f>
        <v>137317</v>
      </c>
      <c r="J10" s="41">
        <v>31007</v>
      </c>
      <c r="K10" s="42">
        <v>6520</v>
      </c>
      <c r="L10" s="42">
        <f aca="true" t="shared" si="2" ref="L10:L39">$J10+$K10</f>
        <v>37527</v>
      </c>
      <c r="M10" s="45">
        <f aca="true" t="shared" si="3" ref="M10:M39">IF($F10=0,0,$L10/$F10)</f>
        <v>0.2732873569914869</v>
      </c>
      <c r="N10" s="46">
        <v>38659</v>
      </c>
      <c r="O10" s="47">
        <v>448</v>
      </c>
      <c r="P10" s="48">
        <f aca="true" t="shared" si="4" ref="P10:P39">$N10+$O10</f>
        <v>39107</v>
      </c>
      <c r="Q10" s="45">
        <f aca="true" t="shared" si="5" ref="Q10:Q39">IF($I10=0,0,$P10/$I10)</f>
        <v>0.28479357981895903</v>
      </c>
      <c r="R10" s="46">
        <v>8057</v>
      </c>
      <c r="S10" s="48">
        <v>138</v>
      </c>
      <c r="T10" s="48">
        <f aca="true" t="shared" si="6" ref="T10:T39">$R10+$S10</f>
        <v>8195</v>
      </c>
      <c r="U10" s="45">
        <f aca="true" t="shared" si="7" ref="U10:U39">IF($I10=0,0,$T10/$I10)</f>
        <v>0.059679427893123214</v>
      </c>
      <c r="V10" s="46">
        <v>0</v>
      </c>
      <c r="W10" s="48">
        <v>0</v>
      </c>
      <c r="X10" s="48">
        <f aca="true" t="shared" si="8" ref="X10:X39">$V10+$W10</f>
        <v>0</v>
      </c>
      <c r="Y10" s="45">
        <f aca="true" t="shared" si="9" ref="Y10:Y39">IF($I10=0,0,$X10/$I10)</f>
        <v>0</v>
      </c>
      <c r="Z10" s="41">
        <f aca="true" t="shared" si="10" ref="Z10:Z39">(($J10+$N10)+$R10)+$V10</f>
        <v>77723</v>
      </c>
      <c r="AA10" s="42">
        <f aca="true" t="shared" si="11" ref="AA10:AA39">(($K10+$O10)+$S10)+$W10</f>
        <v>7106</v>
      </c>
      <c r="AB10" s="42">
        <f aca="true" t="shared" si="12" ref="AB10:AB39">$Z10+$AA10</f>
        <v>84829</v>
      </c>
      <c r="AC10" s="45">
        <f aca="true" t="shared" si="13" ref="AC10:AC39">IF($I10=0,0,$AB10/$I10)</f>
        <v>0.6177603647035691</v>
      </c>
      <c r="AD10" s="41">
        <v>38734</v>
      </c>
      <c r="AE10" s="42">
        <v>22934</v>
      </c>
      <c r="AF10" s="42">
        <f aca="true" t="shared" si="14" ref="AF10:AF39">$AD10+$AE10</f>
        <v>61668</v>
      </c>
      <c r="AG10" s="45">
        <f aca="true" t="shared" si="15" ref="AG10:AG39">IF($AJ10=0,0,$AK10/$AJ10)</f>
        <v>1.4368339871123326</v>
      </c>
      <c r="AH10" s="45">
        <f aca="true" t="shared" si="16" ref="AH10:AH39">IF($AF10=0,0,$X10/$AF10-1)</f>
        <v>-1</v>
      </c>
      <c r="AI10" s="14">
        <v>127719</v>
      </c>
      <c r="AJ10" s="14">
        <v>127719</v>
      </c>
      <c r="AK10" s="14">
        <v>183511</v>
      </c>
      <c r="AL10" s="14"/>
    </row>
    <row r="11" spans="1:38" s="15" customFormat="1" ht="12.75">
      <c r="A11" s="30" t="s">
        <v>95</v>
      </c>
      <c r="B11" s="94" t="s">
        <v>187</v>
      </c>
      <c r="C11" s="40" t="s">
        <v>188</v>
      </c>
      <c r="D11" s="41">
        <v>38986</v>
      </c>
      <c r="E11" s="42">
        <v>7250</v>
      </c>
      <c r="F11" s="43">
        <f t="shared" si="0"/>
        <v>46236</v>
      </c>
      <c r="G11" s="41">
        <v>38986</v>
      </c>
      <c r="H11" s="42">
        <v>7250</v>
      </c>
      <c r="I11" s="44">
        <f t="shared" si="1"/>
        <v>46236</v>
      </c>
      <c r="J11" s="41">
        <v>6970</v>
      </c>
      <c r="K11" s="42">
        <v>0</v>
      </c>
      <c r="L11" s="42">
        <f t="shared" si="2"/>
        <v>6970</v>
      </c>
      <c r="M11" s="45">
        <f t="shared" si="3"/>
        <v>0.15074833463102344</v>
      </c>
      <c r="N11" s="46">
        <v>7692</v>
      </c>
      <c r="O11" s="47">
        <v>0</v>
      </c>
      <c r="P11" s="48">
        <f t="shared" si="4"/>
        <v>7692</v>
      </c>
      <c r="Q11" s="45">
        <f t="shared" si="5"/>
        <v>0.16636387230729302</v>
      </c>
      <c r="R11" s="46">
        <v>8221</v>
      </c>
      <c r="S11" s="48">
        <v>0</v>
      </c>
      <c r="T11" s="48">
        <f t="shared" si="6"/>
        <v>8221</v>
      </c>
      <c r="U11" s="45">
        <f t="shared" si="7"/>
        <v>0.17780517345791158</v>
      </c>
      <c r="V11" s="46">
        <v>11520</v>
      </c>
      <c r="W11" s="48">
        <v>3191</v>
      </c>
      <c r="X11" s="48">
        <f t="shared" si="8"/>
        <v>14711</v>
      </c>
      <c r="Y11" s="45">
        <f t="shared" si="9"/>
        <v>0.3181719871961242</v>
      </c>
      <c r="Z11" s="41">
        <f t="shared" si="10"/>
        <v>34403</v>
      </c>
      <c r="AA11" s="42">
        <f t="shared" si="11"/>
        <v>3191</v>
      </c>
      <c r="AB11" s="42">
        <f t="shared" si="12"/>
        <v>37594</v>
      </c>
      <c r="AC11" s="45">
        <f t="shared" si="13"/>
        <v>0.8130893675923523</v>
      </c>
      <c r="AD11" s="41">
        <v>8211</v>
      </c>
      <c r="AE11" s="42">
        <v>2800</v>
      </c>
      <c r="AF11" s="42">
        <f t="shared" si="14"/>
        <v>11011</v>
      </c>
      <c r="AG11" s="45">
        <f t="shared" si="15"/>
        <v>0.7962512090184438</v>
      </c>
      <c r="AH11" s="45">
        <f t="shared" si="16"/>
        <v>0.33602760875488147</v>
      </c>
      <c r="AI11" s="14">
        <v>59966</v>
      </c>
      <c r="AJ11" s="14">
        <v>59966</v>
      </c>
      <c r="AK11" s="14">
        <v>47748</v>
      </c>
      <c r="AL11" s="14"/>
    </row>
    <row r="12" spans="1:38" s="15" customFormat="1" ht="12.75">
      <c r="A12" s="30" t="s">
        <v>114</v>
      </c>
      <c r="B12" s="94" t="s">
        <v>189</v>
      </c>
      <c r="C12" s="40" t="s">
        <v>190</v>
      </c>
      <c r="D12" s="41">
        <v>17053</v>
      </c>
      <c r="E12" s="42">
        <v>0</v>
      </c>
      <c r="F12" s="43">
        <f t="shared" si="0"/>
        <v>17053</v>
      </c>
      <c r="G12" s="41">
        <v>17053</v>
      </c>
      <c r="H12" s="42">
        <v>0</v>
      </c>
      <c r="I12" s="44">
        <f t="shared" si="1"/>
        <v>17053</v>
      </c>
      <c r="J12" s="41">
        <v>3683</v>
      </c>
      <c r="K12" s="42">
        <v>0</v>
      </c>
      <c r="L12" s="42">
        <f t="shared" si="2"/>
        <v>3683</v>
      </c>
      <c r="M12" s="45">
        <f t="shared" si="3"/>
        <v>0.21597372896264586</v>
      </c>
      <c r="N12" s="46">
        <v>3862</v>
      </c>
      <c r="O12" s="47">
        <v>0</v>
      </c>
      <c r="P12" s="48">
        <f t="shared" si="4"/>
        <v>3862</v>
      </c>
      <c r="Q12" s="45">
        <f t="shared" si="5"/>
        <v>0.22647041576262242</v>
      </c>
      <c r="R12" s="46">
        <v>3704</v>
      </c>
      <c r="S12" s="48">
        <v>0</v>
      </c>
      <c r="T12" s="48">
        <f t="shared" si="6"/>
        <v>3704</v>
      </c>
      <c r="U12" s="45">
        <f t="shared" si="7"/>
        <v>0.21720518383862078</v>
      </c>
      <c r="V12" s="46">
        <v>4972</v>
      </c>
      <c r="W12" s="48">
        <v>0</v>
      </c>
      <c r="X12" s="48">
        <f t="shared" si="8"/>
        <v>4972</v>
      </c>
      <c r="Y12" s="45">
        <f t="shared" si="9"/>
        <v>0.29156160206415294</v>
      </c>
      <c r="Z12" s="41">
        <f t="shared" si="10"/>
        <v>16221</v>
      </c>
      <c r="AA12" s="42">
        <f t="shared" si="11"/>
        <v>0</v>
      </c>
      <c r="AB12" s="42">
        <f t="shared" si="12"/>
        <v>16221</v>
      </c>
      <c r="AC12" s="45">
        <f t="shared" si="13"/>
        <v>0.951210930628042</v>
      </c>
      <c r="AD12" s="41">
        <v>4317</v>
      </c>
      <c r="AE12" s="42">
        <v>0</v>
      </c>
      <c r="AF12" s="42">
        <f t="shared" si="14"/>
        <v>4317</v>
      </c>
      <c r="AG12" s="45">
        <f t="shared" si="15"/>
        <v>0.8782626637779841</v>
      </c>
      <c r="AH12" s="45">
        <f t="shared" si="16"/>
        <v>0.1517257354644428</v>
      </c>
      <c r="AI12" s="14">
        <v>19386</v>
      </c>
      <c r="AJ12" s="14">
        <v>19386</v>
      </c>
      <c r="AK12" s="14">
        <v>17026</v>
      </c>
      <c r="AL12" s="14"/>
    </row>
    <row r="13" spans="1:38" s="87" customFormat="1" ht="12.75">
      <c r="A13" s="95"/>
      <c r="B13" s="112" t="s">
        <v>618</v>
      </c>
      <c r="C13" s="33"/>
      <c r="D13" s="52">
        <f>SUM(D9:D12)</f>
        <v>211968</v>
      </c>
      <c r="E13" s="53">
        <f>SUM(E9:E12)</f>
        <v>74678</v>
      </c>
      <c r="F13" s="89">
        <f t="shared" si="0"/>
        <v>286646</v>
      </c>
      <c r="G13" s="52">
        <f>SUM(G9:G12)</f>
        <v>211234</v>
      </c>
      <c r="H13" s="53">
        <f>SUM(H9:H12)</f>
        <v>55083</v>
      </c>
      <c r="I13" s="54">
        <f t="shared" si="1"/>
        <v>266317</v>
      </c>
      <c r="J13" s="52">
        <f>SUM(J9:J12)</f>
        <v>50408</v>
      </c>
      <c r="K13" s="53">
        <f>SUM(K9:K12)</f>
        <v>11681</v>
      </c>
      <c r="L13" s="53">
        <f t="shared" si="2"/>
        <v>62089</v>
      </c>
      <c r="M13" s="55">
        <f t="shared" si="3"/>
        <v>0.21660515060388075</v>
      </c>
      <c r="N13" s="74">
        <f>SUM(N9:N12)</f>
        <v>59142</v>
      </c>
      <c r="O13" s="75">
        <f>SUM(O9:O12)</f>
        <v>6881</v>
      </c>
      <c r="P13" s="76">
        <f t="shared" si="4"/>
        <v>66023</v>
      </c>
      <c r="Q13" s="55">
        <f t="shared" si="5"/>
        <v>0.24791132372323207</v>
      </c>
      <c r="R13" s="74">
        <f>SUM(R9:R12)</f>
        <v>28410</v>
      </c>
      <c r="S13" s="76">
        <f>SUM(S9:S12)</f>
        <v>5363</v>
      </c>
      <c r="T13" s="76">
        <f t="shared" si="6"/>
        <v>33773</v>
      </c>
      <c r="U13" s="55">
        <f t="shared" si="7"/>
        <v>0.12681503621623855</v>
      </c>
      <c r="V13" s="74">
        <f>SUM(V9:V12)</f>
        <v>49732</v>
      </c>
      <c r="W13" s="76">
        <f>SUM(W9:W12)</f>
        <v>6636</v>
      </c>
      <c r="X13" s="76">
        <f t="shared" si="8"/>
        <v>56368</v>
      </c>
      <c r="Y13" s="55">
        <f t="shared" si="9"/>
        <v>0.21165753594400658</v>
      </c>
      <c r="Z13" s="52">
        <f t="shared" si="10"/>
        <v>187692</v>
      </c>
      <c r="AA13" s="53">
        <f t="shared" si="11"/>
        <v>30561</v>
      </c>
      <c r="AB13" s="53">
        <f t="shared" si="12"/>
        <v>218253</v>
      </c>
      <c r="AC13" s="55">
        <f t="shared" si="13"/>
        <v>0.819523349992678</v>
      </c>
      <c r="AD13" s="52">
        <f>SUM(AD9:AD12)</f>
        <v>60958</v>
      </c>
      <c r="AE13" s="53">
        <f>SUM(AE9:AE12)</f>
        <v>48157</v>
      </c>
      <c r="AF13" s="53">
        <f t="shared" si="14"/>
        <v>109115</v>
      </c>
      <c r="AG13" s="55">
        <f t="shared" si="15"/>
        <v>1.0646734130634774</v>
      </c>
      <c r="AH13" s="55">
        <f t="shared" si="16"/>
        <v>-0.4834074141960317</v>
      </c>
      <c r="AI13" s="96">
        <f>SUM(AI9:AI12)</f>
        <v>338544</v>
      </c>
      <c r="AJ13" s="96">
        <f>SUM(AJ9:AJ12)</f>
        <v>315230</v>
      </c>
      <c r="AK13" s="96">
        <f>SUM(AK9:AK12)</f>
        <v>335617</v>
      </c>
      <c r="AL13" s="96"/>
    </row>
    <row r="14" spans="1:38" s="15" customFormat="1" ht="12.75">
      <c r="A14" s="30" t="s">
        <v>95</v>
      </c>
      <c r="B14" s="94" t="s">
        <v>191</v>
      </c>
      <c r="C14" s="40" t="s">
        <v>192</v>
      </c>
      <c r="D14" s="41">
        <v>30968</v>
      </c>
      <c r="E14" s="42">
        <v>8820</v>
      </c>
      <c r="F14" s="43">
        <f t="shared" si="0"/>
        <v>39788</v>
      </c>
      <c r="G14" s="41">
        <v>30968</v>
      </c>
      <c r="H14" s="42">
        <v>8820</v>
      </c>
      <c r="I14" s="44">
        <f t="shared" si="1"/>
        <v>39788</v>
      </c>
      <c r="J14" s="41">
        <v>5435</v>
      </c>
      <c r="K14" s="42">
        <v>1989</v>
      </c>
      <c r="L14" s="42">
        <f t="shared" si="2"/>
        <v>7424</v>
      </c>
      <c r="M14" s="45">
        <f t="shared" si="3"/>
        <v>0.18658892128279883</v>
      </c>
      <c r="N14" s="46">
        <v>7072</v>
      </c>
      <c r="O14" s="47">
        <v>56</v>
      </c>
      <c r="P14" s="48">
        <f t="shared" si="4"/>
        <v>7128</v>
      </c>
      <c r="Q14" s="45">
        <f t="shared" si="5"/>
        <v>0.17914949230923896</v>
      </c>
      <c r="R14" s="46">
        <v>6093</v>
      </c>
      <c r="S14" s="48">
        <v>1207</v>
      </c>
      <c r="T14" s="48">
        <f t="shared" si="6"/>
        <v>7300</v>
      </c>
      <c r="U14" s="45">
        <f t="shared" si="7"/>
        <v>0.18347240373982104</v>
      </c>
      <c r="V14" s="46">
        <v>5740</v>
      </c>
      <c r="W14" s="48">
        <v>2193</v>
      </c>
      <c r="X14" s="48">
        <f t="shared" si="8"/>
        <v>7933</v>
      </c>
      <c r="Y14" s="45">
        <f t="shared" si="9"/>
        <v>0.1993817231326028</v>
      </c>
      <c r="Z14" s="41">
        <f t="shared" si="10"/>
        <v>24340</v>
      </c>
      <c r="AA14" s="42">
        <f t="shared" si="11"/>
        <v>5445</v>
      </c>
      <c r="AB14" s="42">
        <f t="shared" si="12"/>
        <v>29785</v>
      </c>
      <c r="AC14" s="45">
        <f t="shared" si="13"/>
        <v>0.7485925404644617</v>
      </c>
      <c r="AD14" s="41">
        <v>8952</v>
      </c>
      <c r="AE14" s="42">
        <v>5305</v>
      </c>
      <c r="AF14" s="42">
        <f t="shared" si="14"/>
        <v>14257</v>
      </c>
      <c r="AG14" s="45">
        <f t="shared" si="15"/>
        <v>1.055755747367245</v>
      </c>
      <c r="AH14" s="45">
        <f t="shared" si="16"/>
        <v>-0.4435715788735358</v>
      </c>
      <c r="AI14" s="14">
        <v>49775</v>
      </c>
      <c r="AJ14" s="14">
        <v>35799</v>
      </c>
      <c r="AK14" s="14">
        <v>37795</v>
      </c>
      <c r="AL14" s="14"/>
    </row>
    <row r="15" spans="1:38" s="15" customFormat="1" ht="12.75">
      <c r="A15" s="30" t="s">
        <v>95</v>
      </c>
      <c r="B15" s="94" t="s">
        <v>68</v>
      </c>
      <c r="C15" s="40" t="s">
        <v>69</v>
      </c>
      <c r="D15" s="41">
        <v>2014659</v>
      </c>
      <c r="E15" s="42">
        <v>727434</v>
      </c>
      <c r="F15" s="43">
        <f t="shared" si="0"/>
        <v>2742093</v>
      </c>
      <c r="G15" s="41">
        <v>2139277</v>
      </c>
      <c r="H15" s="42">
        <v>840015</v>
      </c>
      <c r="I15" s="44">
        <f t="shared" si="1"/>
        <v>2979292</v>
      </c>
      <c r="J15" s="41">
        <v>405685</v>
      </c>
      <c r="K15" s="42">
        <v>94119</v>
      </c>
      <c r="L15" s="42">
        <f t="shared" si="2"/>
        <v>499804</v>
      </c>
      <c r="M15" s="45">
        <f t="shared" si="3"/>
        <v>0.1822709878913662</v>
      </c>
      <c r="N15" s="46">
        <v>381694</v>
      </c>
      <c r="O15" s="47">
        <v>174712</v>
      </c>
      <c r="P15" s="48">
        <f t="shared" si="4"/>
        <v>556406</v>
      </c>
      <c r="Q15" s="45">
        <f t="shared" si="5"/>
        <v>0.18675779346233937</v>
      </c>
      <c r="R15" s="46">
        <v>440708</v>
      </c>
      <c r="S15" s="48">
        <v>137095</v>
      </c>
      <c r="T15" s="48">
        <f t="shared" si="6"/>
        <v>577803</v>
      </c>
      <c r="U15" s="45">
        <f t="shared" si="7"/>
        <v>0.19393970111019665</v>
      </c>
      <c r="V15" s="46">
        <v>896430</v>
      </c>
      <c r="W15" s="48">
        <v>164326</v>
      </c>
      <c r="X15" s="48">
        <f t="shared" si="8"/>
        <v>1060756</v>
      </c>
      <c r="Y15" s="45">
        <f t="shared" si="9"/>
        <v>0.35604297933871537</v>
      </c>
      <c r="Z15" s="41">
        <f t="shared" si="10"/>
        <v>2124517</v>
      </c>
      <c r="AA15" s="42">
        <f t="shared" si="11"/>
        <v>570252</v>
      </c>
      <c r="AB15" s="42">
        <f t="shared" si="12"/>
        <v>2694769</v>
      </c>
      <c r="AC15" s="45">
        <f t="shared" si="13"/>
        <v>0.9044997939107681</v>
      </c>
      <c r="AD15" s="41">
        <v>421100</v>
      </c>
      <c r="AE15" s="42">
        <v>226602</v>
      </c>
      <c r="AF15" s="42">
        <f t="shared" si="14"/>
        <v>647702</v>
      </c>
      <c r="AG15" s="45">
        <f t="shared" si="15"/>
        <v>0.8151928091754552</v>
      </c>
      <c r="AH15" s="45">
        <f t="shared" si="16"/>
        <v>0.637722285866031</v>
      </c>
      <c r="AI15" s="14">
        <v>2303563</v>
      </c>
      <c r="AJ15" s="14">
        <v>2426648</v>
      </c>
      <c r="AK15" s="14">
        <v>1978186</v>
      </c>
      <c r="AL15" s="14"/>
    </row>
    <row r="16" spans="1:38" s="15" customFormat="1" ht="12.75">
      <c r="A16" s="30" t="s">
        <v>95</v>
      </c>
      <c r="B16" s="94" t="s">
        <v>193</v>
      </c>
      <c r="C16" s="40" t="s">
        <v>194</v>
      </c>
      <c r="D16" s="41">
        <v>98905</v>
      </c>
      <c r="E16" s="42">
        <v>36111</v>
      </c>
      <c r="F16" s="43">
        <f t="shared" si="0"/>
        <v>135016</v>
      </c>
      <c r="G16" s="41">
        <v>97206</v>
      </c>
      <c r="H16" s="42">
        <v>38640</v>
      </c>
      <c r="I16" s="44">
        <f t="shared" si="1"/>
        <v>135846</v>
      </c>
      <c r="J16" s="41">
        <v>17218</v>
      </c>
      <c r="K16" s="42">
        <v>5269</v>
      </c>
      <c r="L16" s="42">
        <f t="shared" si="2"/>
        <v>22487</v>
      </c>
      <c r="M16" s="45">
        <f t="shared" si="3"/>
        <v>0.16655063103632162</v>
      </c>
      <c r="N16" s="46">
        <v>22932</v>
      </c>
      <c r="O16" s="47">
        <v>8157</v>
      </c>
      <c r="P16" s="48">
        <f t="shared" si="4"/>
        <v>31089</v>
      </c>
      <c r="Q16" s="45">
        <f t="shared" si="5"/>
        <v>0.22885473256481603</v>
      </c>
      <c r="R16" s="46">
        <v>20184</v>
      </c>
      <c r="S16" s="48">
        <v>7769</v>
      </c>
      <c r="T16" s="48">
        <f t="shared" si="6"/>
        <v>27953</v>
      </c>
      <c r="U16" s="45">
        <f t="shared" si="7"/>
        <v>0.20576976870868482</v>
      </c>
      <c r="V16" s="46">
        <v>20931</v>
      </c>
      <c r="W16" s="48">
        <v>3378</v>
      </c>
      <c r="X16" s="48">
        <f t="shared" si="8"/>
        <v>24309</v>
      </c>
      <c r="Y16" s="45">
        <f t="shared" si="9"/>
        <v>0.17894527626871604</v>
      </c>
      <c r="Z16" s="41">
        <f t="shared" si="10"/>
        <v>81265</v>
      </c>
      <c r="AA16" s="42">
        <f t="shared" si="11"/>
        <v>24573</v>
      </c>
      <c r="AB16" s="42">
        <f t="shared" si="12"/>
        <v>105838</v>
      </c>
      <c r="AC16" s="45">
        <f t="shared" si="13"/>
        <v>0.7791028075909485</v>
      </c>
      <c r="AD16" s="41">
        <v>20288</v>
      </c>
      <c r="AE16" s="42">
        <v>19323</v>
      </c>
      <c r="AF16" s="42">
        <f t="shared" si="14"/>
        <v>39611</v>
      </c>
      <c r="AG16" s="45">
        <f t="shared" si="15"/>
        <v>0.8742391017254194</v>
      </c>
      <c r="AH16" s="45">
        <f t="shared" si="16"/>
        <v>-0.38630683396026355</v>
      </c>
      <c r="AI16" s="14">
        <v>149285</v>
      </c>
      <c r="AJ16" s="14">
        <v>162801</v>
      </c>
      <c r="AK16" s="14">
        <v>142327</v>
      </c>
      <c r="AL16" s="14"/>
    </row>
    <row r="17" spans="1:38" s="15" customFormat="1" ht="12.75">
      <c r="A17" s="30" t="s">
        <v>114</v>
      </c>
      <c r="B17" s="94" t="s">
        <v>195</v>
      </c>
      <c r="C17" s="40" t="s">
        <v>196</v>
      </c>
      <c r="D17" s="41">
        <v>131112</v>
      </c>
      <c r="E17" s="42">
        <v>0</v>
      </c>
      <c r="F17" s="43">
        <f t="shared" si="0"/>
        <v>131112</v>
      </c>
      <c r="G17" s="41">
        <v>132872</v>
      </c>
      <c r="H17" s="42">
        <v>400</v>
      </c>
      <c r="I17" s="44">
        <f t="shared" si="1"/>
        <v>133272</v>
      </c>
      <c r="J17" s="41">
        <v>29299</v>
      </c>
      <c r="K17" s="42">
        <v>0</v>
      </c>
      <c r="L17" s="42">
        <f t="shared" si="2"/>
        <v>29299</v>
      </c>
      <c r="M17" s="45">
        <f t="shared" si="3"/>
        <v>0.22346543413264994</v>
      </c>
      <c r="N17" s="46">
        <v>29580</v>
      </c>
      <c r="O17" s="47">
        <v>0</v>
      </c>
      <c r="P17" s="48">
        <f t="shared" si="4"/>
        <v>29580</v>
      </c>
      <c r="Q17" s="45">
        <f t="shared" si="5"/>
        <v>0.22195209796506393</v>
      </c>
      <c r="R17" s="46">
        <v>18286</v>
      </c>
      <c r="S17" s="48">
        <v>0</v>
      </c>
      <c r="T17" s="48">
        <f t="shared" si="6"/>
        <v>18286</v>
      </c>
      <c r="U17" s="45">
        <f t="shared" si="7"/>
        <v>0.1372081157332373</v>
      </c>
      <c r="V17" s="46">
        <v>32435</v>
      </c>
      <c r="W17" s="48">
        <v>0</v>
      </c>
      <c r="X17" s="48">
        <f t="shared" si="8"/>
        <v>32435</v>
      </c>
      <c r="Y17" s="45">
        <f t="shared" si="9"/>
        <v>0.24337445224803408</v>
      </c>
      <c r="Z17" s="41">
        <f t="shared" si="10"/>
        <v>109600</v>
      </c>
      <c r="AA17" s="42">
        <f t="shared" si="11"/>
        <v>0</v>
      </c>
      <c r="AB17" s="42">
        <f t="shared" si="12"/>
        <v>109600</v>
      </c>
      <c r="AC17" s="45">
        <f t="shared" si="13"/>
        <v>0.822378294015247</v>
      </c>
      <c r="AD17" s="41">
        <v>57071</v>
      </c>
      <c r="AE17" s="42">
        <v>0</v>
      </c>
      <c r="AF17" s="42">
        <f t="shared" si="14"/>
        <v>57071</v>
      </c>
      <c r="AG17" s="45">
        <f t="shared" si="15"/>
        <v>0.790851872377484</v>
      </c>
      <c r="AH17" s="45">
        <f t="shared" si="16"/>
        <v>-0.4316728285819418</v>
      </c>
      <c r="AI17" s="14">
        <v>151572</v>
      </c>
      <c r="AJ17" s="14">
        <v>151572</v>
      </c>
      <c r="AK17" s="14">
        <v>119871</v>
      </c>
      <c r="AL17" s="14"/>
    </row>
    <row r="18" spans="1:38" s="87" customFormat="1" ht="12.75">
      <c r="A18" s="95"/>
      <c r="B18" s="112" t="s">
        <v>619</v>
      </c>
      <c r="C18" s="33"/>
      <c r="D18" s="52">
        <f>SUM(D14:D17)</f>
        <v>2275644</v>
      </c>
      <c r="E18" s="53">
        <f>SUM(E14:E17)</f>
        <v>772365</v>
      </c>
      <c r="F18" s="89">
        <f t="shared" si="0"/>
        <v>3048009</v>
      </c>
      <c r="G18" s="52">
        <f>SUM(G14:G17)</f>
        <v>2400323</v>
      </c>
      <c r="H18" s="53">
        <f>SUM(H14:H17)</f>
        <v>887875</v>
      </c>
      <c r="I18" s="54">
        <f t="shared" si="1"/>
        <v>3288198</v>
      </c>
      <c r="J18" s="52">
        <f>SUM(J14:J17)</f>
        <v>457637</v>
      </c>
      <c r="K18" s="53">
        <f>SUM(K14:K17)</f>
        <v>101377</v>
      </c>
      <c r="L18" s="53">
        <f t="shared" si="2"/>
        <v>559014</v>
      </c>
      <c r="M18" s="55">
        <f t="shared" si="3"/>
        <v>0.18340300176279006</v>
      </c>
      <c r="N18" s="74">
        <f>SUM(N14:N17)</f>
        <v>441278</v>
      </c>
      <c r="O18" s="75">
        <f>SUM(O14:O17)</f>
        <v>182925</v>
      </c>
      <c r="P18" s="76">
        <f t="shared" si="4"/>
        <v>624203</v>
      </c>
      <c r="Q18" s="55">
        <f t="shared" si="5"/>
        <v>0.1898313301084667</v>
      </c>
      <c r="R18" s="74">
        <f>SUM(R14:R17)</f>
        <v>485271</v>
      </c>
      <c r="S18" s="76">
        <f>SUM(S14:S17)</f>
        <v>146071</v>
      </c>
      <c r="T18" s="76">
        <f t="shared" si="6"/>
        <v>631342</v>
      </c>
      <c r="U18" s="55">
        <f t="shared" si="7"/>
        <v>0.19200242807762793</v>
      </c>
      <c r="V18" s="74">
        <f>SUM(V14:V17)</f>
        <v>955536</v>
      </c>
      <c r="W18" s="76">
        <f>SUM(W14:W17)</f>
        <v>169897</v>
      </c>
      <c r="X18" s="76">
        <f t="shared" si="8"/>
        <v>1125433</v>
      </c>
      <c r="Y18" s="55">
        <f t="shared" si="9"/>
        <v>0.3422643648588072</v>
      </c>
      <c r="Z18" s="52">
        <f t="shared" si="10"/>
        <v>2339722</v>
      </c>
      <c r="AA18" s="53">
        <f t="shared" si="11"/>
        <v>600270</v>
      </c>
      <c r="AB18" s="53">
        <f t="shared" si="12"/>
        <v>2939992</v>
      </c>
      <c r="AC18" s="55">
        <f t="shared" si="13"/>
        <v>0.8941043088037886</v>
      </c>
      <c r="AD18" s="52">
        <f>SUM(AD14:AD17)</f>
        <v>507411</v>
      </c>
      <c r="AE18" s="53">
        <f>SUM(AE14:AE17)</f>
        <v>251230</v>
      </c>
      <c r="AF18" s="53">
        <f t="shared" si="14"/>
        <v>758641</v>
      </c>
      <c r="AG18" s="55">
        <f t="shared" si="15"/>
        <v>0.820427323341088</v>
      </c>
      <c r="AH18" s="55">
        <f t="shared" si="16"/>
        <v>0.4834856012264035</v>
      </c>
      <c r="AI18" s="96">
        <f>SUM(AI14:AI17)</f>
        <v>2654195</v>
      </c>
      <c r="AJ18" s="96">
        <f>SUM(AJ14:AJ17)</f>
        <v>2776820</v>
      </c>
      <c r="AK18" s="96">
        <f>SUM(AK14:AK17)</f>
        <v>2278179</v>
      </c>
      <c r="AL18" s="96"/>
    </row>
    <row r="19" spans="1:38" s="15" customFormat="1" ht="12.75">
      <c r="A19" s="30" t="s">
        <v>95</v>
      </c>
      <c r="B19" s="94" t="s">
        <v>197</v>
      </c>
      <c r="C19" s="40" t="s">
        <v>198</v>
      </c>
      <c r="D19" s="41">
        <v>99978</v>
      </c>
      <c r="E19" s="42">
        <v>36260</v>
      </c>
      <c r="F19" s="43">
        <f t="shared" si="0"/>
        <v>136238</v>
      </c>
      <c r="G19" s="41">
        <v>109480</v>
      </c>
      <c r="H19" s="42">
        <v>18490</v>
      </c>
      <c r="I19" s="44">
        <f t="shared" si="1"/>
        <v>127970</v>
      </c>
      <c r="J19" s="41">
        <v>20980</v>
      </c>
      <c r="K19" s="42">
        <v>6298</v>
      </c>
      <c r="L19" s="42">
        <f t="shared" si="2"/>
        <v>27278</v>
      </c>
      <c r="M19" s="45">
        <f t="shared" si="3"/>
        <v>0.20022313891865706</v>
      </c>
      <c r="N19" s="46">
        <v>21634</v>
      </c>
      <c r="O19" s="47">
        <v>7601</v>
      </c>
      <c r="P19" s="48">
        <f t="shared" si="4"/>
        <v>29235</v>
      </c>
      <c r="Q19" s="45">
        <f t="shared" si="5"/>
        <v>0.22845198093303118</v>
      </c>
      <c r="R19" s="46">
        <v>19758</v>
      </c>
      <c r="S19" s="48">
        <v>5110</v>
      </c>
      <c r="T19" s="48">
        <f t="shared" si="6"/>
        <v>24868</v>
      </c>
      <c r="U19" s="45">
        <f t="shared" si="7"/>
        <v>0.19432679534265843</v>
      </c>
      <c r="V19" s="46">
        <v>20260</v>
      </c>
      <c r="W19" s="48">
        <v>2523</v>
      </c>
      <c r="X19" s="48">
        <f t="shared" si="8"/>
        <v>22783</v>
      </c>
      <c r="Y19" s="45">
        <f t="shared" si="9"/>
        <v>0.17803391419864031</v>
      </c>
      <c r="Z19" s="41">
        <f t="shared" si="10"/>
        <v>82632</v>
      </c>
      <c r="AA19" s="42">
        <f t="shared" si="11"/>
        <v>21532</v>
      </c>
      <c r="AB19" s="42">
        <f t="shared" si="12"/>
        <v>104164</v>
      </c>
      <c r="AC19" s="45">
        <f t="shared" si="13"/>
        <v>0.8139720246932874</v>
      </c>
      <c r="AD19" s="41">
        <v>70959</v>
      </c>
      <c r="AE19" s="42">
        <v>21634</v>
      </c>
      <c r="AF19" s="42">
        <f t="shared" si="14"/>
        <v>92593</v>
      </c>
      <c r="AG19" s="45">
        <f t="shared" si="15"/>
        <v>1.262213778128701</v>
      </c>
      <c r="AH19" s="45">
        <f t="shared" si="16"/>
        <v>-0.7539446826433964</v>
      </c>
      <c r="AI19" s="14">
        <v>134112</v>
      </c>
      <c r="AJ19" s="14">
        <v>162112</v>
      </c>
      <c r="AK19" s="14">
        <v>204620</v>
      </c>
      <c r="AL19" s="14"/>
    </row>
    <row r="20" spans="1:38" s="15" customFormat="1" ht="12.75">
      <c r="A20" s="30" t="s">
        <v>95</v>
      </c>
      <c r="B20" s="94" t="s">
        <v>199</v>
      </c>
      <c r="C20" s="40" t="s">
        <v>200</v>
      </c>
      <c r="D20" s="41">
        <v>32903</v>
      </c>
      <c r="E20" s="42">
        <v>64698</v>
      </c>
      <c r="F20" s="43">
        <f t="shared" si="0"/>
        <v>97601</v>
      </c>
      <c r="G20" s="41">
        <v>34567</v>
      </c>
      <c r="H20" s="42">
        <v>66648</v>
      </c>
      <c r="I20" s="44">
        <f t="shared" si="1"/>
        <v>101215</v>
      </c>
      <c r="J20" s="41">
        <v>7614</v>
      </c>
      <c r="K20" s="42">
        <v>6426</v>
      </c>
      <c r="L20" s="42">
        <f t="shared" si="2"/>
        <v>14040</v>
      </c>
      <c r="M20" s="45">
        <f t="shared" si="3"/>
        <v>0.14385098513334904</v>
      </c>
      <c r="N20" s="46">
        <v>12171</v>
      </c>
      <c r="O20" s="47">
        <v>2953</v>
      </c>
      <c r="P20" s="48">
        <f t="shared" si="4"/>
        <v>15124</v>
      </c>
      <c r="Q20" s="45">
        <f t="shared" si="5"/>
        <v>0.14942449241713185</v>
      </c>
      <c r="R20" s="46">
        <v>8195</v>
      </c>
      <c r="S20" s="48">
        <v>3756</v>
      </c>
      <c r="T20" s="48">
        <f t="shared" si="6"/>
        <v>11951</v>
      </c>
      <c r="U20" s="45">
        <f t="shared" si="7"/>
        <v>0.11807538408338684</v>
      </c>
      <c r="V20" s="46">
        <v>8675</v>
      </c>
      <c r="W20" s="48">
        <v>12468</v>
      </c>
      <c r="X20" s="48">
        <f t="shared" si="8"/>
        <v>21143</v>
      </c>
      <c r="Y20" s="45">
        <f t="shared" si="9"/>
        <v>0.20889196265375684</v>
      </c>
      <c r="Z20" s="41">
        <f t="shared" si="10"/>
        <v>36655</v>
      </c>
      <c r="AA20" s="42">
        <f t="shared" si="11"/>
        <v>25603</v>
      </c>
      <c r="AB20" s="42">
        <f t="shared" si="12"/>
        <v>62258</v>
      </c>
      <c r="AC20" s="45">
        <f t="shared" si="13"/>
        <v>0.6151064565528824</v>
      </c>
      <c r="AD20" s="41">
        <v>4627</v>
      </c>
      <c r="AE20" s="42">
        <v>4524</v>
      </c>
      <c r="AF20" s="42">
        <f t="shared" si="14"/>
        <v>9151</v>
      </c>
      <c r="AG20" s="45">
        <f t="shared" si="15"/>
        <v>0.96964088692743</v>
      </c>
      <c r="AH20" s="45">
        <f t="shared" si="16"/>
        <v>1.310457873456453</v>
      </c>
      <c r="AI20" s="14">
        <v>56194</v>
      </c>
      <c r="AJ20" s="14">
        <v>56194</v>
      </c>
      <c r="AK20" s="14">
        <v>54488</v>
      </c>
      <c r="AL20" s="14"/>
    </row>
    <row r="21" spans="1:38" s="15" customFormat="1" ht="12.75">
      <c r="A21" s="30" t="s">
        <v>95</v>
      </c>
      <c r="B21" s="94" t="s">
        <v>201</v>
      </c>
      <c r="C21" s="40" t="s">
        <v>202</v>
      </c>
      <c r="D21" s="41">
        <v>84505</v>
      </c>
      <c r="E21" s="42">
        <v>15604</v>
      </c>
      <c r="F21" s="44">
        <f t="shared" si="0"/>
        <v>100109</v>
      </c>
      <c r="G21" s="41">
        <v>84723</v>
      </c>
      <c r="H21" s="42">
        <v>15388</v>
      </c>
      <c r="I21" s="44">
        <f t="shared" si="1"/>
        <v>100111</v>
      </c>
      <c r="J21" s="41">
        <v>11118</v>
      </c>
      <c r="K21" s="42">
        <v>3422</v>
      </c>
      <c r="L21" s="42">
        <f t="shared" si="2"/>
        <v>14540</v>
      </c>
      <c r="M21" s="45">
        <f t="shared" si="3"/>
        <v>0.1452416865616478</v>
      </c>
      <c r="N21" s="46">
        <v>12089</v>
      </c>
      <c r="O21" s="47">
        <v>372</v>
      </c>
      <c r="P21" s="48">
        <f t="shared" si="4"/>
        <v>12461</v>
      </c>
      <c r="Q21" s="45">
        <f t="shared" si="5"/>
        <v>0.12447183626174946</v>
      </c>
      <c r="R21" s="46">
        <v>11133</v>
      </c>
      <c r="S21" s="48">
        <v>10569</v>
      </c>
      <c r="T21" s="48">
        <f t="shared" si="6"/>
        <v>21702</v>
      </c>
      <c r="U21" s="45">
        <f t="shared" si="7"/>
        <v>0.2167793748938678</v>
      </c>
      <c r="V21" s="46">
        <v>14192</v>
      </c>
      <c r="W21" s="48">
        <v>36</v>
      </c>
      <c r="X21" s="48">
        <f t="shared" si="8"/>
        <v>14228</v>
      </c>
      <c r="Y21" s="45">
        <f t="shared" si="9"/>
        <v>0.1421222443088172</v>
      </c>
      <c r="Z21" s="41">
        <f t="shared" si="10"/>
        <v>48532</v>
      </c>
      <c r="AA21" s="42">
        <f t="shared" si="11"/>
        <v>14399</v>
      </c>
      <c r="AB21" s="42">
        <f t="shared" si="12"/>
        <v>62931</v>
      </c>
      <c r="AC21" s="45">
        <f t="shared" si="13"/>
        <v>0.6286122404131415</v>
      </c>
      <c r="AD21" s="41">
        <v>10915</v>
      </c>
      <c r="AE21" s="42">
        <v>854</v>
      </c>
      <c r="AF21" s="42">
        <f t="shared" si="14"/>
        <v>11769</v>
      </c>
      <c r="AG21" s="45">
        <f t="shared" si="15"/>
        <v>0.8518097242971615</v>
      </c>
      <c r="AH21" s="45">
        <f t="shared" si="16"/>
        <v>0.20893873736086332</v>
      </c>
      <c r="AI21" s="14">
        <v>77131</v>
      </c>
      <c r="AJ21" s="14">
        <v>117808</v>
      </c>
      <c r="AK21" s="14">
        <v>100350</v>
      </c>
      <c r="AL21" s="14"/>
    </row>
    <row r="22" spans="1:38" s="15" customFormat="1" ht="12.75">
      <c r="A22" s="30" t="s">
        <v>95</v>
      </c>
      <c r="B22" s="94" t="s">
        <v>70</v>
      </c>
      <c r="C22" s="40" t="s">
        <v>71</v>
      </c>
      <c r="D22" s="41">
        <v>1022119</v>
      </c>
      <c r="E22" s="42">
        <v>139682</v>
      </c>
      <c r="F22" s="43">
        <f t="shared" si="0"/>
        <v>1161801</v>
      </c>
      <c r="G22" s="41">
        <v>1065071</v>
      </c>
      <c r="H22" s="42">
        <v>141400</v>
      </c>
      <c r="I22" s="44">
        <f t="shared" si="1"/>
        <v>1206471</v>
      </c>
      <c r="J22" s="41">
        <v>207619</v>
      </c>
      <c r="K22" s="42">
        <v>6069</v>
      </c>
      <c r="L22" s="42">
        <f t="shared" si="2"/>
        <v>213688</v>
      </c>
      <c r="M22" s="45">
        <f t="shared" si="3"/>
        <v>0.18392822867255235</v>
      </c>
      <c r="N22" s="46">
        <v>111153</v>
      </c>
      <c r="O22" s="47">
        <v>35081</v>
      </c>
      <c r="P22" s="48">
        <f t="shared" si="4"/>
        <v>146234</v>
      </c>
      <c r="Q22" s="45">
        <f t="shared" si="5"/>
        <v>0.12120805224493585</v>
      </c>
      <c r="R22" s="46">
        <v>0</v>
      </c>
      <c r="S22" s="48">
        <v>24802</v>
      </c>
      <c r="T22" s="48">
        <f t="shared" si="6"/>
        <v>24802</v>
      </c>
      <c r="U22" s="45">
        <f t="shared" si="7"/>
        <v>0.020557477137867382</v>
      </c>
      <c r="V22" s="46">
        <v>0</v>
      </c>
      <c r="W22" s="48">
        <v>16827</v>
      </c>
      <c r="X22" s="48">
        <f t="shared" si="8"/>
        <v>16827</v>
      </c>
      <c r="Y22" s="45">
        <f t="shared" si="9"/>
        <v>0.013947289242758424</v>
      </c>
      <c r="Z22" s="41">
        <f t="shared" si="10"/>
        <v>318772</v>
      </c>
      <c r="AA22" s="42">
        <f t="shared" si="11"/>
        <v>82779</v>
      </c>
      <c r="AB22" s="42">
        <f t="shared" si="12"/>
        <v>401551</v>
      </c>
      <c r="AC22" s="45">
        <f t="shared" si="13"/>
        <v>0.33283104193967367</v>
      </c>
      <c r="AD22" s="41">
        <v>140291</v>
      </c>
      <c r="AE22" s="42">
        <v>54000</v>
      </c>
      <c r="AF22" s="42">
        <f t="shared" si="14"/>
        <v>194291</v>
      </c>
      <c r="AG22" s="45">
        <f t="shared" si="15"/>
        <v>0.7134244369295876</v>
      </c>
      <c r="AH22" s="45">
        <f t="shared" si="16"/>
        <v>-0.9133927974018354</v>
      </c>
      <c r="AI22" s="14">
        <v>1117569</v>
      </c>
      <c r="AJ22" s="14">
        <v>1087919</v>
      </c>
      <c r="AK22" s="14">
        <v>776148</v>
      </c>
      <c r="AL22" s="14"/>
    </row>
    <row r="23" spans="1:38" s="15" customFormat="1" ht="12.75">
      <c r="A23" s="30" t="s">
        <v>95</v>
      </c>
      <c r="B23" s="94" t="s">
        <v>203</v>
      </c>
      <c r="C23" s="40" t="s">
        <v>204</v>
      </c>
      <c r="D23" s="41">
        <v>193683</v>
      </c>
      <c r="E23" s="42">
        <v>75040</v>
      </c>
      <c r="F23" s="43">
        <f t="shared" si="0"/>
        <v>268723</v>
      </c>
      <c r="G23" s="41">
        <v>193683</v>
      </c>
      <c r="H23" s="42">
        <v>75040</v>
      </c>
      <c r="I23" s="44">
        <f t="shared" si="1"/>
        <v>268723</v>
      </c>
      <c r="J23" s="41">
        <v>29739</v>
      </c>
      <c r="K23" s="42">
        <v>0</v>
      </c>
      <c r="L23" s="42">
        <f t="shared" si="2"/>
        <v>29739</v>
      </c>
      <c r="M23" s="45">
        <f t="shared" si="3"/>
        <v>0.11066786244571547</v>
      </c>
      <c r="N23" s="46">
        <v>11165</v>
      </c>
      <c r="O23" s="47">
        <v>5030</v>
      </c>
      <c r="P23" s="48">
        <f t="shared" si="4"/>
        <v>16195</v>
      </c>
      <c r="Q23" s="45">
        <f t="shared" si="5"/>
        <v>0.060266519799198434</v>
      </c>
      <c r="R23" s="46">
        <v>19594</v>
      </c>
      <c r="S23" s="48">
        <v>4757</v>
      </c>
      <c r="T23" s="48">
        <f t="shared" si="6"/>
        <v>24351</v>
      </c>
      <c r="U23" s="45">
        <f t="shared" si="7"/>
        <v>0.09061747598828533</v>
      </c>
      <c r="V23" s="46">
        <v>10766</v>
      </c>
      <c r="W23" s="48">
        <v>17242</v>
      </c>
      <c r="X23" s="48">
        <f t="shared" si="8"/>
        <v>28008</v>
      </c>
      <c r="Y23" s="45">
        <f t="shared" si="9"/>
        <v>0.10422628505933619</v>
      </c>
      <c r="Z23" s="41">
        <f t="shared" si="10"/>
        <v>71264</v>
      </c>
      <c r="AA23" s="42">
        <f t="shared" si="11"/>
        <v>27029</v>
      </c>
      <c r="AB23" s="42">
        <f t="shared" si="12"/>
        <v>98293</v>
      </c>
      <c r="AC23" s="45">
        <f t="shared" si="13"/>
        <v>0.36577814329253544</v>
      </c>
      <c r="AD23" s="41">
        <v>30845</v>
      </c>
      <c r="AE23" s="42">
        <v>6010</v>
      </c>
      <c r="AF23" s="42">
        <f t="shared" si="14"/>
        <v>36855</v>
      </c>
      <c r="AG23" s="45">
        <f t="shared" si="15"/>
        <v>0.8728194571515706</v>
      </c>
      <c r="AH23" s="45">
        <f t="shared" si="16"/>
        <v>-0.24004884004884008</v>
      </c>
      <c r="AI23" s="14">
        <v>262320</v>
      </c>
      <c r="AJ23" s="14">
        <v>262320</v>
      </c>
      <c r="AK23" s="14">
        <v>228958</v>
      </c>
      <c r="AL23" s="14"/>
    </row>
    <row r="24" spans="1:38" s="15" customFormat="1" ht="12.75">
      <c r="A24" s="30" t="s">
        <v>114</v>
      </c>
      <c r="B24" s="94" t="s">
        <v>205</v>
      </c>
      <c r="C24" s="40" t="s">
        <v>206</v>
      </c>
      <c r="D24" s="41">
        <v>84195</v>
      </c>
      <c r="E24" s="42">
        <v>11358</v>
      </c>
      <c r="F24" s="43">
        <f t="shared" si="0"/>
        <v>95553</v>
      </c>
      <c r="G24" s="41">
        <v>88977</v>
      </c>
      <c r="H24" s="42">
        <v>30328</v>
      </c>
      <c r="I24" s="44">
        <f t="shared" si="1"/>
        <v>119305</v>
      </c>
      <c r="J24" s="41">
        <v>14317</v>
      </c>
      <c r="K24" s="42">
        <v>631</v>
      </c>
      <c r="L24" s="42">
        <f t="shared" si="2"/>
        <v>14948</v>
      </c>
      <c r="M24" s="45">
        <f t="shared" si="3"/>
        <v>0.1564367419128651</v>
      </c>
      <c r="N24" s="46">
        <v>16387</v>
      </c>
      <c r="O24" s="47">
        <v>1047</v>
      </c>
      <c r="P24" s="48">
        <f t="shared" si="4"/>
        <v>17434</v>
      </c>
      <c r="Q24" s="45">
        <f t="shared" si="5"/>
        <v>0.14612966765852228</v>
      </c>
      <c r="R24" s="46">
        <v>15219</v>
      </c>
      <c r="S24" s="48">
        <v>13676</v>
      </c>
      <c r="T24" s="48">
        <f t="shared" si="6"/>
        <v>28895</v>
      </c>
      <c r="U24" s="45">
        <f t="shared" si="7"/>
        <v>0.24219437575960773</v>
      </c>
      <c r="V24" s="46">
        <v>21479</v>
      </c>
      <c r="W24" s="48">
        <v>2748</v>
      </c>
      <c r="X24" s="48">
        <f t="shared" si="8"/>
        <v>24227</v>
      </c>
      <c r="Y24" s="45">
        <f t="shared" si="9"/>
        <v>0.20306776748669378</v>
      </c>
      <c r="Z24" s="41">
        <f t="shared" si="10"/>
        <v>67402</v>
      </c>
      <c r="AA24" s="42">
        <f t="shared" si="11"/>
        <v>18102</v>
      </c>
      <c r="AB24" s="42">
        <f t="shared" si="12"/>
        <v>85504</v>
      </c>
      <c r="AC24" s="45">
        <f t="shared" si="13"/>
        <v>0.7166841289132895</v>
      </c>
      <c r="AD24" s="41">
        <v>21308</v>
      </c>
      <c r="AE24" s="42">
        <v>919</v>
      </c>
      <c r="AF24" s="42">
        <f t="shared" si="14"/>
        <v>22227</v>
      </c>
      <c r="AG24" s="45">
        <f t="shared" si="15"/>
        <v>0.7763727165901079</v>
      </c>
      <c r="AH24" s="45">
        <f t="shared" si="16"/>
        <v>0.08998065415935574</v>
      </c>
      <c r="AI24" s="14">
        <v>71294</v>
      </c>
      <c r="AJ24" s="14">
        <v>74888</v>
      </c>
      <c r="AK24" s="14">
        <v>58141</v>
      </c>
      <c r="AL24" s="14"/>
    </row>
    <row r="25" spans="1:38" s="87" customFormat="1" ht="12.75">
      <c r="A25" s="95"/>
      <c r="B25" s="112" t="s">
        <v>620</v>
      </c>
      <c r="C25" s="33"/>
      <c r="D25" s="52">
        <f>SUM(D19:D24)</f>
        <v>1517383</v>
      </c>
      <c r="E25" s="53">
        <f>SUM(E19:E24)</f>
        <v>342642</v>
      </c>
      <c r="F25" s="89">
        <f t="shared" si="0"/>
        <v>1860025</v>
      </c>
      <c r="G25" s="52">
        <f>SUM(G19:G24)</f>
        <v>1576501</v>
      </c>
      <c r="H25" s="53">
        <f>SUM(H19:H24)</f>
        <v>347294</v>
      </c>
      <c r="I25" s="54">
        <f t="shared" si="1"/>
        <v>1923795</v>
      </c>
      <c r="J25" s="52">
        <f>SUM(J19:J24)</f>
        <v>291387</v>
      </c>
      <c r="K25" s="53">
        <f>SUM(K19:K24)</f>
        <v>22846</v>
      </c>
      <c r="L25" s="53">
        <f t="shared" si="2"/>
        <v>314233</v>
      </c>
      <c r="M25" s="55">
        <f t="shared" si="3"/>
        <v>0.16894020241663418</v>
      </c>
      <c r="N25" s="74">
        <f>SUM(N19:N24)</f>
        <v>184599</v>
      </c>
      <c r="O25" s="75">
        <f>SUM(O19:O24)</f>
        <v>52084</v>
      </c>
      <c r="P25" s="76">
        <f t="shared" si="4"/>
        <v>236683</v>
      </c>
      <c r="Q25" s="55">
        <f t="shared" si="5"/>
        <v>0.12302922088892007</v>
      </c>
      <c r="R25" s="74">
        <f>SUM(R19:R24)</f>
        <v>73899</v>
      </c>
      <c r="S25" s="76">
        <f>SUM(S19:S24)</f>
        <v>62670</v>
      </c>
      <c r="T25" s="76">
        <f t="shared" si="6"/>
        <v>136569</v>
      </c>
      <c r="U25" s="55">
        <f t="shared" si="7"/>
        <v>0.070989372568283</v>
      </c>
      <c r="V25" s="74">
        <f>SUM(V19:V24)</f>
        <v>75372</v>
      </c>
      <c r="W25" s="76">
        <f>SUM(W19:W24)</f>
        <v>51844</v>
      </c>
      <c r="X25" s="76">
        <f t="shared" si="8"/>
        <v>127216</v>
      </c>
      <c r="Y25" s="55">
        <f t="shared" si="9"/>
        <v>0.06612762794372581</v>
      </c>
      <c r="Z25" s="52">
        <f t="shared" si="10"/>
        <v>625257</v>
      </c>
      <c r="AA25" s="53">
        <f t="shared" si="11"/>
        <v>189444</v>
      </c>
      <c r="AB25" s="53">
        <f t="shared" si="12"/>
        <v>814701</v>
      </c>
      <c r="AC25" s="55">
        <f t="shared" si="13"/>
        <v>0.4234863901819061</v>
      </c>
      <c r="AD25" s="52">
        <f>SUM(AD19:AD24)</f>
        <v>278945</v>
      </c>
      <c r="AE25" s="53">
        <f>SUM(AE19:AE24)</f>
        <v>87941</v>
      </c>
      <c r="AF25" s="53">
        <f t="shared" si="14"/>
        <v>366886</v>
      </c>
      <c r="AG25" s="55">
        <f t="shared" si="15"/>
        <v>0.8077855330417586</v>
      </c>
      <c r="AH25" s="55">
        <f t="shared" si="16"/>
        <v>-0.653254689467573</v>
      </c>
      <c r="AI25" s="96">
        <f>SUM(AI19:AI24)</f>
        <v>1718620</v>
      </c>
      <c r="AJ25" s="96">
        <f>SUM(AJ19:AJ24)</f>
        <v>1761241</v>
      </c>
      <c r="AK25" s="96">
        <f>SUM(AK19:AK24)</f>
        <v>1422705</v>
      </c>
      <c r="AL25" s="96"/>
    </row>
    <row r="26" spans="1:38" s="15" customFormat="1" ht="12.75">
      <c r="A26" s="30" t="s">
        <v>95</v>
      </c>
      <c r="B26" s="94" t="s">
        <v>207</v>
      </c>
      <c r="C26" s="40" t="s">
        <v>208</v>
      </c>
      <c r="D26" s="41">
        <v>186623</v>
      </c>
      <c r="E26" s="42">
        <v>30547</v>
      </c>
      <c r="F26" s="43">
        <f t="shared" si="0"/>
        <v>217170</v>
      </c>
      <c r="G26" s="41">
        <v>211471</v>
      </c>
      <c r="H26" s="42">
        <v>30427</v>
      </c>
      <c r="I26" s="44">
        <f t="shared" si="1"/>
        <v>241898</v>
      </c>
      <c r="J26" s="41">
        <v>59841</v>
      </c>
      <c r="K26" s="42">
        <v>13953</v>
      </c>
      <c r="L26" s="42">
        <f t="shared" si="2"/>
        <v>73794</v>
      </c>
      <c r="M26" s="45">
        <f t="shared" si="3"/>
        <v>0.3397983146843487</v>
      </c>
      <c r="N26" s="46">
        <v>40559</v>
      </c>
      <c r="O26" s="47">
        <v>11874</v>
      </c>
      <c r="P26" s="48">
        <f t="shared" si="4"/>
        <v>52433</v>
      </c>
      <c r="Q26" s="45">
        <f t="shared" si="5"/>
        <v>0.21675664949689538</v>
      </c>
      <c r="R26" s="46">
        <v>42107</v>
      </c>
      <c r="S26" s="48">
        <v>4655</v>
      </c>
      <c r="T26" s="48">
        <f t="shared" si="6"/>
        <v>46762</v>
      </c>
      <c r="U26" s="45">
        <f t="shared" si="7"/>
        <v>0.19331288394281887</v>
      </c>
      <c r="V26" s="46">
        <v>41199</v>
      </c>
      <c r="W26" s="48">
        <v>5794</v>
      </c>
      <c r="X26" s="48">
        <f t="shared" si="8"/>
        <v>46993</v>
      </c>
      <c r="Y26" s="45">
        <f t="shared" si="9"/>
        <v>0.19426783189608843</v>
      </c>
      <c r="Z26" s="41">
        <f t="shared" si="10"/>
        <v>183706</v>
      </c>
      <c r="AA26" s="42">
        <f t="shared" si="11"/>
        <v>36276</v>
      </c>
      <c r="AB26" s="42">
        <f t="shared" si="12"/>
        <v>219982</v>
      </c>
      <c r="AC26" s="45">
        <f t="shared" si="13"/>
        <v>0.9093998296802784</v>
      </c>
      <c r="AD26" s="41">
        <v>34143</v>
      </c>
      <c r="AE26" s="42">
        <v>13606</v>
      </c>
      <c r="AF26" s="42">
        <f t="shared" si="14"/>
        <v>47749</v>
      </c>
      <c r="AG26" s="45">
        <f t="shared" si="15"/>
        <v>0.8116081363497382</v>
      </c>
      <c r="AH26" s="45">
        <f t="shared" si="16"/>
        <v>-0.015832792309786625</v>
      </c>
      <c r="AI26" s="14">
        <v>286710</v>
      </c>
      <c r="AJ26" s="14">
        <v>317243</v>
      </c>
      <c r="AK26" s="14">
        <v>257477</v>
      </c>
      <c r="AL26" s="14"/>
    </row>
    <row r="27" spans="1:38" s="15" customFormat="1" ht="12.75">
      <c r="A27" s="30" t="s">
        <v>95</v>
      </c>
      <c r="B27" s="94" t="s">
        <v>209</v>
      </c>
      <c r="C27" s="40" t="s">
        <v>210</v>
      </c>
      <c r="D27" s="41">
        <v>290412</v>
      </c>
      <c r="E27" s="42">
        <v>38331</v>
      </c>
      <c r="F27" s="43">
        <f t="shared" si="0"/>
        <v>328743</v>
      </c>
      <c r="G27" s="41">
        <v>283451</v>
      </c>
      <c r="H27" s="42">
        <v>38331</v>
      </c>
      <c r="I27" s="44">
        <f t="shared" si="1"/>
        <v>321782</v>
      </c>
      <c r="J27" s="41">
        <v>58090</v>
      </c>
      <c r="K27" s="42">
        <v>5082</v>
      </c>
      <c r="L27" s="42">
        <f t="shared" si="2"/>
        <v>63172</v>
      </c>
      <c r="M27" s="45">
        <f t="shared" si="3"/>
        <v>0.19216226657297647</v>
      </c>
      <c r="N27" s="46">
        <v>37054</v>
      </c>
      <c r="O27" s="47">
        <v>4792</v>
      </c>
      <c r="P27" s="48">
        <f t="shared" si="4"/>
        <v>41846</v>
      </c>
      <c r="Q27" s="45">
        <f t="shared" si="5"/>
        <v>0.1300445643323741</v>
      </c>
      <c r="R27" s="46">
        <v>59617</v>
      </c>
      <c r="S27" s="48">
        <v>10436</v>
      </c>
      <c r="T27" s="48">
        <f t="shared" si="6"/>
        <v>70053</v>
      </c>
      <c r="U27" s="45">
        <f t="shared" si="7"/>
        <v>0.21770328980489898</v>
      </c>
      <c r="V27" s="46">
        <v>68232</v>
      </c>
      <c r="W27" s="48">
        <v>15912</v>
      </c>
      <c r="X27" s="48">
        <f t="shared" si="8"/>
        <v>84144</v>
      </c>
      <c r="Y27" s="45">
        <f t="shared" si="9"/>
        <v>0.26149380636580044</v>
      </c>
      <c r="Z27" s="41">
        <f t="shared" si="10"/>
        <v>222993</v>
      </c>
      <c r="AA27" s="42">
        <f t="shared" si="11"/>
        <v>36222</v>
      </c>
      <c r="AB27" s="42">
        <f t="shared" si="12"/>
        <v>259215</v>
      </c>
      <c r="AC27" s="45">
        <f t="shared" si="13"/>
        <v>0.805560907695272</v>
      </c>
      <c r="AD27" s="41">
        <v>22341</v>
      </c>
      <c r="AE27" s="42">
        <v>16666</v>
      </c>
      <c r="AF27" s="42">
        <f t="shared" si="14"/>
        <v>39007</v>
      </c>
      <c r="AG27" s="45">
        <f t="shared" si="15"/>
        <v>0.8011726110202481</v>
      </c>
      <c r="AH27" s="45">
        <f t="shared" si="16"/>
        <v>1.1571512805393902</v>
      </c>
      <c r="AI27" s="14">
        <v>359030</v>
      </c>
      <c r="AJ27" s="14">
        <v>313659</v>
      </c>
      <c r="AK27" s="14">
        <v>251295</v>
      </c>
      <c r="AL27" s="14"/>
    </row>
    <row r="28" spans="1:38" s="15" customFormat="1" ht="12.75">
      <c r="A28" s="30" t="s">
        <v>95</v>
      </c>
      <c r="B28" s="94" t="s">
        <v>211</v>
      </c>
      <c r="C28" s="40" t="s">
        <v>212</v>
      </c>
      <c r="D28" s="41">
        <v>92055</v>
      </c>
      <c r="E28" s="42">
        <v>83339</v>
      </c>
      <c r="F28" s="43">
        <f t="shared" si="0"/>
        <v>175394</v>
      </c>
      <c r="G28" s="41">
        <v>87300</v>
      </c>
      <c r="H28" s="42">
        <v>46855</v>
      </c>
      <c r="I28" s="44">
        <f t="shared" si="1"/>
        <v>134155</v>
      </c>
      <c r="J28" s="41">
        <v>14202</v>
      </c>
      <c r="K28" s="42">
        <v>8308</v>
      </c>
      <c r="L28" s="42">
        <f t="shared" si="2"/>
        <v>22510</v>
      </c>
      <c r="M28" s="45">
        <f t="shared" si="3"/>
        <v>0.1283396239324036</v>
      </c>
      <c r="N28" s="46">
        <v>21338</v>
      </c>
      <c r="O28" s="47">
        <v>6671</v>
      </c>
      <c r="P28" s="48">
        <f t="shared" si="4"/>
        <v>28009</v>
      </c>
      <c r="Q28" s="45">
        <f t="shared" si="5"/>
        <v>0.20878088777906154</v>
      </c>
      <c r="R28" s="46">
        <v>23723</v>
      </c>
      <c r="S28" s="48">
        <v>7887</v>
      </c>
      <c r="T28" s="48">
        <f t="shared" si="6"/>
        <v>31610</v>
      </c>
      <c r="U28" s="45">
        <f t="shared" si="7"/>
        <v>0.23562297342626068</v>
      </c>
      <c r="V28" s="46">
        <v>15915</v>
      </c>
      <c r="W28" s="48">
        <v>10989</v>
      </c>
      <c r="X28" s="48">
        <f t="shared" si="8"/>
        <v>26904</v>
      </c>
      <c r="Y28" s="45">
        <f t="shared" si="9"/>
        <v>0.200544146695986</v>
      </c>
      <c r="Z28" s="41">
        <f t="shared" si="10"/>
        <v>75178</v>
      </c>
      <c r="AA28" s="42">
        <f t="shared" si="11"/>
        <v>33855</v>
      </c>
      <c r="AB28" s="42">
        <f t="shared" si="12"/>
        <v>109033</v>
      </c>
      <c r="AC28" s="45">
        <f t="shared" si="13"/>
        <v>0.812738995937535</v>
      </c>
      <c r="AD28" s="41">
        <v>18371</v>
      </c>
      <c r="AE28" s="42">
        <v>27068</v>
      </c>
      <c r="AF28" s="42">
        <f t="shared" si="14"/>
        <v>45439</v>
      </c>
      <c r="AG28" s="45">
        <f t="shared" si="15"/>
        <v>2.2139050486147838</v>
      </c>
      <c r="AH28" s="45">
        <f t="shared" si="16"/>
        <v>-0.4079095050507273</v>
      </c>
      <c r="AI28" s="14">
        <v>185904</v>
      </c>
      <c r="AJ28" s="14">
        <v>73743</v>
      </c>
      <c r="AK28" s="14">
        <v>163260</v>
      </c>
      <c r="AL28" s="14"/>
    </row>
    <row r="29" spans="1:38" s="15" customFormat="1" ht="12.75">
      <c r="A29" s="30" t="s">
        <v>95</v>
      </c>
      <c r="B29" s="94" t="s">
        <v>213</v>
      </c>
      <c r="C29" s="40" t="s">
        <v>214</v>
      </c>
      <c r="D29" s="41">
        <v>676713</v>
      </c>
      <c r="E29" s="42">
        <v>171973</v>
      </c>
      <c r="F29" s="43">
        <f t="shared" si="0"/>
        <v>848686</v>
      </c>
      <c r="G29" s="41">
        <v>775656</v>
      </c>
      <c r="H29" s="42">
        <v>213474</v>
      </c>
      <c r="I29" s="44">
        <f t="shared" si="1"/>
        <v>989130</v>
      </c>
      <c r="J29" s="41">
        <v>139548</v>
      </c>
      <c r="K29" s="42">
        <v>14326</v>
      </c>
      <c r="L29" s="42">
        <f t="shared" si="2"/>
        <v>153874</v>
      </c>
      <c r="M29" s="45">
        <f t="shared" si="3"/>
        <v>0.18130851693087902</v>
      </c>
      <c r="N29" s="46">
        <v>111793</v>
      </c>
      <c r="O29" s="47">
        <v>24061</v>
      </c>
      <c r="P29" s="48">
        <f t="shared" si="4"/>
        <v>135854</v>
      </c>
      <c r="Q29" s="45">
        <f t="shared" si="5"/>
        <v>0.13734696147119185</v>
      </c>
      <c r="R29" s="46">
        <v>122697</v>
      </c>
      <c r="S29" s="48">
        <v>23629</v>
      </c>
      <c r="T29" s="48">
        <f t="shared" si="6"/>
        <v>146326</v>
      </c>
      <c r="U29" s="45">
        <f t="shared" si="7"/>
        <v>0.147934043047931</v>
      </c>
      <c r="V29" s="46">
        <v>157785</v>
      </c>
      <c r="W29" s="48">
        <v>46114</v>
      </c>
      <c r="X29" s="48">
        <f t="shared" si="8"/>
        <v>203899</v>
      </c>
      <c r="Y29" s="45">
        <f t="shared" si="9"/>
        <v>0.20613973896252263</v>
      </c>
      <c r="Z29" s="41">
        <f t="shared" si="10"/>
        <v>531823</v>
      </c>
      <c r="AA29" s="42">
        <f t="shared" si="11"/>
        <v>108130</v>
      </c>
      <c r="AB29" s="42">
        <f t="shared" si="12"/>
        <v>639953</v>
      </c>
      <c r="AC29" s="45">
        <f t="shared" si="13"/>
        <v>0.6469857349387846</v>
      </c>
      <c r="AD29" s="41">
        <v>119689</v>
      </c>
      <c r="AE29" s="42">
        <v>36943</v>
      </c>
      <c r="AF29" s="42">
        <f t="shared" si="14"/>
        <v>156632</v>
      </c>
      <c r="AG29" s="45">
        <f t="shared" si="15"/>
        <v>0.8407683948763068</v>
      </c>
      <c r="AH29" s="45">
        <f t="shared" si="16"/>
        <v>0.30177103018540263</v>
      </c>
      <c r="AI29" s="14">
        <v>572088</v>
      </c>
      <c r="AJ29" s="14">
        <v>628531</v>
      </c>
      <c r="AK29" s="14">
        <v>528449</v>
      </c>
      <c r="AL29" s="14"/>
    </row>
    <row r="30" spans="1:38" s="15" customFormat="1" ht="12.75">
      <c r="A30" s="30" t="s">
        <v>95</v>
      </c>
      <c r="B30" s="94" t="s">
        <v>215</v>
      </c>
      <c r="C30" s="40" t="s">
        <v>216</v>
      </c>
      <c r="D30" s="41">
        <v>52695</v>
      </c>
      <c r="E30" s="42">
        <v>26204</v>
      </c>
      <c r="F30" s="43">
        <f t="shared" si="0"/>
        <v>78899</v>
      </c>
      <c r="G30" s="41">
        <v>52789</v>
      </c>
      <c r="H30" s="42">
        <v>12373</v>
      </c>
      <c r="I30" s="44">
        <f t="shared" si="1"/>
        <v>65162</v>
      </c>
      <c r="J30" s="41">
        <v>12407</v>
      </c>
      <c r="K30" s="42">
        <v>1329</v>
      </c>
      <c r="L30" s="42">
        <f t="shared" si="2"/>
        <v>13736</v>
      </c>
      <c r="M30" s="45">
        <f t="shared" si="3"/>
        <v>0.17409599614697271</v>
      </c>
      <c r="N30" s="46">
        <v>13269</v>
      </c>
      <c r="O30" s="47">
        <v>1053</v>
      </c>
      <c r="P30" s="48">
        <f t="shared" si="4"/>
        <v>14322</v>
      </c>
      <c r="Q30" s="45">
        <f t="shared" si="5"/>
        <v>0.219790675547098</v>
      </c>
      <c r="R30" s="46">
        <v>13695</v>
      </c>
      <c r="S30" s="48">
        <v>2578</v>
      </c>
      <c r="T30" s="48">
        <f t="shared" si="6"/>
        <v>16273</v>
      </c>
      <c r="U30" s="45">
        <f t="shared" si="7"/>
        <v>0.24973143856849084</v>
      </c>
      <c r="V30" s="46">
        <v>14793</v>
      </c>
      <c r="W30" s="48">
        <v>3530</v>
      </c>
      <c r="X30" s="48">
        <f t="shared" si="8"/>
        <v>18323</v>
      </c>
      <c r="Y30" s="45">
        <f t="shared" si="9"/>
        <v>0.2811914919738498</v>
      </c>
      <c r="Z30" s="41">
        <f t="shared" si="10"/>
        <v>54164</v>
      </c>
      <c r="AA30" s="42">
        <f t="shared" si="11"/>
        <v>8490</v>
      </c>
      <c r="AB30" s="42">
        <f t="shared" si="12"/>
        <v>62654</v>
      </c>
      <c r="AC30" s="45">
        <f t="shared" si="13"/>
        <v>0.9615113102728584</v>
      </c>
      <c r="AD30" s="41">
        <v>12383</v>
      </c>
      <c r="AE30" s="42">
        <v>5458</v>
      </c>
      <c r="AF30" s="42">
        <f t="shared" si="14"/>
        <v>17841</v>
      </c>
      <c r="AG30" s="45">
        <f t="shared" si="15"/>
        <v>0.9384565565667928</v>
      </c>
      <c r="AH30" s="45">
        <f t="shared" si="16"/>
        <v>0.027016422846253052</v>
      </c>
      <c r="AI30" s="14">
        <v>81720</v>
      </c>
      <c r="AJ30" s="14">
        <v>58674</v>
      </c>
      <c r="AK30" s="14">
        <v>55063</v>
      </c>
      <c r="AL30" s="14"/>
    </row>
    <row r="31" spans="1:38" s="15" customFormat="1" ht="12.75">
      <c r="A31" s="30" t="s">
        <v>114</v>
      </c>
      <c r="B31" s="94" t="s">
        <v>217</v>
      </c>
      <c r="C31" s="40" t="s">
        <v>218</v>
      </c>
      <c r="D31" s="41">
        <v>59256</v>
      </c>
      <c r="E31" s="42">
        <v>59810</v>
      </c>
      <c r="F31" s="44">
        <f t="shared" si="0"/>
        <v>119066</v>
      </c>
      <c r="G31" s="41">
        <v>59256</v>
      </c>
      <c r="H31" s="42">
        <v>59810</v>
      </c>
      <c r="I31" s="44">
        <f t="shared" si="1"/>
        <v>119066</v>
      </c>
      <c r="J31" s="41">
        <v>16222</v>
      </c>
      <c r="K31" s="42">
        <v>3480</v>
      </c>
      <c r="L31" s="42">
        <f t="shared" si="2"/>
        <v>19702</v>
      </c>
      <c r="M31" s="45">
        <f t="shared" si="3"/>
        <v>0.16547125123880874</v>
      </c>
      <c r="N31" s="46">
        <v>17057</v>
      </c>
      <c r="O31" s="47">
        <v>9253</v>
      </c>
      <c r="P31" s="48">
        <f t="shared" si="4"/>
        <v>26310</v>
      </c>
      <c r="Q31" s="45">
        <f t="shared" si="5"/>
        <v>0.22096988225018058</v>
      </c>
      <c r="R31" s="46">
        <v>10088</v>
      </c>
      <c r="S31" s="48">
        <v>14631</v>
      </c>
      <c r="T31" s="48">
        <f t="shared" si="6"/>
        <v>24719</v>
      </c>
      <c r="U31" s="45">
        <f t="shared" si="7"/>
        <v>0.20760754539499102</v>
      </c>
      <c r="V31" s="46">
        <v>7019</v>
      </c>
      <c r="W31" s="48">
        <v>8151</v>
      </c>
      <c r="X31" s="48">
        <f t="shared" si="8"/>
        <v>15170</v>
      </c>
      <c r="Y31" s="45">
        <f t="shared" si="9"/>
        <v>0.127408328154133</v>
      </c>
      <c r="Z31" s="41">
        <f t="shared" si="10"/>
        <v>50386</v>
      </c>
      <c r="AA31" s="42">
        <f t="shared" si="11"/>
        <v>35515</v>
      </c>
      <c r="AB31" s="42">
        <f t="shared" si="12"/>
        <v>85901</v>
      </c>
      <c r="AC31" s="45">
        <f t="shared" si="13"/>
        <v>0.7214570070381133</v>
      </c>
      <c r="AD31" s="41">
        <v>17262</v>
      </c>
      <c r="AE31" s="42">
        <v>16682</v>
      </c>
      <c r="AF31" s="42">
        <f t="shared" si="14"/>
        <v>33944</v>
      </c>
      <c r="AG31" s="45">
        <f t="shared" si="15"/>
        <v>0.9531001045075297</v>
      </c>
      <c r="AH31" s="45">
        <f t="shared" si="16"/>
        <v>-0.5530874381333961</v>
      </c>
      <c r="AI31" s="14">
        <v>116738</v>
      </c>
      <c r="AJ31" s="14">
        <v>116738</v>
      </c>
      <c r="AK31" s="14">
        <v>111263</v>
      </c>
      <c r="AL31" s="14"/>
    </row>
    <row r="32" spans="1:38" s="87" customFormat="1" ht="12.75">
      <c r="A32" s="95"/>
      <c r="B32" s="112" t="s">
        <v>621</v>
      </c>
      <c r="C32" s="33"/>
      <c r="D32" s="52">
        <f>SUM(D26:D31)</f>
        <v>1357754</v>
      </c>
      <c r="E32" s="53">
        <f>SUM(E26:E31)</f>
        <v>410204</v>
      </c>
      <c r="F32" s="89">
        <f t="shared" si="0"/>
        <v>1767958</v>
      </c>
      <c r="G32" s="52">
        <f>SUM(G26:G31)</f>
        <v>1469923</v>
      </c>
      <c r="H32" s="53">
        <f>SUM(H26:H31)</f>
        <v>401270</v>
      </c>
      <c r="I32" s="54">
        <f t="shared" si="1"/>
        <v>1871193</v>
      </c>
      <c r="J32" s="52">
        <f>SUM(J26:J31)</f>
        <v>300310</v>
      </c>
      <c r="K32" s="53">
        <f>SUM(K26:K31)</f>
        <v>46478</v>
      </c>
      <c r="L32" s="53">
        <f t="shared" si="2"/>
        <v>346788</v>
      </c>
      <c r="M32" s="55">
        <f t="shared" si="3"/>
        <v>0.19615171853630006</v>
      </c>
      <c r="N32" s="74">
        <f>SUM(N26:N31)</f>
        <v>241070</v>
      </c>
      <c r="O32" s="75">
        <f>SUM(O26:O31)</f>
        <v>57704</v>
      </c>
      <c r="P32" s="76">
        <f t="shared" si="4"/>
        <v>298774</v>
      </c>
      <c r="Q32" s="55">
        <f t="shared" si="5"/>
        <v>0.159670327967238</v>
      </c>
      <c r="R32" s="74">
        <f>SUM(R26:R31)</f>
        <v>271927</v>
      </c>
      <c r="S32" s="76">
        <f>SUM(S26:S31)</f>
        <v>63816</v>
      </c>
      <c r="T32" s="76">
        <f t="shared" si="6"/>
        <v>335743</v>
      </c>
      <c r="U32" s="55">
        <f t="shared" si="7"/>
        <v>0.1794272424063151</v>
      </c>
      <c r="V32" s="74">
        <f>SUM(V26:V31)</f>
        <v>304943</v>
      </c>
      <c r="W32" s="76">
        <f>SUM(W26:W31)</f>
        <v>90490</v>
      </c>
      <c r="X32" s="76">
        <f t="shared" si="8"/>
        <v>395433</v>
      </c>
      <c r="Y32" s="55">
        <f t="shared" si="9"/>
        <v>0.21132667768637442</v>
      </c>
      <c r="Z32" s="52">
        <f t="shared" si="10"/>
        <v>1118250</v>
      </c>
      <c r="AA32" s="53">
        <f t="shared" si="11"/>
        <v>258488</v>
      </c>
      <c r="AB32" s="53">
        <f t="shared" si="12"/>
        <v>1376738</v>
      </c>
      <c r="AC32" s="55">
        <f t="shared" si="13"/>
        <v>0.7357541418763324</v>
      </c>
      <c r="AD32" s="52">
        <f>SUM(AD26:AD31)</f>
        <v>224189</v>
      </c>
      <c r="AE32" s="53">
        <f>SUM(AE26:AE31)</f>
        <v>116423</v>
      </c>
      <c r="AF32" s="53">
        <f t="shared" si="14"/>
        <v>340612</v>
      </c>
      <c r="AG32" s="55">
        <f t="shared" si="15"/>
        <v>0.9060174149602145</v>
      </c>
      <c r="AH32" s="55">
        <f t="shared" si="16"/>
        <v>0.16094852794381875</v>
      </c>
      <c r="AI32" s="96">
        <f>SUM(AI26:AI31)</f>
        <v>1602190</v>
      </c>
      <c r="AJ32" s="96">
        <f>SUM(AJ26:AJ31)</f>
        <v>1508588</v>
      </c>
      <c r="AK32" s="96">
        <f>SUM(AK26:AK31)</f>
        <v>1366807</v>
      </c>
      <c r="AL32" s="96"/>
    </row>
    <row r="33" spans="1:38" s="15" customFormat="1" ht="12.75">
      <c r="A33" s="30" t="s">
        <v>95</v>
      </c>
      <c r="B33" s="94" t="s">
        <v>219</v>
      </c>
      <c r="C33" s="40" t="s">
        <v>220</v>
      </c>
      <c r="D33" s="41">
        <v>270830</v>
      </c>
      <c r="E33" s="42">
        <v>27977</v>
      </c>
      <c r="F33" s="43">
        <f t="shared" si="0"/>
        <v>298807</v>
      </c>
      <c r="G33" s="41">
        <v>268358</v>
      </c>
      <c r="H33" s="42">
        <v>87977</v>
      </c>
      <c r="I33" s="44">
        <f t="shared" si="1"/>
        <v>356335</v>
      </c>
      <c r="J33" s="41">
        <v>64195</v>
      </c>
      <c r="K33" s="42">
        <v>1134</v>
      </c>
      <c r="L33" s="42">
        <f t="shared" si="2"/>
        <v>65329</v>
      </c>
      <c r="M33" s="45">
        <f t="shared" si="3"/>
        <v>0.2186327629540138</v>
      </c>
      <c r="N33" s="46">
        <v>61608</v>
      </c>
      <c r="O33" s="47">
        <v>3120</v>
      </c>
      <c r="P33" s="48">
        <f t="shared" si="4"/>
        <v>64728</v>
      </c>
      <c r="Q33" s="45">
        <f t="shared" si="5"/>
        <v>0.18164929069555333</v>
      </c>
      <c r="R33" s="46">
        <v>63809</v>
      </c>
      <c r="S33" s="48">
        <v>3487</v>
      </c>
      <c r="T33" s="48">
        <f t="shared" si="6"/>
        <v>67296</v>
      </c>
      <c r="U33" s="45">
        <f t="shared" si="7"/>
        <v>0.18885599225447963</v>
      </c>
      <c r="V33" s="46">
        <v>65908</v>
      </c>
      <c r="W33" s="48">
        <v>17573</v>
      </c>
      <c r="X33" s="48">
        <f t="shared" si="8"/>
        <v>83481</v>
      </c>
      <c r="Y33" s="45">
        <f t="shared" si="9"/>
        <v>0.23427673397224522</v>
      </c>
      <c r="Z33" s="41">
        <f t="shared" si="10"/>
        <v>255520</v>
      </c>
      <c r="AA33" s="42">
        <f t="shared" si="11"/>
        <v>25314</v>
      </c>
      <c r="AB33" s="42">
        <f t="shared" si="12"/>
        <v>280834</v>
      </c>
      <c r="AC33" s="45">
        <f t="shared" si="13"/>
        <v>0.7881179227412407</v>
      </c>
      <c r="AD33" s="41">
        <v>12453</v>
      </c>
      <c r="AE33" s="42">
        <v>0</v>
      </c>
      <c r="AF33" s="42">
        <f t="shared" si="14"/>
        <v>12453</v>
      </c>
      <c r="AG33" s="45">
        <f t="shared" si="15"/>
        <v>0.6942683670602424</v>
      </c>
      <c r="AH33" s="45">
        <f t="shared" si="16"/>
        <v>5.703685858829198</v>
      </c>
      <c r="AI33" s="14">
        <v>315682</v>
      </c>
      <c r="AJ33" s="14">
        <v>291854</v>
      </c>
      <c r="AK33" s="14">
        <v>202625</v>
      </c>
      <c r="AL33" s="14"/>
    </row>
    <row r="34" spans="1:38" s="15" customFormat="1" ht="12.75">
      <c r="A34" s="30" t="s">
        <v>95</v>
      </c>
      <c r="B34" s="94" t="s">
        <v>221</v>
      </c>
      <c r="C34" s="40" t="s">
        <v>222</v>
      </c>
      <c r="D34" s="41">
        <v>234193</v>
      </c>
      <c r="E34" s="42">
        <v>83121</v>
      </c>
      <c r="F34" s="43">
        <f t="shared" si="0"/>
        <v>317314</v>
      </c>
      <c r="G34" s="41">
        <v>248637</v>
      </c>
      <c r="H34" s="42">
        <v>39076</v>
      </c>
      <c r="I34" s="44">
        <f t="shared" si="1"/>
        <v>287713</v>
      </c>
      <c r="J34" s="41">
        <v>49898</v>
      </c>
      <c r="K34" s="42">
        <v>8851</v>
      </c>
      <c r="L34" s="42">
        <f t="shared" si="2"/>
        <v>58749</v>
      </c>
      <c r="M34" s="45">
        <f t="shared" si="3"/>
        <v>0.1851446831844797</v>
      </c>
      <c r="N34" s="46">
        <v>45373</v>
      </c>
      <c r="O34" s="47">
        <v>8265</v>
      </c>
      <c r="P34" s="48">
        <f t="shared" si="4"/>
        <v>53638</v>
      </c>
      <c r="Q34" s="45">
        <f t="shared" si="5"/>
        <v>0.18642883707027488</v>
      </c>
      <c r="R34" s="46">
        <v>46318</v>
      </c>
      <c r="S34" s="48">
        <v>2389</v>
      </c>
      <c r="T34" s="48">
        <f t="shared" si="6"/>
        <v>48707</v>
      </c>
      <c r="U34" s="45">
        <f t="shared" si="7"/>
        <v>0.16929023019467315</v>
      </c>
      <c r="V34" s="46">
        <v>46829</v>
      </c>
      <c r="W34" s="48">
        <v>37</v>
      </c>
      <c r="X34" s="48">
        <f t="shared" si="8"/>
        <v>46866</v>
      </c>
      <c r="Y34" s="45">
        <f t="shared" si="9"/>
        <v>0.16289149256377014</v>
      </c>
      <c r="Z34" s="41">
        <f t="shared" si="10"/>
        <v>188418</v>
      </c>
      <c r="AA34" s="42">
        <f t="shared" si="11"/>
        <v>19542</v>
      </c>
      <c r="AB34" s="42">
        <f t="shared" si="12"/>
        <v>207960</v>
      </c>
      <c r="AC34" s="45">
        <f t="shared" si="13"/>
        <v>0.7228036272257423</v>
      </c>
      <c r="AD34" s="41">
        <v>47932</v>
      </c>
      <c r="AE34" s="42">
        <v>10840</v>
      </c>
      <c r="AF34" s="42">
        <f t="shared" si="14"/>
        <v>58772</v>
      </c>
      <c r="AG34" s="45">
        <f t="shared" si="15"/>
        <v>0.8224290915433081</v>
      </c>
      <c r="AH34" s="45">
        <f t="shared" si="16"/>
        <v>-0.2025794596066154</v>
      </c>
      <c r="AI34" s="14">
        <v>286564</v>
      </c>
      <c r="AJ34" s="14">
        <v>321083</v>
      </c>
      <c r="AK34" s="14">
        <v>264068</v>
      </c>
      <c r="AL34" s="14"/>
    </row>
    <row r="35" spans="1:38" s="15" customFormat="1" ht="12.75">
      <c r="A35" s="30" t="s">
        <v>95</v>
      </c>
      <c r="B35" s="94" t="s">
        <v>223</v>
      </c>
      <c r="C35" s="40" t="s">
        <v>224</v>
      </c>
      <c r="D35" s="41">
        <v>403908</v>
      </c>
      <c r="E35" s="42">
        <v>88925</v>
      </c>
      <c r="F35" s="43">
        <f t="shared" si="0"/>
        <v>492833</v>
      </c>
      <c r="G35" s="41">
        <v>412669</v>
      </c>
      <c r="H35" s="42">
        <v>52169</v>
      </c>
      <c r="I35" s="44">
        <f t="shared" si="1"/>
        <v>464838</v>
      </c>
      <c r="J35" s="41">
        <v>75889</v>
      </c>
      <c r="K35" s="42">
        <v>3820</v>
      </c>
      <c r="L35" s="42">
        <f t="shared" si="2"/>
        <v>79709</v>
      </c>
      <c r="M35" s="45">
        <f t="shared" si="3"/>
        <v>0.1617363285331948</v>
      </c>
      <c r="N35" s="46">
        <v>78712</v>
      </c>
      <c r="O35" s="47">
        <v>3238</v>
      </c>
      <c r="P35" s="48">
        <f t="shared" si="4"/>
        <v>81950</v>
      </c>
      <c r="Q35" s="45">
        <f t="shared" si="5"/>
        <v>0.1762979790808841</v>
      </c>
      <c r="R35" s="46">
        <v>79129</v>
      </c>
      <c r="S35" s="48">
        <v>4305</v>
      </c>
      <c r="T35" s="48">
        <f t="shared" si="6"/>
        <v>83434</v>
      </c>
      <c r="U35" s="45">
        <f t="shared" si="7"/>
        <v>0.17949048915966423</v>
      </c>
      <c r="V35" s="46">
        <v>79397</v>
      </c>
      <c r="W35" s="48">
        <v>5853</v>
      </c>
      <c r="X35" s="48">
        <f t="shared" si="8"/>
        <v>85250</v>
      </c>
      <c r="Y35" s="45">
        <f t="shared" si="9"/>
        <v>0.18339722656065124</v>
      </c>
      <c r="Z35" s="41">
        <f t="shared" si="10"/>
        <v>313127</v>
      </c>
      <c r="AA35" s="42">
        <f t="shared" si="11"/>
        <v>17216</v>
      </c>
      <c r="AB35" s="42">
        <f t="shared" si="12"/>
        <v>330343</v>
      </c>
      <c r="AC35" s="45">
        <f t="shared" si="13"/>
        <v>0.7106626394571872</v>
      </c>
      <c r="AD35" s="41">
        <v>172835</v>
      </c>
      <c r="AE35" s="42">
        <v>14017</v>
      </c>
      <c r="AF35" s="42">
        <f t="shared" si="14"/>
        <v>186852</v>
      </c>
      <c r="AG35" s="45">
        <f t="shared" si="15"/>
        <v>0.9393147778727716</v>
      </c>
      <c r="AH35" s="45">
        <f t="shared" si="16"/>
        <v>-0.5437565559908377</v>
      </c>
      <c r="AI35" s="14">
        <v>431347</v>
      </c>
      <c r="AJ35" s="14">
        <v>442134</v>
      </c>
      <c r="AK35" s="14">
        <v>415303</v>
      </c>
      <c r="AL35" s="14"/>
    </row>
    <row r="36" spans="1:38" s="15" customFormat="1" ht="12.75">
      <c r="A36" s="30" t="s">
        <v>95</v>
      </c>
      <c r="B36" s="94" t="s">
        <v>225</v>
      </c>
      <c r="C36" s="40" t="s">
        <v>226</v>
      </c>
      <c r="D36" s="41">
        <v>60035</v>
      </c>
      <c r="E36" s="42">
        <v>24137</v>
      </c>
      <c r="F36" s="43">
        <f t="shared" si="0"/>
        <v>84172</v>
      </c>
      <c r="G36" s="41">
        <v>110941</v>
      </c>
      <c r="H36" s="42">
        <v>24137</v>
      </c>
      <c r="I36" s="44">
        <f t="shared" si="1"/>
        <v>135078</v>
      </c>
      <c r="J36" s="41">
        <v>26047</v>
      </c>
      <c r="K36" s="42">
        <v>197</v>
      </c>
      <c r="L36" s="42">
        <f t="shared" si="2"/>
        <v>26244</v>
      </c>
      <c r="M36" s="45">
        <f t="shared" si="3"/>
        <v>0.31179014399087585</v>
      </c>
      <c r="N36" s="46">
        <v>26936</v>
      </c>
      <c r="O36" s="47">
        <v>5206</v>
      </c>
      <c r="P36" s="48">
        <f t="shared" si="4"/>
        <v>32142</v>
      </c>
      <c r="Q36" s="45">
        <f t="shared" si="5"/>
        <v>0.23795140585439523</v>
      </c>
      <c r="R36" s="46">
        <v>23246</v>
      </c>
      <c r="S36" s="48">
        <v>2559</v>
      </c>
      <c r="T36" s="48">
        <f t="shared" si="6"/>
        <v>25805</v>
      </c>
      <c r="U36" s="45">
        <f t="shared" si="7"/>
        <v>0.19103777076948134</v>
      </c>
      <c r="V36" s="46">
        <v>16932</v>
      </c>
      <c r="W36" s="48">
        <v>5142</v>
      </c>
      <c r="X36" s="48">
        <f t="shared" si="8"/>
        <v>22074</v>
      </c>
      <c r="Y36" s="45">
        <f t="shared" si="9"/>
        <v>0.1634166925776218</v>
      </c>
      <c r="Z36" s="41">
        <f t="shared" si="10"/>
        <v>93161</v>
      </c>
      <c r="AA36" s="42">
        <f t="shared" si="11"/>
        <v>13104</v>
      </c>
      <c r="AB36" s="42">
        <f t="shared" si="12"/>
        <v>106265</v>
      </c>
      <c r="AC36" s="45">
        <f t="shared" si="13"/>
        <v>0.7866936140600246</v>
      </c>
      <c r="AD36" s="41">
        <v>17675</v>
      </c>
      <c r="AE36" s="42">
        <v>5892</v>
      </c>
      <c r="AF36" s="42">
        <f t="shared" si="14"/>
        <v>23567</v>
      </c>
      <c r="AG36" s="45">
        <f t="shared" si="15"/>
        <v>1.2048128858024691</v>
      </c>
      <c r="AH36" s="45">
        <f t="shared" si="16"/>
        <v>-0.06335129630415415</v>
      </c>
      <c r="AI36" s="14">
        <v>92063</v>
      </c>
      <c r="AJ36" s="14">
        <v>82944</v>
      </c>
      <c r="AK36" s="14">
        <v>99932</v>
      </c>
      <c r="AL36" s="14"/>
    </row>
    <row r="37" spans="1:38" s="15" customFormat="1" ht="12.75">
      <c r="A37" s="30" t="s">
        <v>114</v>
      </c>
      <c r="B37" s="94" t="s">
        <v>227</v>
      </c>
      <c r="C37" s="40" t="s">
        <v>228</v>
      </c>
      <c r="D37" s="41">
        <v>119904</v>
      </c>
      <c r="E37" s="42">
        <v>4924</v>
      </c>
      <c r="F37" s="43">
        <f t="shared" si="0"/>
        <v>124828</v>
      </c>
      <c r="G37" s="41">
        <v>121920</v>
      </c>
      <c r="H37" s="42">
        <v>5049</v>
      </c>
      <c r="I37" s="44">
        <f t="shared" si="1"/>
        <v>126969</v>
      </c>
      <c r="J37" s="41">
        <v>16832</v>
      </c>
      <c r="K37" s="42">
        <v>57</v>
      </c>
      <c r="L37" s="42">
        <f t="shared" si="2"/>
        <v>16889</v>
      </c>
      <c r="M37" s="45">
        <f t="shared" si="3"/>
        <v>0.13529817028230845</v>
      </c>
      <c r="N37" s="46">
        <v>25129</v>
      </c>
      <c r="O37" s="47">
        <v>245</v>
      </c>
      <c r="P37" s="48">
        <f t="shared" si="4"/>
        <v>25374</v>
      </c>
      <c r="Q37" s="45">
        <f t="shared" si="5"/>
        <v>0.19984405642322142</v>
      </c>
      <c r="R37" s="46">
        <v>19513</v>
      </c>
      <c r="S37" s="48">
        <v>292</v>
      </c>
      <c r="T37" s="48">
        <f t="shared" si="6"/>
        <v>19805</v>
      </c>
      <c r="U37" s="45">
        <f t="shared" si="7"/>
        <v>0.15598295646968946</v>
      </c>
      <c r="V37" s="46">
        <v>26244</v>
      </c>
      <c r="W37" s="48">
        <v>2048</v>
      </c>
      <c r="X37" s="48">
        <f t="shared" si="8"/>
        <v>28292</v>
      </c>
      <c r="Y37" s="45">
        <f t="shared" si="9"/>
        <v>0.22282604415250967</v>
      </c>
      <c r="Z37" s="41">
        <f t="shared" si="10"/>
        <v>87718</v>
      </c>
      <c r="AA37" s="42">
        <f t="shared" si="11"/>
        <v>2642</v>
      </c>
      <c r="AB37" s="42">
        <f t="shared" si="12"/>
        <v>90360</v>
      </c>
      <c r="AC37" s="45">
        <f t="shared" si="13"/>
        <v>0.711669777662264</v>
      </c>
      <c r="AD37" s="41">
        <v>35147</v>
      </c>
      <c r="AE37" s="42">
        <v>560</v>
      </c>
      <c r="AF37" s="42">
        <f t="shared" si="14"/>
        <v>35707</v>
      </c>
      <c r="AG37" s="45">
        <f t="shared" si="15"/>
        <v>0.7538333407694939</v>
      </c>
      <c r="AH37" s="45">
        <f t="shared" si="16"/>
        <v>-0.20766236312207687</v>
      </c>
      <c r="AI37" s="14">
        <v>131951</v>
      </c>
      <c r="AJ37" s="14">
        <v>134478</v>
      </c>
      <c r="AK37" s="14">
        <v>101374</v>
      </c>
      <c r="AL37" s="14"/>
    </row>
    <row r="38" spans="1:38" s="87" customFormat="1" ht="12.75">
      <c r="A38" s="95"/>
      <c r="B38" s="112" t="s">
        <v>622</v>
      </c>
      <c r="C38" s="33"/>
      <c r="D38" s="52">
        <f>SUM(D33:D37)</f>
        <v>1088870</v>
      </c>
      <c r="E38" s="53">
        <f>SUM(E33:E37)</f>
        <v>229084</v>
      </c>
      <c r="F38" s="54">
        <f t="shared" si="0"/>
        <v>1317954</v>
      </c>
      <c r="G38" s="52">
        <f>SUM(G33:G37)</f>
        <v>1162525</v>
      </c>
      <c r="H38" s="53">
        <f>SUM(H33:H37)</f>
        <v>208408</v>
      </c>
      <c r="I38" s="89">
        <f t="shared" si="1"/>
        <v>1370933</v>
      </c>
      <c r="J38" s="52">
        <f>SUM(J33:J37)</f>
        <v>232861</v>
      </c>
      <c r="K38" s="90">
        <f>SUM(K33:K37)</f>
        <v>14059</v>
      </c>
      <c r="L38" s="53">
        <f t="shared" si="2"/>
        <v>246920</v>
      </c>
      <c r="M38" s="55">
        <f t="shared" si="3"/>
        <v>0.18735100011077777</v>
      </c>
      <c r="N38" s="74">
        <f>SUM(N33:N37)</f>
        <v>237758</v>
      </c>
      <c r="O38" s="75">
        <f>SUM(O33:O37)</f>
        <v>20074</v>
      </c>
      <c r="P38" s="76">
        <f t="shared" si="4"/>
        <v>257832</v>
      </c>
      <c r="Q38" s="55">
        <f t="shared" si="5"/>
        <v>0.18807046004436395</v>
      </c>
      <c r="R38" s="74">
        <f>SUM(R33:R37)</f>
        <v>232015</v>
      </c>
      <c r="S38" s="76">
        <f>SUM(S33:S37)</f>
        <v>13032</v>
      </c>
      <c r="T38" s="76">
        <f t="shared" si="6"/>
        <v>245047</v>
      </c>
      <c r="U38" s="55">
        <f t="shared" si="7"/>
        <v>0.17874469430672396</v>
      </c>
      <c r="V38" s="74">
        <f>SUM(V33:V37)</f>
        <v>235310</v>
      </c>
      <c r="W38" s="76">
        <f>SUM(W33:W37)</f>
        <v>30653</v>
      </c>
      <c r="X38" s="76">
        <f t="shared" si="8"/>
        <v>265963</v>
      </c>
      <c r="Y38" s="55">
        <f t="shared" si="9"/>
        <v>0.19400145740163816</v>
      </c>
      <c r="Z38" s="52">
        <f t="shared" si="10"/>
        <v>937944</v>
      </c>
      <c r="AA38" s="53">
        <f t="shared" si="11"/>
        <v>77818</v>
      </c>
      <c r="AB38" s="53">
        <f t="shared" si="12"/>
        <v>1015762</v>
      </c>
      <c r="AC38" s="55">
        <f t="shared" si="13"/>
        <v>0.7409275289164386</v>
      </c>
      <c r="AD38" s="52">
        <f>SUM(AD33:AD37)</f>
        <v>286042</v>
      </c>
      <c r="AE38" s="53">
        <f>SUM(AE33:AE37)</f>
        <v>31309</v>
      </c>
      <c r="AF38" s="53">
        <f t="shared" si="14"/>
        <v>317351</v>
      </c>
      <c r="AG38" s="55">
        <f t="shared" si="15"/>
        <v>0.8513225613028913</v>
      </c>
      <c r="AH38" s="55">
        <f t="shared" si="16"/>
        <v>-0.16192795989298914</v>
      </c>
      <c r="AI38" s="96">
        <f>SUM(AI33:AI37)</f>
        <v>1257607</v>
      </c>
      <c r="AJ38" s="96">
        <f>SUM(AJ33:AJ37)</f>
        <v>1272493</v>
      </c>
      <c r="AK38" s="96">
        <f>SUM(AK33:AK37)</f>
        <v>1083302</v>
      </c>
      <c r="AL38" s="96"/>
    </row>
    <row r="39" spans="1:38" s="87" customFormat="1" ht="12.75">
      <c r="A39" s="95"/>
      <c r="B39" s="112" t="s">
        <v>623</v>
      </c>
      <c r="C39" s="33"/>
      <c r="D39" s="52">
        <f>SUM(D9:D12,D14:D17,D19:D24,D26:D31,D33:D37)</f>
        <v>6451619</v>
      </c>
      <c r="E39" s="53">
        <f>SUM(E9:E12,E14:E17,E19:E24,E26:E31,E33:E37)</f>
        <v>1828973</v>
      </c>
      <c r="F39" s="54">
        <f t="shared" si="0"/>
        <v>8280592</v>
      </c>
      <c r="G39" s="52">
        <f>SUM(G9:G12,G14:G17,G19:G24,G26:G31,G33:G37)</f>
        <v>6820506</v>
      </c>
      <c r="H39" s="53">
        <f>SUM(H9:H12,H14:H17,H19:H24,H26:H31,H33:H37)</f>
        <v>1899930</v>
      </c>
      <c r="I39" s="89">
        <f t="shared" si="1"/>
        <v>8720436</v>
      </c>
      <c r="J39" s="52">
        <f>SUM(J9:J12,J14:J17,J19:J24,J26:J31,J33:J37)</f>
        <v>1332603</v>
      </c>
      <c r="K39" s="90">
        <f>SUM(K9:K12,K14:K17,K19:K24,K26:K31,K33:K37)</f>
        <v>196441</v>
      </c>
      <c r="L39" s="53">
        <f t="shared" si="2"/>
        <v>1529044</v>
      </c>
      <c r="M39" s="55">
        <f t="shared" si="3"/>
        <v>0.18465394744723565</v>
      </c>
      <c r="N39" s="74">
        <f>SUM(N9:N12,N14:N17,N19:N24,N26:N31,N33:N37)</f>
        <v>1163847</v>
      </c>
      <c r="O39" s="75">
        <f>SUM(O9:O12,O14:O17,O19:O24,O26:O31,O33:O37)</f>
        <v>319668</v>
      </c>
      <c r="P39" s="76">
        <f t="shared" si="4"/>
        <v>1483515</v>
      </c>
      <c r="Q39" s="55">
        <f t="shared" si="5"/>
        <v>0.17011936100442684</v>
      </c>
      <c r="R39" s="74">
        <f>SUM(R9:R12,R14:R17,R19:R24,R26:R31,R33:R37)</f>
        <v>1091522</v>
      </c>
      <c r="S39" s="76">
        <f>SUM(S9:S12,S14:S17,S19:S24,S26:S31,S33:S37)</f>
        <v>290952</v>
      </c>
      <c r="T39" s="76">
        <f t="shared" si="6"/>
        <v>1382474</v>
      </c>
      <c r="U39" s="55">
        <f t="shared" si="7"/>
        <v>0.1585326696967904</v>
      </c>
      <c r="V39" s="74">
        <f>SUM(V9:V12,V14:V17,V19:V24,V26:V31,V33:V37)</f>
        <v>1620893</v>
      </c>
      <c r="W39" s="76">
        <f>SUM(W9:W12,W14:W17,W19:W24,W26:W31,W33:W37)</f>
        <v>349520</v>
      </c>
      <c r="X39" s="76">
        <f t="shared" si="8"/>
        <v>1970413</v>
      </c>
      <c r="Y39" s="55">
        <f t="shared" si="9"/>
        <v>0.2259534959031865</v>
      </c>
      <c r="Z39" s="52">
        <f t="shared" si="10"/>
        <v>5208865</v>
      </c>
      <c r="AA39" s="53">
        <f t="shared" si="11"/>
        <v>1156581</v>
      </c>
      <c r="AB39" s="53">
        <f t="shared" si="12"/>
        <v>6365446</v>
      </c>
      <c r="AC39" s="55">
        <f t="shared" si="13"/>
        <v>0.7299458421574334</v>
      </c>
      <c r="AD39" s="52">
        <f>SUM(AD9:AD12,AD14:AD17,AD19:AD24,AD26:AD31,AD33:AD37)</f>
        <v>1357545</v>
      </c>
      <c r="AE39" s="53">
        <f>SUM(AE9:AE12,AE14:AE17,AE19:AE24,AE26:AE31,AE33:AE37)</f>
        <v>535060</v>
      </c>
      <c r="AF39" s="53">
        <f t="shared" si="14"/>
        <v>1892605</v>
      </c>
      <c r="AG39" s="55">
        <f t="shared" si="15"/>
        <v>0.8496586228703553</v>
      </c>
      <c r="AH39" s="55">
        <f t="shared" si="16"/>
        <v>0.041111589581555474</v>
      </c>
      <c r="AI39" s="96">
        <f>SUM(AI9:AI12,AI14:AI17,AI19:AI24,AI26:AI31,AI33:AI37)</f>
        <v>7571156</v>
      </c>
      <c r="AJ39" s="96">
        <f>SUM(AJ9:AJ12,AJ14:AJ17,AJ19:AJ24,AJ26:AJ31,AJ33:AJ37)</f>
        <v>7634372</v>
      </c>
      <c r="AK39" s="96">
        <f>SUM(AK9:AK12,AK14:AK17,AK19:AK24,AK26:AK31,AK33:AK37)</f>
        <v>6486610</v>
      </c>
      <c r="AL39" s="96"/>
    </row>
    <row r="40" spans="1:38" s="15" customFormat="1" ht="12.75">
      <c r="A40" s="97"/>
      <c r="B40" s="98"/>
      <c r="C40" s="99"/>
      <c r="D40" s="100"/>
      <c r="E40" s="100"/>
      <c r="F40" s="101"/>
      <c r="G40" s="102"/>
      <c r="H40" s="100"/>
      <c r="I40" s="103"/>
      <c r="J40" s="102"/>
      <c r="K40" s="104"/>
      <c r="L40" s="100"/>
      <c r="M40" s="103"/>
      <c r="N40" s="102"/>
      <c r="O40" s="104"/>
      <c r="P40" s="100"/>
      <c r="Q40" s="103"/>
      <c r="R40" s="102"/>
      <c r="S40" s="104"/>
      <c r="T40" s="100"/>
      <c r="U40" s="103"/>
      <c r="V40" s="102"/>
      <c r="W40" s="104"/>
      <c r="X40" s="100"/>
      <c r="Y40" s="103"/>
      <c r="Z40" s="102"/>
      <c r="AA40" s="104"/>
      <c r="AB40" s="100"/>
      <c r="AC40" s="103"/>
      <c r="AD40" s="102"/>
      <c r="AE40" s="100"/>
      <c r="AF40" s="100"/>
      <c r="AG40" s="103"/>
      <c r="AH40" s="103"/>
      <c r="AI40" s="14"/>
      <c r="AJ40" s="14"/>
      <c r="AK40" s="14"/>
      <c r="AL40" s="14"/>
    </row>
    <row r="41" spans="1:38" s="15" customFormat="1" ht="12.75">
      <c r="A41" s="14"/>
      <c r="B41" s="9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</row>
    <row r="42" spans="1:3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A7">
      <selection activeCell="G9" sqref="G9:H27"/>
    </sheetView>
  </sheetViews>
  <sheetFormatPr defaultColWidth="9.140625" defaultRowHeight="12.75"/>
  <cols>
    <col min="1" max="1" width="2.710937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7" t="s">
        <v>0</v>
      </c>
      <c r="E4" s="117"/>
      <c r="F4" s="117"/>
      <c r="G4" s="117" t="s">
        <v>1</v>
      </c>
      <c r="H4" s="117"/>
      <c r="I4" s="117"/>
      <c r="J4" s="114" t="s">
        <v>2</v>
      </c>
      <c r="K4" s="115"/>
      <c r="L4" s="115"/>
      <c r="M4" s="116"/>
      <c r="N4" s="114" t="s">
        <v>3</v>
      </c>
      <c r="O4" s="118"/>
      <c r="P4" s="118"/>
      <c r="Q4" s="119"/>
      <c r="R4" s="114" t="s">
        <v>4</v>
      </c>
      <c r="S4" s="118"/>
      <c r="T4" s="118"/>
      <c r="U4" s="119"/>
      <c r="V4" s="114" t="s">
        <v>5</v>
      </c>
      <c r="W4" s="120"/>
      <c r="X4" s="120"/>
      <c r="Y4" s="121"/>
      <c r="Z4" s="114" t="s">
        <v>6</v>
      </c>
      <c r="AA4" s="115"/>
      <c r="AB4" s="115"/>
      <c r="AC4" s="116"/>
      <c r="AD4" s="114" t="s">
        <v>7</v>
      </c>
      <c r="AE4" s="115"/>
      <c r="AF4" s="115"/>
      <c r="AG4" s="116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93" t="s">
        <v>24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 t="s">
        <v>94</v>
      </c>
      <c r="B9" s="94" t="s">
        <v>41</v>
      </c>
      <c r="C9" s="40" t="s">
        <v>42</v>
      </c>
      <c r="D9" s="41">
        <v>13503919</v>
      </c>
      <c r="E9" s="42">
        <v>2248236</v>
      </c>
      <c r="F9" s="43">
        <f>$D9+$E9</f>
        <v>15752155</v>
      </c>
      <c r="G9" s="41">
        <v>13898134</v>
      </c>
      <c r="H9" s="42">
        <v>2934433</v>
      </c>
      <c r="I9" s="44">
        <f>$G9+$H9</f>
        <v>16832567</v>
      </c>
      <c r="J9" s="41">
        <v>2748758</v>
      </c>
      <c r="K9" s="42">
        <v>199956</v>
      </c>
      <c r="L9" s="42">
        <f>$J9+$K9</f>
        <v>2948714</v>
      </c>
      <c r="M9" s="45">
        <f>IF($F9=0,0,$L9/$F9)</f>
        <v>0.18719432357033053</v>
      </c>
      <c r="N9" s="46">
        <v>3585580</v>
      </c>
      <c r="O9" s="47">
        <v>465510</v>
      </c>
      <c r="P9" s="48">
        <f>$N9+$O9</f>
        <v>4051090</v>
      </c>
      <c r="Q9" s="45">
        <f>IF($I9=0,0,$P9/$I9)</f>
        <v>0.24066976831281883</v>
      </c>
      <c r="R9" s="46">
        <v>3038666</v>
      </c>
      <c r="S9" s="48">
        <v>383759</v>
      </c>
      <c r="T9" s="48">
        <f>$R9+$S9</f>
        <v>3422425</v>
      </c>
      <c r="U9" s="45">
        <f>IF($I9=0,0,$T9/$I9)</f>
        <v>0.20332163240461185</v>
      </c>
      <c r="V9" s="46">
        <v>959085</v>
      </c>
      <c r="W9" s="48">
        <v>891508</v>
      </c>
      <c r="X9" s="48">
        <f>$V9+$W9</f>
        <v>1850593</v>
      </c>
      <c r="Y9" s="45">
        <f>IF($I9=0,0,$X9/$I9)</f>
        <v>0.1099412228687401</v>
      </c>
      <c r="Z9" s="41">
        <f>(($J9+$N9)+$R9)+$V9</f>
        <v>10332089</v>
      </c>
      <c r="AA9" s="42">
        <f>(($K9+$O9)+$S9)+$W9</f>
        <v>1940733</v>
      </c>
      <c r="AB9" s="42">
        <f>$Z9+$AA9</f>
        <v>12272822</v>
      </c>
      <c r="AC9" s="45">
        <f>IF($I9=0,0,$AB9/$I9)</f>
        <v>0.7291117272843768</v>
      </c>
      <c r="AD9" s="41">
        <v>3300618</v>
      </c>
      <c r="AE9" s="42">
        <v>888477</v>
      </c>
      <c r="AF9" s="42">
        <f>$AD9+$AE9</f>
        <v>4189095</v>
      </c>
      <c r="AG9" s="45">
        <f>IF($AJ9=0,0,$AK9/$AJ9)</f>
        <v>0.9030308629380578</v>
      </c>
      <c r="AH9" s="45">
        <f>IF($AF9=0,0,$X9/$AF9-1)</f>
        <v>-0.5582356093619266</v>
      </c>
      <c r="AI9" s="14">
        <v>13271410</v>
      </c>
      <c r="AJ9" s="14">
        <v>13703556</v>
      </c>
      <c r="AK9" s="14">
        <v>12374734</v>
      </c>
      <c r="AL9" s="14"/>
    </row>
    <row r="10" spans="1:38" s="15" customFormat="1" ht="12.75">
      <c r="A10" s="30" t="s">
        <v>94</v>
      </c>
      <c r="B10" s="94" t="s">
        <v>43</v>
      </c>
      <c r="C10" s="40" t="s">
        <v>44</v>
      </c>
      <c r="D10" s="41">
        <v>19626715</v>
      </c>
      <c r="E10" s="42">
        <v>5270489</v>
      </c>
      <c r="F10" s="44">
        <f aca="true" t="shared" si="0" ref="F10:F27">$D10+$E10</f>
        <v>24897204</v>
      </c>
      <c r="G10" s="41">
        <v>19626715</v>
      </c>
      <c r="H10" s="42">
        <v>6474589</v>
      </c>
      <c r="I10" s="44">
        <f aca="true" t="shared" si="1" ref="I10:I27">$G10+$H10</f>
        <v>26101304</v>
      </c>
      <c r="J10" s="41">
        <v>4860933</v>
      </c>
      <c r="K10" s="42">
        <v>1128157</v>
      </c>
      <c r="L10" s="42">
        <f aca="true" t="shared" si="2" ref="L10:L27">$J10+$K10</f>
        <v>5989090</v>
      </c>
      <c r="M10" s="45">
        <f aca="true" t="shared" si="3" ref="M10:M27">IF($F10=0,0,$L10/$F10)</f>
        <v>0.24055271427265487</v>
      </c>
      <c r="N10" s="46">
        <v>5110795</v>
      </c>
      <c r="O10" s="47">
        <v>1697396</v>
      </c>
      <c r="P10" s="48">
        <f aca="true" t="shared" si="4" ref="P10:P27">$N10+$O10</f>
        <v>6808191</v>
      </c>
      <c r="Q10" s="45">
        <f aca="true" t="shared" si="5" ref="Q10:Q27">IF($I10=0,0,$P10/$I10)</f>
        <v>0.2608371980189189</v>
      </c>
      <c r="R10" s="46">
        <v>4592524</v>
      </c>
      <c r="S10" s="48">
        <v>1447340</v>
      </c>
      <c r="T10" s="48">
        <f aca="true" t="shared" si="6" ref="T10:T27">$R10+$S10</f>
        <v>6039864</v>
      </c>
      <c r="U10" s="45">
        <f aca="true" t="shared" si="7" ref="U10:U27">IF($I10=0,0,$T10/$I10)</f>
        <v>0.23140085261640567</v>
      </c>
      <c r="V10" s="46">
        <v>6026350</v>
      </c>
      <c r="W10" s="48">
        <v>2348799</v>
      </c>
      <c r="X10" s="48">
        <f aca="true" t="shared" si="8" ref="X10:X27">$V10+$W10</f>
        <v>8375149</v>
      </c>
      <c r="Y10" s="45">
        <f aca="true" t="shared" si="9" ref="Y10:Y27">IF($I10=0,0,$X10/$I10)</f>
        <v>0.320870903614624</v>
      </c>
      <c r="Z10" s="41">
        <f aca="true" t="shared" si="10" ref="Z10:Z27">(($J10+$N10)+$R10)+$V10</f>
        <v>20590602</v>
      </c>
      <c r="AA10" s="42">
        <f aca="true" t="shared" si="11" ref="AA10:AA27">(($K10+$O10)+$S10)+$W10</f>
        <v>6621692</v>
      </c>
      <c r="AB10" s="42">
        <f aca="true" t="shared" si="12" ref="AB10:AB27">$Z10+$AA10</f>
        <v>27212294</v>
      </c>
      <c r="AC10" s="45">
        <f aca="true" t="shared" si="13" ref="AC10:AC27">IF($I10=0,0,$AB10/$I10)</f>
        <v>1.0425645400704884</v>
      </c>
      <c r="AD10" s="41">
        <v>5541960</v>
      </c>
      <c r="AE10" s="42">
        <v>1310884</v>
      </c>
      <c r="AF10" s="42">
        <f aca="true" t="shared" si="14" ref="AF10:AF27">$AD10+$AE10</f>
        <v>6852844</v>
      </c>
      <c r="AG10" s="45">
        <f aca="true" t="shared" si="15" ref="AG10:AG27">IF($AJ10=0,0,$AK10/$AJ10)</f>
        <v>0.9359070891786713</v>
      </c>
      <c r="AH10" s="45">
        <f aca="true" t="shared" si="16" ref="AH10:AH27">IF($AF10=0,0,$X10/$AF10-1)</f>
        <v>0.2221420770704834</v>
      </c>
      <c r="AI10" s="14">
        <v>21544826</v>
      </c>
      <c r="AJ10" s="14">
        <v>21820666</v>
      </c>
      <c r="AK10" s="14">
        <v>20422116</v>
      </c>
      <c r="AL10" s="14"/>
    </row>
    <row r="11" spans="1:38" s="15" customFormat="1" ht="12.75">
      <c r="A11" s="30" t="s">
        <v>94</v>
      </c>
      <c r="B11" s="94" t="s">
        <v>45</v>
      </c>
      <c r="C11" s="40" t="s">
        <v>46</v>
      </c>
      <c r="D11" s="41">
        <v>12008872</v>
      </c>
      <c r="E11" s="42">
        <v>3161765</v>
      </c>
      <c r="F11" s="43">
        <f t="shared" si="0"/>
        <v>15170637</v>
      </c>
      <c r="G11" s="41">
        <v>12570387</v>
      </c>
      <c r="H11" s="42">
        <v>3050998</v>
      </c>
      <c r="I11" s="44">
        <f t="shared" si="1"/>
        <v>15621385</v>
      </c>
      <c r="J11" s="41">
        <v>2606884</v>
      </c>
      <c r="K11" s="42">
        <v>270800</v>
      </c>
      <c r="L11" s="42">
        <f t="shared" si="2"/>
        <v>2877684</v>
      </c>
      <c r="M11" s="45">
        <f t="shared" si="3"/>
        <v>0.18968775009249778</v>
      </c>
      <c r="N11" s="46">
        <v>3065609</v>
      </c>
      <c r="O11" s="47">
        <v>574014</v>
      </c>
      <c r="P11" s="48">
        <f t="shared" si="4"/>
        <v>3639623</v>
      </c>
      <c r="Q11" s="45">
        <f t="shared" si="5"/>
        <v>0.23298977651469444</v>
      </c>
      <c r="R11" s="46">
        <v>2858172</v>
      </c>
      <c r="S11" s="48">
        <v>402105</v>
      </c>
      <c r="T11" s="48">
        <f t="shared" si="6"/>
        <v>3260277</v>
      </c>
      <c r="U11" s="45">
        <f t="shared" si="7"/>
        <v>0.20870601422345073</v>
      </c>
      <c r="V11" s="46">
        <v>3600149</v>
      </c>
      <c r="W11" s="48">
        <v>1397238</v>
      </c>
      <c r="X11" s="48">
        <f t="shared" si="8"/>
        <v>4997387</v>
      </c>
      <c r="Y11" s="45">
        <f t="shared" si="9"/>
        <v>0.3199067816329986</v>
      </c>
      <c r="Z11" s="41">
        <f t="shared" si="10"/>
        <v>12130814</v>
      </c>
      <c r="AA11" s="42">
        <f t="shared" si="11"/>
        <v>2644157</v>
      </c>
      <c r="AB11" s="42">
        <f t="shared" si="12"/>
        <v>14774971</v>
      </c>
      <c r="AC11" s="45">
        <f t="shared" si="13"/>
        <v>0.9458169682137659</v>
      </c>
      <c r="AD11" s="41">
        <v>3360671</v>
      </c>
      <c r="AE11" s="42">
        <v>840315</v>
      </c>
      <c r="AF11" s="42">
        <f t="shared" si="14"/>
        <v>4200986</v>
      </c>
      <c r="AG11" s="45">
        <f t="shared" si="15"/>
        <v>0.9946638997126094</v>
      </c>
      <c r="AH11" s="45">
        <f t="shared" si="16"/>
        <v>0.18957478077765555</v>
      </c>
      <c r="AI11" s="14">
        <v>11853476</v>
      </c>
      <c r="AJ11" s="14">
        <v>11886958</v>
      </c>
      <c r="AK11" s="14">
        <v>11823528</v>
      </c>
      <c r="AL11" s="14"/>
    </row>
    <row r="12" spans="1:38" s="87" customFormat="1" ht="12.75">
      <c r="A12" s="95"/>
      <c r="B12" s="112" t="s">
        <v>609</v>
      </c>
      <c r="C12" s="33"/>
      <c r="D12" s="52">
        <f>SUM(D9:D11)</f>
        <v>45139506</v>
      </c>
      <c r="E12" s="53">
        <f>SUM(E9:E11)</f>
        <v>10680490</v>
      </c>
      <c r="F12" s="89">
        <f t="shared" si="0"/>
        <v>55819996</v>
      </c>
      <c r="G12" s="52">
        <f>SUM(G9:G11)</f>
        <v>46095236</v>
      </c>
      <c r="H12" s="53">
        <f>SUM(H9:H11)</f>
        <v>12460020</v>
      </c>
      <c r="I12" s="54">
        <f t="shared" si="1"/>
        <v>58555256</v>
      </c>
      <c r="J12" s="52">
        <f>SUM(J9:J11)</f>
        <v>10216575</v>
      </c>
      <c r="K12" s="53">
        <f>SUM(K9:K11)</f>
        <v>1598913</v>
      </c>
      <c r="L12" s="53">
        <f t="shared" si="2"/>
        <v>11815488</v>
      </c>
      <c r="M12" s="55">
        <f t="shared" si="3"/>
        <v>0.21167124411832633</v>
      </c>
      <c r="N12" s="74">
        <f>SUM(N9:N11)</f>
        <v>11761984</v>
      </c>
      <c r="O12" s="75">
        <f>SUM(O9:O11)</f>
        <v>2736920</v>
      </c>
      <c r="P12" s="76">
        <f t="shared" si="4"/>
        <v>14498904</v>
      </c>
      <c r="Q12" s="55">
        <f t="shared" si="5"/>
        <v>0.2476106329378869</v>
      </c>
      <c r="R12" s="74">
        <f>SUM(R9:R11)</f>
        <v>10489362</v>
      </c>
      <c r="S12" s="76">
        <f>SUM(S9:S11)</f>
        <v>2233204</v>
      </c>
      <c r="T12" s="76">
        <f t="shared" si="6"/>
        <v>12722566</v>
      </c>
      <c r="U12" s="55">
        <f t="shared" si="7"/>
        <v>0.2172745346720028</v>
      </c>
      <c r="V12" s="74">
        <f>SUM(V9:V11)</f>
        <v>10585584</v>
      </c>
      <c r="W12" s="76">
        <f>SUM(W9:W11)</f>
        <v>4637545</v>
      </c>
      <c r="X12" s="76">
        <f t="shared" si="8"/>
        <v>15223129</v>
      </c>
      <c r="Y12" s="55">
        <f t="shared" si="9"/>
        <v>0.25997886509112006</v>
      </c>
      <c r="Z12" s="52">
        <f t="shared" si="10"/>
        <v>43053505</v>
      </c>
      <c r="AA12" s="53">
        <f t="shared" si="11"/>
        <v>11206582</v>
      </c>
      <c r="AB12" s="53">
        <f t="shared" si="12"/>
        <v>54260087</v>
      </c>
      <c r="AC12" s="55">
        <f t="shared" si="13"/>
        <v>0.9266475924893915</v>
      </c>
      <c r="AD12" s="52">
        <f>SUM(AD9:AD11)</f>
        <v>12203249</v>
      </c>
      <c r="AE12" s="53">
        <f>SUM(AE9:AE11)</f>
        <v>3039676</v>
      </c>
      <c r="AF12" s="53">
        <f t="shared" si="14"/>
        <v>15242925</v>
      </c>
      <c r="AG12" s="55">
        <f t="shared" si="15"/>
        <v>0.9411362045829696</v>
      </c>
      <c r="AH12" s="55">
        <f t="shared" si="16"/>
        <v>-0.0012987008727000093</v>
      </c>
      <c r="AI12" s="96">
        <f>SUM(AI9:AI11)</f>
        <v>46669712</v>
      </c>
      <c r="AJ12" s="96">
        <f>SUM(AJ9:AJ11)</f>
        <v>47411180</v>
      </c>
      <c r="AK12" s="96">
        <f>SUM(AK9:AK11)</f>
        <v>44620378</v>
      </c>
      <c r="AL12" s="96"/>
    </row>
    <row r="13" spans="1:38" s="15" customFormat="1" ht="12.75">
      <c r="A13" s="30" t="s">
        <v>95</v>
      </c>
      <c r="B13" s="94" t="s">
        <v>60</v>
      </c>
      <c r="C13" s="40" t="s">
        <v>61</v>
      </c>
      <c r="D13" s="41">
        <v>2169664</v>
      </c>
      <c r="E13" s="42">
        <v>293090</v>
      </c>
      <c r="F13" s="43">
        <f t="shared" si="0"/>
        <v>2462754</v>
      </c>
      <c r="G13" s="41">
        <v>2294547</v>
      </c>
      <c r="H13" s="42">
        <v>385610</v>
      </c>
      <c r="I13" s="44">
        <f t="shared" si="1"/>
        <v>2680157</v>
      </c>
      <c r="J13" s="41">
        <v>392672</v>
      </c>
      <c r="K13" s="42">
        <v>27352</v>
      </c>
      <c r="L13" s="42">
        <f t="shared" si="2"/>
        <v>420024</v>
      </c>
      <c r="M13" s="45">
        <f t="shared" si="3"/>
        <v>0.17055053001639628</v>
      </c>
      <c r="N13" s="46">
        <v>439909</v>
      </c>
      <c r="O13" s="47">
        <v>31408</v>
      </c>
      <c r="P13" s="48">
        <f t="shared" si="4"/>
        <v>471317</v>
      </c>
      <c r="Q13" s="45">
        <f t="shared" si="5"/>
        <v>0.17585425032936502</v>
      </c>
      <c r="R13" s="46">
        <v>438779</v>
      </c>
      <c r="S13" s="48">
        <v>16692</v>
      </c>
      <c r="T13" s="48">
        <f t="shared" si="6"/>
        <v>455471</v>
      </c>
      <c r="U13" s="45">
        <f t="shared" si="7"/>
        <v>0.16994191011944448</v>
      </c>
      <c r="V13" s="46">
        <v>495186</v>
      </c>
      <c r="W13" s="48">
        <v>-26797</v>
      </c>
      <c r="X13" s="48">
        <f t="shared" si="8"/>
        <v>468389</v>
      </c>
      <c r="Y13" s="45">
        <f t="shared" si="9"/>
        <v>0.1747617770153017</v>
      </c>
      <c r="Z13" s="41">
        <f t="shared" si="10"/>
        <v>1766546</v>
      </c>
      <c r="AA13" s="42">
        <f t="shared" si="11"/>
        <v>48655</v>
      </c>
      <c r="AB13" s="42">
        <f t="shared" si="12"/>
        <v>1815201</v>
      </c>
      <c r="AC13" s="45">
        <f t="shared" si="13"/>
        <v>0.6772741298364238</v>
      </c>
      <c r="AD13" s="41">
        <v>0</v>
      </c>
      <c r="AE13" s="42">
        <v>0</v>
      </c>
      <c r="AF13" s="42">
        <f t="shared" si="14"/>
        <v>0</v>
      </c>
      <c r="AG13" s="45">
        <f t="shared" si="15"/>
        <v>0</v>
      </c>
      <c r="AH13" s="45">
        <f t="shared" si="16"/>
        <v>0</v>
      </c>
      <c r="AI13" s="14">
        <v>0</v>
      </c>
      <c r="AJ13" s="14">
        <v>0</v>
      </c>
      <c r="AK13" s="14">
        <v>0</v>
      </c>
      <c r="AL13" s="14"/>
    </row>
    <row r="14" spans="1:38" s="15" customFormat="1" ht="12.75">
      <c r="A14" s="30" t="s">
        <v>95</v>
      </c>
      <c r="B14" s="94" t="s">
        <v>229</v>
      </c>
      <c r="C14" s="40" t="s">
        <v>230</v>
      </c>
      <c r="D14" s="41">
        <v>307212</v>
      </c>
      <c r="E14" s="42">
        <v>59386</v>
      </c>
      <c r="F14" s="43">
        <f t="shared" si="0"/>
        <v>366598</v>
      </c>
      <c r="G14" s="41">
        <v>340850</v>
      </c>
      <c r="H14" s="42">
        <v>47866</v>
      </c>
      <c r="I14" s="44">
        <f t="shared" si="1"/>
        <v>388716</v>
      </c>
      <c r="J14" s="41">
        <v>72057</v>
      </c>
      <c r="K14" s="42">
        <v>2002</v>
      </c>
      <c r="L14" s="42">
        <f t="shared" si="2"/>
        <v>74059</v>
      </c>
      <c r="M14" s="45">
        <f t="shared" si="3"/>
        <v>0.20201692316924805</v>
      </c>
      <c r="N14" s="46">
        <v>79299</v>
      </c>
      <c r="O14" s="47">
        <v>10124</v>
      </c>
      <c r="P14" s="48">
        <f t="shared" si="4"/>
        <v>89423</v>
      </c>
      <c r="Q14" s="45">
        <f t="shared" si="5"/>
        <v>0.23004712952386833</v>
      </c>
      <c r="R14" s="46">
        <v>70715</v>
      </c>
      <c r="S14" s="48">
        <v>6366</v>
      </c>
      <c r="T14" s="48">
        <f t="shared" si="6"/>
        <v>77081</v>
      </c>
      <c r="U14" s="45">
        <f t="shared" si="7"/>
        <v>0.19829644264707397</v>
      </c>
      <c r="V14" s="46">
        <v>93943</v>
      </c>
      <c r="W14" s="48">
        <v>19530</v>
      </c>
      <c r="X14" s="48">
        <f t="shared" si="8"/>
        <v>113473</v>
      </c>
      <c r="Y14" s="45">
        <f t="shared" si="9"/>
        <v>0.29191749246236326</v>
      </c>
      <c r="Z14" s="41">
        <f t="shared" si="10"/>
        <v>316014</v>
      </c>
      <c r="AA14" s="42">
        <f t="shared" si="11"/>
        <v>38022</v>
      </c>
      <c r="AB14" s="42">
        <f t="shared" si="12"/>
        <v>354036</v>
      </c>
      <c r="AC14" s="45">
        <f t="shared" si="13"/>
        <v>0.9107831938999167</v>
      </c>
      <c r="AD14" s="41">
        <v>73561</v>
      </c>
      <c r="AE14" s="42">
        <v>47146</v>
      </c>
      <c r="AF14" s="42">
        <f t="shared" si="14"/>
        <v>120707</v>
      </c>
      <c r="AG14" s="45">
        <f t="shared" si="15"/>
        <v>0.8772817611985935</v>
      </c>
      <c r="AH14" s="45">
        <f t="shared" si="16"/>
        <v>-0.05993024431060334</v>
      </c>
      <c r="AI14" s="14">
        <v>355285</v>
      </c>
      <c r="AJ14" s="14">
        <v>392460</v>
      </c>
      <c r="AK14" s="14">
        <v>344298</v>
      </c>
      <c r="AL14" s="14"/>
    </row>
    <row r="15" spans="1:38" s="15" customFormat="1" ht="12.75">
      <c r="A15" s="30" t="s">
        <v>95</v>
      </c>
      <c r="B15" s="94" t="s">
        <v>231</v>
      </c>
      <c r="C15" s="40" t="s">
        <v>232</v>
      </c>
      <c r="D15" s="41">
        <v>245103</v>
      </c>
      <c r="E15" s="42">
        <v>63230</v>
      </c>
      <c r="F15" s="43">
        <f t="shared" si="0"/>
        <v>308333</v>
      </c>
      <c r="G15" s="41">
        <v>245103</v>
      </c>
      <c r="H15" s="42">
        <v>63230</v>
      </c>
      <c r="I15" s="44">
        <f t="shared" si="1"/>
        <v>308333</v>
      </c>
      <c r="J15" s="41">
        <v>60624</v>
      </c>
      <c r="K15" s="42">
        <v>6152</v>
      </c>
      <c r="L15" s="42">
        <f t="shared" si="2"/>
        <v>66776</v>
      </c>
      <c r="M15" s="45">
        <f t="shared" si="3"/>
        <v>0.2165710449416702</v>
      </c>
      <c r="N15" s="46">
        <v>60645</v>
      </c>
      <c r="O15" s="47">
        <v>8674</v>
      </c>
      <c r="P15" s="48">
        <f t="shared" si="4"/>
        <v>69319</v>
      </c>
      <c r="Q15" s="45">
        <f t="shared" si="5"/>
        <v>0.22481862142553669</v>
      </c>
      <c r="R15" s="46">
        <v>56710</v>
      </c>
      <c r="S15" s="48">
        <v>12298</v>
      </c>
      <c r="T15" s="48">
        <f t="shared" si="6"/>
        <v>69008</v>
      </c>
      <c r="U15" s="45">
        <f t="shared" si="7"/>
        <v>0.2238099716864559</v>
      </c>
      <c r="V15" s="46">
        <v>60175</v>
      </c>
      <c r="W15" s="48">
        <v>17727</v>
      </c>
      <c r="X15" s="48">
        <f t="shared" si="8"/>
        <v>77902</v>
      </c>
      <c r="Y15" s="45">
        <f t="shared" si="9"/>
        <v>0.25265540827611704</v>
      </c>
      <c r="Z15" s="41">
        <f t="shared" si="10"/>
        <v>238154</v>
      </c>
      <c r="AA15" s="42">
        <f t="shared" si="11"/>
        <v>44851</v>
      </c>
      <c r="AB15" s="42">
        <f t="shared" si="12"/>
        <v>283005</v>
      </c>
      <c r="AC15" s="45">
        <f t="shared" si="13"/>
        <v>0.9178550463297798</v>
      </c>
      <c r="AD15" s="41">
        <v>61033</v>
      </c>
      <c r="AE15" s="42">
        <v>0</v>
      </c>
      <c r="AF15" s="42">
        <f t="shared" si="14"/>
        <v>61033</v>
      </c>
      <c r="AG15" s="45">
        <f t="shared" si="15"/>
        <v>0</v>
      </c>
      <c r="AH15" s="45">
        <f t="shared" si="16"/>
        <v>0.2763914603575115</v>
      </c>
      <c r="AI15" s="14">
        <v>0</v>
      </c>
      <c r="AJ15" s="14">
        <v>0</v>
      </c>
      <c r="AK15" s="14">
        <v>212403</v>
      </c>
      <c r="AL15" s="14"/>
    </row>
    <row r="16" spans="1:38" s="15" customFormat="1" ht="12.75">
      <c r="A16" s="30" t="s">
        <v>114</v>
      </c>
      <c r="B16" s="94" t="s">
        <v>233</v>
      </c>
      <c r="C16" s="40" t="s">
        <v>234</v>
      </c>
      <c r="D16" s="41">
        <v>274875</v>
      </c>
      <c r="E16" s="42">
        <v>18235</v>
      </c>
      <c r="F16" s="43">
        <f t="shared" si="0"/>
        <v>293110</v>
      </c>
      <c r="G16" s="41">
        <v>274875</v>
      </c>
      <c r="H16" s="42">
        <v>18235</v>
      </c>
      <c r="I16" s="44">
        <f t="shared" si="1"/>
        <v>293110</v>
      </c>
      <c r="J16" s="41">
        <v>52791</v>
      </c>
      <c r="K16" s="42">
        <v>833</v>
      </c>
      <c r="L16" s="42">
        <f t="shared" si="2"/>
        <v>53624</v>
      </c>
      <c r="M16" s="45">
        <f t="shared" si="3"/>
        <v>0.18294838115383302</v>
      </c>
      <c r="N16" s="46">
        <v>56380</v>
      </c>
      <c r="O16" s="47">
        <v>3367</v>
      </c>
      <c r="P16" s="48">
        <f t="shared" si="4"/>
        <v>59747</v>
      </c>
      <c r="Q16" s="45">
        <f t="shared" si="5"/>
        <v>0.20383814950018764</v>
      </c>
      <c r="R16" s="46">
        <v>64272</v>
      </c>
      <c r="S16" s="48">
        <v>229</v>
      </c>
      <c r="T16" s="48">
        <f t="shared" si="6"/>
        <v>64501</v>
      </c>
      <c r="U16" s="45">
        <f t="shared" si="7"/>
        <v>0.22005731636586948</v>
      </c>
      <c r="V16" s="46">
        <v>67739</v>
      </c>
      <c r="W16" s="48">
        <v>985</v>
      </c>
      <c r="X16" s="48">
        <f t="shared" si="8"/>
        <v>68724</v>
      </c>
      <c r="Y16" s="45">
        <f t="shared" si="9"/>
        <v>0.23446487666746274</v>
      </c>
      <c r="Z16" s="41">
        <f t="shared" si="10"/>
        <v>241182</v>
      </c>
      <c r="AA16" s="42">
        <f t="shared" si="11"/>
        <v>5414</v>
      </c>
      <c r="AB16" s="42">
        <f t="shared" si="12"/>
        <v>246596</v>
      </c>
      <c r="AC16" s="45">
        <f t="shared" si="13"/>
        <v>0.8413087236873529</v>
      </c>
      <c r="AD16" s="41">
        <v>58957</v>
      </c>
      <c r="AE16" s="42">
        <v>14393</v>
      </c>
      <c r="AF16" s="42">
        <f t="shared" si="14"/>
        <v>73350</v>
      </c>
      <c r="AG16" s="45">
        <f t="shared" si="15"/>
        <v>0.7104252867968002</v>
      </c>
      <c r="AH16" s="45">
        <f t="shared" si="16"/>
        <v>-0.06306748466257672</v>
      </c>
      <c r="AI16" s="14">
        <v>310730</v>
      </c>
      <c r="AJ16" s="14">
        <v>308145</v>
      </c>
      <c r="AK16" s="14">
        <v>218914</v>
      </c>
      <c r="AL16" s="14"/>
    </row>
    <row r="17" spans="1:38" s="87" customFormat="1" ht="12.75">
      <c r="A17" s="95"/>
      <c r="B17" s="112" t="s">
        <v>624</v>
      </c>
      <c r="C17" s="33"/>
      <c r="D17" s="52">
        <f>SUM(D13:D16)</f>
        <v>2996854</v>
      </c>
      <c r="E17" s="53">
        <f>SUM(E13:E16)</f>
        <v>433941</v>
      </c>
      <c r="F17" s="89">
        <f t="shared" si="0"/>
        <v>3430795</v>
      </c>
      <c r="G17" s="52">
        <f>SUM(G13:G16)</f>
        <v>3155375</v>
      </c>
      <c r="H17" s="53">
        <f>SUM(H13:H16)</f>
        <v>514941</v>
      </c>
      <c r="I17" s="54">
        <f t="shared" si="1"/>
        <v>3670316</v>
      </c>
      <c r="J17" s="52">
        <f>SUM(J13:J16)</f>
        <v>578144</v>
      </c>
      <c r="K17" s="53">
        <f>SUM(K13:K16)</f>
        <v>36339</v>
      </c>
      <c r="L17" s="53">
        <f t="shared" si="2"/>
        <v>614483</v>
      </c>
      <c r="M17" s="55">
        <f t="shared" si="3"/>
        <v>0.17910804930052657</v>
      </c>
      <c r="N17" s="74">
        <f>SUM(N13:N16)</f>
        <v>636233</v>
      </c>
      <c r="O17" s="75">
        <f>SUM(O13:O16)</f>
        <v>53573</v>
      </c>
      <c r="P17" s="76">
        <f t="shared" si="4"/>
        <v>689806</v>
      </c>
      <c r="Q17" s="55">
        <f t="shared" si="5"/>
        <v>0.18794185568763017</v>
      </c>
      <c r="R17" s="74">
        <f>SUM(R13:R16)</f>
        <v>630476</v>
      </c>
      <c r="S17" s="76">
        <f>SUM(S13:S16)</f>
        <v>35585</v>
      </c>
      <c r="T17" s="76">
        <f t="shared" si="6"/>
        <v>666061</v>
      </c>
      <c r="U17" s="55">
        <f t="shared" si="7"/>
        <v>0.18147238548397468</v>
      </c>
      <c r="V17" s="74">
        <f>SUM(V13:V16)</f>
        <v>717043</v>
      </c>
      <c r="W17" s="76">
        <f>SUM(W13:W16)</f>
        <v>11445</v>
      </c>
      <c r="X17" s="76">
        <f t="shared" si="8"/>
        <v>728488</v>
      </c>
      <c r="Y17" s="55">
        <f t="shared" si="9"/>
        <v>0.19848100272565086</v>
      </c>
      <c r="Z17" s="52">
        <f t="shared" si="10"/>
        <v>2561896</v>
      </c>
      <c r="AA17" s="53">
        <f t="shared" si="11"/>
        <v>136942</v>
      </c>
      <c r="AB17" s="53">
        <f t="shared" si="12"/>
        <v>2698838</v>
      </c>
      <c r="AC17" s="55">
        <f t="shared" si="13"/>
        <v>0.7353148884183269</v>
      </c>
      <c r="AD17" s="52">
        <f>SUM(AD13:AD16)</f>
        <v>193551</v>
      </c>
      <c r="AE17" s="53">
        <f>SUM(AE13:AE16)</f>
        <v>61539</v>
      </c>
      <c r="AF17" s="53">
        <f t="shared" si="14"/>
        <v>255090</v>
      </c>
      <c r="AG17" s="55">
        <f t="shared" si="15"/>
        <v>1.1070646084455578</v>
      </c>
      <c r="AH17" s="55">
        <f t="shared" si="16"/>
        <v>1.855807754125995</v>
      </c>
      <c r="AI17" s="96">
        <f>SUM(AI13:AI16)</f>
        <v>666015</v>
      </c>
      <c r="AJ17" s="96">
        <f>SUM(AJ13:AJ16)</f>
        <v>700605</v>
      </c>
      <c r="AK17" s="96">
        <f>SUM(AK13:AK16)</f>
        <v>775615</v>
      </c>
      <c r="AL17" s="96"/>
    </row>
    <row r="18" spans="1:38" s="15" customFormat="1" ht="12.75">
      <c r="A18" s="30" t="s">
        <v>95</v>
      </c>
      <c r="B18" s="94" t="s">
        <v>235</v>
      </c>
      <c r="C18" s="40" t="s">
        <v>236</v>
      </c>
      <c r="D18" s="41">
        <v>115044</v>
      </c>
      <c r="E18" s="42">
        <v>44006</v>
      </c>
      <c r="F18" s="43">
        <f t="shared" si="0"/>
        <v>159050</v>
      </c>
      <c r="G18" s="41">
        <v>115044</v>
      </c>
      <c r="H18" s="42">
        <v>44006</v>
      </c>
      <c r="I18" s="44">
        <f t="shared" si="1"/>
        <v>159050</v>
      </c>
      <c r="J18" s="41">
        <v>26896</v>
      </c>
      <c r="K18" s="42">
        <v>1729</v>
      </c>
      <c r="L18" s="42">
        <f t="shared" si="2"/>
        <v>28625</v>
      </c>
      <c r="M18" s="45">
        <f t="shared" si="3"/>
        <v>0.1799748506758881</v>
      </c>
      <c r="N18" s="46">
        <v>29055</v>
      </c>
      <c r="O18" s="47">
        <v>6001</v>
      </c>
      <c r="P18" s="48">
        <f t="shared" si="4"/>
        <v>35056</v>
      </c>
      <c r="Q18" s="45">
        <f t="shared" si="5"/>
        <v>0.2204086765168186</v>
      </c>
      <c r="R18" s="46">
        <v>29896</v>
      </c>
      <c r="S18" s="48">
        <v>9110</v>
      </c>
      <c r="T18" s="48">
        <f t="shared" si="6"/>
        <v>39006</v>
      </c>
      <c r="U18" s="45">
        <f t="shared" si="7"/>
        <v>0.24524363407733418</v>
      </c>
      <c r="V18" s="46">
        <v>30886</v>
      </c>
      <c r="W18" s="48">
        <v>5566</v>
      </c>
      <c r="X18" s="48">
        <f t="shared" si="8"/>
        <v>36452</v>
      </c>
      <c r="Y18" s="45">
        <f t="shared" si="9"/>
        <v>0.22918579063187677</v>
      </c>
      <c r="Z18" s="41">
        <f t="shared" si="10"/>
        <v>116733</v>
      </c>
      <c r="AA18" s="42">
        <f t="shared" si="11"/>
        <v>22406</v>
      </c>
      <c r="AB18" s="42">
        <f t="shared" si="12"/>
        <v>139139</v>
      </c>
      <c r="AC18" s="45">
        <f t="shared" si="13"/>
        <v>0.8748129519019177</v>
      </c>
      <c r="AD18" s="41">
        <v>0</v>
      </c>
      <c r="AE18" s="42">
        <v>0</v>
      </c>
      <c r="AF18" s="42">
        <f t="shared" si="14"/>
        <v>0</v>
      </c>
      <c r="AG18" s="45">
        <f t="shared" si="15"/>
        <v>0</v>
      </c>
      <c r="AH18" s="45">
        <f t="shared" si="16"/>
        <v>0</v>
      </c>
      <c r="AI18" s="14">
        <v>0</v>
      </c>
      <c r="AJ18" s="14">
        <v>0</v>
      </c>
      <c r="AK18" s="14">
        <v>0</v>
      </c>
      <c r="AL18" s="14"/>
    </row>
    <row r="19" spans="1:38" s="15" customFormat="1" ht="12.75">
      <c r="A19" s="30" t="s">
        <v>95</v>
      </c>
      <c r="B19" s="94" t="s">
        <v>237</v>
      </c>
      <c r="C19" s="40" t="s">
        <v>238</v>
      </c>
      <c r="D19" s="41">
        <v>299374</v>
      </c>
      <c r="E19" s="42">
        <v>116968</v>
      </c>
      <c r="F19" s="43">
        <f t="shared" si="0"/>
        <v>416342</v>
      </c>
      <c r="G19" s="41">
        <v>299374</v>
      </c>
      <c r="H19" s="42">
        <v>116968</v>
      </c>
      <c r="I19" s="44">
        <f t="shared" si="1"/>
        <v>416342</v>
      </c>
      <c r="J19" s="41">
        <v>50592</v>
      </c>
      <c r="K19" s="42">
        <v>2563</v>
      </c>
      <c r="L19" s="42">
        <f t="shared" si="2"/>
        <v>53155</v>
      </c>
      <c r="M19" s="45">
        <f t="shared" si="3"/>
        <v>0.1276714816184771</v>
      </c>
      <c r="N19" s="46">
        <v>82586</v>
      </c>
      <c r="O19" s="47">
        <v>30170</v>
      </c>
      <c r="P19" s="48">
        <f t="shared" si="4"/>
        <v>112756</v>
      </c>
      <c r="Q19" s="45">
        <f t="shared" si="5"/>
        <v>0.2708254271728531</v>
      </c>
      <c r="R19" s="46">
        <v>67622</v>
      </c>
      <c r="S19" s="48">
        <v>11772</v>
      </c>
      <c r="T19" s="48">
        <f t="shared" si="6"/>
        <v>79394</v>
      </c>
      <c r="U19" s="45">
        <f t="shared" si="7"/>
        <v>0.19069418891200024</v>
      </c>
      <c r="V19" s="46">
        <v>71932</v>
      </c>
      <c r="W19" s="48">
        <v>32389</v>
      </c>
      <c r="X19" s="48">
        <f t="shared" si="8"/>
        <v>104321</v>
      </c>
      <c r="Y19" s="45">
        <f t="shared" si="9"/>
        <v>0.2505656407472703</v>
      </c>
      <c r="Z19" s="41">
        <f t="shared" si="10"/>
        <v>272732</v>
      </c>
      <c r="AA19" s="42">
        <f t="shared" si="11"/>
        <v>76894</v>
      </c>
      <c r="AB19" s="42">
        <f t="shared" si="12"/>
        <v>349626</v>
      </c>
      <c r="AC19" s="45">
        <f t="shared" si="13"/>
        <v>0.8397567384506007</v>
      </c>
      <c r="AD19" s="41">
        <v>0</v>
      </c>
      <c r="AE19" s="42">
        <v>0</v>
      </c>
      <c r="AF19" s="42">
        <f t="shared" si="14"/>
        <v>0</v>
      </c>
      <c r="AG19" s="45">
        <f t="shared" si="15"/>
        <v>0</v>
      </c>
      <c r="AH19" s="45">
        <f t="shared" si="16"/>
        <v>0</v>
      </c>
      <c r="AI19" s="14">
        <v>0</v>
      </c>
      <c r="AJ19" s="14">
        <v>0</v>
      </c>
      <c r="AK19" s="14">
        <v>0</v>
      </c>
      <c r="AL19" s="14"/>
    </row>
    <row r="20" spans="1:38" s="15" customFormat="1" ht="12.75">
      <c r="A20" s="30" t="s">
        <v>114</v>
      </c>
      <c r="B20" s="94" t="s">
        <v>239</v>
      </c>
      <c r="C20" s="40" t="s">
        <v>240</v>
      </c>
      <c r="D20" s="41">
        <v>43466</v>
      </c>
      <c r="E20" s="42">
        <v>0</v>
      </c>
      <c r="F20" s="43">
        <f t="shared" si="0"/>
        <v>43466</v>
      </c>
      <c r="G20" s="41">
        <v>43466</v>
      </c>
      <c r="H20" s="42">
        <v>0</v>
      </c>
      <c r="I20" s="44">
        <f t="shared" si="1"/>
        <v>43466</v>
      </c>
      <c r="J20" s="41">
        <v>8087</v>
      </c>
      <c r="K20" s="42">
        <v>120</v>
      </c>
      <c r="L20" s="42">
        <f t="shared" si="2"/>
        <v>8207</v>
      </c>
      <c r="M20" s="45">
        <f t="shared" si="3"/>
        <v>0.18881424561726406</v>
      </c>
      <c r="N20" s="46">
        <v>10069</v>
      </c>
      <c r="O20" s="47">
        <v>148</v>
      </c>
      <c r="P20" s="48">
        <f t="shared" si="4"/>
        <v>10217</v>
      </c>
      <c r="Q20" s="45">
        <f t="shared" si="5"/>
        <v>0.23505728615469562</v>
      </c>
      <c r="R20" s="46">
        <v>8546</v>
      </c>
      <c r="S20" s="48">
        <v>440</v>
      </c>
      <c r="T20" s="48">
        <f t="shared" si="6"/>
        <v>8986</v>
      </c>
      <c r="U20" s="45">
        <f t="shared" si="7"/>
        <v>0.2067362996364975</v>
      </c>
      <c r="V20" s="46">
        <v>11120</v>
      </c>
      <c r="W20" s="48">
        <v>133</v>
      </c>
      <c r="X20" s="48">
        <f t="shared" si="8"/>
        <v>11253</v>
      </c>
      <c r="Y20" s="45">
        <f t="shared" si="9"/>
        <v>0.258892007546128</v>
      </c>
      <c r="Z20" s="41">
        <f t="shared" si="10"/>
        <v>37822</v>
      </c>
      <c r="AA20" s="42">
        <f t="shared" si="11"/>
        <v>841</v>
      </c>
      <c r="AB20" s="42">
        <f t="shared" si="12"/>
        <v>38663</v>
      </c>
      <c r="AC20" s="45">
        <f t="shared" si="13"/>
        <v>0.8894998389545852</v>
      </c>
      <c r="AD20" s="41">
        <v>0</v>
      </c>
      <c r="AE20" s="42">
        <v>0</v>
      </c>
      <c r="AF20" s="42">
        <f t="shared" si="14"/>
        <v>0</v>
      </c>
      <c r="AG20" s="45">
        <f t="shared" si="15"/>
        <v>0</v>
      </c>
      <c r="AH20" s="45">
        <f t="shared" si="16"/>
        <v>0</v>
      </c>
      <c r="AI20" s="14">
        <v>6905</v>
      </c>
      <c r="AJ20" s="14">
        <v>6905</v>
      </c>
      <c r="AK20" s="14">
        <v>0</v>
      </c>
      <c r="AL20" s="14"/>
    </row>
    <row r="21" spans="1:38" s="87" customFormat="1" ht="12.75">
      <c r="A21" s="95"/>
      <c r="B21" s="112" t="s">
        <v>625</v>
      </c>
      <c r="C21" s="33"/>
      <c r="D21" s="52">
        <f>SUM(D18:D20)</f>
        <v>457884</v>
      </c>
      <c r="E21" s="53">
        <f>SUM(E18:E20)</f>
        <v>160974</v>
      </c>
      <c r="F21" s="54">
        <f t="shared" si="0"/>
        <v>618858</v>
      </c>
      <c r="G21" s="52">
        <f>SUM(G18:G20)</f>
        <v>457884</v>
      </c>
      <c r="H21" s="53">
        <f>SUM(H18:H20)</f>
        <v>160974</v>
      </c>
      <c r="I21" s="54">
        <f t="shared" si="1"/>
        <v>618858</v>
      </c>
      <c r="J21" s="52">
        <f>SUM(J18:J20)</f>
        <v>85575</v>
      </c>
      <c r="K21" s="53">
        <f>SUM(K18:K20)</f>
        <v>4412</v>
      </c>
      <c r="L21" s="53">
        <f t="shared" si="2"/>
        <v>89987</v>
      </c>
      <c r="M21" s="55">
        <f t="shared" si="3"/>
        <v>0.14540815502102258</v>
      </c>
      <c r="N21" s="74">
        <f>SUM(N18:N20)</f>
        <v>121710</v>
      </c>
      <c r="O21" s="75">
        <f>SUM(O18:O20)</f>
        <v>36319</v>
      </c>
      <c r="P21" s="76">
        <f t="shared" si="4"/>
        <v>158029</v>
      </c>
      <c r="Q21" s="55">
        <f t="shared" si="5"/>
        <v>0.25535583284049007</v>
      </c>
      <c r="R21" s="74">
        <f>SUM(R18:R20)</f>
        <v>106064</v>
      </c>
      <c r="S21" s="76">
        <f>SUM(S18:S20)</f>
        <v>21322</v>
      </c>
      <c r="T21" s="76">
        <f t="shared" si="6"/>
        <v>127386</v>
      </c>
      <c r="U21" s="55">
        <f t="shared" si="7"/>
        <v>0.20584043512405106</v>
      </c>
      <c r="V21" s="74">
        <f>SUM(V18:V20)</f>
        <v>113938</v>
      </c>
      <c r="W21" s="76">
        <f>SUM(W18:W20)</f>
        <v>38088</v>
      </c>
      <c r="X21" s="76">
        <f t="shared" si="8"/>
        <v>152026</v>
      </c>
      <c r="Y21" s="55">
        <f t="shared" si="9"/>
        <v>0.2456557077714112</v>
      </c>
      <c r="Z21" s="52">
        <f t="shared" si="10"/>
        <v>427287</v>
      </c>
      <c r="AA21" s="53">
        <f t="shared" si="11"/>
        <v>100141</v>
      </c>
      <c r="AB21" s="53">
        <f t="shared" si="12"/>
        <v>527428</v>
      </c>
      <c r="AC21" s="55">
        <f t="shared" si="13"/>
        <v>0.8522601307569749</v>
      </c>
      <c r="AD21" s="52">
        <f>SUM(AD18:AD20)</f>
        <v>0</v>
      </c>
      <c r="AE21" s="53">
        <f>SUM(AE18:AE20)</f>
        <v>0</v>
      </c>
      <c r="AF21" s="53">
        <f t="shared" si="14"/>
        <v>0</v>
      </c>
      <c r="AG21" s="55">
        <f t="shared" si="15"/>
        <v>0</v>
      </c>
      <c r="AH21" s="55">
        <f t="shared" si="16"/>
        <v>0</v>
      </c>
      <c r="AI21" s="96">
        <f>SUM(AI18:AI20)</f>
        <v>6905</v>
      </c>
      <c r="AJ21" s="96">
        <f>SUM(AJ18:AJ20)</f>
        <v>6905</v>
      </c>
      <c r="AK21" s="96">
        <f>SUM(AK18:AK20)</f>
        <v>0</v>
      </c>
      <c r="AL21" s="96"/>
    </row>
    <row r="22" spans="1:38" s="15" customFormat="1" ht="12.75">
      <c r="A22" s="30" t="s">
        <v>95</v>
      </c>
      <c r="B22" s="94" t="s">
        <v>74</v>
      </c>
      <c r="C22" s="40" t="s">
        <v>75</v>
      </c>
      <c r="D22" s="41">
        <v>933087</v>
      </c>
      <c r="E22" s="42">
        <v>139631</v>
      </c>
      <c r="F22" s="43">
        <f t="shared" si="0"/>
        <v>1072718</v>
      </c>
      <c r="G22" s="41">
        <v>949226</v>
      </c>
      <c r="H22" s="42">
        <v>139631</v>
      </c>
      <c r="I22" s="44">
        <f t="shared" si="1"/>
        <v>1088857</v>
      </c>
      <c r="J22" s="41">
        <v>204747</v>
      </c>
      <c r="K22" s="42">
        <v>21307</v>
      </c>
      <c r="L22" s="42">
        <f t="shared" si="2"/>
        <v>226054</v>
      </c>
      <c r="M22" s="45">
        <f t="shared" si="3"/>
        <v>0.21073012665024732</v>
      </c>
      <c r="N22" s="46">
        <v>240424</v>
      </c>
      <c r="O22" s="47">
        <v>18549</v>
      </c>
      <c r="P22" s="48">
        <f t="shared" si="4"/>
        <v>258973</v>
      </c>
      <c r="Q22" s="45">
        <f t="shared" si="5"/>
        <v>0.2378393122329195</v>
      </c>
      <c r="R22" s="46">
        <v>181878</v>
      </c>
      <c r="S22" s="48">
        <v>12366</v>
      </c>
      <c r="T22" s="48">
        <f t="shared" si="6"/>
        <v>194244</v>
      </c>
      <c r="U22" s="45">
        <f t="shared" si="7"/>
        <v>0.17839257129264907</v>
      </c>
      <c r="V22" s="46">
        <v>214205</v>
      </c>
      <c r="W22" s="48">
        <v>32487</v>
      </c>
      <c r="X22" s="48">
        <f t="shared" si="8"/>
        <v>246692</v>
      </c>
      <c r="Y22" s="45">
        <f t="shared" si="9"/>
        <v>0.226560512537459</v>
      </c>
      <c r="Z22" s="41">
        <f t="shared" si="10"/>
        <v>841254</v>
      </c>
      <c r="AA22" s="42">
        <f t="shared" si="11"/>
        <v>84709</v>
      </c>
      <c r="AB22" s="42">
        <f t="shared" si="12"/>
        <v>925963</v>
      </c>
      <c r="AC22" s="45">
        <f t="shared" si="13"/>
        <v>0.8503990882181958</v>
      </c>
      <c r="AD22" s="41">
        <v>0</v>
      </c>
      <c r="AE22" s="42">
        <v>0</v>
      </c>
      <c r="AF22" s="42">
        <f t="shared" si="14"/>
        <v>0</v>
      </c>
      <c r="AG22" s="45">
        <f t="shared" si="15"/>
        <v>0</v>
      </c>
      <c r="AH22" s="45">
        <f t="shared" si="16"/>
        <v>0</v>
      </c>
      <c r="AI22" s="14">
        <v>0</v>
      </c>
      <c r="AJ22" s="14">
        <v>0</v>
      </c>
      <c r="AK22" s="14">
        <v>0</v>
      </c>
      <c r="AL22" s="14"/>
    </row>
    <row r="23" spans="1:38" s="15" customFormat="1" ht="12.75">
      <c r="A23" s="30" t="s">
        <v>95</v>
      </c>
      <c r="B23" s="94" t="s">
        <v>241</v>
      </c>
      <c r="C23" s="40" t="s">
        <v>242</v>
      </c>
      <c r="D23" s="41">
        <v>386798</v>
      </c>
      <c r="E23" s="42">
        <v>72564</v>
      </c>
      <c r="F23" s="43">
        <f t="shared" si="0"/>
        <v>459362</v>
      </c>
      <c r="G23" s="41">
        <v>386798</v>
      </c>
      <c r="H23" s="42">
        <v>72564</v>
      </c>
      <c r="I23" s="44">
        <f t="shared" si="1"/>
        <v>459362</v>
      </c>
      <c r="J23" s="41">
        <v>51390</v>
      </c>
      <c r="K23" s="42">
        <v>7596</v>
      </c>
      <c r="L23" s="42">
        <f t="shared" si="2"/>
        <v>58986</v>
      </c>
      <c r="M23" s="45">
        <f t="shared" si="3"/>
        <v>0.12840853183328182</v>
      </c>
      <c r="N23" s="46">
        <v>81178</v>
      </c>
      <c r="O23" s="47">
        <v>34778</v>
      </c>
      <c r="P23" s="48">
        <f t="shared" si="4"/>
        <v>115956</v>
      </c>
      <c r="Q23" s="45">
        <f t="shared" si="5"/>
        <v>0.25242836804089147</v>
      </c>
      <c r="R23" s="46">
        <v>83539</v>
      </c>
      <c r="S23" s="48">
        <v>65271</v>
      </c>
      <c r="T23" s="48">
        <f t="shared" si="6"/>
        <v>148810</v>
      </c>
      <c r="U23" s="45">
        <f t="shared" si="7"/>
        <v>0.32394930359933993</v>
      </c>
      <c r="V23" s="46">
        <v>-10451</v>
      </c>
      <c r="W23" s="48">
        <v>81662</v>
      </c>
      <c r="X23" s="48">
        <f t="shared" si="8"/>
        <v>71211</v>
      </c>
      <c r="Y23" s="45">
        <f t="shared" si="9"/>
        <v>0.1550215298609811</v>
      </c>
      <c r="Z23" s="41">
        <f t="shared" si="10"/>
        <v>205656</v>
      </c>
      <c r="AA23" s="42">
        <f t="shared" si="11"/>
        <v>189307</v>
      </c>
      <c r="AB23" s="42">
        <f t="shared" si="12"/>
        <v>394963</v>
      </c>
      <c r="AC23" s="45">
        <f t="shared" si="13"/>
        <v>0.8598077333344943</v>
      </c>
      <c r="AD23" s="41">
        <v>0</v>
      </c>
      <c r="AE23" s="42">
        <v>0</v>
      </c>
      <c r="AF23" s="42">
        <f t="shared" si="14"/>
        <v>0</v>
      </c>
      <c r="AG23" s="45">
        <f t="shared" si="15"/>
        <v>0</v>
      </c>
      <c r="AH23" s="45">
        <f t="shared" si="16"/>
        <v>0</v>
      </c>
      <c r="AI23" s="14">
        <v>0</v>
      </c>
      <c r="AJ23" s="14">
        <v>0</v>
      </c>
      <c r="AK23" s="14">
        <v>60102</v>
      </c>
      <c r="AL23" s="14"/>
    </row>
    <row r="24" spans="1:38" s="15" customFormat="1" ht="12.75">
      <c r="A24" s="30" t="s">
        <v>95</v>
      </c>
      <c r="B24" s="94" t="s">
        <v>243</v>
      </c>
      <c r="C24" s="40" t="s">
        <v>244</v>
      </c>
      <c r="D24" s="41">
        <v>210508</v>
      </c>
      <c r="E24" s="42">
        <v>58598</v>
      </c>
      <c r="F24" s="43">
        <f t="shared" si="0"/>
        <v>269106</v>
      </c>
      <c r="G24" s="41">
        <v>227744</v>
      </c>
      <c r="H24" s="42">
        <v>58598</v>
      </c>
      <c r="I24" s="44">
        <f t="shared" si="1"/>
        <v>286342</v>
      </c>
      <c r="J24" s="41">
        <v>44349</v>
      </c>
      <c r="K24" s="42">
        <v>14861</v>
      </c>
      <c r="L24" s="42">
        <f t="shared" si="2"/>
        <v>59210</v>
      </c>
      <c r="M24" s="45">
        <f t="shared" si="3"/>
        <v>0.22002482293222744</v>
      </c>
      <c r="N24" s="46">
        <v>34415</v>
      </c>
      <c r="O24" s="47">
        <v>4272</v>
      </c>
      <c r="P24" s="48">
        <f t="shared" si="4"/>
        <v>38687</v>
      </c>
      <c r="Q24" s="45">
        <f t="shared" si="5"/>
        <v>0.13510766845241007</v>
      </c>
      <c r="R24" s="46">
        <v>61696</v>
      </c>
      <c r="S24" s="48">
        <v>10334</v>
      </c>
      <c r="T24" s="48">
        <f t="shared" si="6"/>
        <v>72030</v>
      </c>
      <c r="U24" s="45">
        <f t="shared" si="7"/>
        <v>0.2515523395100963</v>
      </c>
      <c r="V24" s="46">
        <v>61999</v>
      </c>
      <c r="W24" s="48">
        <v>1391</v>
      </c>
      <c r="X24" s="48">
        <f t="shared" si="8"/>
        <v>63390</v>
      </c>
      <c r="Y24" s="45">
        <f t="shared" si="9"/>
        <v>0.22137863114736922</v>
      </c>
      <c r="Z24" s="41">
        <f t="shared" si="10"/>
        <v>202459</v>
      </c>
      <c r="AA24" s="42">
        <f t="shared" si="11"/>
        <v>30858</v>
      </c>
      <c r="AB24" s="42">
        <f t="shared" si="12"/>
        <v>233317</v>
      </c>
      <c r="AC24" s="45">
        <f t="shared" si="13"/>
        <v>0.8148193419058329</v>
      </c>
      <c r="AD24" s="41">
        <v>37282</v>
      </c>
      <c r="AE24" s="42">
        <v>8018</v>
      </c>
      <c r="AF24" s="42">
        <f t="shared" si="14"/>
        <v>45300</v>
      </c>
      <c r="AG24" s="45">
        <f t="shared" si="15"/>
        <v>0.9593882818501877</v>
      </c>
      <c r="AH24" s="45">
        <f t="shared" si="16"/>
        <v>0.39933774834437097</v>
      </c>
      <c r="AI24" s="14">
        <v>169179</v>
      </c>
      <c r="AJ24" s="14">
        <v>180933</v>
      </c>
      <c r="AK24" s="14">
        <v>173585</v>
      </c>
      <c r="AL24" s="14"/>
    </row>
    <row r="25" spans="1:38" s="15" customFormat="1" ht="12.75">
      <c r="A25" s="30" t="s">
        <v>114</v>
      </c>
      <c r="B25" s="94" t="s">
        <v>245</v>
      </c>
      <c r="C25" s="40" t="s">
        <v>246</v>
      </c>
      <c r="D25" s="41">
        <v>161104</v>
      </c>
      <c r="E25" s="42">
        <v>28731</v>
      </c>
      <c r="F25" s="43">
        <f t="shared" si="0"/>
        <v>189835</v>
      </c>
      <c r="G25" s="41">
        <v>178717</v>
      </c>
      <c r="H25" s="42">
        <v>44302</v>
      </c>
      <c r="I25" s="44">
        <f t="shared" si="1"/>
        <v>223019</v>
      </c>
      <c r="J25" s="41">
        <v>33222</v>
      </c>
      <c r="K25" s="42">
        <v>648</v>
      </c>
      <c r="L25" s="42">
        <f t="shared" si="2"/>
        <v>33870</v>
      </c>
      <c r="M25" s="45">
        <f t="shared" si="3"/>
        <v>0.1784180999288856</v>
      </c>
      <c r="N25" s="46">
        <v>42380</v>
      </c>
      <c r="O25" s="47">
        <v>1774</v>
      </c>
      <c r="P25" s="48">
        <f t="shared" si="4"/>
        <v>44154</v>
      </c>
      <c r="Q25" s="45">
        <f t="shared" si="5"/>
        <v>0.19798313148207103</v>
      </c>
      <c r="R25" s="46">
        <v>34034</v>
      </c>
      <c r="S25" s="48">
        <v>1743</v>
      </c>
      <c r="T25" s="48">
        <f t="shared" si="6"/>
        <v>35777</v>
      </c>
      <c r="U25" s="45">
        <f t="shared" si="7"/>
        <v>0.16042130939516364</v>
      </c>
      <c r="V25" s="46">
        <v>45279</v>
      </c>
      <c r="W25" s="48">
        <v>2332</v>
      </c>
      <c r="X25" s="48">
        <f t="shared" si="8"/>
        <v>47611</v>
      </c>
      <c r="Y25" s="45">
        <f t="shared" si="9"/>
        <v>0.21348405292822584</v>
      </c>
      <c r="Z25" s="41">
        <f t="shared" si="10"/>
        <v>154915</v>
      </c>
      <c r="AA25" s="42">
        <f t="shared" si="11"/>
        <v>6497</v>
      </c>
      <c r="AB25" s="42">
        <f t="shared" si="12"/>
        <v>161412</v>
      </c>
      <c r="AC25" s="45">
        <f t="shared" si="13"/>
        <v>0.7237589622408853</v>
      </c>
      <c r="AD25" s="41">
        <v>30792</v>
      </c>
      <c r="AE25" s="42">
        <v>3299</v>
      </c>
      <c r="AF25" s="42">
        <f t="shared" si="14"/>
        <v>34091</v>
      </c>
      <c r="AG25" s="45">
        <f t="shared" si="15"/>
        <v>0.7525910918357657</v>
      </c>
      <c r="AH25" s="45">
        <f t="shared" si="16"/>
        <v>0.39658560910504237</v>
      </c>
      <c r="AI25" s="14">
        <v>154899</v>
      </c>
      <c r="AJ25" s="14">
        <v>157945</v>
      </c>
      <c r="AK25" s="14">
        <v>118868</v>
      </c>
      <c r="AL25" s="14"/>
    </row>
    <row r="26" spans="1:38" s="87" customFormat="1" ht="12.75">
      <c r="A26" s="95"/>
      <c r="B26" s="112" t="s">
        <v>626</v>
      </c>
      <c r="C26" s="33"/>
      <c r="D26" s="52">
        <f>SUM(D22:D25)</f>
        <v>1691497</v>
      </c>
      <c r="E26" s="53">
        <f>SUM(E22:E25)</f>
        <v>299524</v>
      </c>
      <c r="F26" s="89">
        <f t="shared" si="0"/>
        <v>1991021</v>
      </c>
      <c r="G26" s="52">
        <f>SUM(G22:G25)</f>
        <v>1742485</v>
      </c>
      <c r="H26" s="53">
        <f>SUM(H22:H25)</f>
        <v>315095</v>
      </c>
      <c r="I26" s="54">
        <f t="shared" si="1"/>
        <v>2057580</v>
      </c>
      <c r="J26" s="52">
        <f>SUM(J22:J25)</f>
        <v>333708</v>
      </c>
      <c r="K26" s="53">
        <f>SUM(K22:K25)</f>
        <v>44412</v>
      </c>
      <c r="L26" s="53">
        <f t="shared" si="2"/>
        <v>378120</v>
      </c>
      <c r="M26" s="55">
        <f t="shared" si="3"/>
        <v>0.18991261267460263</v>
      </c>
      <c r="N26" s="74">
        <f>SUM(N22:N25)</f>
        <v>398397</v>
      </c>
      <c r="O26" s="75">
        <f>SUM(O22:O25)</f>
        <v>59373</v>
      </c>
      <c r="P26" s="76">
        <f t="shared" si="4"/>
        <v>457770</v>
      </c>
      <c r="Q26" s="55">
        <f t="shared" si="5"/>
        <v>0.22247980637447876</v>
      </c>
      <c r="R26" s="74">
        <f>SUM(R22:R25)</f>
        <v>361147</v>
      </c>
      <c r="S26" s="76">
        <f>SUM(S22:S25)</f>
        <v>89714</v>
      </c>
      <c r="T26" s="76">
        <f t="shared" si="6"/>
        <v>450861</v>
      </c>
      <c r="U26" s="55">
        <f t="shared" si="7"/>
        <v>0.21912197824628932</v>
      </c>
      <c r="V26" s="74">
        <f>SUM(V22:V25)</f>
        <v>311032</v>
      </c>
      <c r="W26" s="76">
        <f>SUM(W22:W25)</f>
        <v>117872</v>
      </c>
      <c r="X26" s="76">
        <f t="shared" si="8"/>
        <v>428904</v>
      </c>
      <c r="Y26" s="55">
        <f t="shared" si="9"/>
        <v>0.2084507042253521</v>
      </c>
      <c r="Z26" s="52">
        <f t="shared" si="10"/>
        <v>1404284</v>
      </c>
      <c r="AA26" s="53">
        <f t="shared" si="11"/>
        <v>311371</v>
      </c>
      <c r="AB26" s="53">
        <f t="shared" si="12"/>
        <v>1715655</v>
      </c>
      <c r="AC26" s="55">
        <f t="shared" si="13"/>
        <v>0.8338217712069519</v>
      </c>
      <c r="AD26" s="52">
        <f>SUM(AD22:AD25)</f>
        <v>68074</v>
      </c>
      <c r="AE26" s="53">
        <f>SUM(AE22:AE25)</f>
        <v>11317</v>
      </c>
      <c r="AF26" s="53">
        <f t="shared" si="14"/>
        <v>79391</v>
      </c>
      <c r="AG26" s="55">
        <f t="shared" si="15"/>
        <v>1.0403596574578462</v>
      </c>
      <c r="AH26" s="55">
        <f t="shared" si="16"/>
        <v>4.402425967678956</v>
      </c>
      <c r="AI26" s="96">
        <f>SUM(AI22:AI25)</f>
        <v>324078</v>
      </c>
      <c r="AJ26" s="96">
        <f>SUM(AJ22:AJ25)</f>
        <v>338878</v>
      </c>
      <c r="AK26" s="96">
        <f>SUM(AK22:AK25)</f>
        <v>352555</v>
      </c>
      <c r="AL26" s="96"/>
    </row>
    <row r="27" spans="1:38" s="87" customFormat="1" ht="12.75">
      <c r="A27" s="95"/>
      <c r="B27" s="112" t="s">
        <v>627</v>
      </c>
      <c r="C27" s="33"/>
      <c r="D27" s="52">
        <f>SUM(D9:D11,D13:D16,D18:D20,D22:D25)</f>
        <v>50285741</v>
      </c>
      <c r="E27" s="53">
        <f>SUM(E9:E11,E13:E16,E18:E20,E22:E25)</f>
        <v>11574929</v>
      </c>
      <c r="F27" s="89">
        <f t="shared" si="0"/>
        <v>61860670</v>
      </c>
      <c r="G27" s="52">
        <f>SUM(G9:G11,G13:G16,G18:G20,G22:G25)</f>
        <v>51450980</v>
      </c>
      <c r="H27" s="53">
        <f>SUM(H9:H11,H13:H16,H18:H20,H22:H25)</f>
        <v>13451030</v>
      </c>
      <c r="I27" s="54">
        <f t="shared" si="1"/>
        <v>64902010</v>
      </c>
      <c r="J27" s="52">
        <f>SUM(J9:J11,J13:J16,J18:J20,J22:J25)</f>
        <v>11214002</v>
      </c>
      <c r="K27" s="53">
        <f>SUM(K9:K11,K13:K16,K18:K20,K22:K25)</f>
        <v>1684076</v>
      </c>
      <c r="L27" s="53">
        <f t="shared" si="2"/>
        <v>12898078</v>
      </c>
      <c r="M27" s="55">
        <f t="shared" si="3"/>
        <v>0.208502074096514</v>
      </c>
      <c r="N27" s="74">
        <f>SUM(N9:N11,N13:N16,N18:N20,N22:N25)</f>
        <v>12918324</v>
      </c>
      <c r="O27" s="75">
        <f>SUM(O9:O11,O13:O16,O18:O20,O22:O25)</f>
        <v>2886185</v>
      </c>
      <c r="P27" s="76">
        <f t="shared" si="4"/>
        <v>15804509</v>
      </c>
      <c r="Q27" s="55">
        <f t="shared" si="5"/>
        <v>0.24351339812126002</v>
      </c>
      <c r="R27" s="74">
        <f>SUM(R9:R11,R13:R16,R18:R20,R22:R25)</f>
        <v>11587049</v>
      </c>
      <c r="S27" s="76">
        <f>SUM(S9:S11,S13:S16,S18:S20,S22:S25)</f>
        <v>2379825</v>
      </c>
      <c r="T27" s="76">
        <f t="shared" si="6"/>
        <v>13966874</v>
      </c>
      <c r="U27" s="55">
        <f t="shared" si="7"/>
        <v>0.21519940599682505</v>
      </c>
      <c r="V27" s="74">
        <f>SUM(V9:V11,V13:V16,V18:V20,V22:V25)</f>
        <v>11727597</v>
      </c>
      <c r="W27" s="76">
        <f>SUM(W9:W11,W13:W16,W18:W20,W22:W25)</f>
        <v>4804950</v>
      </c>
      <c r="X27" s="76">
        <f t="shared" si="8"/>
        <v>16532547</v>
      </c>
      <c r="Y27" s="55">
        <f t="shared" si="9"/>
        <v>0.2547308935424342</v>
      </c>
      <c r="Z27" s="52">
        <f t="shared" si="10"/>
        <v>47446972</v>
      </c>
      <c r="AA27" s="53">
        <f t="shared" si="11"/>
        <v>11755036</v>
      </c>
      <c r="AB27" s="53">
        <f t="shared" si="12"/>
        <v>59202008</v>
      </c>
      <c r="AC27" s="55">
        <f t="shared" si="13"/>
        <v>0.9121752623686077</v>
      </c>
      <c r="AD27" s="52">
        <f>SUM(AD9:AD11,AD13:AD16,AD18:AD20,AD22:AD25)</f>
        <v>12464874</v>
      </c>
      <c r="AE27" s="53">
        <f>SUM(AE9:AE11,AE13:AE16,AE18:AE20,AE22:AE25)</f>
        <v>3112532</v>
      </c>
      <c r="AF27" s="53">
        <f t="shared" si="14"/>
        <v>15577406</v>
      </c>
      <c r="AG27" s="55">
        <f t="shared" si="15"/>
        <v>0.9440950069966367</v>
      </c>
      <c r="AH27" s="55">
        <f t="shared" si="16"/>
        <v>0.06131579288618405</v>
      </c>
      <c r="AI27" s="96">
        <f>SUM(AI9:AI11,AI13:AI16,AI18:AI20,AI22:AI25)</f>
        <v>47666710</v>
      </c>
      <c r="AJ27" s="96">
        <f>SUM(AJ9:AJ11,AJ13:AJ16,AJ18:AJ20,AJ22:AJ25)</f>
        <v>48457568</v>
      </c>
      <c r="AK27" s="96">
        <f>SUM(AK9:AK11,AK13:AK16,AK18:AK20,AK22:AK25)</f>
        <v>45748548</v>
      </c>
      <c r="AL27" s="96"/>
    </row>
    <row r="28" spans="1:38" s="15" customFormat="1" ht="12.75">
      <c r="A28" s="97"/>
      <c r="B28" s="98"/>
      <c r="C28" s="99"/>
      <c r="D28" s="100"/>
      <c r="E28" s="100"/>
      <c r="F28" s="101"/>
      <c r="G28" s="102"/>
      <c r="H28" s="100"/>
      <c r="I28" s="103"/>
      <c r="J28" s="102"/>
      <c r="K28" s="104"/>
      <c r="L28" s="100"/>
      <c r="M28" s="103"/>
      <c r="N28" s="102"/>
      <c r="O28" s="104"/>
      <c r="P28" s="100"/>
      <c r="Q28" s="103"/>
      <c r="R28" s="102"/>
      <c r="S28" s="104"/>
      <c r="T28" s="100"/>
      <c r="U28" s="103"/>
      <c r="V28" s="102"/>
      <c r="W28" s="104"/>
      <c r="X28" s="100"/>
      <c r="Y28" s="103"/>
      <c r="Z28" s="102"/>
      <c r="AA28" s="104"/>
      <c r="AB28" s="100"/>
      <c r="AC28" s="103"/>
      <c r="AD28" s="102"/>
      <c r="AE28" s="100"/>
      <c r="AF28" s="100"/>
      <c r="AG28" s="103"/>
      <c r="AH28" s="103"/>
      <c r="AI28" s="14"/>
      <c r="AJ28" s="14"/>
      <c r="AK28" s="14"/>
      <c r="AL28" s="14"/>
    </row>
    <row r="29" spans="1:38" s="15" customFormat="1" ht="12.75">
      <c r="A29" s="14"/>
      <c r="B29" s="9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3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A65">
      <selection activeCell="G9" sqref="G9:H81"/>
    </sheetView>
  </sheetViews>
  <sheetFormatPr defaultColWidth="9.140625" defaultRowHeight="12.75"/>
  <cols>
    <col min="1" max="1" width="2.42187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7" t="s">
        <v>0</v>
      </c>
      <c r="E4" s="117"/>
      <c r="F4" s="117"/>
      <c r="G4" s="117" t="s">
        <v>1</v>
      </c>
      <c r="H4" s="117"/>
      <c r="I4" s="117"/>
      <c r="J4" s="114" t="s">
        <v>2</v>
      </c>
      <c r="K4" s="115"/>
      <c r="L4" s="115"/>
      <c r="M4" s="116"/>
      <c r="N4" s="114" t="s">
        <v>3</v>
      </c>
      <c r="O4" s="118"/>
      <c r="P4" s="118"/>
      <c r="Q4" s="119"/>
      <c r="R4" s="114" t="s">
        <v>4</v>
      </c>
      <c r="S4" s="118"/>
      <c r="T4" s="118"/>
      <c r="U4" s="119"/>
      <c r="V4" s="114" t="s">
        <v>5</v>
      </c>
      <c r="W4" s="120"/>
      <c r="X4" s="120"/>
      <c r="Y4" s="121"/>
      <c r="Z4" s="114" t="s">
        <v>6</v>
      </c>
      <c r="AA4" s="115"/>
      <c r="AB4" s="115"/>
      <c r="AC4" s="116"/>
      <c r="AD4" s="114" t="s">
        <v>7</v>
      </c>
      <c r="AE4" s="115"/>
      <c r="AF4" s="115"/>
      <c r="AG4" s="116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93" t="s">
        <v>26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 t="s">
        <v>94</v>
      </c>
      <c r="B9" s="94" t="s">
        <v>47</v>
      </c>
      <c r="C9" s="40" t="s">
        <v>48</v>
      </c>
      <c r="D9" s="41">
        <v>14939483</v>
      </c>
      <c r="E9" s="42">
        <v>5929687</v>
      </c>
      <c r="F9" s="43">
        <f>$D9+$E9</f>
        <v>20869170</v>
      </c>
      <c r="G9" s="41">
        <v>15407512</v>
      </c>
      <c r="H9" s="42">
        <v>5929687</v>
      </c>
      <c r="I9" s="44">
        <f>$G9+$H9</f>
        <v>21337199</v>
      </c>
      <c r="J9" s="41">
        <v>3102988</v>
      </c>
      <c r="K9" s="42">
        <v>736617</v>
      </c>
      <c r="L9" s="42">
        <f>$J9+$K9</f>
        <v>3839605</v>
      </c>
      <c r="M9" s="45">
        <f>IF($F9=0,0,$L9/$F9)</f>
        <v>0.1839845571242172</v>
      </c>
      <c r="N9" s="46">
        <v>3421748</v>
      </c>
      <c r="O9" s="47">
        <v>1873969</v>
      </c>
      <c r="P9" s="48">
        <f>$N9+$O9</f>
        <v>5295717</v>
      </c>
      <c r="Q9" s="45">
        <f>IF($I9=0,0,$P9/$I9)</f>
        <v>0.24819176125226183</v>
      </c>
      <c r="R9" s="46">
        <v>3185465</v>
      </c>
      <c r="S9" s="48">
        <v>1310171</v>
      </c>
      <c r="T9" s="48">
        <f>$R9+$S9</f>
        <v>4495636</v>
      </c>
      <c r="U9" s="45">
        <f>IF($I9=0,0,$T9/$I9)</f>
        <v>0.21069475895125692</v>
      </c>
      <c r="V9" s="46">
        <v>3666652</v>
      </c>
      <c r="W9" s="48">
        <v>2382291</v>
      </c>
      <c r="X9" s="48">
        <f>$V9+$W9</f>
        <v>6048943</v>
      </c>
      <c r="Y9" s="45">
        <f>IF($I9=0,0,$X9/$I9)</f>
        <v>0.2834928333376841</v>
      </c>
      <c r="Z9" s="41">
        <f>(($J9+$N9)+$R9)+$V9</f>
        <v>13376853</v>
      </c>
      <c r="AA9" s="42">
        <f>(($K9+$O9)+$S9)+$W9</f>
        <v>6303048</v>
      </c>
      <c r="AB9" s="42">
        <f>$Z9+$AA9</f>
        <v>19679901</v>
      </c>
      <c r="AC9" s="45">
        <f>IF($I9=0,0,$AB9/$I9)</f>
        <v>0.9223282306173364</v>
      </c>
      <c r="AD9" s="41">
        <v>2987175</v>
      </c>
      <c r="AE9" s="42">
        <v>1843953</v>
      </c>
      <c r="AF9" s="42">
        <f>$AD9+$AE9</f>
        <v>4831128</v>
      </c>
      <c r="AG9" s="45">
        <f>IF($AJ9=0,0,$AK9/$AJ9)</f>
        <v>0.9433546456433934</v>
      </c>
      <c r="AH9" s="45">
        <f>IF($AF9=0,0,$X9/$AF9-1)</f>
        <v>0.2520767406700879</v>
      </c>
      <c r="AI9" s="14">
        <v>15929565</v>
      </c>
      <c r="AJ9" s="14">
        <v>16053320</v>
      </c>
      <c r="AK9" s="14">
        <v>15143974</v>
      </c>
      <c r="AL9" s="14"/>
    </row>
    <row r="10" spans="1:38" s="87" customFormat="1" ht="12.75">
      <c r="A10" s="95"/>
      <c r="B10" s="112" t="s">
        <v>12</v>
      </c>
      <c r="C10" s="33"/>
      <c r="D10" s="52">
        <f>D9</f>
        <v>14939483</v>
      </c>
      <c r="E10" s="53">
        <f>E9</f>
        <v>5929687</v>
      </c>
      <c r="F10" s="54">
        <f aca="true" t="shared" si="0" ref="F10:F41">$D10+$E10</f>
        <v>20869170</v>
      </c>
      <c r="G10" s="52">
        <f>G9</f>
        <v>15407512</v>
      </c>
      <c r="H10" s="53">
        <f>H9</f>
        <v>5929687</v>
      </c>
      <c r="I10" s="54">
        <f aca="true" t="shared" si="1" ref="I10:I41">$G10+$H10</f>
        <v>21337199</v>
      </c>
      <c r="J10" s="52">
        <f>J9</f>
        <v>3102988</v>
      </c>
      <c r="K10" s="53">
        <f>K9</f>
        <v>736617</v>
      </c>
      <c r="L10" s="53">
        <f aca="true" t="shared" si="2" ref="L10:L41">$J10+$K10</f>
        <v>3839605</v>
      </c>
      <c r="M10" s="55">
        <f aca="true" t="shared" si="3" ref="M10:M41">IF($F10=0,0,$L10/$F10)</f>
        <v>0.1839845571242172</v>
      </c>
      <c r="N10" s="74">
        <f>N9</f>
        <v>3421748</v>
      </c>
      <c r="O10" s="75">
        <f>O9</f>
        <v>1873969</v>
      </c>
      <c r="P10" s="76">
        <f aca="true" t="shared" si="4" ref="P10:P41">$N10+$O10</f>
        <v>5295717</v>
      </c>
      <c r="Q10" s="55">
        <f aca="true" t="shared" si="5" ref="Q10:Q41">IF($I10=0,0,$P10/$I10)</f>
        <v>0.24819176125226183</v>
      </c>
      <c r="R10" s="74">
        <f>R9</f>
        <v>3185465</v>
      </c>
      <c r="S10" s="76">
        <f>S9</f>
        <v>1310171</v>
      </c>
      <c r="T10" s="76">
        <f aca="true" t="shared" si="6" ref="T10:T41">$R10+$S10</f>
        <v>4495636</v>
      </c>
      <c r="U10" s="55">
        <f aca="true" t="shared" si="7" ref="U10:U41">IF($I10=0,0,$T10/$I10)</f>
        <v>0.21069475895125692</v>
      </c>
      <c r="V10" s="74">
        <f>V9</f>
        <v>3666652</v>
      </c>
      <c r="W10" s="76">
        <f>W9</f>
        <v>2382291</v>
      </c>
      <c r="X10" s="76">
        <f aca="true" t="shared" si="8" ref="X10:X41">$V10+$W10</f>
        <v>6048943</v>
      </c>
      <c r="Y10" s="55">
        <f aca="true" t="shared" si="9" ref="Y10:Y41">IF($I10=0,0,$X10/$I10)</f>
        <v>0.2834928333376841</v>
      </c>
      <c r="Z10" s="52">
        <f aca="true" t="shared" si="10" ref="Z10:Z41">(($J10+$N10)+$R10)+$V10</f>
        <v>13376853</v>
      </c>
      <c r="AA10" s="53">
        <f aca="true" t="shared" si="11" ref="AA10:AA41">(($K10+$O10)+$S10)+$W10</f>
        <v>6303048</v>
      </c>
      <c r="AB10" s="53">
        <f aca="true" t="shared" si="12" ref="AB10:AB41">$Z10+$AA10</f>
        <v>19679901</v>
      </c>
      <c r="AC10" s="55">
        <f aca="true" t="shared" si="13" ref="AC10:AC41">IF($I10=0,0,$AB10/$I10)</f>
        <v>0.9223282306173364</v>
      </c>
      <c r="AD10" s="52">
        <f>AD9</f>
        <v>2987175</v>
      </c>
      <c r="AE10" s="53">
        <f>AE9</f>
        <v>1843953</v>
      </c>
      <c r="AF10" s="53">
        <f aca="true" t="shared" si="14" ref="AF10:AF41">$AD10+$AE10</f>
        <v>4831128</v>
      </c>
      <c r="AG10" s="55">
        <f aca="true" t="shared" si="15" ref="AG10:AG41">IF($AJ10=0,0,$AK10/$AJ10)</f>
        <v>0.9433546456433934</v>
      </c>
      <c r="AH10" s="55">
        <f aca="true" t="shared" si="16" ref="AH10:AH41">IF($AF10=0,0,$X10/$AF10-1)</f>
        <v>0.2520767406700879</v>
      </c>
      <c r="AI10" s="96">
        <f>AI9</f>
        <v>15929565</v>
      </c>
      <c r="AJ10" s="96">
        <f>AJ9</f>
        <v>16053320</v>
      </c>
      <c r="AK10" s="96">
        <f>AK9</f>
        <v>15143974</v>
      </c>
      <c r="AL10" s="96"/>
    </row>
    <row r="11" spans="1:38" s="15" customFormat="1" ht="12.75">
      <c r="A11" s="30" t="s">
        <v>95</v>
      </c>
      <c r="B11" s="94" t="s">
        <v>247</v>
      </c>
      <c r="C11" s="40" t="s">
        <v>248</v>
      </c>
      <c r="D11" s="41">
        <v>22626</v>
      </c>
      <c r="E11" s="42">
        <v>20467</v>
      </c>
      <c r="F11" s="43">
        <f t="shared" si="0"/>
        <v>43093</v>
      </c>
      <c r="G11" s="41">
        <v>23163</v>
      </c>
      <c r="H11" s="42">
        <v>26560</v>
      </c>
      <c r="I11" s="44">
        <f t="shared" si="1"/>
        <v>49723</v>
      </c>
      <c r="J11" s="41">
        <v>4420</v>
      </c>
      <c r="K11" s="42">
        <v>2440</v>
      </c>
      <c r="L11" s="42">
        <f t="shared" si="2"/>
        <v>6860</v>
      </c>
      <c r="M11" s="45">
        <f t="shared" si="3"/>
        <v>0.15919058779848236</v>
      </c>
      <c r="N11" s="46">
        <v>4779</v>
      </c>
      <c r="O11" s="47">
        <v>1137</v>
      </c>
      <c r="P11" s="48">
        <f t="shared" si="4"/>
        <v>5916</v>
      </c>
      <c r="Q11" s="45">
        <f t="shared" si="5"/>
        <v>0.11897914446031012</v>
      </c>
      <c r="R11" s="46">
        <v>7346</v>
      </c>
      <c r="S11" s="48">
        <v>2101</v>
      </c>
      <c r="T11" s="48">
        <f t="shared" si="6"/>
        <v>9447</v>
      </c>
      <c r="U11" s="45">
        <f t="shared" si="7"/>
        <v>0.1899925587756169</v>
      </c>
      <c r="V11" s="46">
        <v>5426</v>
      </c>
      <c r="W11" s="48">
        <v>4546</v>
      </c>
      <c r="X11" s="48">
        <f t="shared" si="8"/>
        <v>9972</v>
      </c>
      <c r="Y11" s="45">
        <f t="shared" si="9"/>
        <v>0.20055105283269312</v>
      </c>
      <c r="Z11" s="41">
        <f t="shared" si="10"/>
        <v>21971</v>
      </c>
      <c r="AA11" s="42">
        <f t="shared" si="11"/>
        <v>10224</v>
      </c>
      <c r="AB11" s="42">
        <f t="shared" si="12"/>
        <v>32195</v>
      </c>
      <c r="AC11" s="45">
        <f t="shared" si="13"/>
        <v>0.6474870784144159</v>
      </c>
      <c r="AD11" s="41">
        <v>4066</v>
      </c>
      <c r="AE11" s="42">
        <v>3190</v>
      </c>
      <c r="AF11" s="42">
        <f t="shared" si="14"/>
        <v>7256</v>
      </c>
      <c r="AG11" s="45">
        <f t="shared" si="15"/>
        <v>0.6575311720698255</v>
      </c>
      <c r="AH11" s="45">
        <f t="shared" si="16"/>
        <v>0.3743109151047408</v>
      </c>
      <c r="AI11" s="14">
        <v>37904</v>
      </c>
      <c r="AJ11" s="14">
        <v>40100</v>
      </c>
      <c r="AK11" s="14">
        <v>26367</v>
      </c>
      <c r="AL11" s="14"/>
    </row>
    <row r="12" spans="1:38" s="15" customFormat="1" ht="12.75">
      <c r="A12" s="30" t="s">
        <v>95</v>
      </c>
      <c r="B12" s="94" t="s">
        <v>249</v>
      </c>
      <c r="C12" s="40" t="s">
        <v>250</v>
      </c>
      <c r="D12" s="41">
        <v>88886</v>
      </c>
      <c r="E12" s="42">
        <v>55848</v>
      </c>
      <c r="F12" s="43">
        <f t="shared" si="0"/>
        <v>144734</v>
      </c>
      <c r="G12" s="41">
        <v>88886</v>
      </c>
      <c r="H12" s="42">
        <v>78847</v>
      </c>
      <c r="I12" s="44">
        <f t="shared" si="1"/>
        <v>167733</v>
      </c>
      <c r="J12" s="41">
        <v>24689</v>
      </c>
      <c r="K12" s="42">
        <v>5573</v>
      </c>
      <c r="L12" s="42">
        <f t="shared" si="2"/>
        <v>30262</v>
      </c>
      <c r="M12" s="45">
        <f t="shared" si="3"/>
        <v>0.20908701479956335</v>
      </c>
      <c r="N12" s="46">
        <v>18111</v>
      </c>
      <c r="O12" s="47">
        <v>64684</v>
      </c>
      <c r="P12" s="48">
        <f t="shared" si="4"/>
        <v>82795</v>
      </c>
      <c r="Q12" s="45">
        <f t="shared" si="5"/>
        <v>0.49361187124775685</v>
      </c>
      <c r="R12" s="46">
        <v>0</v>
      </c>
      <c r="S12" s="48">
        <v>11266</v>
      </c>
      <c r="T12" s="48">
        <f t="shared" si="6"/>
        <v>11266</v>
      </c>
      <c r="U12" s="45">
        <f t="shared" si="7"/>
        <v>0.06716627020323968</v>
      </c>
      <c r="V12" s="46">
        <v>0</v>
      </c>
      <c r="W12" s="48">
        <v>8590</v>
      </c>
      <c r="X12" s="48">
        <f t="shared" si="8"/>
        <v>8590</v>
      </c>
      <c r="Y12" s="45">
        <f t="shared" si="9"/>
        <v>0.05121234342675562</v>
      </c>
      <c r="Z12" s="41">
        <f t="shared" si="10"/>
        <v>42800</v>
      </c>
      <c r="AA12" s="42">
        <f t="shared" si="11"/>
        <v>90113</v>
      </c>
      <c r="AB12" s="42">
        <f t="shared" si="12"/>
        <v>132913</v>
      </c>
      <c r="AC12" s="45">
        <f t="shared" si="13"/>
        <v>0.7924081725122665</v>
      </c>
      <c r="AD12" s="41">
        <v>17443</v>
      </c>
      <c r="AE12" s="42">
        <v>7357</v>
      </c>
      <c r="AF12" s="42">
        <f t="shared" si="14"/>
        <v>24800</v>
      </c>
      <c r="AG12" s="45">
        <f t="shared" si="15"/>
        <v>1.263973063973064</v>
      </c>
      <c r="AH12" s="45">
        <f t="shared" si="16"/>
        <v>-0.6536290322580645</v>
      </c>
      <c r="AI12" s="14">
        <v>74250</v>
      </c>
      <c r="AJ12" s="14">
        <v>74250</v>
      </c>
      <c r="AK12" s="14">
        <v>93850</v>
      </c>
      <c r="AL12" s="14"/>
    </row>
    <row r="13" spans="1:38" s="15" customFormat="1" ht="12.75">
      <c r="A13" s="30" t="s">
        <v>95</v>
      </c>
      <c r="B13" s="94" t="s">
        <v>251</v>
      </c>
      <c r="C13" s="40" t="s">
        <v>252</v>
      </c>
      <c r="D13" s="41">
        <v>41628</v>
      </c>
      <c r="E13" s="42">
        <v>28894</v>
      </c>
      <c r="F13" s="43">
        <f t="shared" si="0"/>
        <v>70522</v>
      </c>
      <c r="G13" s="41">
        <v>47496</v>
      </c>
      <c r="H13" s="42">
        <v>30326</v>
      </c>
      <c r="I13" s="44">
        <f t="shared" si="1"/>
        <v>77822</v>
      </c>
      <c r="J13" s="41">
        <v>13877</v>
      </c>
      <c r="K13" s="42">
        <v>2845</v>
      </c>
      <c r="L13" s="42">
        <f t="shared" si="2"/>
        <v>16722</v>
      </c>
      <c r="M13" s="45">
        <f t="shared" si="3"/>
        <v>0.23711749524970932</v>
      </c>
      <c r="N13" s="46">
        <v>12020</v>
      </c>
      <c r="O13" s="47">
        <v>8783</v>
      </c>
      <c r="P13" s="48">
        <f t="shared" si="4"/>
        <v>20803</v>
      </c>
      <c r="Q13" s="45">
        <f t="shared" si="5"/>
        <v>0.2673151550975303</v>
      </c>
      <c r="R13" s="46">
        <v>11473</v>
      </c>
      <c r="S13" s="48">
        <v>11595</v>
      </c>
      <c r="T13" s="48">
        <f t="shared" si="6"/>
        <v>23068</v>
      </c>
      <c r="U13" s="45">
        <f t="shared" si="7"/>
        <v>0.29642003546554957</v>
      </c>
      <c r="V13" s="46">
        <v>13661</v>
      </c>
      <c r="W13" s="48">
        <v>6220</v>
      </c>
      <c r="X13" s="48">
        <f t="shared" si="8"/>
        <v>19881</v>
      </c>
      <c r="Y13" s="45">
        <f t="shared" si="9"/>
        <v>0.25546760556140935</v>
      </c>
      <c r="Z13" s="41">
        <f t="shared" si="10"/>
        <v>51031</v>
      </c>
      <c r="AA13" s="42">
        <f t="shared" si="11"/>
        <v>29443</v>
      </c>
      <c r="AB13" s="42">
        <f t="shared" si="12"/>
        <v>80474</v>
      </c>
      <c r="AC13" s="45">
        <f t="shared" si="13"/>
        <v>1.0340777672123564</v>
      </c>
      <c r="AD13" s="41">
        <v>10467</v>
      </c>
      <c r="AE13" s="42">
        <v>11401</v>
      </c>
      <c r="AF13" s="42">
        <f t="shared" si="14"/>
        <v>21868</v>
      </c>
      <c r="AG13" s="45">
        <f t="shared" si="15"/>
        <v>0.82562085454265</v>
      </c>
      <c r="AH13" s="45">
        <f t="shared" si="16"/>
        <v>-0.09086336199012257</v>
      </c>
      <c r="AI13" s="14">
        <v>57863</v>
      </c>
      <c r="AJ13" s="14">
        <v>77796</v>
      </c>
      <c r="AK13" s="14">
        <v>64230</v>
      </c>
      <c r="AL13" s="14"/>
    </row>
    <row r="14" spans="1:38" s="15" customFormat="1" ht="12.75">
      <c r="A14" s="30" t="s">
        <v>95</v>
      </c>
      <c r="B14" s="94" t="s">
        <v>253</v>
      </c>
      <c r="C14" s="40" t="s">
        <v>254</v>
      </c>
      <c r="D14" s="41">
        <v>43872</v>
      </c>
      <c r="E14" s="42">
        <v>34797</v>
      </c>
      <c r="F14" s="43">
        <f t="shared" si="0"/>
        <v>78669</v>
      </c>
      <c r="G14" s="41">
        <v>47801</v>
      </c>
      <c r="H14" s="42">
        <v>34797</v>
      </c>
      <c r="I14" s="44">
        <f t="shared" si="1"/>
        <v>82598</v>
      </c>
      <c r="J14" s="41">
        <v>8764</v>
      </c>
      <c r="K14" s="42">
        <v>1821</v>
      </c>
      <c r="L14" s="42">
        <f t="shared" si="2"/>
        <v>10585</v>
      </c>
      <c r="M14" s="45">
        <f t="shared" si="3"/>
        <v>0.1345510938234883</v>
      </c>
      <c r="N14" s="46">
        <v>10847</v>
      </c>
      <c r="O14" s="47">
        <v>1819</v>
      </c>
      <c r="P14" s="48">
        <f t="shared" si="4"/>
        <v>12666</v>
      </c>
      <c r="Q14" s="45">
        <f t="shared" si="5"/>
        <v>0.15334511731518924</v>
      </c>
      <c r="R14" s="46">
        <v>11714</v>
      </c>
      <c r="S14" s="48">
        <v>1091</v>
      </c>
      <c r="T14" s="48">
        <f t="shared" si="6"/>
        <v>12805</v>
      </c>
      <c r="U14" s="45">
        <f t="shared" si="7"/>
        <v>0.15502796677885664</v>
      </c>
      <c r="V14" s="46">
        <v>13299</v>
      </c>
      <c r="W14" s="48">
        <v>3254</v>
      </c>
      <c r="X14" s="48">
        <f t="shared" si="8"/>
        <v>16553</v>
      </c>
      <c r="Y14" s="45">
        <f t="shared" si="9"/>
        <v>0.20040436814450713</v>
      </c>
      <c r="Z14" s="41">
        <f t="shared" si="10"/>
        <v>44624</v>
      </c>
      <c r="AA14" s="42">
        <f t="shared" si="11"/>
        <v>7985</v>
      </c>
      <c r="AB14" s="42">
        <f t="shared" si="12"/>
        <v>52609</v>
      </c>
      <c r="AC14" s="45">
        <f t="shared" si="13"/>
        <v>0.6369282549214267</v>
      </c>
      <c r="AD14" s="41">
        <v>10811</v>
      </c>
      <c r="AE14" s="42">
        <v>7916</v>
      </c>
      <c r="AF14" s="42">
        <f t="shared" si="14"/>
        <v>18727</v>
      </c>
      <c r="AG14" s="45">
        <f t="shared" si="15"/>
        <v>0.8708264603833684</v>
      </c>
      <c r="AH14" s="45">
        <f t="shared" si="16"/>
        <v>-0.11608906925829021</v>
      </c>
      <c r="AI14" s="14">
        <v>52743</v>
      </c>
      <c r="AJ14" s="14">
        <v>52743</v>
      </c>
      <c r="AK14" s="14">
        <v>45930</v>
      </c>
      <c r="AL14" s="14"/>
    </row>
    <row r="15" spans="1:38" s="15" customFormat="1" ht="12.75">
      <c r="A15" s="30" t="s">
        <v>95</v>
      </c>
      <c r="B15" s="94" t="s">
        <v>255</v>
      </c>
      <c r="C15" s="40" t="s">
        <v>256</v>
      </c>
      <c r="D15" s="41">
        <v>17952</v>
      </c>
      <c r="E15" s="42">
        <v>5575</v>
      </c>
      <c r="F15" s="43">
        <f t="shared" si="0"/>
        <v>23527</v>
      </c>
      <c r="G15" s="41">
        <v>14501</v>
      </c>
      <c r="H15" s="42">
        <v>9401</v>
      </c>
      <c r="I15" s="44">
        <f t="shared" si="1"/>
        <v>23902</v>
      </c>
      <c r="J15" s="41">
        <v>2370</v>
      </c>
      <c r="K15" s="42">
        <v>1082</v>
      </c>
      <c r="L15" s="42">
        <f t="shared" si="2"/>
        <v>3452</v>
      </c>
      <c r="M15" s="45">
        <f t="shared" si="3"/>
        <v>0.14672503931652994</v>
      </c>
      <c r="N15" s="46">
        <v>3723</v>
      </c>
      <c r="O15" s="47">
        <v>1874</v>
      </c>
      <c r="P15" s="48">
        <f t="shared" si="4"/>
        <v>5597</v>
      </c>
      <c r="Q15" s="45">
        <f t="shared" si="5"/>
        <v>0.23416450506233788</v>
      </c>
      <c r="R15" s="46">
        <v>3395</v>
      </c>
      <c r="S15" s="48">
        <v>1636</v>
      </c>
      <c r="T15" s="48">
        <f t="shared" si="6"/>
        <v>5031</v>
      </c>
      <c r="U15" s="45">
        <f t="shared" si="7"/>
        <v>0.21048447828633587</v>
      </c>
      <c r="V15" s="46">
        <v>1825</v>
      </c>
      <c r="W15" s="48">
        <v>2036</v>
      </c>
      <c r="X15" s="48">
        <f t="shared" si="8"/>
        <v>3861</v>
      </c>
      <c r="Y15" s="45">
        <f t="shared" si="9"/>
        <v>0.16153459961509498</v>
      </c>
      <c r="Z15" s="41">
        <f t="shared" si="10"/>
        <v>11313</v>
      </c>
      <c r="AA15" s="42">
        <f t="shared" si="11"/>
        <v>6628</v>
      </c>
      <c r="AB15" s="42">
        <f t="shared" si="12"/>
        <v>17941</v>
      </c>
      <c r="AC15" s="45">
        <f t="shared" si="13"/>
        <v>0.7506066437954982</v>
      </c>
      <c r="AD15" s="41">
        <v>1460</v>
      </c>
      <c r="AE15" s="42">
        <v>679</v>
      </c>
      <c r="AF15" s="42">
        <f t="shared" si="14"/>
        <v>2139</v>
      </c>
      <c r="AG15" s="45">
        <f t="shared" si="15"/>
        <v>1</v>
      </c>
      <c r="AH15" s="45">
        <f t="shared" si="16"/>
        <v>0.8050490883590462</v>
      </c>
      <c r="AI15" s="14">
        <v>13607</v>
      </c>
      <c r="AJ15" s="14">
        <v>13582</v>
      </c>
      <c r="AK15" s="14">
        <v>13582</v>
      </c>
      <c r="AL15" s="14"/>
    </row>
    <row r="16" spans="1:38" s="15" customFormat="1" ht="12.75">
      <c r="A16" s="30" t="s">
        <v>95</v>
      </c>
      <c r="B16" s="94" t="s">
        <v>257</v>
      </c>
      <c r="C16" s="40" t="s">
        <v>258</v>
      </c>
      <c r="D16" s="41">
        <v>301577</v>
      </c>
      <c r="E16" s="42">
        <v>126532</v>
      </c>
      <c r="F16" s="43">
        <f t="shared" si="0"/>
        <v>428109</v>
      </c>
      <c r="G16" s="41">
        <v>363375</v>
      </c>
      <c r="H16" s="42">
        <v>131073</v>
      </c>
      <c r="I16" s="44">
        <f t="shared" si="1"/>
        <v>494448</v>
      </c>
      <c r="J16" s="41">
        <v>67877</v>
      </c>
      <c r="K16" s="42">
        <v>10854</v>
      </c>
      <c r="L16" s="42">
        <f t="shared" si="2"/>
        <v>78731</v>
      </c>
      <c r="M16" s="45">
        <f t="shared" si="3"/>
        <v>0.18390409918969233</v>
      </c>
      <c r="N16" s="46">
        <v>76305</v>
      </c>
      <c r="O16" s="47">
        <v>38688</v>
      </c>
      <c r="P16" s="48">
        <f t="shared" si="4"/>
        <v>114993</v>
      </c>
      <c r="Q16" s="45">
        <f t="shared" si="5"/>
        <v>0.2325684399572857</v>
      </c>
      <c r="R16" s="46">
        <v>81672</v>
      </c>
      <c r="S16" s="48">
        <v>74002</v>
      </c>
      <c r="T16" s="48">
        <f t="shared" si="6"/>
        <v>155674</v>
      </c>
      <c r="U16" s="45">
        <f t="shared" si="7"/>
        <v>0.3148440280878879</v>
      </c>
      <c r="V16" s="46">
        <v>82231</v>
      </c>
      <c r="W16" s="48">
        <v>164122</v>
      </c>
      <c r="X16" s="48">
        <f t="shared" si="8"/>
        <v>246353</v>
      </c>
      <c r="Y16" s="45">
        <f t="shared" si="9"/>
        <v>0.4982384396336925</v>
      </c>
      <c r="Z16" s="41">
        <f t="shared" si="10"/>
        <v>308085</v>
      </c>
      <c r="AA16" s="42">
        <f t="shared" si="11"/>
        <v>287666</v>
      </c>
      <c r="AB16" s="42">
        <f t="shared" si="12"/>
        <v>595751</v>
      </c>
      <c r="AC16" s="45">
        <f t="shared" si="13"/>
        <v>1.2048809986085494</v>
      </c>
      <c r="AD16" s="41">
        <v>75676</v>
      </c>
      <c r="AE16" s="42">
        <v>90692</v>
      </c>
      <c r="AF16" s="42">
        <f t="shared" si="14"/>
        <v>166368</v>
      </c>
      <c r="AG16" s="45">
        <f t="shared" si="15"/>
        <v>0</v>
      </c>
      <c r="AH16" s="45">
        <f t="shared" si="16"/>
        <v>0.48077154260434707</v>
      </c>
      <c r="AI16" s="14">
        <v>0</v>
      </c>
      <c r="AJ16" s="14">
        <v>0</v>
      </c>
      <c r="AK16" s="14">
        <v>437744</v>
      </c>
      <c r="AL16" s="14"/>
    </row>
    <row r="17" spans="1:38" s="15" customFormat="1" ht="12.75">
      <c r="A17" s="30" t="s">
        <v>114</v>
      </c>
      <c r="B17" s="94" t="s">
        <v>259</v>
      </c>
      <c r="C17" s="40" t="s">
        <v>260</v>
      </c>
      <c r="D17" s="41">
        <v>450942</v>
      </c>
      <c r="E17" s="42">
        <v>409247</v>
      </c>
      <c r="F17" s="43">
        <f t="shared" si="0"/>
        <v>860189</v>
      </c>
      <c r="G17" s="41">
        <v>485067</v>
      </c>
      <c r="H17" s="42">
        <v>259290</v>
      </c>
      <c r="I17" s="44">
        <f t="shared" si="1"/>
        <v>744357</v>
      </c>
      <c r="J17" s="41">
        <v>106260</v>
      </c>
      <c r="K17" s="42">
        <v>30339</v>
      </c>
      <c r="L17" s="42">
        <f t="shared" si="2"/>
        <v>136599</v>
      </c>
      <c r="M17" s="45">
        <f t="shared" si="3"/>
        <v>0.1588011471897455</v>
      </c>
      <c r="N17" s="46">
        <v>120950</v>
      </c>
      <c r="O17" s="47">
        <v>43938</v>
      </c>
      <c r="P17" s="48">
        <f t="shared" si="4"/>
        <v>164888</v>
      </c>
      <c r="Q17" s="45">
        <f t="shared" si="5"/>
        <v>0.22151736330819755</v>
      </c>
      <c r="R17" s="46">
        <v>112650</v>
      </c>
      <c r="S17" s="48">
        <v>52737</v>
      </c>
      <c r="T17" s="48">
        <f t="shared" si="6"/>
        <v>165387</v>
      </c>
      <c r="U17" s="45">
        <f t="shared" si="7"/>
        <v>0.22218774055997323</v>
      </c>
      <c r="V17" s="46">
        <v>139112</v>
      </c>
      <c r="W17" s="48">
        <v>77028</v>
      </c>
      <c r="X17" s="48">
        <f t="shared" si="8"/>
        <v>216140</v>
      </c>
      <c r="Y17" s="45">
        <f t="shared" si="9"/>
        <v>0.29037142124007703</v>
      </c>
      <c r="Z17" s="41">
        <f t="shared" si="10"/>
        <v>478972</v>
      </c>
      <c r="AA17" s="42">
        <f t="shared" si="11"/>
        <v>204042</v>
      </c>
      <c r="AB17" s="42">
        <f t="shared" si="12"/>
        <v>683014</v>
      </c>
      <c r="AC17" s="45">
        <f t="shared" si="13"/>
        <v>0.9175892750387247</v>
      </c>
      <c r="AD17" s="41">
        <v>110436</v>
      </c>
      <c r="AE17" s="42">
        <v>37814</v>
      </c>
      <c r="AF17" s="42">
        <f t="shared" si="14"/>
        <v>148250</v>
      </c>
      <c r="AG17" s="45">
        <f t="shared" si="15"/>
        <v>0.7069694132248879</v>
      </c>
      <c r="AH17" s="45">
        <f t="shared" si="16"/>
        <v>0.4579426644182125</v>
      </c>
      <c r="AI17" s="14">
        <v>989909</v>
      </c>
      <c r="AJ17" s="14">
        <v>728354</v>
      </c>
      <c r="AK17" s="14">
        <v>514924</v>
      </c>
      <c r="AL17" s="14"/>
    </row>
    <row r="18" spans="1:38" s="87" customFormat="1" ht="12.75">
      <c r="A18" s="95"/>
      <c r="B18" s="112" t="s">
        <v>628</v>
      </c>
      <c r="C18" s="33"/>
      <c r="D18" s="52">
        <f>SUM(D11:D17)</f>
        <v>967483</v>
      </c>
      <c r="E18" s="53">
        <f>SUM(E11:E17)</f>
        <v>681360</v>
      </c>
      <c r="F18" s="89">
        <f t="shared" si="0"/>
        <v>1648843</v>
      </c>
      <c r="G18" s="52">
        <f>SUM(G11:G17)</f>
        <v>1070289</v>
      </c>
      <c r="H18" s="53">
        <f>SUM(H11:H17)</f>
        <v>570294</v>
      </c>
      <c r="I18" s="54">
        <f t="shared" si="1"/>
        <v>1640583</v>
      </c>
      <c r="J18" s="52">
        <f>SUM(J11:J17)</f>
        <v>228257</v>
      </c>
      <c r="K18" s="53">
        <f>SUM(K11:K17)</f>
        <v>54954</v>
      </c>
      <c r="L18" s="53">
        <f t="shared" si="2"/>
        <v>283211</v>
      </c>
      <c r="M18" s="55">
        <f t="shared" si="3"/>
        <v>0.17176347293223188</v>
      </c>
      <c r="N18" s="74">
        <f>SUM(N11:N17)</f>
        <v>246735</v>
      </c>
      <c r="O18" s="75">
        <f>SUM(O11:O17)</f>
        <v>160923</v>
      </c>
      <c r="P18" s="76">
        <f t="shared" si="4"/>
        <v>407658</v>
      </c>
      <c r="Q18" s="55">
        <f t="shared" si="5"/>
        <v>0.24848361832348623</v>
      </c>
      <c r="R18" s="74">
        <f>SUM(R11:R17)</f>
        <v>228250</v>
      </c>
      <c r="S18" s="76">
        <f>SUM(S11:S17)</f>
        <v>154428</v>
      </c>
      <c r="T18" s="76">
        <f t="shared" si="6"/>
        <v>382678</v>
      </c>
      <c r="U18" s="55">
        <f t="shared" si="7"/>
        <v>0.23325732376844086</v>
      </c>
      <c r="V18" s="74">
        <f>SUM(V11:V17)</f>
        <v>255554</v>
      </c>
      <c r="W18" s="76">
        <f>SUM(W11:W17)</f>
        <v>265796</v>
      </c>
      <c r="X18" s="76">
        <f t="shared" si="8"/>
        <v>521350</v>
      </c>
      <c r="Y18" s="55">
        <f t="shared" si="9"/>
        <v>0.31778337334959583</v>
      </c>
      <c r="Z18" s="52">
        <f t="shared" si="10"/>
        <v>958796</v>
      </c>
      <c r="AA18" s="53">
        <f t="shared" si="11"/>
        <v>636101</v>
      </c>
      <c r="AB18" s="53">
        <f t="shared" si="12"/>
        <v>1594897</v>
      </c>
      <c r="AC18" s="55">
        <f t="shared" si="13"/>
        <v>0.9721525823442032</v>
      </c>
      <c r="AD18" s="52">
        <f>SUM(AD11:AD17)</f>
        <v>230359</v>
      </c>
      <c r="AE18" s="53">
        <f>SUM(AE11:AE17)</f>
        <v>159049</v>
      </c>
      <c r="AF18" s="53">
        <f t="shared" si="14"/>
        <v>389408</v>
      </c>
      <c r="AG18" s="55">
        <f t="shared" si="15"/>
        <v>1.2126030451194487</v>
      </c>
      <c r="AH18" s="55">
        <f t="shared" si="16"/>
        <v>0.33882714273974845</v>
      </c>
      <c r="AI18" s="96">
        <f>SUM(AI11:AI17)</f>
        <v>1226276</v>
      </c>
      <c r="AJ18" s="96">
        <f>SUM(AJ11:AJ17)</f>
        <v>986825</v>
      </c>
      <c r="AK18" s="96">
        <f>SUM(AK11:AK17)</f>
        <v>1196627</v>
      </c>
      <c r="AL18" s="96"/>
    </row>
    <row r="19" spans="1:38" s="15" customFormat="1" ht="12.75">
      <c r="A19" s="30" t="s">
        <v>95</v>
      </c>
      <c r="B19" s="94" t="s">
        <v>261</v>
      </c>
      <c r="C19" s="40" t="s">
        <v>262</v>
      </c>
      <c r="D19" s="41">
        <v>59553</v>
      </c>
      <c r="E19" s="42">
        <v>39778</v>
      </c>
      <c r="F19" s="43">
        <f t="shared" si="0"/>
        <v>99331</v>
      </c>
      <c r="G19" s="41">
        <v>59553</v>
      </c>
      <c r="H19" s="42">
        <v>39778</v>
      </c>
      <c r="I19" s="44">
        <f t="shared" si="1"/>
        <v>99331</v>
      </c>
      <c r="J19" s="41">
        <v>10920</v>
      </c>
      <c r="K19" s="42">
        <v>3337</v>
      </c>
      <c r="L19" s="42">
        <f t="shared" si="2"/>
        <v>14257</v>
      </c>
      <c r="M19" s="45">
        <f t="shared" si="3"/>
        <v>0.1435302171527519</v>
      </c>
      <c r="N19" s="46">
        <v>16155</v>
      </c>
      <c r="O19" s="47">
        <v>2231</v>
      </c>
      <c r="P19" s="48">
        <f t="shared" si="4"/>
        <v>18386</v>
      </c>
      <c r="Q19" s="45">
        <f t="shared" si="5"/>
        <v>0.1850983076783683</v>
      </c>
      <c r="R19" s="46">
        <v>15684</v>
      </c>
      <c r="S19" s="48">
        <v>3498</v>
      </c>
      <c r="T19" s="48">
        <f t="shared" si="6"/>
        <v>19182</v>
      </c>
      <c r="U19" s="45">
        <f t="shared" si="7"/>
        <v>0.19311191873634614</v>
      </c>
      <c r="V19" s="46">
        <v>18623</v>
      </c>
      <c r="W19" s="48">
        <v>4567</v>
      </c>
      <c r="X19" s="48">
        <f t="shared" si="8"/>
        <v>23190</v>
      </c>
      <c r="Y19" s="45">
        <f t="shared" si="9"/>
        <v>0.2334618598423453</v>
      </c>
      <c r="Z19" s="41">
        <f t="shared" si="10"/>
        <v>61382</v>
      </c>
      <c r="AA19" s="42">
        <f t="shared" si="11"/>
        <v>13633</v>
      </c>
      <c r="AB19" s="42">
        <f t="shared" si="12"/>
        <v>75015</v>
      </c>
      <c r="AC19" s="45">
        <f t="shared" si="13"/>
        <v>0.7552023034098116</v>
      </c>
      <c r="AD19" s="41">
        <v>14408</v>
      </c>
      <c r="AE19" s="42">
        <v>10898</v>
      </c>
      <c r="AF19" s="42">
        <f t="shared" si="14"/>
        <v>25306</v>
      </c>
      <c r="AG19" s="45">
        <f t="shared" si="15"/>
        <v>0.8181234301705451</v>
      </c>
      <c r="AH19" s="45">
        <f t="shared" si="16"/>
        <v>-0.0836165336283885</v>
      </c>
      <c r="AI19" s="14">
        <v>91928</v>
      </c>
      <c r="AJ19" s="14">
        <v>87191</v>
      </c>
      <c r="AK19" s="14">
        <v>71333</v>
      </c>
      <c r="AL19" s="14"/>
    </row>
    <row r="20" spans="1:38" s="15" customFormat="1" ht="12.75">
      <c r="A20" s="30" t="s">
        <v>95</v>
      </c>
      <c r="B20" s="94" t="s">
        <v>263</v>
      </c>
      <c r="C20" s="40" t="s">
        <v>264</v>
      </c>
      <c r="D20" s="41">
        <v>248260</v>
      </c>
      <c r="E20" s="42">
        <v>65979</v>
      </c>
      <c r="F20" s="44">
        <f t="shared" si="0"/>
        <v>314239</v>
      </c>
      <c r="G20" s="41">
        <v>248260</v>
      </c>
      <c r="H20" s="42">
        <v>65979</v>
      </c>
      <c r="I20" s="44">
        <f t="shared" si="1"/>
        <v>314239</v>
      </c>
      <c r="J20" s="41">
        <v>34907</v>
      </c>
      <c r="K20" s="42">
        <v>2957</v>
      </c>
      <c r="L20" s="42">
        <f t="shared" si="2"/>
        <v>37864</v>
      </c>
      <c r="M20" s="45">
        <f t="shared" si="3"/>
        <v>0.12049427346701078</v>
      </c>
      <c r="N20" s="46">
        <v>38048</v>
      </c>
      <c r="O20" s="47">
        <v>2167</v>
      </c>
      <c r="P20" s="48">
        <f t="shared" si="4"/>
        <v>40215</v>
      </c>
      <c r="Q20" s="45">
        <f t="shared" si="5"/>
        <v>0.12797584004531581</v>
      </c>
      <c r="R20" s="46">
        <v>31322</v>
      </c>
      <c r="S20" s="48">
        <v>6938</v>
      </c>
      <c r="T20" s="48">
        <f t="shared" si="6"/>
        <v>38260</v>
      </c>
      <c r="U20" s="45">
        <f t="shared" si="7"/>
        <v>0.12175446077666999</v>
      </c>
      <c r="V20" s="46">
        <v>45821</v>
      </c>
      <c r="W20" s="48">
        <v>14055</v>
      </c>
      <c r="X20" s="48">
        <f t="shared" si="8"/>
        <v>59876</v>
      </c>
      <c r="Y20" s="45">
        <f t="shared" si="9"/>
        <v>0.19054286705342113</v>
      </c>
      <c r="Z20" s="41">
        <f t="shared" si="10"/>
        <v>150098</v>
      </c>
      <c r="AA20" s="42">
        <f t="shared" si="11"/>
        <v>26117</v>
      </c>
      <c r="AB20" s="42">
        <f t="shared" si="12"/>
        <v>176215</v>
      </c>
      <c r="AC20" s="45">
        <f t="shared" si="13"/>
        <v>0.5607674413424177</v>
      </c>
      <c r="AD20" s="41">
        <v>35113</v>
      </c>
      <c r="AE20" s="42">
        <v>8818</v>
      </c>
      <c r="AF20" s="42">
        <f t="shared" si="14"/>
        <v>43931</v>
      </c>
      <c r="AG20" s="45">
        <f t="shared" si="15"/>
        <v>0.6794898351729648</v>
      </c>
      <c r="AH20" s="45">
        <f t="shared" si="16"/>
        <v>0.36295554392114915</v>
      </c>
      <c r="AI20" s="14">
        <v>270344</v>
      </c>
      <c r="AJ20" s="14">
        <v>270344</v>
      </c>
      <c r="AK20" s="14">
        <v>183696</v>
      </c>
      <c r="AL20" s="14"/>
    </row>
    <row r="21" spans="1:38" s="15" customFormat="1" ht="12.75">
      <c r="A21" s="30" t="s">
        <v>95</v>
      </c>
      <c r="B21" s="94" t="s">
        <v>265</v>
      </c>
      <c r="C21" s="40" t="s">
        <v>266</v>
      </c>
      <c r="D21" s="41">
        <v>34264</v>
      </c>
      <c r="E21" s="42">
        <v>0</v>
      </c>
      <c r="F21" s="43">
        <f t="shared" si="0"/>
        <v>34264</v>
      </c>
      <c r="G21" s="41">
        <v>34264</v>
      </c>
      <c r="H21" s="42">
        <v>0</v>
      </c>
      <c r="I21" s="44">
        <f t="shared" si="1"/>
        <v>34264</v>
      </c>
      <c r="J21" s="41">
        <v>8861</v>
      </c>
      <c r="K21" s="42">
        <v>2250</v>
      </c>
      <c r="L21" s="42">
        <f t="shared" si="2"/>
        <v>11111</v>
      </c>
      <c r="M21" s="45">
        <f t="shared" si="3"/>
        <v>0.3242762082652346</v>
      </c>
      <c r="N21" s="46">
        <v>6032</v>
      </c>
      <c r="O21" s="47">
        <v>2098</v>
      </c>
      <c r="P21" s="48">
        <f t="shared" si="4"/>
        <v>8130</v>
      </c>
      <c r="Q21" s="45">
        <f t="shared" si="5"/>
        <v>0.2372752743404156</v>
      </c>
      <c r="R21" s="46">
        <v>8647</v>
      </c>
      <c r="S21" s="48">
        <v>7044</v>
      </c>
      <c r="T21" s="48">
        <f t="shared" si="6"/>
        <v>15691</v>
      </c>
      <c r="U21" s="45">
        <f t="shared" si="7"/>
        <v>0.45794419799206165</v>
      </c>
      <c r="V21" s="46">
        <v>5828</v>
      </c>
      <c r="W21" s="48">
        <v>4919</v>
      </c>
      <c r="X21" s="48">
        <f t="shared" si="8"/>
        <v>10747</v>
      </c>
      <c r="Y21" s="45">
        <f t="shared" si="9"/>
        <v>0.3136528134485174</v>
      </c>
      <c r="Z21" s="41">
        <f t="shared" si="10"/>
        <v>29368</v>
      </c>
      <c r="AA21" s="42">
        <f t="shared" si="11"/>
        <v>16311</v>
      </c>
      <c r="AB21" s="42">
        <f t="shared" si="12"/>
        <v>45679</v>
      </c>
      <c r="AC21" s="45">
        <f t="shared" si="13"/>
        <v>1.3331484940462293</v>
      </c>
      <c r="AD21" s="41">
        <v>8325</v>
      </c>
      <c r="AE21" s="42">
        <v>848</v>
      </c>
      <c r="AF21" s="42">
        <f t="shared" si="14"/>
        <v>9173</v>
      </c>
      <c r="AG21" s="45">
        <f t="shared" si="15"/>
        <v>1.1524340415596543</v>
      </c>
      <c r="AH21" s="45">
        <f t="shared" si="16"/>
        <v>0.17159053744685493</v>
      </c>
      <c r="AI21" s="14">
        <v>34264</v>
      </c>
      <c r="AJ21" s="14">
        <v>34264</v>
      </c>
      <c r="AK21" s="14">
        <v>39487</v>
      </c>
      <c r="AL21" s="14"/>
    </row>
    <row r="22" spans="1:38" s="15" customFormat="1" ht="12.75">
      <c r="A22" s="30" t="s">
        <v>95</v>
      </c>
      <c r="B22" s="94" t="s">
        <v>267</v>
      </c>
      <c r="C22" s="40" t="s">
        <v>268</v>
      </c>
      <c r="D22" s="41">
        <v>17892</v>
      </c>
      <c r="E22" s="42">
        <v>0</v>
      </c>
      <c r="F22" s="43">
        <f t="shared" si="0"/>
        <v>17892</v>
      </c>
      <c r="G22" s="41">
        <v>17892</v>
      </c>
      <c r="H22" s="42">
        <v>0</v>
      </c>
      <c r="I22" s="44">
        <f t="shared" si="1"/>
        <v>17892</v>
      </c>
      <c r="J22" s="41">
        <v>2256</v>
      </c>
      <c r="K22" s="42">
        <v>462</v>
      </c>
      <c r="L22" s="42">
        <f t="shared" si="2"/>
        <v>2718</v>
      </c>
      <c r="M22" s="45">
        <f t="shared" si="3"/>
        <v>0.15191146881287726</v>
      </c>
      <c r="N22" s="46">
        <v>8471</v>
      </c>
      <c r="O22" s="47">
        <v>710</v>
      </c>
      <c r="P22" s="48">
        <f t="shared" si="4"/>
        <v>9181</v>
      </c>
      <c r="Q22" s="45">
        <f t="shared" si="5"/>
        <v>0.513134361725911</v>
      </c>
      <c r="R22" s="46">
        <v>3837</v>
      </c>
      <c r="S22" s="48">
        <v>141</v>
      </c>
      <c r="T22" s="48">
        <f t="shared" si="6"/>
        <v>3978</v>
      </c>
      <c r="U22" s="45">
        <f t="shared" si="7"/>
        <v>0.22233400402414488</v>
      </c>
      <c r="V22" s="46">
        <v>3522</v>
      </c>
      <c r="W22" s="48">
        <v>0</v>
      </c>
      <c r="X22" s="48">
        <f t="shared" si="8"/>
        <v>3522</v>
      </c>
      <c r="Y22" s="45">
        <f t="shared" si="9"/>
        <v>0.19684775318578135</v>
      </c>
      <c r="Z22" s="41">
        <f t="shared" si="10"/>
        <v>18086</v>
      </c>
      <c r="AA22" s="42">
        <f t="shared" si="11"/>
        <v>1313</v>
      </c>
      <c r="AB22" s="42">
        <f t="shared" si="12"/>
        <v>19399</v>
      </c>
      <c r="AC22" s="45">
        <f t="shared" si="13"/>
        <v>1.0842275877487144</v>
      </c>
      <c r="AD22" s="41">
        <v>6281</v>
      </c>
      <c r="AE22" s="42">
        <v>229</v>
      </c>
      <c r="AF22" s="42">
        <f t="shared" si="14"/>
        <v>6510</v>
      </c>
      <c r="AG22" s="45">
        <f t="shared" si="15"/>
        <v>1.659998121536583</v>
      </c>
      <c r="AH22" s="45">
        <f t="shared" si="16"/>
        <v>-0.45898617511520734</v>
      </c>
      <c r="AI22" s="14">
        <v>10647</v>
      </c>
      <c r="AJ22" s="14">
        <v>10647</v>
      </c>
      <c r="AK22" s="14">
        <v>17674</v>
      </c>
      <c r="AL22" s="14"/>
    </row>
    <row r="23" spans="1:38" s="15" customFormat="1" ht="12.75">
      <c r="A23" s="30" t="s">
        <v>95</v>
      </c>
      <c r="B23" s="94" t="s">
        <v>76</v>
      </c>
      <c r="C23" s="40" t="s">
        <v>77</v>
      </c>
      <c r="D23" s="41">
        <v>1622973</v>
      </c>
      <c r="E23" s="42">
        <v>236817</v>
      </c>
      <c r="F23" s="43">
        <f t="shared" si="0"/>
        <v>1859790</v>
      </c>
      <c r="G23" s="41">
        <v>1668721</v>
      </c>
      <c r="H23" s="42">
        <v>323303</v>
      </c>
      <c r="I23" s="44">
        <f t="shared" si="1"/>
        <v>1992024</v>
      </c>
      <c r="J23" s="41">
        <v>513929</v>
      </c>
      <c r="K23" s="42">
        <v>42951</v>
      </c>
      <c r="L23" s="42">
        <f t="shared" si="2"/>
        <v>556880</v>
      </c>
      <c r="M23" s="45">
        <f t="shared" si="3"/>
        <v>0.29943165626226614</v>
      </c>
      <c r="N23" s="46">
        <v>480094</v>
      </c>
      <c r="O23" s="47">
        <v>89482</v>
      </c>
      <c r="P23" s="48">
        <f t="shared" si="4"/>
        <v>569576</v>
      </c>
      <c r="Q23" s="45">
        <f t="shared" si="5"/>
        <v>0.2859282819885704</v>
      </c>
      <c r="R23" s="46">
        <v>442003</v>
      </c>
      <c r="S23" s="48">
        <v>39103</v>
      </c>
      <c r="T23" s="48">
        <f t="shared" si="6"/>
        <v>481106</v>
      </c>
      <c r="U23" s="45">
        <f t="shared" si="7"/>
        <v>0.2415161664718899</v>
      </c>
      <c r="V23" s="46">
        <v>307077</v>
      </c>
      <c r="W23" s="48">
        <v>28173</v>
      </c>
      <c r="X23" s="48">
        <f t="shared" si="8"/>
        <v>335250</v>
      </c>
      <c r="Y23" s="45">
        <f t="shared" si="9"/>
        <v>0.1682961651064445</v>
      </c>
      <c r="Z23" s="41">
        <f t="shared" si="10"/>
        <v>1743103</v>
      </c>
      <c r="AA23" s="42">
        <f t="shared" si="11"/>
        <v>199709</v>
      </c>
      <c r="AB23" s="42">
        <f t="shared" si="12"/>
        <v>1942812</v>
      </c>
      <c r="AC23" s="45">
        <f t="shared" si="13"/>
        <v>0.9752954783677306</v>
      </c>
      <c r="AD23" s="41">
        <v>405301</v>
      </c>
      <c r="AE23" s="42">
        <v>89938</v>
      </c>
      <c r="AF23" s="42">
        <f t="shared" si="14"/>
        <v>495239</v>
      </c>
      <c r="AG23" s="45">
        <f t="shared" si="15"/>
        <v>0.9946047466695914</v>
      </c>
      <c r="AH23" s="45">
        <f t="shared" si="16"/>
        <v>-0.32305412134343214</v>
      </c>
      <c r="AI23" s="14">
        <v>1695089</v>
      </c>
      <c r="AJ23" s="14">
        <v>1768777</v>
      </c>
      <c r="AK23" s="14">
        <v>1759234</v>
      </c>
      <c r="AL23" s="14"/>
    </row>
    <row r="24" spans="1:38" s="15" customFormat="1" ht="12.75">
      <c r="A24" s="30" t="s">
        <v>95</v>
      </c>
      <c r="B24" s="94" t="s">
        <v>269</v>
      </c>
      <c r="C24" s="40" t="s">
        <v>270</v>
      </c>
      <c r="D24" s="41">
        <v>0</v>
      </c>
      <c r="E24" s="42">
        <v>10508</v>
      </c>
      <c r="F24" s="43">
        <f t="shared" si="0"/>
        <v>10508</v>
      </c>
      <c r="G24" s="41">
        <v>0</v>
      </c>
      <c r="H24" s="42">
        <v>10508</v>
      </c>
      <c r="I24" s="44">
        <f t="shared" si="1"/>
        <v>10508</v>
      </c>
      <c r="J24" s="41">
        <v>3932</v>
      </c>
      <c r="K24" s="42">
        <v>1918</v>
      </c>
      <c r="L24" s="42">
        <f t="shared" si="2"/>
        <v>5850</v>
      </c>
      <c r="M24" s="45">
        <f t="shared" si="3"/>
        <v>0.5567186905215075</v>
      </c>
      <c r="N24" s="46">
        <v>30158</v>
      </c>
      <c r="O24" s="47">
        <v>3106</v>
      </c>
      <c r="P24" s="48">
        <f t="shared" si="4"/>
        <v>33264</v>
      </c>
      <c r="Q24" s="45">
        <f t="shared" si="5"/>
        <v>3.165588123334602</v>
      </c>
      <c r="R24" s="46">
        <v>59409</v>
      </c>
      <c r="S24" s="48">
        <v>535</v>
      </c>
      <c r="T24" s="48">
        <f t="shared" si="6"/>
        <v>59944</v>
      </c>
      <c r="U24" s="45">
        <f t="shared" si="7"/>
        <v>5.70460601446517</v>
      </c>
      <c r="V24" s="46">
        <v>77159</v>
      </c>
      <c r="W24" s="48">
        <v>160</v>
      </c>
      <c r="X24" s="48">
        <f t="shared" si="8"/>
        <v>77319</v>
      </c>
      <c r="Y24" s="45">
        <f t="shared" si="9"/>
        <v>7.358108108108108</v>
      </c>
      <c r="Z24" s="41">
        <f t="shared" si="10"/>
        <v>170658</v>
      </c>
      <c r="AA24" s="42">
        <f t="shared" si="11"/>
        <v>5719</v>
      </c>
      <c r="AB24" s="42">
        <f t="shared" si="12"/>
        <v>176377</v>
      </c>
      <c r="AC24" s="45">
        <f t="shared" si="13"/>
        <v>16.785020936429387</v>
      </c>
      <c r="AD24" s="41">
        <v>5170</v>
      </c>
      <c r="AE24" s="42">
        <v>947</v>
      </c>
      <c r="AF24" s="42">
        <f t="shared" si="14"/>
        <v>6117</v>
      </c>
      <c r="AG24" s="45">
        <f t="shared" si="15"/>
        <v>2.73661670235546</v>
      </c>
      <c r="AH24" s="45">
        <f t="shared" si="16"/>
        <v>11.640019617459538</v>
      </c>
      <c r="AI24" s="14">
        <v>7939</v>
      </c>
      <c r="AJ24" s="14">
        <v>7939</v>
      </c>
      <c r="AK24" s="14">
        <v>21726</v>
      </c>
      <c r="AL24" s="14"/>
    </row>
    <row r="25" spans="1:38" s="15" customFormat="1" ht="12.75">
      <c r="A25" s="30" t="s">
        <v>95</v>
      </c>
      <c r="B25" s="94" t="s">
        <v>271</v>
      </c>
      <c r="C25" s="40" t="s">
        <v>272</v>
      </c>
      <c r="D25" s="41">
        <v>30277</v>
      </c>
      <c r="E25" s="42">
        <v>9167</v>
      </c>
      <c r="F25" s="43">
        <f t="shared" si="0"/>
        <v>39444</v>
      </c>
      <c r="G25" s="41">
        <v>30277</v>
      </c>
      <c r="H25" s="42">
        <v>9167</v>
      </c>
      <c r="I25" s="44">
        <f t="shared" si="1"/>
        <v>39444</v>
      </c>
      <c r="J25" s="41">
        <v>4222</v>
      </c>
      <c r="K25" s="42">
        <v>1636</v>
      </c>
      <c r="L25" s="42">
        <f t="shared" si="2"/>
        <v>5858</v>
      </c>
      <c r="M25" s="45">
        <f t="shared" si="3"/>
        <v>0.14851434945745867</v>
      </c>
      <c r="N25" s="46">
        <v>5275</v>
      </c>
      <c r="O25" s="47">
        <v>1539</v>
      </c>
      <c r="P25" s="48">
        <f t="shared" si="4"/>
        <v>6814</v>
      </c>
      <c r="Q25" s="45">
        <f t="shared" si="5"/>
        <v>0.1727512422675185</v>
      </c>
      <c r="R25" s="46">
        <v>6601</v>
      </c>
      <c r="S25" s="48">
        <v>1055</v>
      </c>
      <c r="T25" s="48">
        <f t="shared" si="6"/>
        <v>7656</v>
      </c>
      <c r="U25" s="45">
        <f t="shared" si="7"/>
        <v>0.19409796166717372</v>
      </c>
      <c r="V25" s="46">
        <v>10898</v>
      </c>
      <c r="W25" s="48">
        <v>1493</v>
      </c>
      <c r="X25" s="48">
        <f t="shared" si="8"/>
        <v>12391</v>
      </c>
      <c r="Y25" s="45">
        <f t="shared" si="9"/>
        <v>0.31414156779231317</v>
      </c>
      <c r="Z25" s="41">
        <f t="shared" si="10"/>
        <v>26996</v>
      </c>
      <c r="AA25" s="42">
        <f t="shared" si="11"/>
        <v>5723</v>
      </c>
      <c r="AB25" s="42">
        <f t="shared" si="12"/>
        <v>32719</v>
      </c>
      <c r="AC25" s="45">
        <f t="shared" si="13"/>
        <v>0.8295051211844641</v>
      </c>
      <c r="AD25" s="41">
        <v>12462</v>
      </c>
      <c r="AE25" s="42">
        <v>2613</v>
      </c>
      <c r="AF25" s="42">
        <f t="shared" si="14"/>
        <v>15075</v>
      </c>
      <c r="AG25" s="45">
        <f t="shared" si="15"/>
        <v>0</v>
      </c>
      <c r="AH25" s="45">
        <f t="shared" si="16"/>
        <v>-0.17804311774461024</v>
      </c>
      <c r="AI25" s="14">
        <v>0</v>
      </c>
      <c r="AJ25" s="14">
        <v>0</v>
      </c>
      <c r="AK25" s="14">
        <v>66691</v>
      </c>
      <c r="AL25" s="14"/>
    </row>
    <row r="26" spans="1:38" s="15" customFormat="1" ht="12.75">
      <c r="A26" s="30" t="s">
        <v>114</v>
      </c>
      <c r="B26" s="94" t="s">
        <v>273</v>
      </c>
      <c r="C26" s="40" t="s">
        <v>274</v>
      </c>
      <c r="D26" s="41">
        <v>225834</v>
      </c>
      <c r="E26" s="42">
        <v>133414</v>
      </c>
      <c r="F26" s="43">
        <f t="shared" si="0"/>
        <v>359248</v>
      </c>
      <c r="G26" s="41">
        <v>225834</v>
      </c>
      <c r="H26" s="42">
        <v>133414</v>
      </c>
      <c r="I26" s="44">
        <f t="shared" si="1"/>
        <v>359248</v>
      </c>
      <c r="J26" s="41">
        <v>70126</v>
      </c>
      <c r="K26" s="42">
        <v>26062</v>
      </c>
      <c r="L26" s="42">
        <f t="shared" si="2"/>
        <v>96188</v>
      </c>
      <c r="M26" s="45">
        <f t="shared" si="3"/>
        <v>0.26774818509775977</v>
      </c>
      <c r="N26" s="46">
        <v>88072</v>
      </c>
      <c r="O26" s="47">
        <v>39842</v>
      </c>
      <c r="P26" s="48">
        <f t="shared" si="4"/>
        <v>127914</v>
      </c>
      <c r="Q26" s="45">
        <f t="shared" si="5"/>
        <v>0.3560604373580368</v>
      </c>
      <c r="R26" s="46">
        <v>39920</v>
      </c>
      <c r="S26" s="48">
        <v>27121</v>
      </c>
      <c r="T26" s="48">
        <f t="shared" si="6"/>
        <v>67041</v>
      </c>
      <c r="U26" s="45">
        <f t="shared" si="7"/>
        <v>0.1866148176190264</v>
      </c>
      <c r="V26" s="46">
        <v>28240</v>
      </c>
      <c r="W26" s="48">
        <v>9126</v>
      </c>
      <c r="X26" s="48">
        <f t="shared" si="8"/>
        <v>37366</v>
      </c>
      <c r="Y26" s="45">
        <f t="shared" si="9"/>
        <v>0.10401171335678974</v>
      </c>
      <c r="Z26" s="41">
        <f t="shared" si="10"/>
        <v>226358</v>
      </c>
      <c r="AA26" s="42">
        <f t="shared" si="11"/>
        <v>102151</v>
      </c>
      <c r="AB26" s="42">
        <f t="shared" si="12"/>
        <v>328509</v>
      </c>
      <c r="AC26" s="45">
        <f t="shared" si="13"/>
        <v>0.9144351534316127</v>
      </c>
      <c r="AD26" s="41">
        <v>33638</v>
      </c>
      <c r="AE26" s="42">
        <v>14073</v>
      </c>
      <c r="AF26" s="42">
        <f t="shared" si="14"/>
        <v>47711</v>
      </c>
      <c r="AG26" s="45">
        <f t="shared" si="15"/>
        <v>0.7156509765525958</v>
      </c>
      <c r="AH26" s="45">
        <f t="shared" si="16"/>
        <v>-0.2168263083984825</v>
      </c>
      <c r="AI26" s="14">
        <v>303981</v>
      </c>
      <c r="AJ26" s="14">
        <v>256361</v>
      </c>
      <c r="AK26" s="14">
        <v>183465</v>
      </c>
      <c r="AL26" s="14"/>
    </row>
    <row r="27" spans="1:38" s="87" customFormat="1" ht="12.75">
      <c r="A27" s="95"/>
      <c r="B27" s="112" t="s">
        <v>629</v>
      </c>
      <c r="C27" s="33"/>
      <c r="D27" s="52">
        <f>SUM(D19:D26)</f>
        <v>2239053</v>
      </c>
      <c r="E27" s="53">
        <f>SUM(E19:E26)</f>
        <v>495663</v>
      </c>
      <c r="F27" s="89">
        <f t="shared" si="0"/>
        <v>2734716</v>
      </c>
      <c r="G27" s="52">
        <f>SUM(G19:G26)</f>
        <v>2284801</v>
      </c>
      <c r="H27" s="53">
        <f>SUM(H19:H26)</f>
        <v>582149</v>
      </c>
      <c r="I27" s="54">
        <f t="shared" si="1"/>
        <v>2866950</v>
      </c>
      <c r="J27" s="52">
        <f>SUM(J19:J26)</f>
        <v>649153</v>
      </c>
      <c r="K27" s="53">
        <f>SUM(K19:K26)</f>
        <v>81573</v>
      </c>
      <c r="L27" s="53">
        <f t="shared" si="2"/>
        <v>730726</v>
      </c>
      <c r="M27" s="55">
        <f t="shared" si="3"/>
        <v>0.2672036145618046</v>
      </c>
      <c r="N27" s="74">
        <f>SUM(N19:N26)</f>
        <v>672305</v>
      </c>
      <c r="O27" s="75">
        <f>SUM(O19:O26)</f>
        <v>141175</v>
      </c>
      <c r="P27" s="76">
        <f t="shared" si="4"/>
        <v>813480</v>
      </c>
      <c r="Q27" s="55">
        <f t="shared" si="5"/>
        <v>0.2837440485533407</v>
      </c>
      <c r="R27" s="74">
        <f>SUM(R19:R26)</f>
        <v>607423</v>
      </c>
      <c r="S27" s="76">
        <f>SUM(S19:S26)</f>
        <v>85435</v>
      </c>
      <c r="T27" s="76">
        <f t="shared" si="6"/>
        <v>692858</v>
      </c>
      <c r="U27" s="55">
        <f t="shared" si="7"/>
        <v>0.24167076509879837</v>
      </c>
      <c r="V27" s="74">
        <f>SUM(V19:V26)</f>
        <v>497168</v>
      </c>
      <c r="W27" s="76">
        <f>SUM(W19:W26)</f>
        <v>62493</v>
      </c>
      <c r="X27" s="76">
        <f t="shared" si="8"/>
        <v>559661</v>
      </c>
      <c r="Y27" s="55">
        <f t="shared" si="9"/>
        <v>0.1952112872564921</v>
      </c>
      <c r="Z27" s="52">
        <f t="shared" si="10"/>
        <v>2426049</v>
      </c>
      <c r="AA27" s="53">
        <f t="shared" si="11"/>
        <v>370676</v>
      </c>
      <c r="AB27" s="53">
        <f t="shared" si="12"/>
        <v>2796725</v>
      </c>
      <c r="AC27" s="55">
        <f t="shared" si="13"/>
        <v>0.9755053279617713</v>
      </c>
      <c r="AD27" s="52">
        <f>SUM(AD19:AD26)</f>
        <v>520698</v>
      </c>
      <c r="AE27" s="53">
        <f>SUM(AE19:AE26)</f>
        <v>128364</v>
      </c>
      <c r="AF27" s="53">
        <f t="shared" si="14"/>
        <v>649062</v>
      </c>
      <c r="AG27" s="55">
        <f t="shared" si="15"/>
        <v>0.9621366745458778</v>
      </c>
      <c r="AH27" s="55">
        <f t="shared" si="16"/>
        <v>-0.13773876763699</v>
      </c>
      <c r="AI27" s="96">
        <f>SUM(AI19:AI26)</f>
        <v>2414192</v>
      </c>
      <c r="AJ27" s="96">
        <f>SUM(AJ19:AJ26)</f>
        <v>2435523</v>
      </c>
      <c r="AK27" s="96">
        <f>SUM(AK19:AK26)</f>
        <v>2343306</v>
      </c>
      <c r="AL27" s="96"/>
    </row>
    <row r="28" spans="1:38" s="15" customFormat="1" ht="12.75">
      <c r="A28" s="30" t="s">
        <v>95</v>
      </c>
      <c r="B28" s="94" t="s">
        <v>275</v>
      </c>
      <c r="C28" s="40" t="s">
        <v>276</v>
      </c>
      <c r="D28" s="41">
        <v>277607</v>
      </c>
      <c r="E28" s="42">
        <v>0</v>
      </c>
      <c r="F28" s="43">
        <f t="shared" si="0"/>
        <v>277607</v>
      </c>
      <c r="G28" s="41">
        <v>277607</v>
      </c>
      <c r="H28" s="42">
        <v>0</v>
      </c>
      <c r="I28" s="44">
        <f t="shared" si="1"/>
        <v>277607</v>
      </c>
      <c r="J28" s="41">
        <v>57604</v>
      </c>
      <c r="K28" s="42">
        <v>9513</v>
      </c>
      <c r="L28" s="42">
        <f t="shared" si="2"/>
        <v>67117</v>
      </c>
      <c r="M28" s="45">
        <f t="shared" si="3"/>
        <v>0.24176984009769206</v>
      </c>
      <c r="N28" s="46">
        <v>51797</v>
      </c>
      <c r="O28" s="47">
        <v>11821</v>
      </c>
      <c r="P28" s="48">
        <f t="shared" si="4"/>
        <v>63618</v>
      </c>
      <c r="Q28" s="45">
        <f t="shared" si="5"/>
        <v>0.2291656910668679</v>
      </c>
      <c r="R28" s="46">
        <v>50631</v>
      </c>
      <c r="S28" s="48">
        <v>16185</v>
      </c>
      <c r="T28" s="48">
        <f t="shared" si="6"/>
        <v>66816</v>
      </c>
      <c r="U28" s="45">
        <f t="shared" si="7"/>
        <v>0.240685573490582</v>
      </c>
      <c r="V28" s="46">
        <v>53776</v>
      </c>
      <c r="W28" s="48">
        <v>17213</v>
      </c>
      <c r="X28" s="48">
        <f t="shared" si="8"/>
        <v>70989</v>
      </c>
      <c r="Y28" s="45">
        <f t="shared" si="9"/>
        <v>0.2557176151898187</v>
      </c>
      <c r="Z28" s="41">
        <f t="shared" si="10"/>
        <v>213808</v>
      </c>
      <c r="AA28" s="42">
        <f t="shared" si="11"/>
        <v>54732</v>
      </c>
      <c r="AB28" s="42">
        <f t="shared" si="12"/>
        <v>268540</v>
      </c>
      <c r="AC28" s="45">
        <f t="shared" si="13"/>
        <v>0.9673387198449607</v>
      </c>
      <c r="AD28" s="41">
        <v>49191</v>
      </c>
      <c r="AE28" s="42">
        <v>17105</v>
      </c>
      <c r="AF28" s="42">
        <f t="shared" si="14"/>
        <v>66296</v>
      </c>
      <c r="AG28" s="45">
        <f t="shared" si="15"/>
        <v>0.9409232840341791</v>
      </c>
      <c r="AH28" s="45">
        <f t="shared" si="16"/>
        <v>0.07078858452998671</v>
      </c>
      <c r="AI28" s="14">
        <v>267415</v>
      </c>
      <c r="AJ28" s="14">
        <v>267415</v>
      </c>
      <c r="AK28" s="14">
        <v>251617</v>
      </c>
      <c r="AL28" s="14"/>
    </row>
    <row r="29" spans="1:38" s="15" customFormat="1" ht="12.75">
      <c r="A29" s="30" t="s">
        <v>95</v>
      </c>
      <c r="B29" s="94" t="s">
        <v>277</v>
      </c>
      <c r="C29" s="40" t="s">
        <v>278</v>
      </c>
      <c r="D29" s="41">
        <v>0</v>
      </c>
      <c r="E29" s="42">
        <v>0</v>
      </c>
      <c r="F29" s="43">
        <f t="shared" si="0"/>
        <v>0</v>
      </c>
      <c r="G29" s="41">
        <v>0</v>
      </c>
      <c r="H29" s="42">
        <v>0</v>
      </c>
      <c r="I29" s="44">
        <f t="shared" si="1"/>
        <v>0</v>
      </c>
      <c r="J29" s="41">
        <v>16645</v>
      </c>
      <c r="K29" s="42">
        <v>2908</v>
      </c>
      <c r="L29" s="42">
        <f t="shared" si="2"/>
        <v>19553</v>
      </c>
      <c r="M29" s="45">
        <f t="shared" si="3"/>
        <v>0</v>
      </c>
      <c r="N29" s="46">
        <v>9340</v>
      </c>
      <c r="O29" s="47">
        <v>1620</v>
      </c>
      <c r="P29" s="48">
        <f t="shared" si="4"/>
        <v>10960</v>
      </c>
      <c r="Q29" s="45">
        <f t="shared" si="5"/>
        <v>0</v>
      </c>
      <c r="R29" s="46">
        <v>21859</v>
      </c>
      <c r="S29" s="48">
        <v>5066</v>
      </c>
      <c r="T29" s="48">
        <f t="shared" si="6"/>
        <v>26925</v>
      </c>
      <c r="U29" s="45">
        <f t="shared" si="7"/>
        <v>0</v>
      </c>
      <c r="V29" s="46">
        <v>12251</v>
      </c>
      <c r="W29" s="48">
        <v>4520</v>
      </c>
      <c r="X29" s="48">
        <f t="shared" si="8"/>
        <v>16771</v>
      </c>
      <c r="Y29" s="45">
        <f t="shared" si="9"/>
        <v>0</v>
      </c>
      <c r="Z29" s="41">
        <f t="shared" si="10"/>
        <v>60095</v>
      </c>
      <c r="AA29" s="42">
        <f t="shared" si="11"/>
        <v>14114</v>
      </c>
      <c r="AB29" s="42">
        <f t="shared" si="12"/>
        <v>74209</v>
      </c>
      <c r="AC29" s="45">
        <f t="shared" si="13"/>
        <v>0</v>
      </c>
      <c r="AD29" s="41">
        <v>8424</v>
      </c>
      <c r="AE29" s="42">
        <v>529</v>
      </c>
      <c r="AF29" s="42">
        <f t="shared" si="14"/>
        <v>8953</v>
      </c>
      <c r="AG29" s="45">
        <f t="shared" si="15"/>
        <v>0</v>
      </c>
      <c r="AH29" s="45">
        <f t="shared" si="16"/>
        <v>0.8732268513347481</v>
      </c>
      <c r="AI29" s="14">
        <v>0</v>
      </c>
      <c r="AJ29" s="14">
        <v>0</v>
      </c>
      <c r="AK29" s="14">
        <v>18332</v>
      </c>
      <c r="AL29" s="14"/>
    </row>
    <row r="30" spans="1:38" s="15" customFormat="1" ht="12.75">
      <c r="A30" s="30" t="s">
        <v>95</v>
      </c>
      <c r="B30" s="94" t="s">
        <v>279</v>
      </c>
      <c r="C30" s="40" t="s">
        <v>280</v>
      </c>
      <c r="D30" s="41">
        <v>78197</v>
      </c>
      <c r="E30" s="42">
        <v>0</v>
      </c>
      <c r="F30" s="44">
        <f t="shared" si="0"/>
        <v>78197</v>
      </c>
      <c r="G30" s="41">
        <v>78197</v>
      </c>
      <c r="H30" s="42">
        <v>0</v>
      </c>
      <c r="I30" s="44">
        <f t="shared" si="1"/>
        <v>78197</v>
      </c>
      <c r="J30" s="41">
        <v>29959</v>
      </c>
      <c r="K30" s="42">
        <v>222</v>
      </c>
      <c r="L30" s="42">
        <f t="shared" si="2"/>
        <v>30181</v>
      </c>
      <c r="M30" s="45">
        <f t="shared" si="3"/>
        <v>0.3859610982518511</v>
      </c>
      <c r="N30" s="46">
        <v>27247</v>
      </c>
      <c r="O30" s="47">
        <v>2116</v>
      </c>
      <c r="P30" s="48">
        <f t="shared" si="4"/>
        <v>29363</v>
      </c>
      <c r="Q30" s="45">
        <f t="shared" si="5"/>
        <v>0.37550033888768114</v>
      </c>
      <c r="R30" s="46">
        <v>-27770</v>
      </c>
      <c r="S30" s="48">
        <v>786</v>
      </c>
      <c r="T30" s="48">
        <f t="shared" si="6"/>
        <v>-26984</v>
      </c>
      <c r="U30" s="45">
        <f t="shared" si="7"/>
        <v>-0.34507717687379313</v>
      </c>
      <c r="V30" s="46">
        <v>21294</v>
      </c>
      <c r="W30" s="48">
        <v>-678</v>
      </c>
      <c r="X30" s="48">
        <f t="shared" si="8"/>
        <v>20616</v>
      </c>
      <c r="Y30" s="45">
        <f t="shared" si="9"/>
        <v>0.26364182769159944</v>
      </c>
      <c r="Z30" s="41">
        <f t="shared" si="10"/>
        <v>50730</v>
      </c>
      <c r="AA30" s="42">
        <f t="shared" si="11"/>
        <v>2446</v>
      </c>
      <c r="AB30" s="42">
        <f t="shared" si="12"/>
        <v>53176</v>
      </c>
      <c r="AC30" s="45">
        <f t="shared" si="13"/>
        <v>0.6800260879573385</v>
      </c>
      <c r="AD30" s="41">
        <v>-15102</v>
      </c>
      <c r="AE30" s="42">
        <v>933</v>
      </c>
      <c r="AF30" s="42">
        <f t="shared" si="14"/>
        <v>-14169</v>
      </c>
      <c r="AG30" s="45">
        <f t="shared" si="15"/>
        <v>0</v>
      </c>
      <c r="AH30" s="45">
        <f t="shared" si="16"/>
        <v>-2.4550074105441455</v>
      </c>
      <c r="AI30" s="14">
        <v>0</v>
      </c>
      <c r="AJ30" s="14">
        <v>0</v>
      </c>
      <c r="AK30" s="14">
        <v>-15943</v>
      </c>
      <c r="AL30" s="14"/>
    </row>
    <row r="31" spans="1:38" s="15" customFormat="1" ht="12.75">
      <c r="A31" s="30" t="s">
        <v>95</v>
      </c>
      <c r="B31" s="94" t="s">
        <v>281</v>
      </c>
      <c r="C31" s="40" t="s">
        <v>282</v>
      </c>
      <c r="D31" s="41">
        <v>69417</v>
      </c>
      <c r="E31" s="42">
        <v>10884</v>
      </c>
      <c r="F31" s="43">
        <f t="shared" si="0"/>
        <v>80301</v>
      </c>
      <c r="G31" s="41">
        <v>69417</v>
      </c>
      <c r="H31" s="42">
        <v>10884</v>
      </c>
      <c r="I31" s="44">
        <f t="shared" si="1"/>
        <v>80301</v>
      </c>
      <c r="J31" s="41">
        <v>13028</v>
      </c>
      <c r="K31" s="42">
        <v>16461</v>
      </c>
      <c r="L31" s="42">
        <f t="shared" si="2"/>
        <v>29489</v>
      </c>
      <c r="M31" s="45">
        <f t="shared" si="3"/>
        <v>0.36723079413705934</v>
      </c>
      <c r="N31" s="46">
        <v>12914</v>
      </c>
      <c r="O31" s="47">
        <v>15522</v>
      </c>
      <c r="P31" s="48">
        <f t="shared" si="4"/>
        <v>28436</v>
      </c>
      <c r="Q31" s="45">
        <f t="shared" si="5"/>
        <v>0.35411763240806465</v>
      </c>
      <c r="R31" s="46">
        <v>28349</v>
      </c>
      <c r="S31" s="48">
        <v>11939</v>
      </c>
      <c r="T31" s="48">
        <f t="shared" si="6"/>
        <v>40288</v>
      </c>
      <c r="U31" s="45">
        <f t="shared" si="7"/>
        <v>0.5017123074432448</v>
      </c>
      <c r="V31" s="46">
        <v>17171</v>
      </c>
      <c r="W31" s="48">
        <v>2917</v>
      </c>
      <c r="X31" s="48">
        <f t="shared" si="8"/>
        <v>20088</v>
      </c>
      <c r="Y31" s="45">
        <f t="shared" si="9"/>
        <v>0.2501587775992827</v>
      </c>
      <c r="Z31" s="41">
        <f t="shared" si="10"/>
        <v>71462</v>
      </c>
      <c r="AA31" s="42">
        <f t="shared" si="11"/>
        <v>46839</v>
      </c>
      <c r="AB31" s="42">
        <f t="shared" si="12"/>
        <v>118301</v>
      </c>
      <c r="AC31" s="45">
        <f t="shared" si="13"/>
        <v>1.4732195115876514</v>
      </c>
      <c r="AD31" s="41">
        <v>7513</v>
      </c>
      <c r="AE31" s="42">
        <v>1497</v>
      </c>
      <c r="AF31" s="42">
        <f t="shared" si="14"/>
        <v>9010</v>
      </c>
      <c r="AG31" s="45">
        <f t="shared" si="15"/>
        <v>0</v>
      </c>
      <c r="AH31" s="45">
        <f t="shared" si="16"/>
        <v>1.2295227524972252</v>
      </c>
      <c r="AI31" s="14">
        <v>0</v>
      </c>
      <c r="AJ31" s="14">
        <v>0</v>
      </c>
      <c r="AK31" s="14">
        <v>48658</v>
      </c>
      <c r="AL31" s="14"/>
    </row>
    <row r="32" spans="1:38" s="15" customFormat="1" ht="12.75">
      <c r="A32" s="30" t="s">
        <v>95</v>
      </c>
      <c r="B32" s="94" t="s">
        <v>283</v>
      </c>
      <c r="C32" s="40" t="s">
        <v>284</v>
      </c>
      <c r="D32" s="41">
        <v>0</v>
      </c>
      <c r="E32" s="42">
        <v>0</v>
      </c>
      <c r="F32" s="43">
        <f t="shared" si="0"/>
        <v>0</v>
      </c>
      <c r="G32" s="41">
        <v>41716</v>
      </c>
      <c r="H32" s="42">
        <v>11682</v>
      </c>
      <c r="I32" s="44">
        <f t="shared" si="1"/>
        <v>53398</v>
      </c>
      <c r="J32" s="41">
        <v>7596</v>
      </c>
      <c r="K32" s="42">
        <v>0</v>
      </c>
      <c r="L32" s="42">
        <f t="shared" si="2"/>
        <v>7596</v>
      </c>
      <c r="M32" s="45">
        <f t="shared" si="3"/>
        <v>0</v>
      </c>
      <c r="N32" s="46">
        <v>13203</v>
      </c>
      <c r="O32" s="47">
        <v>2219</v>
      </c>
      <c r="P32" s="48">
        <f t="shared" si="4"/>
        <v>15422</v>
      </c>
      <c r="Q32" s="45">
        <f t="shared" si="5"/>
        <v>0.28881231506798005</v>
      </c>
      <c r="R32" s="46">
        <v>22525</v>
      </c>
      <c r="S32" s="48">
        <v>0</v>
      </c>
      <c r="T32" s="48">
        <f t="shared" si="6"/>
        <v>22525</v>
      </c>
      <c r="U32" s="45">
        <f t="shared" si="7"/>
        <v>0.4218322783624855</v>
      </c>
      <c r="V32" s="46">
        <v>17182</v>
      </c>
      <c r="W32" s="48">
        <v>7518</v>
      </c>
      <c r="X32" s="48">
        <f t="shared" si="8"/>
        <v>24700</v>
      </c>
      <c r="Y32" s="45">
        <f t="shared" si="9"/>
        <v>0.4625641409790629</v>
      </c>
      <c r="Z32" s="41">
        <f t="shared" si="10"/>
        <v>60506</v>
      </c>
      <c r="AA32" s="42">
        <f t="shared" si="11"/>
        <v>9737</v>
      </c>
      <c r="AB32" s="42">
        <f t="shared" si="12"/>
        <v>70243</v>
      </c>
      <c r="AC32" s="45">
        <f t="shared" si="13"/>
        <v>1.3154612532304581</v>
      </c>
      <c r="AD32" s="41">
        <v>0</v>
      </c>
      <c r="AE32" s="42">
        <v>0</v>
      </c>
      <c r="AF32" s="42">
        <f t="shared" si="14"/>
        <v>0</v>
      </c>
      <c r="AG32" s="45">
        <f t="shared" si="15"/>
        <v>0</v>
      </c>
      <c r="AH32" s="45">
        <f t="shared" si="16"/>
        <v>0</v>
      </c>
      <c r="AI32" s="14">
        <v>0</v>
      </c>
      <c r="AJ32" s="14">
        <v>0</v>
      </c>
      <c r="AK32" s="14">
        <v>0</v>
      </c>
      <c r="AL32" s="14"/>
    </row>
    <row r="33" spans="1:38" s="15" customFormat="1" ht="12.75">
      <c r="A33" s="30" t="s">
        <v>114</v>
      </c>
      <c r="B33" s="94" t="s">
        <v>285</v>
      </c>
      <c r="C33" s="40" t="s">
        <v>286</v>
      </c>
      <c r="D33" s="41">
        <v>0</v>
      </c>
      <c r="E33" s="42">
        <v>0</v>
      </c>
      <c r="F33" s="43">
        <f t="shared" si="0"/>
        <v>0</v>
      </c>
      <c r="G33" s="41">
        <v>0</v>
      </c>
      <c r="H33" s="42">
        <v>0</v>
      </c>
      <c r="I33" s="44">
        <f t="shared" si="1"/>
        <v>0</v>
      </c>
      <c r="J33" s="41">
        <v>46281</v>
      </c>
      <c r="K33" s="42">
        <v>21391</v>
      </c>
      <c r="L33" s="42">
        <f t="shared" si="2"/>
        <v>67672</v>
      </c>
      <c r="M33" s="45">
        <f t="shared" si="3"/>
        <v>0</v>
      </c>
      <c r="N33" s="46">
        <v>54995</v>
      </c>
      <c r="O33" s="47">
        <v>20953</v>
      </c>
      <c r="P33" s="48">
        <f t="shared" si="4"/>
        <v>75948</v>
      </c>
      <c r="Q33" s="45">
        <f t="shared" si="5"/>
        <v>0</v>
      </c>
      <c r="R33" s="46">
        <v>56666</v>
      </c>
      <c r="S33" s="48">
        <v>14157</v>
      </c>
      <c r="T33" s="48">
        <f t="shared" si="6"/>
        <v>70823</v>
      </c>
      <c r="U33" s="45">
        <f t="shared" si="7"/>
        <v>0</v>
      </c>
      <c r="V33" s="46">
        <v>73009</v>
      </c>
      <c r="W33" s="48">
        <v>8628</v>
      </c>
      <c r="X33" s="48">
        <f t="shared" si="8"/>
        <v>81637</v>
      </c>
      <c r="Y33" s="45">
        <f t="shared" si="9"/>
        <v>0</v>
      </c>
      <c r="Z33" s="41">
        <f t="shared" si="10"/>
        <v>230951</v>
      </c>
      <c r="AA33" s="42">
        <f t="shared" si="11"/>
        <v>65129</v>
      </c>
      <c r="AB33" s="42">
        <f t="shared" si="12"/>
        <v>296080</v>
      </c>
      <c r="AC33" s="45">
        <f t="shared" si="13"/>
        <v>0</v>
      </c>
      <c r="AD33" s="41">
        <v>0</v>
      </c>
      <c r="AE33" s="42">
        <v>0</v>
      </c>
      <c r="AF33" s="42">
        <f t="shared" si="14"/>
        <v>0</v>
      </c>
      <c r="AG33" s="45">
        <f t="shared" si="15"/>
        <v>0</v>
      </c>
      <c r="AH33" s="45">
        <f t="shared" si="16"/>
        <v>0</v>
      </c>
      <c r="AI33" s="14">
        <v>0</v>
      </c>
      <c r="AJ33" s="14">
        <v>0</v>
      </c>
      <c r="AK33" s="14">
        <v>25806</v>
      </c>
      <c r="AL33" s="14"/>
    </row>
    <row r="34" spans="1:38" s="87" customFormat="1" ht="12.75">
      <c r="A34" s="95"/>
      <c r="B34" s="112" t="s">
        <v>630</v>
      </c>
      <c r="C34" s="33"/>
      <c r="D34" s="52">
        <f>SUM(D28:D33)</f>
        <v>425221</v>
      </c>
      <c r="E34" s="53">
        <f>SUM(E28:E33)</f>
        <v>10884</v>
      </c>
      <c r="F34" s="89">
        <f t="shared" si="0"/>
        <v>436105</v>
      </c>
      <c r="G34" s="52">
        <f>SUM(G28:G33)</f>
        <v>466937</v>
      </c>
      <c r="H34" s="53">
        <f>SUM(H28:H33)</f>
        <v>22566</v>
      </c>
      <c r="I34" s="54">
        <f t="shared" si="1"/>
        <v>489503</v>
      </c>
      <c r="J34" s="52">
        <f>SUM(J28:J33)</f>
        <v>171113</v>
      </c>
      <c r="K34" s="53">
        <f>SUM(K28:K33)</f>
        <v>50495</v>
      </c>
      <c r="L34" s="53">
        <f t="shared" si="2"/>
        <v>221608</v>
      </c>
      <c r="M34" s="55">
        <f t="shared" si="3"/>
        <v>0.5081528530973045</v>
      </c>
      <c r="N34" s="74">
        <f>SUM(N28:N33)</f>
        <v>169496</v>
      </c>
      <c r="O34" s="75">
        <f>SUM(O28:O33)</f>
        <v>54251</v>
      </c>
      <c r="P34" s="76">
        <f t="shared" si="4"/>
        <v>223747</v>
      </c>
      <c r="Q34" s="55">
        <f t="shared" si="5"/>
        <v>0.4570901506221617</v>
      </c>
      <c r="R34" s="74">
        <f>SUM(R28:R33)</f>
        <v>152260</v>
      </c>
      <c r="S34" s="76">
        <f>SUM(S28:S33)</f>
        <v>48133</v>
      </c>
      <c r="T34" s="76">
        <f t="shared" si="6"/>
        <v>200393</v>
      </c>
      <c r="U34" s="55">
        <f t="shared" si="7"/>
        <v>0.40938053495075616</v>
      </c>
      <c r="V34" s="74">
        <f>SUM(V28:V33)</f>
        <v>194683</v>
      </c>
      <c r="W34" s="76">
        <f>SUM(W28:W33)</f>
        <v>40118</v>
      </c>
      <c r="X34" s="76">
        <f t="shared" si="8"/>
        <v>234801</v>
      </c>
      <c r="Y34" s="55">
        <f t="shared" si="9"/>
        <v>0.47967223898525646</v>
      </c>
      <c r="Z34" s="52">
        <f t="shared" si="10"/>
        <v>687552</v>
      </c>
      <c r="AA34" s="53">
        <f t="shared" si="11"/>
        <v>192997</v>
      </c>
      <c r="AB34" s="53">
        <f t="shared" si="12"/>
        <v>880549</v>
      </c>
      <c r="AC34" s="55">
        <f t="shared" si="13"/>
        <v>1.7988633368947688</v>
      </c>
      <c r="AD34" s="52">
        <f>SUM(AD28:AD33)</f>
        <v>50026</v>
      </c>
      <c r="AE34" s="53">
        <f>SUM(AE28:AE33)</f>
        <v>20064</v>
      </c>
      <c r="AF34" s="53">
        <f t="shared" si="14"/>
        <v>70090</v>
      </c>
      <c r="AG34" s="55">
        <f t="shared" si="15"/>
        <v>1.2283155395172298</v>
      </c>
      <c r="AH34" s="55">
        <f t="shared" si="16"/>
        <v>2.349992866314738</v>
      </c>
      <c r="AI34" s="96">
        <f>SUM(AI28:AI33)</f>
        <v>267415</v>
      </c>
      <c r="AJ34" s="96">
        <f>SUM(AJ28:AJ33)</f>
        <v>267415</v>
      </c>
      <c r="AK34" s="96">
        <f>SUM(AK28:AK33)</f>
        <v>328470</v>
      </c>
      <c r="AL34" s="96"/>
    </row>
    <row r="35" spans="1:38" s="15" customFormat="1" ht="12.75">
      <c r="A35" s="30" t="s">
        <v>95</v>
      </c>
      <c r="B35" s="94" t="s">
        <v>287</v>
      </c>
      <c r="C35" s="40" t="s">
        <v>288</v>
      </c>
      <c r="D35" s="41">
        <v>0</v>
      </c>
      <c r="E35" s="42">
        <v>0</v>
      </c>
      <c r="F35" s="43">
        <f t="shared" si="0"/>
        <v>0</v>
      </c>
      <c r="G35" s="41">
        <v>0</v>
      </c>
      <c r="H35" s="42">
        <v>0</v>
      </c>
      <c r="I35" s="44">
        <f t="shared" si="1"/>
        <v>0</v>
      </c>
      <c r="J35" s="41">
        <v>30891</v>
      </c>
      <c r="K35" s="42">
        <v>1514</v>
      </c>
      <c r="L35" s="42">
        <f t="shared" si="2"/>
        <v>32405</v>
      </c>
      <c r="M35" s="45">
        <f t="shared" si="3"/>
        <v>0</v>
      </c>
      <c r="N35" s="46">
        <v>25014</v>
      </c>
      <c r="O35" s="47">
        <v>1501</v>
      </c>
      <c r="P35" s="48">
        <f t="shared" si="4"/>
        <v>26515</v>
      </c>
      <c r="Q35" s="45">
        <f t="shared" si="5"/>
        <v>0</v>
      </c>
      <c r="R35" s="46">
        <v>23775</v>
      </c>
      <c r="S35" s="48">
        <v>1234</v>
      </c>
      <c r="T35" s="48">
        <f t="shared" si="6"/>
        <v>25009</v>
      </c>
      <c r="U35" s="45">
        <f t="shared" si="7"/>
        <v>0</v>
      </c>
      <c r="V35" s="46">
        <v>25390</v>
      </c>
      <c r="W35" s="48">
        <v>4047</v>
      </c>
      <c r="X35" s="48">
        <f t="shared" si="8"/>
        <v>29437</v>
      </c>
      <c r="Y35" s="45">
        <f t="shared" si="9"/>
        <v>0</v>
      </c>
      <c r="Z35" s="41">
        <f t="shared" si="10"/>
        <v>105070</v>
      </c>
      <c r="AA35" s="42">
        <f t="shared" si="11"/>
        <v>8296</v>
      </c>
      <c r="AB35" s="42">
        <f t="shared" si="12"/>
        <v>113366</v>
      </c>
      <c r="AC35" s="45">
        <f t="shared" si="13"/>
        <v>0</v>
      </c>
      <c r="AD35" s="41">
        <v>0</v>
      </c>
      <c r="AE35" s="42">
        <v>0</v>
      </c>
      <c r="AF35" s="42">
        <f t="shared" si="14"/>
        <v>0</v>
      </c>
      <c r="AG35" s="45">
        <f t="shared" si="15"/>
        <v>0</v>
      </c>
      <c r="AH35" s="45">
        <f t="shared" si="16"/>
        <v>0</v>
      </c>
      <c r="AI35" s="14">
        <v>0</v>
      </c>
      <c r="AJ35" s="14">
        <v>0</v>
      </c>
      <c r="AK35" s="14">
        <v>0</v>
      </c>
      <c r="AL35" s="14"/>
    </row>
    <row r="36" spans="1:38" s="15" customFormat="1" ht="12.75">
      <c r="A36" s="30" t="s">
        <v>95</v>
      </c>
      <c r="B36" s="94" t="s">
        <v>289</v>
      </c>
      <c r="C36" s="40" t="s">
        <v>290</v>
      </c>
      <c r="D36" s="41">
        <v>39275</v>
      </c>
      <c r="E36" s="42">
        <v>0</v>
      </c>
      <c r="F36" s="43">
        <f t="shared" si="0"/>
        <v>39275</v>
      </c>
      <c r="G36" s="41">
        <v>39275</v>
      </c>
      <c r="H36" s="42">
        <v>0</v>
      </c>
      <c r="I36" s="44">
        <f t="shared" si="1"/>
        <v>39275</v>
      </c>
      <c r="J36" s="41">
        <v>10142</v>
      </c>
      <c r="K36" s="42">
        <v>2767</v>
      </c>
      <c r="L36" s="42">
        <f t="shared" si="2"/>
        <v>12909</v>
      </c>
      <c r="M36" s="45">
        <f t="shared" si="3"/>
        <v>0.32868236791852323</v>
      </c>
      <c r="N36" s="46">
        <v>6935</v>
      </c>
      <c r="O36" s="47">
        <v>3276</v>
      </c>
      <c r="P36" s="48">
        <f t="shared" si="4"/>
        <v>10211</v>
      </c>
      <c r="Q36" s="45">
        <f t="shared" si="5"/>
        <v>0.25998726925525145</v>
      </c>
      <c r="R36" s="46">
        <v>8407</v>
      </c>
      <c r="S36" s="48">
        <v>5844</v>
      </c>
      <c r="T36" s="48">
        <f t="shared" si="6"/>
        <v>14251</v>
      </c>
      <c r="U36" s="45">
        <f t="shared" si="7"/>
        <v>0.3628516868236792</v>
      </c>
      <c r="V36" s="46">
        <v>8966</v>
      </c>
      <c r="W36" s="48">
        <v>4656</v>
      </c>
      <c r="X36" s="48">
        <f t="shared" si="8"/>
        <v>13622</v>
      </c>
      <c r="Y36" s="45">
        <f t="shared" si="9"/>
        <v>0.3468364099299809</v>
      </c>
      <c r="Z36" s="41">
        <f t="shared" si="10"/>
        <v>34450</v>
      </c>
      <c r="AA36" s="42">
        <f t="shared" si="11"/>
        <v>16543</v>
      </c>
      <c r="AB36" s="42">
        <f t="shared" si="12"/>
        <v>50993</v>
      </c>
      <c r="AC36" s="45">
        <f t="shared" si="13"/>
        <v>1.2983577339274348</v>
      </c>
      <c r="AD36" s="41">
        <v>0</v>
      </c>
      <c r="AE36" s="42">
        <v>0</v>
      </c>
      <c r="AF36" s="42">
        <f t="shared" si="14"/>
        <v>0</v>
      </c>
      <c r="AG36" s="45">
        <f t="shared" si="15"/>
        <v>0</v>
      </c>
      <c r="AH36" s="45">
        <f t="shared" si="16"/>
        <v>0</v>
      </c>
      <c r="AI36" s="14">
        <v>0</v>
      </c>
      <c r="AJ36" s="14">
        <v>0</v>
      </c>
      <c r="AK36" s="14">
        <v>0</v>
      </c>
      <c r="AL36" s="14"/>
    </row>
    <row r="37" spans="1:38" s="15" customFormat="1" ht="12.75">
      <c r="A37" s="30" t="s">
        <v>95</v>
      </c>
      <c r="B37" s="94" t="s">
        <v>291</v>
      </c>
      <c r="C37" s="40" t="s">
        <v>292</v>
      </c>
      <c r="D37" s="41">
        <v>0</v>
      </c>
      <c r="E37" s="42">
        <v>0</v>
      </c>
      <c r="F37" s="43">
        <f t="shared" si="0"/>
        <v>0</v>
      </c>
      <c r="G37" s="41">
        <v>0</v>
      </c>
      <c r="H37" s="42">
        <v>0</v>
      </c>
      <c r="I37" s="44">
        <f t="shared" si="1"/>
        <v>0</v>
      </c>
      <c r="J37" s="41">
        <v>5602</v>
      </c>
      <c r="K37" s="42">
        <v>0</v>
      </c>
      <c r="L37" s="42">
        <f t="shared" si="2"/>
        <v>5602</v>
      </c>
      <c r="M37" s="45">
        <f t="shared" si="3"/>
        <v>0</v>
      </c>
      <c r="N37" s="46">
        <v>5602</v>
      </c>
      <c r="O37" s="47">
        <v>0</v>
      </c>
      <c r="P37" s="48">
        <f t="shared" si="4"/>
        <v>5602</v>
      </c>
      <c r="Q37" s="45">
        <f t="shared" si="5"/>
        <v>0</v>
      </c>
      <c r="R37" s="46">
        <v>5602</v>
      </c>
      <c r="S37" s="48">
        <v>0</v>
      </c>
      <c r="T37" s="48">
        <f t="shared" si="6"/>
        <v>5602</v>
      </c>
      <c r="U37" s="45">
        <f t="shared" si="7"/>
        <v>0</v>
      </c>
      <c r="V37" s="46">
        <v>5602</v>
      </c>
      <c r="W37" s="48">
        <v>0</v>
      </c>
      <c r="X37" s="48">
        <f t="shared" si="8"/>
        <v>5602</v>
      </c>
      <c r="Y37" s="45">
        <f t="shared" si="9"/>
        <v>0</v>
      </c>
      <c r="Z37" s="41">
        <f t="shared" si="10"/>
        <v>22408</v>
      </c>
      <c r="AA37" s="42">
        <f t="shared" si="11"/>
        <v>0</v>
      </c>
      <c r="AB37" s="42">
        <f t="shared" si="12"/>
        <v>22408</v>
      </c>
      <c r="AC37" s="45">
        <f t="shared" si="13"/>
        <v>0</v>
      </c>
      <c r="AD37" s="41">
        <v>0</v>
      </c>
      <c r="AE37" s="42">
        <v>0</v>
      </c>
      <c r="AF37" s="42">
        <f t="shared" si="14"/>
        <v>0</v>
      </c>
      <c r="AG37" s="45">
        <f t="shared" si="15"/>
        <v>0</v>
      </c>
      <c r="AH37" s="45">
        <f t="shared" si="16"/>
        <v>0</v>
      </c>
      <c r="AI37" s="14">
        <v>0</v>
      </c>
      <c r="AJ37" s="14">
        <v>0</v>
      </c>
      <c r="AK37" s="14">
        <v>1867</v>
      </c>
      <c r="AL37" s="14"/>
    </row>
    <row r="38" spans="1:38" s="15" customFormat="1" ht="12.75">
      <c r="A38" s="30" t="s">
        <v>95</v>
      </c>
      <c r="B38" s="94" t="s">
        <v>293</v>
      </c>
      <c r="C38" s="40" t="s">
        <v>294</v>
      </c>
      <c r="D38" s="41">
        <v>0</v>
      </c>
      <c r="E38" s="42">
        <v>58484</v>
      </c>
      <c r="F38" s="43">
        <f t="shared" si="0"/>
        <v>58484</v>
      </c>
      <c r="G38" s="41">
        <v>0</v>
      </c>
      <c r="H38" s="42">
        <v>58484</v>
      </c>
      <c r="I38" s="44">
        <f t="shared" si="1"/>
        <v>58484</v>
      </c>
      <c r="J38" s="41">
        <v>14748</v>
      </c>
      <c r="K38" s="42">
        <v>6049</v>
      </c>
      <c r="L38" s="42">
        <f t="shared" si="2"/>
        <v>20797</v>
      </c>
      <c r="M38" s="45">
        <f t="shared" si="3"/>
        <v>0.3556015320429519</v>
      </c>
      <c r="N38" s="46">
        <v>17041</v>
      </c>
      <c r="O38" s="47">
        <v>7552</v>
      </c>
      <c r="P38" s="48">
        <f t="shared" si="4"/>
        <v>24593</v>
      </c>
      <c r="Q38" s="45">
        <f t="shared" si="5"/>
        <v>0.4205081731755694</v>
      </c>
      <c r="R38" s="46">
        <v>17727</v>
      </c>
      <c r="S38" s="48">
        <v>6632</v>
      </c>
      <c r="T38" s="48">
        <f t="shared" si="6"/>
        <v>24359</v>
      </c>
      <c r="U38" s="45">
        <f t="shared" si="7"/>
        <v>0.41650707885917515</v>
      </c>
      <c r="V38" s="46">
        <v>19342</v>
      </c>
      <c r="W38" s="48">
        <v>9124</v>
      </c>
      <c r="X38" s="48">
        <f t="shared" si="8"/>
        <v>28466</v>
      </c>
      <c r="Y38" s="45">
        <f t="shared" si="9"/>
        <v>0.4867314137199918</v>
      </c>
      <c r="Z38" s="41">
        <f t="shared" si="10"/>
        <v>68858</v>
      </c>
      <c r="AA38" s="42">
        <f t="shared" si="11"/>
        <v>29357</v>
      </c>
      <c r="AB38" s="42">
        <f t="shared" si="12"/>
        <v>98215</v>
      </c>
      <c r="AC38" s="45">
        <f t="shared" si="13"/>
        <v>1.6793481977976883</v>
      </c>
      <c r="AD38" s="41">
        <v>0</v>
      </c>
      <c r="AE38" s="42">
        <v>0</v>
      </c>
      <c r="AF38" s="42">
        <f t="shared" si="14"/>
        <v>0</v>
      </c>
      <c r="AG38" s="45">
        <f t="shared" si="15"/>
        <v>0</v>
      </c>
      <c r="AH38" s="45">
        <f t="shared" si="16"/>
        <v>0</v>
      </c>
      <c r="AI38" s="14">
        <v>0</v>
      </c>
      <c r="AJ38" s="14">
        <v>0</v>
      </c>
      <c r="AK38" s="14">
        <v>0</v>
      </c>
      <c r="AL38" s="14"/>
    </row>
    <row r="39" spans="1:38" s="15" customFormat="1" ht="12.75">
      <c r="A39" s="30" t="s">
        <v>114</v>
      </c>
      <c r="B39" s="94" t="s">
        <v>295</v>
      </c>
      <c r="C39" s="40" t="s">
        <v>296</v>
      </c>
      <c r="D39" s="41">
        <v>224938</v>
      </c>
      <c r="E39" s="42">
        <v>0</v>
      </c>
      <c r="F39" s="43">
        <f t="shared" si="0"/>
        <v>224938</v>
      </c>
      <c r="G39" s="41">
        <v>224938</v>
      </c>
      <c r="H39" s="42">
        <v>0</v>
      </c>
      <c r="I39" s="44">
        <f t="shared" si="1"/>
        <v>224938</v>
      </c>
      <c r="J39" s="41">
        <v>15983</v>
      </c>
      <c r="K39" s="42">
        <v>15951</v>
      </c>
      <c r="L39" s="42">
        <f t="shared" si="2"/>
        <v>31934</v>
      </c>
      <c r="M39" s="45">
        <f t="shared" si="3"/>
        <v>0.14196800896246967</v>
      </c>
      <c r="N39" s="46">
        <v>28562</v>
      </c>
      <c r="O39" s="47">
        <v>28571</v>
      </c>
      <c r="P39" s="48">
        <f t="shared" si="4"/>
        <v>57133</v>
      </c>
      <c r="Q39" s="45">
        <f t="shared" si="5"/>
        <v>0.25399443402181937</v>
      </c>
      <c r="R39" s="46">
        <v>31071</v>
      </c>
      <c r="S39" s="48">
        <v>38323</v>
      </c>
      <c r="T39" s="48">
        <f t="shared" si="6"/>
        <v>69394</v>
      </c>
      <c r="U39" s="45">
        <f t="shared" si="7"/>
        <v>0.3085027874347598</v>
      </c>
      <c r="V39" s="46">
        <v>28671</v>
      </c>
      <c r="W39" s="48">
        <v>39065</v>
      </c>
      <c r="X39" s="48">
        <f t="shared" si="8"/>
        <v>67736</v>
      </c>
      <c r="Y39" s="45">
        <f t="shared" si="9"/>
        <v>0.301131867447919</v>
      </c>
      <c r="Z39" s="41">
        <f t="shared" si="10"/>
        <v>104287</v>
      </c>
      <c r="AA39" s="42">
        <f t="shared" si="11"/>
        <v>121910</v>
      </c>
      <c r="AB39" s="42">
        <f t="shared" si="12"/>
        <v>226197</v>
      </c>
      <c r="AC39" s="45">
        <f t="shared" si="13"/>
        <v>1.0055970978669677</v>
      </c>
      <c r="AD39" s="41">
        <v>0</v>
      </c>
      <c r="AE39" s="42">
        <v>75491</v>
      </c>
      <c r="AF39" s="42">
        <f t="shared" si="14"/>
        <v>75491</v>
      </c>
      <c r="AG39" s="45">
        <f t="shared" si="15"/>
        <v>0</v>
      </c>
      <c r="AH39" s="45">
        <f t="shared" si="16"/>
        <v>-0.10272747744764277</v>
      </c>
      <c r="AI39" s="14">
        <v>0</v>
      </c>
      <c r="AJ39" s="14">
        <v>0</v>
      </c>
      <c r="AK39" s="14">
        <v>75491</v>
      </c>
      <c r="AL39" s="14"/>
    </row>
    <row r="40" spans="1:38" s="87" customFormat="1" ht="12.75">
      <c r="A40" s="95"/>
      <c r="B40" s="112" t="s">
        <v>631</v>
      </c>
      <c r="C40" s="33"/>
      <c r="D40" s="52">
        <f>SUM(D35:D39)</f>
        <v>264213</v>
      </c>
      <c r="E40" s="53">
        <f>SUM(E35:E39)</f>
        <v>58484</v>
      </c>
      <c r="F40" s="54">
        <f t="shared" si="0"/>
        <v>322697</v>
      </c>
      <c r="G40" s="52">
        <f>SUM(G35:G39)</f>
        <v>264213</v>
      </c>
      <c r="H40" s="53">
        <f>SUM(H35:H39)</f>
        <v>58484</v>
      </c>
      <c r="I40" s="54">
        <f t="shared" si="1"/>
        <v>322697</v>
      </c>
      <c r="J40" s="52">
        <f>SUM(J35:J39)</f>
        <v>77366</v>
      </c>
      <c r="K40" s="53">
        <f>SUM(K35:K39)</f>
        <v>26281</v>
      </c>
      <c r="L40" s="53">
        <f t="shared" si="2"/>
        <v>103647</v>
      </c>
      <c r="M40" s="55">
        <f t="shared" si="3"/>
        <v>0.3211898468222512</v>
      </c>
      <c r="N40" s="74">
        <f>SUM(N35:N39)</f>
        <v>83154</v>
      </c>
      <c r="O40" s="75">
        <f>SUM(O35:O39)</f>
        <v>40900</v>
      </c>
      <c r="P40" s="76">
        <f t="shared" si="4"/>
        <v>124054</v>
      </c>
      <c r="Q40" s="55">
        <f t="shared" si="5"/>
        <v>0.3844287365547247</v>
      </c>
      <c r="R40" s="74">
        <f>SUM(R35:R39)</f>
        <v>86582</v>
      </c>
      <c r="S40" s="76">
        <f>SUM(S35:S39)</f>
        <v>52033</v>
      </c>
      <c r="T40" s="76">
        <f t="shared" si="6"/>
        <v>138615</v>
      </c>
      <c r="U40" s="55">
        <f t="shared" si="7"/>
        <v>0.42955156075203677</v>
      </c>
      <c r="V40" s="74">
        <f>SUM(V35:V39)</f>
        <v>87971</v>
      </c>
      <c r="W40" s="76">
        <f>SUM(W35:W39)</f>
        <v>56892</v>
      </c>
      <c r="X40" s="76">
        <f t="shared" si="8"/>
        <v>144863</v>
      </c>
      <c r="Y40" s="55">
        <f t="shared" si="9"/>
        <v>0.44891337694493594</v>
      </c>
      <c r="Z40" s="52">
        <f t="shared" si="10"/>
        <v>335073</v>
      </c>
      <c r="AA40" s="53">
        <f t="shared" si="11"/>
        <v>176106</v>
      </c>
      <c r="AB40" s="53">
        <f t="shared" si="12"/>
        <v>511179</v>
      </c>
      <c r="AC40" s="55">
        <f t="shared" si="13"/>
        <v>1.5840835210739486</v>
      </c>
      <c r="AD40" s="52">
        <f>SUM(AD35:AD39)</f>
        <v>0</v>
      </c>
      <c r="AE40" s="53">
        <f>SUM(AE35:AE39)</f>
        <v>75491</v>
      </c>
      <c r="AF40" s="53">
        <f t="shared" si="14"/>
        <v>75491</v>
      </c>
      <c r="AG40" s="55">
        <f t="shared" si="15"/>
        <v>0</v>
      </c>
      <c r="AH40" s="55">
        <f t="shared" si="16"/>
        <v>0.9189439800770953</v>
      </c>
      <c r="AI40" s="96">
        <f>SUM(AI35:AI39)</f>
        <v>0</v>
      </c>
      <c r="AJ40" s="96">
        <f>SUM(AJ35:AJ39)</f>
        <v>0</v>
      </c>
      <c r="AK40" s="96">
        <f>SUM(AK35:AK39)</f>
        <v>77358</v>
      </c>
      <c r="AL40" s="96"/>
    </row>
    <row r="41" spans="1:38" s="15" customFormat="1" ht="12.75">
      <c r="A41" s="30" t="s">
        <v>95</v>
      </c>
      <c r="B41" s="94" t="s">
        <v>78</v>
      </c>
      <c r="C41" s="40" t="s">
        <v>79</v>
      </c>
      <c r="D41" s="41">
        <v>0</v>
      </c>
      <c r="E41" s="42">
        <v>80245</v>
      </c>
      <c r="F41" s="43">
        <f t="shared" si="0"/>
        <v>80245</v>
      </c>
      <c r="G41" s="41">
        <v>0</v>
      </c>
      <c r="H41" s="42">
        <v>80245</v>
      </c>
      <c r="I41" s="44">
        <f t="shared" si="1"/>
        <v>80245</v>
      </c>
      <c r="J41" s="41">
        <v>171703</v>
      </c>
      <c r="K41" s="42">
        <v>15411</v>
      </c>
      <c r="L41" s="42">
        <f t="shared" si="2"/>
        <v>187114</v>
      </c>
      <c r="M41" s="45">
        <f t="shared" si="3"/>
        <v>2.331783911770204</v>
      </c>
      <c r="N41" s="46">
        <v>187295</v>
      </c>
      <c r="O41" s="47">
        <v>4950</v>
      </c>
      <c r="P41" s="48">
        <f t="shared" si="4"/>
        <v>192245</v>
      </c>
      <c r="Q41" s="45">
        <f t="shared" si="5"/>
        <v>2.3957255903794628</v>
      </c>
      <c r="R41" s="46">
        <v>185176</v>
      </c>
      <c r="S41" s="48">
        <v>3067</v>
      </c>
      <c r="T41" s="48">
        <f t="shared" si="6"/>
        <v>188243</v>
      </c>
      <c r="U41" s="45">
        <f t="shared" si="7"/>
        <v>2.3458533241946538</v>
      </c>
      <c r="V41" s="46">
        <v>198285</v>
      </c>
      <c r="W41" s="48">
        <v>23747</v>
      </c>
      <c r="X41" s="48">
        <f t="shared" si="8"/>
        <v>222032</v>
      </c>
      <c r="Y41" s="45">
        <f t="shared" si="9"/>
        <v>2.7669262882422583</v>
      </c>
      <c r="Z41" s="41">
        <f t="shared" si="10"/>
        <v>742459</v>
      </c>
      <c r="AA41" s="42">
        <f t="shared" si="11"/>
        <v>47175</v>
      </c>
      <c r="AB41" s="42">
        <f t="shared" si="12"/>
        <v>789634</v>
      </c>
      <c r="AC41" s="45">
        <f t="shared" si="13"/>
        <v>9.840289114586579</v>
      </c>
      <c r="AD41" s="41">
        <v>169101</v>
      </c>
      <c r="AE41" s="42">
        <v>9573</v>
      </c>
      <c r="AF41" s="42">
        <f t="shared" si="14"/>
        <v>178674</v>
      </c>
      <c r="AG41" s="45">
        <f t="shared" si="15"/>
        <v>0</v>
      </c>
      <c r="AH41" s="45">
        <f t="shared" si="16"/>
        <v>0.24266541298678046</v>
      </c>
      <c r="AI41" s="14">
        <v>0</v>
      </c>
      <c r="AJ41" s="14">
        <v>0</v>
      </c>
      <c r="AK41" s="14">
        <v>686624</v>
      </c>
      <c r="AL41" s="14"/>
    </row>
    <row r="42" spans="1:38" s="15" customFormat="1" ht="12.75">
      <c r="A42" s="30" t="s">
        <v>95</v>
      </c>
      <c r="B42" s="94" t="s">
        <v>297</v>
      </c>
      <c r="C42" s="40" t="s">
        <v>298</v>
      </c>
      <c r="D42" s="41">
        <v>22006</v>
      </c>
      <c r="E42" s="42">
        <v>270800</v>
      </c>
      <c r="F42" s="43">
        <f aca="true" t="shared" si="17" ref="F42:F73">$D42+$E42</f>
        <v>292806</v>
      </c>
      <c r="G42" s="41">
        <v>22006</v>
      </c>
      <c r="H42" s="42">
        <v>270800</v>
      </c>
      <c r="I42" s="44">
        <f aca="true" t="shared" si="18" ref="I42:I73">$G42+$H42</f>
        <v>292806</v>
      </c>
      <c r="J42" s="41">
        <v>4733</v>
      </c>
      <c r="K42" s="42">
        <v>0</v>
      </c>
      <c r="L42" s="42">
        <f aca="true" t="shared" si="19" ref="L42:L73">$J42+$K42</f>
        <v>4733</v>
      </c>
      <c r="M42" s="45">
        <f aca="true" t="shared" si="20" ref="M42:M73">IF($F42=0,0,$L42/$F42)</f>
        <v>0.0161642862509648</v>
      </c>
      <c r="N42" s="46">
        <v>3806</v>
      </c>
      <c r="O42" s="47">
        <v>2769</v>
      </c>
      <c r="P42" s="48">
        <f aca="true" t="shared" si="21" ref="P42:P73">$N42+$O42</f>
        <v>6575</v>
      </c>
      <c r="Q42" s="45">
        <f aca="true" t="shared" si="22" ref="Q42:Q73">IF($I42=0,0,$P42/$I42)</f>
        <v>0.022455140946565304</v>
      </c>
      <c r="R42" s="46">
        <v>1293</v>
      </c>
      <c r="S42" s="48">
        <v>3701</v>
      </c>
      <c r="T42" s="48">
        <f aca="true" t="shared" si="23" ref="T42:T73">$R42+$S42</f>
        <v>4994</v>
      </c>
      <c r="U42" s="45">
        <f aca="true" t="shared" si="24" ref="U42:U73">IF($I42=0,0,$T42/$I42)</f>
        <v>0.017055661427702984</v>
      </c>
      <c r="V42" s="46">
        <v>0</v>
      </c>
      <c r="W42" s="48">
        <v>0</v>
      </c>
      <c r="X42" s="48">
        <f aca="true" t="shared" si="25" ref="X42:X73">$V42+$W42</f>
        <v>0</v>
      </c>
      <c r="Y42" s="45">
        <f aca="true" t="shared" si="26" ref="Y42:Y73">IF($I42=0,0,$X42/$I42)</f>
        <v>0</v>
      </c>
      <c r="Z42" s="41">
        <f aca="true" t="shared" si="27" ref="Z42:Z73">(($J42+$N42)+$R42)+$V42</f>
        <v>9832</v>
      </c>
      <c r="AA42" s="42">
        <f aca="true" t="shared" si="28" ref="AA42:AA73">(($K42+$O42)+$S42)+$W42</f>
        <v>6470</v>
      </c>
      <c r="AB42" s="42">
        <f aca="true" t="shared" si="29" ref="AB42:AB73">$Z42+$AA42</f>
        <v>16302</v>
      </c>
      <c r="AC42" s="45">
        <f aca="true" t="shared" si="30" ref="AC42:AC73">IF($I42=0,0,$AB42/$I42)</f>
        <v>0.05567508862523309</v>
      </c>
      <c r="AD42" s="41">
        <v>15022</v>
      </c>
      <c r="AE42" s="42">
        <v>0</v>
      </c>
      <c r="AF42" s="42">
        <f aca="true" t="shared" si="31" ref="AF42:AF73">$AD42+$AE42</f>
        <v>15022</v>
      </c>
      <c r="AG42" s="45">
        <f aca="true" t="shared" si="32" ref="AG42:AG73">IF($AJ42=0,0,$AK42/$AJ42)</f>
        <v>1.7819260724440598</v>
      </c>
      <c r="AH42" s="45">
        <f aca="true" t="shared" si="33" ref="AH42:AH73">IF($AF42=0,0,$X42/$AF42-1)</f>
        <v>-1</v>
      </c>
      <c r="AI42" s="14">
        <v>16178</v>
      </c>
      <c r="AJ42" s="14">
        <v>16178</v>
      </c>
      <c r="AK42" s="14">
        <v>28828</v>
      </c>
      <c r="AL42" s="14"/>
    </row>
    <row r="43" spans="1:38" s="15" customFormat="1" ht="12.75">
      <c r="A43" s="30" t="s">
        <v>95</v>
      </c>
      <c r="B43" s="94" t="s">
        <v>299</v>
      </c>
      <c r="C43" s="40" t="s">
        <v>300</v>
      </c>
      <c r="D43" s="41">
        <v>35309</v>
      </c>
      <c r="E43" s="42">
        <v>14557</v>
      </c>
      <c r="F43" s="43">
        <f t="shared" si="17"/>
        <v>49866</v>
      </c>
      <c r="G43" s="41">
        <v>35309</v>
      </c>
      <c r="H43" s="42">
        <v>14557</v>
      </c>
      <c r="I43" s="44">
        <f t="shared" si="18"/>
        <v>49866</v>
      </c>
      <c r="J43" s="41">
        <v>6626</v>
      </c>
      <c r="K43" s="42">
        <v>2430</v>
      </c>
      <c r="L43" s="42">
        <f t="shared" si="19"/>
        <v>9056</v>
      </c>
      <c r="M43" s="45">
        <f t="shared" si="20"/>
        <v>0.18160670597200498</v>
      </c>
      <c r="N43" s="46">
        <v>5218</v>
      </c>
      <c r="O43" s="47">
        <v>2145</v>
      </c>
      <c r="P43" s="48">
        <f t="shared" si="21"/>
        <v>7363</v>
      </c>
      <c r="Q43" s="45">
        <f t="shared" si="22"/>
        <v>0.1476557173224241</v>
      </c>
      <c r="R43" s="46">
        <v>3923</v>
      </c>
      <c r="S43" s="48">
        <v>394</v>
      </c>
      <c r="T43" s="48">
        <f t="shared" si="23"/>
        <v>4317</v>
      </c>
      <c r="U43" s="45">
        <f t="shared" si="24"/>
        <v>0.08657201299482613</v>
      </c>
      <c r="V43" s="46">
        <v>5085</v>
      </c>
      <c r="W43" s="48">
        <v>1156</v>
      </c>
      <c r="X43" s="48">
        <f t="shared" si="25"/>
        <v>6241</v>
      </c>
      <c r="Y43" s="45">
        <f t="shared" si="26"/>
        <v>0.12515541651626358</v>
      </c>
      <c r="Z43" s="41">
        <f t="shared" si="27"/>
        <v>20852</v>
      </c>
      <c r="AA43" s="42">
        <f t="shared" si="28"/>
        <v>6125</v>
      </c>
      <c r="AB43" s="42">
        <f t="shared" si="29"/>
        <v>26977</v>
      </c>
      <c r="AC43" s="45">
        <f t="shared" si="30"/>
        <v>0.5409898528055188</v>
      </c>
      <c r="AD43" s="41">
        <v>3291</v>
      </c>
      <c r="AE43" s="42">
        <v>17</v>
      </c>
      <c r="AF43" s="42">
        <f t="shared" si="31"/>
        <v>3308</v>
      </c>
      <c r="AG43" s="45">
        <f t="shared" si="32"/>
        <v>0.2490085922009253</v>
      </c>
      <c r="AH43" s="45">
        <f t="shared" si="33"/>
        <v>0.8866384522370012</v>
      </c>
      <c r="AI43" s="14">
        <v>66572</v>
      </c>
      <c r="AJ43" s="14">
        <v>66572</v>
      </c>
      <c r="AK43" s="14">
        <v>16577</v>
      </c>
      <c r="AL43" s="14"/>
    </row>
    <row r="44" spans="1:38" s="15" customFormat="1" ht="12.75">
      <c r="A44" s="30" t="s">
        <v>114</v>
      </c>
      <c r="B44" s="94" t="s">
        <v>301</v>
      </c>
      <c r="C44" s="40" t="s">
        <v>302</v>
      </c>
      <c r="D44" s="41">
        <v>86162</v>
      </c>
      <c r="E44" s="42">
        <v>43054</v>
      </c>
      <c r="F44" s="43">
        <f t="shared" si="17"/>
        <v>129216</v>
      </c>
      <c r="G44" s="41">
        <v>86162</v>
      </c>
      <c r="H44" s="42">
        <v>43054</v>
      </c>
      <c r="I44" s="44">
        <f t="shared" si="18"/>
        <v>129216</v>
      </c>
      <c r="J44" s="41">
        <v>8617</v>
      </c>
      <c r="K44" s="42">
        <v>2873</v>
      </c>
      <c r="L44" s="42">
        <f t="shared" si="19"/>
        <v>11490</v>
      </c>
      <c r="M44" s="45">
        <f t="shared" si="20"/>
        <v>0.08892087667161962</v>
      </c>
      <c r="N44" s="46">
        <v>20733</v>
      </c>
      <c r="O44" s="47">
        <v>5500</v>
      </c>
      <c r="P44" s="48">
        <f t="shared" si="21"/>
        <v>26233</v>
      </c>
      <c r="Q44" s="45">
        <f t="shared" si="22"/>
        <v>0.20301665428429916</v>
      </c>
      <c r="R44" s="46">
        <v>12238</v>
      </c>
      <c r="S44" s="48">
        <v>2598</v>
      </c>
      <c r="T44" s="48">
        <f t="shared" si="23"/>
        <v>14836</v>
      </c>
      <c r="U44" s="45">
        <f t="shared" si="24"/>
        <v>0.11481550272412085</v>
      </c>
      <c r="V44" s="46">
        <v>35965</v>
      </c>
      <c r="W44" s="48">
        <v>316</v>
      </c>
      <c r="X44" s="48">
        <f t="shared" si="25"/>
        <v>36281</v>
      </c>
      <c r="Y44" s="45">
        <f t="shared" si="26"/>
        <v>0.28077792223873205</v>
      </c>
      <c r="Z44" s="41">
        <f t="shared" si="27"/>
        <v>77553</v>
      </c>
      <c r="AA44" s="42">
        <f t="shared" si="28"/>
        <v>11287</v>
      </c>
      <c r="AB44" s="42">
        <f t="shared" si="29"/>
        <v>88840</v>
      </c>
      <c r="AC44" s="45">
        <f t="shared" si="30"/>
        <v>0.6875309559187717</v>
      </c>
      <c r="AD44" s="41">
        <v>8533</v>
      </c>
      <c r="AE44" s="42">
        <v>8244</v>
      </c>
      <c r="AF44" s="42">
        <f t="shared" si="31"/>
        <v>16777</v>
      </c>
      <c r="AG44" s="45">
        <f t="shared" si="32"/>
        <v>0.598960022804793</v>
      </c>
      <c r="AH44" s="45">
        <f t="shared" si="33"/>
        <v>1.1625439589914763</v>
      </c>
      <c r="AI44" s="14">
        <v>94556</v>
      </c>
      <c r="AJ44" s="14">
        <v>101733</v>
      </c>
      <c r="AK44" s="14">
        <v>60934</v>
      </c>
      <c r="AL44" s="14"/>
    </row>
    <row r="45" spans="1:38" s="87" customFormat="1" ht="12.75">
      <c r="A45" s="95"/>
      <c r="B45" s="112" t="s">
        <v>632</v>
      </c>
      <c r="C45" s="33"/>
      <c r="D45" s="52">
        <f>SUM(D41:D44)</f>
        <v>143477</v>
      </c>
      <c r="E45" s="53">
        <f>SUM(E41:E44)</f>
        <v>408656</v>
      </c>
      <c r="F45" s="89">
        <f t="shared" si="17"/>
        <v>552133</v>
      </c>
      <c r="G45" s="52">
        <f>SUM(G41:G44)</f>
        <v>143477</v>
      </c>
      <c r="H45" s="53">
        <f>SUM(H41:H44)</f>
        <v>408656</v>
      </c>
      <c r="I45" s="54">
        <f t="shared" si="18"/>
        <v>552133</v>
      </c>
      <c r="J45" s="52">
        <f>SUM(J41:J44)</f>
        <v>191679</v>
      </c>
      <c r="K45" s="53">
        <f>SUM(K41:K44)</f>
        <v>20714</v>
      </c>
      <c r="L45" s="53">
        <f t="shared" si="19"/>
        <v>212393</v>
      </c>
      <c r="M45" s="55">
        <f t="shared" si="20"/>
        <v>0.38467724262089026</v>
      </c>
      <c r="N45" s="74">
        <f>SUM(N41:N44)</f>
        <v>217052</v>
      </c>
      <c r="O45" s="75">
        <f>SUM(O41:O44)</f>
        <v>15364</v>
      </c>
      <c r="P45" s="76">
        <f t="shared" si="21"/>
        <v>232416</v>
      </c>
      <c r="Q45" s="55">
        <f t="shared" si="22"/>
        <v>0.42094205562790127</v>
      </c>
      <c r="R45" s="74">
        <f>SUM(R41:R44)</f>
        <v>202630</v>
      </c>
      <c r="S45" s="76">
        <f>SUM(S41:S44)</f>
        <v>9760</v>
      </c>
      <c r="T45" s="76">
        <f t="shared" si="23"/>
        <v>212390</v>
      </c>
      <c r="U45" s="55">
        <f t="shared" si="24"/>
        <v>0.3846718091474337</v>
      </c>
      <c r="V45" s="74">
        <f>SUM(V41:V44)</f>
        <v>239335</v>
      </c>
      <c r="W45" s="76">
        <f>SUM(W41:W44)</f>
        <v>25219</v>
      </c>
      <c r="X45" s="76">
        <f t="shared" si="25"/>
        <v>264554</v>
      </c>
      <c r="Y45" s="55">
        <f t="shared" si="26"/>
        <v>0.47914904561038735</v>
      </c>
      <c r="Z45" s="52">
        <f t="shared" si="27"/>
        <v>850696</v>
      </c>
      <c r="AA45" s="53">
        <f t="shared" si="28"/>
        <v>71057</v>
      </c>
      <c r="AB45" s="53">
        <f t="shared" si="29"/>
        <v>921753</v>
      </c>
      <c r="AC45" s="55">
        <f t="shared" si="30"/>
        <v>1.6694401530066125</v>
      </c>
      <c r="AD45" s="52">
        <f>SUM(AD41:AD44)</f>
        <v>195947</v>
      </c>
      <c r="AE45" s="53">
        <f>SUM(AE41:AE44)</f>
        <v>17834</v>
      </c>
      <c r="AF45" s="53">
        <f t="shared" si="31"/>
        <v>213781</v>
      </c>
      <c r="AG45" s="55">
        <f t="shared" si="32"/>
        <v>4.298298488207585</v>
      </c>
      <c r="AH45" s="55">
        <f t="shared" si="33"/>
        <v>0.23750005847105204</v>
      </c>
      <c r="AI45" s="96">
        <f>SUM(AI41:AI44)</f>
        <v>177306</v>
      </c>
      <c r="AJ45" s="96">
        <f>SUM(AJ41:AJ44)</f>
        <v>184483</v>
      </c>
      <c r="AK45" s="96">
        <f>SUM(AK41:AK44)</f>
        <v>792963</v>
      </c>
      <c r="AL45" s="96"/>
    </row>
    <row r="46" spans="1:38" s="15" customFormat="1" ht="12.75">
      <c r="A46" s="30" t="s">
        <v>95</v>
      </c>
      <c r="B46" s="94" t="s">
        <v>303</v>
      </c>
      <c r="C46" s="40" t="s">
        <v>304</v>
      </c>
      <c r="D46" s="41">
        <v>38629</v>
      </c>
      <c r="E46" s="42">
        <v>8830</v>
      </c>
      <c r="F46" s="44">
        <f t="shared" si="17"/>
        <v>47459</v>
      </c>
      <c r="G46" s="41">
        <v>38629</v>
      </c>
      <c r="H46" s="42">
        <v>8830</v>
      </c>
      <c r="I46" s="44">
        <f t="shared" si="18"/>
        <v>47459</v>
      </c>
      <c r="J46" s="41">
        <v>10378</v>
      </c>
      <c r="K46" s="42">
        <v>0</v>
      </c>
      <c r="L46" s="42">
        <f t="shared" si="19"/>
        <v>10378</v>
      </c>
      <c r="M46" s="45">
        <f t="shared" si="20"/>
        <v>0.21867295981794813</v>
      </c>
      <c r="N46" s="46">
        <v>8854</v>
      </c>
      <c r="O46" s="47">
        <v>452</v>
      </c>
      <c r="P46" s="48">
        <f t="shared" si="21"/>
        <v>9306</v>
      </c>
      <c r="Q46" s="45">
        <f t="shared" si="22"/>
        <v>0.19608504182557576</v>
      </c>
      <c r="R46" s="46">
        <v>6664</v>
      </c>
      <c r="S46" s="48">
        <v>2680</v>
      </c>
      <c r="T46" s="48">
        <f t="shared" si="23"/>
        <v>9344</v>
      </c>
      <c r="U46" s="45">
        <f t="shared" si="24"/>
        <v>0.1968857329484397</v>
      </c>
      <c r="V46" s="46">
        <v>11634</v>
      </c>
      <c r="W46" s="48">
        <v>7228</v>
      </c>
      <c r="X46" s="48">
        <f t="shared" si="25"/>
        <v>18862</v>
      </c>
      <c r="Y46" s="45">
        <f t="shared" si="26"/>
        <v>0.39743778840683536</v>
      </c>
      <c r="Z46" s="41">
        <f t="shared" si="27"/>
        <v>37530</v>
      </c>
      <c r="AA46" s="42">
        <f t="shared" si="28"/>
        <v>10360</v>
      </c>
      <c r="AB46" s="42">
        <f t="shared" si="29"/>
        <v>47890</v>
      </c>
      <c r="AC46" s="45">
        <f t="shared" si="30"/>
        <v>1.009081522998799</v>
      </c>
      <c r="AD46" s="41">
        <v>3656</v>
      </c>
      <c r="AE46" s="42">
        <v>0</v>
      </c>
      <c r="AF46" s="42">
        <f t="shared" si="31"/>
        <v>3656</v>
      </c>
      <c r="AG46" s="45">
        <f t="shared" si="32"/>
        <v>0</v>
      </c>
      <c r="AH46" s="45">
        <f t="shared" si="33"/>
        <v>4.159190371991247</v>
      </c>
      <c r="AI46" s="14">
        <v>0</v>
      </c>
      <c r="AJ46" s="14">
        <v>0</v>
      </c>
      <c r="AK46" s="14">
        <v>11830</v>
      </c>
      <c r="AL46" s="14"/>
    </row>
    <row r="47" spans="1:38" s="15" customFormat="1" ht="12.75">
      <c r="A47" s="30" t="s">
        <v>95</v>
      </c>
      <c r="B47" s="94" t="s">
        <v>305</v>
      </c>
      <c r="C47" s="40" t="s">
        <v>306</v>
      </c>
      <c r="D47" s="41">
        <v>64074</v>
      </c>
      <c r="E47" s="42">
        <v>48569</v>
      </c>
      <c r="F47" s="43">
        <f t="shared" si="17"/>
        <v>112643</v>
      </c>
      <c r="G47" s="41">
        <v>57412</v>
      </c>
      <c r="H47" s="42">
        <v>9947</v>
      </c>
      <c r="I47" s="44">
        <f t="shared" si="18"/>
        <v>67359</v>
      </c>
      <c r="J47" s="41">
        <v>22479</v>
      </c>
      <c r="K47" s="42">
        <v>1360</v>
      </c>
      <c r="L47" s="42">
        <f t="shared" si="19"/>
        <v>23839</v>
      </c>
      <c r="M47" s="45">
        <f t="shared" si="20"/>
        <v>0.21163321289383272</v>
      </c>
      <c r="N47" s="46">
        <v>13452</v>
      </c>
      <c r="O47" s="47">
        <v>979</v>
      </c>
      <c r="P47" s="48">
        <f t="shared" si="21"/>
        <v>14431</v>
      </c>
      <c r="Q47" s="45">
        <f t="shared" si="22"/>
        <v>0.2142401163912766</v>
      </c>
      <c r="R47" s="46">
        <v>13318</v>
      </c>
      <c r="S47" s="48">
        <v>460</v>
      </c>
      <c r="T47" s="48">
        <f t="shared" si="23"/>
        <v>13778</v>
      </c>
      <c r="U47" s="45">
        <f t="shared" si="24"/>
        <v>0.20454579195059308</v>
      </c>
      <c r="V47" s="46">
        <v>8293</v>
      </c>
      <c r="W47" s="48">
        <v>3297</v>
      </c>
      <c r="X47" s="48">
        <f t="shared" si="25"/>
        <v>11590</v>
      </c>
      <c r="Y47" s="45">
        <f t="shared" si="26"/>
        <v>0.17206312445256017</v>
      </c>
      <c r="Z47" s="41">
        <f t="shared" si="27"/>
        <v>57542</v>
      </c>
      <c r="AA47" s="42">
        <f t="shared" si="28"/>
        <v>6096</v>
      </c>
      <c r="AB47" s="42">
        <f t="shared" si="29"/>
        <v>63638</v>
      </c>
      <c r="AC47" s="45">
        <f t="shared" si="30"/>
        <v>0.9447586810968096</v>
      </c>
      <c r="AD47" s="41">
        <v>0</v>
      </c>
      <c r="AE47" s="42">
        <v>0</v>
      </c>
      <c r="AF47" s="42">
        <f t="shared" si="31"/>
        <v>0</v>
      </c>
      <c r="AG47" s="45">
        <f t="shared" si="32"/>
        <v>0</v>
      </c>
      <c r="AH47" s="45">
        <f t="shared" si="33"/>
        <v>0</v>
      </c>
      <c r="AI47" s="14">
        <v>0</v>
      </c>
      <c r="AJ47" s="14">
        <v>0</v>
      </c>
      <c r="AK47" s="14">
        <v>25387</v>
      </c>
      <c r="AL47" s="14"/>
    </row>
    <row r="48" spans="1:38" s="15" customFormat="1" ht="12.75">
      <c r="A48" s="30" t="s">
        <v>95</v>
      </c>
      <c r="B48" s="94" t="s">
        <v>307</v>
      </c>
      <c r="C48" s="40" t="s">
        <v>308</v>
      </c>
      <c r="D48" s="41">
        <v>179434</v>
      </c>
      <c r="E48" s="42">
        <v>199341</v>
      </c>
      <c r="F48" s="43">
        <f t="shared" si="17"/>
        <v>378775</v>
      </c>
      <c r="G48" s="41">
        <v>179434</v>
      </c>
      <c r="H48" s="42">
        <v>199341</v>
      </c>
      <c r="I48" s="44">
        <f t="shared" si="18"/>
        <v>378775</v>
      </c>
      <c r="J48" s="41">
        <v>35541</v>
      </c>
      <c r="K48" s="42">
        <v>12344</v>
      </c>
      <c r="L48" s="42">
        <f t="shared" si="19"/>
        <v>47885</v>
      </c>
      <c r="M48" s="45">
        <f t="shared" si="20"/>
        <v>0.12642069830374233</v>
      </c>
      <c r="N48" s="46">
        <v>47664</v>
      </c>
      <c r="O48" s="47">
        <v>12492</v>
      </c>
      <c r="P48" s="48">
        <f t="shared" si="21"/>
        <v>60156</v>
      </c>
      <c r="Q48" s="45">
        <f t="shared" si="22"/>
        <v>0.15881723978615273</v>
      </c>
      <c r="R48" s="46">
        <v>44657</v>
      </c>
      <c r="S48" s="48">
        <v>13066</v>
      </c>
      <c r="T48" s="48">
        <f t="shared" si="23"/>
        <v>57723</v>
      </c>
      <c r="U48" s="45">
        <f t="shared" si="24"/>
        <v>0.15239390139264736</v>
      </c>
      <c r="V48" s="46">
        <v>52926</v>
      </c>
      <c r="W48" s="48">
        <v>556</v>
      </c>
      <c r="X48" s="48">
        <f t="shared" si="25"/>
        <v>53482</v>
      </c>
      <c r="Y48" s="45">
        <f t="shared" si="26"/>
        <v>0.14119728070754406</v>
      </c>
      <c r="Z48" s="41">
        <f t="shared" si="27"/>
        <v>180788</v>
      </c>
      <c r="AA48" s="42">
        <f t="shared" si="28"/>
        <v>38458</v>
      </c>
      <c r="AB48" s="42">
        <f t="shared" si="29"/>
        <v>219246</v>
      </c>
      <c r="AC48" s="45">
        <f t="shared" si="30"/>
        <v>0.5788291201900865</v>
      </c>
      <c r="AD48" s="41">
        <v>21872</v>
      </c>
      <c r="AE48" s="42">
        <v>15350</v>
      </c>
      <c r="AF48" s="42">
        <f t="shared" si="31"/>
        <v>37222</v>
      </c>
      <c r="AG48" s="45">
        <f t="shared" si="32"/>
        <v>0</v>
      </c>
      <c r="AH48" s="45">
        <f t="shared" si="33"/>
        <v>0.43683842888614266</v>
      </c>
      <c r="AI48" s="14">
        <v>0</v>
      </c>
      <c r="AJ48" s="14">
        <v>0</v>
      </c>
      <c r="AK48" s="14">
        <v>91399</v>
      </c>
      <c r="AL48" s="14"/>
    </row>
    <row r="49" spans="1:38" s="15" customFormat="1" ht="12.75">
      <c r="A49" s="30" t="s">
        <v>95</v>
      </c>
      <c r="B49" s="94" t="s">
        <v>309</v>
      </c>
      <c r="C49" s="40" t="s">
        <v>310</v>
      </c>
      <c r="D49" s="41">
        <v>42181</v>
      </c>
      <c r="E49" s="42">
        <v>8842</v>
      </c>
      <c r="F49" s="43">
        <f t="shared" si="17"/>
        <v>51023</v>
      </c>
      <c r="G49" s="41">
        <v>42181</v>
      </c>
      <c r="H49" s="42">
        <v>8842</v>
      </c>
      <c r="I49" s="44">
        <f t="shared" si="18"/>
        <v>51023</v>
      </c>
      <c r="J49" s="41">
        <v>7476</v>
      </c>
      <c r="K49" s="42">
        <v>4028</v>
      </c>
      <c r="L49" s="42">
        <f t="shared" si="19"/>
        <v>11504</v>
      </c>
      <c r="M49" s="45">
        <f t="shared" si="20"/>
        <v>0.22546694627912903</v>
      </c>
      <c r="N49" s="46">
        <v>8380</v>
      </c>
      <c r="O49" s="47">
        <v>3726</v>
      </c>
      <c r="P49" s="48">
        <f t="shared" si="21"/>
        <v>12106</v>
      </c>
      <c r="Q49" s="45">
        <f t="shared" si="22"/>
        <v>0.23726554691021695</v>
      </c>
      <c r="R49" s="46">
        <v>4242</v>
      </c>
      <c r="S49" s="48">
        <v>3029</v>
      </c>
      <c r="T49" s="48">
        <f t="shared" si="23"/>
        <v>7271</v>
      </c>
      <c r="U49" s="45">
        <f t="shared" si="24"/>
        <v>0.14250436077847245</v>
      </c>
      <c r="V49" s="46">
        <v>8632</v>
      </c>
      <c r="W49" s="48">
        <v>1862</v>
      </c>
      <c r="X49" s="48">
        <f t="shared" si="25"/>
        <v>10494</v>
      </c>
      <c r="Y49" s="45">
        <f t="shared" si="26"/>
        <v>0.20567195186484527</v>
      </c>
      <c r="Z49" s="41">
        <f t="shared" si="27"/>
        <v>28730</v>
      </c>
      <c r="AA49" s="42">
        <f t="shared" si="28"/>
        <v>12645</v>
      </c>
      <c r="AB49" s="42">
        <f t="shared" si="29"/>
        <v>41375</v>
      </c>
      <c r="AC49" s="45">
        <f t="shared" si="30"/>
        <v>0.8109088058326637</v>
      </c>
      <c r="AD49" s="41">
        <v>2332</v>
      </c>
      <c r="AE49" s="42">
        <v>0</v>
      </c>
      <c r="AF49" s="42">
        <f t="shared" si="31"/>
        <v>2332</v>
      </c>
      <c r="AG49" s="45">
        <f t="shared" si="32"/>
        <v>0.06158884428480879</v>
      </c>
      <c r="AH49" s="45">
        <f t="shared" si="33"/>
        <v>3.5</v>
      </c>
      <c r="AI49" s="14">
        <v>37864</v>
      </c>
      <c r="AJ49" s="14">
        <v>37864</v>
      </c>
      <c r="AK49" s="14">
        <v>2332</v>
      </c>
      <c r="AL49" s="14"/>
    </row>
    <row r="50" spans="1:38" s="15" customFormat="1" ht="12.75">
      <c r="A50" s="30" t="s">
        <v>95</v>
      </c>
      <c r="B50" s="94" t="s">
        <v>311</v>
      </c>
      <c r="C50" s="40" t="s">
        <v>312</v>
      </c>
      <c r="D50" s="41">
        <v>0</v>
      </c>
      <c r="E50" s="42">
        <v>0</v>
      </c>
      <c r="F50" s="43">
        <f t="shared" si="17"/>
        <v>0</v>
      </c>
      <c r="G50" s="41">
        <v>0</v>
      </c>
      <c r="H50" s="42">
        <v>0</v>
      </c>
      <c r="I50" s="44">
        <f t="shared" si="18"/>
        <v>0</v>
      </c>
      <c r="J50" s="41">
        <v>20261</v>
      </c>
      <c r="K50" s="42">
        <v>1541</v>
      </c>
      <c r="L50" s="42">
        <f t="shared" si="19"/>
        <v>21802</v>
      </c>
      <c r="M50" s="45">
        <f t="shared" si="20"/>
        <v>0</v>
      </c>
      <c r="N50" s="46">
        <v>18788</v>
      </c>
      <c r="O50" s="47">
        <v>2985</v>
      </c>
      <c r="P50" s="48">
        <f t="shared" si="21"/>
        <v>21773</v>
      </c>
      <c r="Q50" s="45">
        <f t="shared" si="22"/>
        <v>0</v>
      </c>
      <c r="R50" s="46">
        <v>14888</v>
      </c>
      <c r="S50" s="48">
        <v>3084</v>
      </c>
      <c r="T50" s="48">
        <f t="shared" si="23"/>
        <v>17972</v>
      </c>
      <c r="U50" s="45">
        <f t="shared" si="24"/>
        <v>0</v>
      </c>
      <c r="V50" s="46">
        <v>59844</v>
      </c>
      <c r="W50" s="48">
        <v>21685</v>
      </c>
      <c r="X50" s="48">
        <f t="shared" si="25"/>
        <v>81529</v>
      </c>
      <c r="Y50" s="45">
        <f t="shared" si="26"/>
        <v>0</v>
      </c>
      <c r="Z50" s="41">
        <f t="shared" si="27"/>
        <v>113781</v>
      </c>
      <c r="AA50" s="42">
        <f t="shared" si="28"/>
        <v>29295</v>
      </c>
      <c r="AB50" s="42">
        <f t="shared" si="29"/>
        <v>143076</v>
      </c>
      <c r="AC50" s="45">
        <f t="shared" si="30"/>
        <v>0</v>
      </c>
      <c r="AD50" s="41">
        <v>0</v>
      </c>
      <c r="AE50" s="42">
        <v>0</v>
      </c>
      <c r="AF50" s="42">
        <f t="shared" si="31"/>
        <v>0</v>
      </c>
      <c r="AG50" s="45">
        <f t="shared" si="32"/>
        <v>0</v>
      </c>
      <c r="AH50" s="45">
        <f t="shared" si="33"/>
        <v>0</v>
      </c>
      <c r="AI50" s="14">
        <v>0</v>
      </c>
      <c r="AJ50" s="14">
        <v>0</v>
      </c>
      <c r="AK50" s="14">
        <v>0</v>
      </c>
      <c r="AL50" s="14"/>
    </row>
    <row r="51" spans="1:38" s="15" customFormat="1" ht="12.75">
      <c r="A51" s="30" t="s">
        <v>114</v>
      </c>
      <c r="B51" s="94" t="s">
        <v>313</v>
      </c>
      <c r="C51" s="40" t="s">
        <v>314</v>
      </c>
      <c r="D51" s="41">
        <v>203727</v>
      </c>
      <c r="E51" s="42">
        <v>239241</v>
      </c>
      <c r="F51" s="43">
        <f t="shared" si="17"/>
        <v>442968</v>
      </c>
      <c r="G51" s="41">
        <v>203727</v>
      </c>
      <c r="H51" s="42">
        <v>243031</v>
      </c>
      <c r="I51" s="44">
        <f t="shared" si="18"/>
        <v>446758</v>
      </c>
      <c r="J51" s="41">
        <v>31105</v>
      </c>
      <c r="K51" s="42">
        <v>6718</v>
      </c>
      <c r="L51" s="42">
        <f t="shared" si="19"/>
        <v>37823</v>
      </c>
      <c r="M51" s="45">
        <f t="shared" si="20"/>
        <v>0.08538540029979592</v>
      </c>
      <c r="N51" s="46">
        <v>47270</v>
      </c>
      <c r="O51" s="47">
        <v>58490</v>
      </c>
      <c r="P51" s="48">
        <f t="shared" si="21"/>
        <v>105760</v>
      </c>
      <c r="Q51" s="45">
        <f t="shared" si="22"/>
        <v>0.2367277138853697</v>
      </c>
      <c r="R51" s="46">
        <v>55315</v>
      </c>
      <c r="S51" s="48">
        <v>36911</v>
      </c>
      <c r="T51" s="48">
        <f t="shared" si="23"/>
        <v>92226</v>
      </c>
      <c r="U51" s="45">
        <f t="shared" si="24"/>
        <v>0.20643390829039435</v>
      </c>
      <c r="V51" s="46">
        <v>57569</v>
      </c>
      <c r="W51" s="48">
        <v>108128</v>
      </c>
      <c r="X51" s="48">
        <f t="shared" si="25"/>
        <v>165697</v>
      </c>
      <c r="Y51" s="45">
        <f t="shared" si="26"/>
        <v>0.37088759462617343</v>
      </c>
      <c r="Z51" s="41">
        <f t="shared" si="27"/>
        <v>191259</v>
      </c>
      <c r="AA51" s="42">
        <f t="shared" si="28"/>
        <v>210247</v>
      </c>
      <c r="AB51" s="42">
        <f t="shared" si="29"/>
        <v>401506</v>
      </c>
      <c r="AC51" s="45">
        <f t="shared" si="30"/>
        <v>0.8987102637221941</v>
      </c>
      <c r="AD51" s="41">
        <v>20474</v>
      </c>
      <c r="AE51" s="42">
        <v>35793</v>
      </c>
      <c r="AF51" s="42">
        <f t="shared" si="31"/>
        <v>56267</v>
      </c>
      <c r="AG51" s="45">
        <f t="shared" si="32"/>
        <v>1.295920866090991</v>
      </c>
      <c r="AH51" s="45">
        <f t="shared" si="33"/>
        <v>1.9448344500328791</v>
      </c>
      <c r="AI51" s="14">
        <v>155180</v>
      </c>
      <c r="AJ51" s="14">
        <v>155180</v>
      </c>
      <c r="AK51" s="14">
        <v>201101</v>
      </c>
      <c r="AL51" s="14"/>
    </row>
    <row r="52" spans="1:38" s="87" customFormat="1" ht="12.75">
      <c r="A52" s="95"/>
      <c r="B52" s="112" t="s">
        <v>633</v>
      </c>
      <c r="C52" s="33"/>
      <c r="D52" s="52">
        <f>SUM(D46:D51)</f>
        <v>528045</v>
      </c>
      <c r="E52" s="53">
        <f>SUM(E46:E51)</f>
        <v>504823</v>
      </c>
      <c r="F52" s="89">
        <f t="shared" si="17"/>
        <v>1032868</v>
      </c>
      <c r="G52" s="52">
        <f>SUM(G46:G51)</f>
        <v>521383</v>
      </c>
      <c r="H52" s="53">
        <f>SUM(H46:H51)</f>
        <v>469991</v>
      </c>
      <c r="I52" s="54">
        <f t="shared" si="18"/>
        <v>991374</v>
      </c>
      <c r="J52" s="52">
        <f>SUM(J46:J51)</f>
        <v>127240</v>
      </c>
      <c r="K52" s="53">
        <f>SUM(K46:K51)</f>
        <v>25991</v>
      </c>
      <c r="L52" s="53">
        <f t="shared" si="19"/>
        <v>153231</v>
      </c>
      <c r="M52" s="55">
        <f t="shared" si="20"/>
        <v>0.1483548720649686</v>
      </c>
      <c r="N52" s="74">
        <f>SUM(N46:N51)</f>
        <v>144408</v>
      </c>
      <c r="O52" s="75">
        <f>SUM(O46:O51)</f>
        <v>79124</v>
      </c>
      <c r="P52" s="76">
        <f t="shared" si="21"/>
        <v>223532</v>
      </c>
      <c r="Q52" s="55">
        <f t="shared" si="22"/>
        <v>0.22547696429400005</v>
      </c>
      <c r="R52" s="74">
        <f>SUM(R46:R51)</f>
        <v>139084</v>
      </c>
      <c r="S52" s="76">
        <f>SUM(S46:S51)</f>
        <v>59230</v>
      </c>
      <c r="T52" s="76">
        <f t="shared" si="23"/>
        <v>198314</v>
      </c>
      <c r="U52" s="55">
        <f t="shared" si="24"/>
        <v>0.20003954108136787</v>
      </c>
      <c r="V52" s="74">
        <f>SUM(V46:V51)</f>
        <v>198898</v>
      </c>
      <c r="W52" s="76">
        <f>SUM(W46:W51)</f>
        <v>142756</v>
      </c>
      <c r="X52" s="76">
        <f t="shared" si="25"/>
        <v>341654</v>
      </c>
      <c r="Y52" s="55">
        <f t="shared" si="26"/>
        <v>0.3446267503485062</v>
      </c>
      <c r="Z52" s="52">
        <f t="shared" si="27"/>
        <v>609630</v>
      </c>
      <c r="AA52" s="53">
        <f t="shared" si="28"/>
        <v>307101</v>
      </c>
      <c r="AB52" s="53">
        <f t="shared" si="29"/>
        <v>916731</v>
      </c>
      <c r="AC52" s="55">
        <f t="shared" si="30"/>
        <v>0.9247075271290148</v>
      </c>
      <c r="AD52" s="52">
        <f>SUM(AD46:AD51)</f>
        <v>48334</v>
      </c>
      <c r="AE52" s="53">
        <f>SUM(AE46:AE51)</f>
        <v>51143</v>
      </c>
      <c r="AF52" s="53">
        <f t="shared" si="31"/>
        <v>99477</v>
      </c>
      <c r="AG52" s="55">
        <f t="shared" si="32"/>
        <v>1.720068999813514</v>
      </c>
      <c r="AH52" s="55">
        <f t="shared" si="33"/>
        <v>2.4345024478020045</v>
      </c>
      <c r="AI52" s="96">
        <f>SUM(AI46:AI51)</f>
        <v>193044</v>
      </c>
      <c r="AJ52" s="96">
        <f>SUM(AJ46:AJ51)</f>
        <v>193044</v>
      </c>
      <c r="AK52" s="96">
        <f>SUM(AK46:AK51)</f>
        <v>332049</v>
      </c>
      <c r="AL52" s="96"/>
    </row>
    <row r="53" spans="1:38" s="15" customFormat="1" ht="12.75">
      <c r="A53" s="30" t="s">
        <v>95</v>
      </c>
      <c r="B53" s="94" t="s">
        <v>315</v>
      </c>
      <c r="C53" s="40" t="s">
        <v>316</v>
      </c>
      <c r="D53" s="41">
        <v>27845</v>
      </c>
      <c r="E53" s="42">
        <v>14442</v>
      </c>
      <c r="F53" s="43">
        <f t="shared" si="17"/>
        <v>42287</v>
      </c>
      <c r="G53" s="41">
        <v>27845</v>
      </c>
      <c r="H53" s="42">
        <v>14442</v>
      </c>
      <c r="I53" s="44">
        <f t="shared" si="18"/>
        <v>42287</v>
      </c>
      <c r="J53" s="41">
        <v>7743</v>
      </c>
      <c r="K53" s="42">
        <v>1229</v>
      </c>
      <c r="L53" s="42">
        <f t="shared" si="19"/>
        <v>8972</v>
      </c>
      <c r="M53" s="45">
        <f t="shared" si="20"/>
        <v>0.21216922458438764</v>
      </c>
      <c r="N53" s="46">
        <v>5647</v>
      </c>
      <c r="O53" s="47">
        <v>2039</v>
      </c>
      <c r="P53" s="48">
        <f t="shared" si="21"/>
        <v>7686</v>
      </c>
      <c r="Q53" s="45">
        <f t="shared" si="22"/>
        <v>0.18175798708823043</v>
      </c>
      <c r="R53" s="46">
        <v>8451</v>
      </c>
      <c r="S53" s="48">
        <v>3079</v>
      </c>
      <c r="T53" s="48">
        <f t="shared" si="23"/>
        <v>11530</v>
      </c>
      <c r="U53" s="45">
        <f t="shared" si="24"/>
        <v>0.2726606285619694</v>
      </c>
      <c r="V53" s="46">
        <v>6372</v>
      </c>
      <c r="W53" s="48">
        <v>2087</v>
      </c>
      <c r="X53" s="48">
        <f t="shared" si="25"/>
        <v>8459</v>
      </c>
      <c r="Y53" s="45">
        <f t="shared" si="26"/>
        <v>0.20003783668739802</v>
      </c>
      <c r="Z53" s="41">
        <f t="shared" si="27"/>
        <v>28213</v>
      </c>
      <c r="AA53" s="42">
        <f t="shared" si="28"/>
        <v>8434</v>
      </c>
      <c r="AB53" s="42">
        <f t="shared" si="29"/>
        <v>36647</v>
      </c>
      <c r="AC53" s="45">
        <f t="shared" si="30"/>
        <v>0.8666256769219854</v>
      </c>
      <c r="AD53" s="41">
        <v>0</v>
      </c>
      <c r="AE53" s="42">
        <v>0</v>
      </c>
      <c r="AF53" s="42">
        <f t="shared" si="31"/>
        <v>0</v>
      </c>
      <c r="AG53" s="45">
        <f t="shared" si="32"/>
        <v>0</v>
      </c>
      <c r="AH53" s="45">
        <f t="shared" si="33"/>
        <v>0</v>
      </c>
      <c r="AI53" s="14">
        <v>0</v>
      </c>
      <c r="AJ53" s="14">
        <v>0</v>
      </c>
      <c r="AK53" s="14">
        <v>14964</v>
      </c>
      <c r="AL53" s="14"/>
    </row>
    <row r="54" spans="1:38" s="15" customFormat="1" ht="12.75">
      <c r="A54" s="30" t="s">
        <v>95</v>
      </c>
      <c r="B54" s="94" t="s">
        <v>317</v>
      </c>
      <c r="C54" s="40" t="s">
        <v>318</v>
      </c>
      <c r="D54" s="41">
        <v>55511</v>
      </c>
      <c r="E54" s="42">
        <v>15164</v>
      </c>
      <c r="F54" s="43">
        <f t="shared" si="17"/>
        <v>70675</v>
      </c>
      <c r="G54" s="41">
        <v>55511</v>
      </c>
      <c r="H54" s="42">
        <v>15164</v>
      </c>
      <c r="I54" s="44">
        <f t="shared" si="18"/>
        <v>70675</v>
      </c>
      <c r="J54" s="41">
        <v>10506</v>
      </c>
      <c r="K54" s="42">
        <v>6562</v>
      </c>
      <c r="L54" s="42">
        <f t="shared" si="19"/>
        <v>17068</v>
      </c>
      <c r="M54" s="45">
        <f t="shared" si="20"/>
        <v>0.24149982313406437</v>
      </c>
      <c r="N54" s="46">
        <v>12949</v>
      </c>
      <c r="O54" s="47">
        <v>3547</v>
      </c>
      <c r="P54" s="48">
        <f t="shared" si="21"/>
        <v>16496</v>
      </c>
      <c r="Q54" s="45">
        <f t="shared" si="22"/>
        <v>0.2334064379200566</v>
      </c>
      <c r="R54" s="46">
        <v>8977</v>
      </c>
      <c r="S54" s="48">
        <v>3029</v>
      </c>
      <c r="T54" s="48">
        <f t="shared" si="23"/>
        <v>12006</v>
      </c>
      <c r="U54" s="45">
        <f t="shared" si="24"/>
        <v>0.16987619384506544</v>
      </c>
      <c r="V54" s="46">
        <v>10274</v>
      </c>
      <c r="W54" s="48">
        <v>3011</v>
      </c>
      <c r="X54" s="48">
        <f t="shared" si="25"/>
        <v>13285</v>
      </c>
      <c r="Y54" s="45">
        <f t="shared" si="26"/>
        <v>0.18797311637778563</v>
      </c>
      <c r="Z54" s="41">
        <f t="shared" si="27"/>
        <v>42706</v>
      </c>
      <c r="AA54" s="42">
        <f t="shared" si="28"/>
        <v>16149</v>
      </c>
      <c r="AB54" s="42">
        <f t="shared" si="29"/>
        <v>58855</v>
      </c>
      <c r="AC54" s="45">
        <f t="shared" si="30"/>
        <v>0.8327555712769721</v>
      </c>
      <c r="AD54" s="41">
        <v>10107</v>
      </c>
      <c r="AE54" s="42">
        <v>3079</v>
      </c>
      <c r="AF54" s="42">
        <f t="shared" si="31"/>
        <v>13186</v>
      </c>
      <c r="AG54" s="45">
        <f t="shared" si="32"/>
        <v>0</v>
      </c>
      <c r="AH54" s="45">
        <f t="shared" si="33"/>
        <v>0.007507962991051054</v>
      </c>
      <c r="AI54" s="14">
        <v>0</v>
      </c>
      <c r="AJ54" s="14">
        <v>0</v>
      </c>
      <c r="AK54" s="14">
        <v>37162</v>
      </c>
      <c r="AL54" s="14"/>
    </row>
    <row r="55" spans="1:38" s="15" customFormat="1" ht="12.75">
      <c r="A55" s="30" t="s">
        <v>95</v>
      </c>
      <c r="B55" s="94" t="s">
        <v>319</v>
      </c>
      <c r="C55" s="40" t="s">
        <v>320</v>
      </c>
      <c r="D55" s="41">
        <v>19980</v>
      </c>
      <c r="E55" s="42">
        <v>7364</v>
      </c>
      <c r="F55" s="44">
        <f t="shared" si="17"/>
        <v>27344</v>
      </c>
      <c r="G55" s="41">
        <v>19980</v>
      </c>
      <c r="H55" s="42">
        <v>7364</v>
      </c>
      <c r="I55" s="44">
        <f t="shared" si="18"/>
        <v>27344</v>
      </c>
      <c r="J55" s="41">
        <v>3489</v>
      </c>
      <c r="K55" s="42">
        <v>5970</v>
      </c>
      <c r="L55" s="42">
        <f t="shared" si="19"/>
        <v>9459</v>
      </c>
      <c r="M55" s="45">
        <f t="shared" si="20"/>
        <v>0.34592598010532477</v>
      </c>
      <c r="N55" s="46">
        <v>8504</v>
      </c>
      <c r="O55" s="47">
        <v>4770</v>
      </c>
      <c r="P55" s="48">
        <f t="shared" si="21"/>
        <v>13274</v>
      </c>
      <c r="Q55" s="45">
        <f t="shared" si="22"/>
        <v>0.4854447045055588</v>
      </c>
      <c r="R55" s="46">
        <v>3679</v>
      </c>
      <c r="S55" s="48">
        <v>0</v>
      </c>
      <c r="T55" s="48">
        <f t="shared" si="23"/>
        <v>3679</v>
      </c>
      <c r="U55" s="45">
        <f t="shared" si="24"/>
        <v>0.1345450555880632</v>
      </c>
      <c r="V55" s="46">
        <v>7230</v>
      </c>
      <c r="W55" s="48">
        <v>1705</v>
      </c>
      <c r="X55" s="48">
        <f t="shared" si="25"/>
        <v>8935</v>
      </c>
      <c r="Y55" s="45">
        <f t="shared" si="26"/>
        <v>0.3267627267407841</v>
      </c>
      <c r="Z55" s="41">
        <f t="shared" si="27"/>
        <v>22902</v>
      </c>
      <c r="AA55" s="42">
        <f t="shared" si="28"/>
        <v>12445</v>
      </c>
      <c r="AB55" s="42">
        <f t="shared" si="29"/>
        <v>35347</v>
      </c>
      <c r="AC55" s="45">
        <f t="shared" si="30"/>
        <v>1.2926784669397309</v>
      </c>
      <c r="AD55" s="41">
        <v>2960</v>
      </c>
      <c r="AE55" s="42">
        <v>1860</v>
      </c>
      <c r="AF55" s="42">
        <f t="shared" si="31"/>
        <v>4820</v>
      </c>
      <c r="AG55" s="45">
        <f t="shared" si="32"/>
        <v>0</v>
      </c>
      <c r="AH55" s="45">
        <f t="shared" si="33"/>
        <v>0.853734439834025</v>
      </c>
      <c r="AI55" s="14">
        <v>0</v>
      </c>
      <c r="AJ55" s="14">
        <v>0</v>
      </c>
      <c r="AK55" s="14">
        <v>13488</v>
      </c>
      <c r="AL55" s="14"/>
    </row>
    <row r="56" spans="1:38" s="15" customFormat="1" ht="12.75">
      <c r="A56" s="30" t="s">
        <v>95</v>
      </c>
      <c r="B56" s="94" t="s">
        <v>321</v>
      </c>
      <c r="C56" s="40" t="s">
        <v>322</v>
      </c>
      <c r="D56" s="41">
        <v>42880</v>
      </c>
      <c r="E56" s="42">
        <v>15663</v>
      </c>
      <c r="F56" s="43">
        <f t="shared" si="17"/>
        <v>58543</v>
      </c>
      <c r="G56" s="41">
        <v>42880</v>
      </c>
      <c r="H56" s="42">
        <v>15663</v>
      </c>
      <c r="I56" s="43">
        <f t="shared" si="18"/>
        <v>58543</v>
      </c>
      <c r="J56" s="41">
        <v>6064</v>
      </c>
      <c r="K56" s="88">
        <v>3637</v>
      </c>
      <c r="L56" s="42">
        <f t="shared" si="19"/>
        <v>9701</v>
      </c>
      <c r="M56" s="45">
        <f t="shared" si="20"/>
        <v>0.16570725791298704</v>
      </c>
      <c r="N56" s="46">
        <v>7050</v>
      </c>
      <c r="O56" s="47">
        <v>3111</v>
      </c>
      <c r="P56" s="48">
        <f t="shared" si="21"/>
        <v>10161</v>
      </c>
      <c r="Q56" s="45">
        <f t="shared" si="22"/>
        <v>0.17356473019831578</v>
      </c>
      <c r="R56" s="46">
        <v>6744</v>
      </c>
      <c r="S56" s="48">
        <v>1469</v>
      </c>
      <c r="T56" s="48">
        <f t="shared" si="23"/>
        <v>8213</v>
      </c>
      <c r="U56" s="45">
        <f t="shared" si="24"/>
        <v>0.14029004321609756</v>
      </c>
      <c r="V56" s="46">
        <v>7292</v>
      </c>
      <c r="W56" s="48">
        <v>3604</v>
      </c>
      <c r="X56" s="48">
        <f t="shared" si="25"/>
        <v>10896</v>
      </c>
      <c r="Y56" s="45">
        <f t="shared" si="26"/>
        <v>0.1861196043933519</v>
      </c>
      <c r="Z56" s="41">
        <f t="shared" si="27"/>
        <v>27150</v>
      </c>
      <c r="AA56" s="42">
        <f t="shared" si="28"/>
        <v>11821</v>
      </c>
      <c r="AB56" s="42">
        <f t="shared" si="29"/>
        <v>38971</v>
      </c>
      <c r="AC56" s="45">
        <f t="shared" si="30"/>
        <v>0.6656816357207522</v>
      </c>
      <c r="AD56" s="41">
        <v>5145</v>
      </c>
      <c r="AE56" s="42">
        <v>4907</v>
      </c>
      <c r="AF56" s="42">
        <f t="shared" si="31"/>
        <v>10052</v>
      </c>
      <c r="AG56" s="45">
        <f t="shared" si="32"/>
        <v>0</v>
      </c>
      <c r="AH56" s="45">
        <f t="shared" si="33"/>
        <v>0.08396339037007561</v>
      </c>
      <c r="AI56" s="14">
        <v>0</v>
      </c>
      <c r="AJ56" s="14">
        <v>0</v>
      </c>
      <c r="AK56" s="14">
        <v>30682</v>
      </c>
      <c r="AL56" s="14"/>
    </row>
    <row r="57" spans="1:38" s="15" customFormat="1" ht="12.75">
      <c r="A57" s="30" t="s">
        <v>95</v>
      </c>
      <c r="B57" s="94" t="s">
        <v>323</v>
      </c>
      <c r="C57" s="40" t="s">
        <v>324</v>
      </c>
      <c r="D57" s="41">
        <v>27416</v>
      </c>
      <c r="E57" s="42">
        <v>3989</v>
      </c>
      <c r="F57" s="43">
        <f t="shared" si="17"/>
        <v>31405</v>
      </c>
      <c r="G57" s="41">
        <v>27416</v>
      </c>
      <c r="H57" s="42">
        <v>3989</v>
      </c>
      <c r="I57" s="43">
        <f t="shared" si="18"/>
        <v>31405</v>
      </c>
      <c r="J57" s="41">
        <v>6359</v>
      </c>
      <c r="K57" s="88">
        <v>1240</v>
      </c>
      <c r="L57" s="42">
        <f t="shared" si="19"/>
        <v>7599</v>
      </c>
      <c r="M57" s="45">
        <f t="shared" si="20"/>
        <v>0.24196783951600065</v>
      </c>
      <c r="N57" s="46">
        <v>6933</v>
      </c>
      <c r="O57" s="47">
        <v>0</v>
      </c>
      <c r="P57" s="48">
        <f t="shared" si="21"/>
        <v>6933</v>
      </c>
      <c r="Q57" s="45">
        <f t="shared" si="22"/>
        <v>0.22076102531444036</v>
      </c>
      <c r="R57" s="46">
        <v>7059</v>
      </c>
      <c r="S57" s="48">
        <v>269</v>
      </c>
      <c r="T57" s="48">
        <f t="shared" si="23"/>
        <v>7328</v>
      </c>
      <c r="U57" s="45">
        <f t="shared" si="24"/>
        <v>0.2333386403438943</v>
      </c>
      <c r="V57" s="46">
        <v>5822</v>
      </c>
      <c r="W57" s="48">
        <v>912</v>
      </c>
      <c r="X57" s="48">
        <f t="shared" si="25"/>
        <v>6734</v>
      </c>
      <c r="Y57" s="45">
        <f t="shared" si="26"/>
        <v>0.21442445470466487</v>
      </c>
      <c r="Z57" s="41">
        <f t="shared" si="27"/>
        <v>26173</v>
      </c>
      <c r="AA57" s="42">
        <f t="shared" si="28"/>
        <v>2421</v>
      </c>
      <c r="AB57" s="42">
        <f t="shared" si="29"/>
        <v>28594</v>
      </c>
      <c r="AC57" s="45">
        <f t="shared" si="30"/>
        <v>0.9104919598790001</v>
      </c>
      <c r="AD57" s="41">
        <v>7057</v>
      </c>
      <c r="AE57" s="42">
        <v>2707</v>
      </c>
      <c r="AF57" s="42">
        <f t="shared" si="31"/>
        <v>9764</v>
      </c>
      <c r="AG57" s="45">
        <f t="shared" si="32"/>
        <v>0</v>
      </c>
      <c r="AH57" s="45">
        <f t="shared" si="33"/>
        <v>-0.31032363785333883</v>
      </c>
      <c r="AI57" s="14">
        <v>0</v>
      </c>
      <c r="AJ57" s="14">
        <v>0</v>
      </c>
      <c r="AK57" s="14">
        <v>29458</v>
      </c>
      <c r="AL57" s="14"/>
    </row>
    <row r="58" spans="1:38" s="15" customFormat="1" ht="12.75">
      <c r="A58" s="30" t="s">
        <v>114</v>
      </c>
      <c r="B58" s="94" t="s">
        <v>325</v>
      </c>
      <c r="C58" s="40" t="s">
        <v>326</v>
      </c>
      <c r="D58" s="41">
        <v>138124</v>
      </c>
      <c r="E58" s="42">
        <v>231540</v>
      </c>
      <c r="F58" s="43">
        <f t="shared" si="17"/>
        <v>369664</v>
      </c>
      <c r="G58" s="41">
        <v>138124</v>
      </c>
      <c r="H58" s="42">
        <v>231540</v>
      </c>
      <c r="I58" s="43">
        <f t="shared" si="18"/>
        <v>369664</v>
      </c>
      <c r="J58" s="41">
        <v>25806</v>
      </c>
      <c r="K58" s="88">
        <v>31287</v>
      </c>
      <c r="L58" s="42">
        <f t="shared" si="19"/>
        <v>57093</v>
      </c>
      <c r="M58" s="45">
        <f t="shared" si="20"/>
        <v>0.15444565876038782</v>
      </c>
      <c r="N58" s="46">
        <v>38794</v>
      </c>
      <c r="O58" s="47">
        <v>26254</v>
      </c>
      <c r="P58" s="48">
        <f t="shared" si="21"/>
        <v>65048</v>
      </c>
      <c r="Q58" s="45">
        <f t="shared" si="22"/>
        <v>0.17596520083102493</v>
      </c>
      <c r="R58" s="46">
        <v>36963</v>
      </c>
      <c r="S58" s="48">
        <v>23830</v>
      </c>
      <c r="T58" s="48">
        <f t="shared" si="23"/>
        <v>60793</v>
      </c>
      <c r="U58" s="45">
        <f t="shared" si="24"/>
        <v>0.16445474809556787</v>
      </c>
      <c r="V58" s="46">
        <v>14672</v>
      </c>
      <c r="W58" s="48">
        <v>37404</v>
      </c>
      <c r="X58" s="48">
        <f t="shared" si="25"/>
        <v>52076</v>
      </c>
      <c r="Y58" s="45">
        <f t="shared" si="26"/>
        <v>0.1408738746537396</v>
      </c>
      <c r="Z58" s="41">
        <f t="shared" si="27"/>
        <v>116235</v>
      </c>
      <c r="AA58" s="42">
        <f t="shared" si="28"/>
        <v>118775</v>
      </c>
      <c r="AB58" s="42">
        <f t="shared" si="29"/>
        <v>235010</v>
      </c>
      <c r="AC58" s="45">
        <f t="shared" si="30"/>
        <v>0.6357394823407202</v>
      </c>
      <c r="AD58" s="41">
        <v>59854</v>
      </c>
      <c r="AE58" s="42">
        <v>34293</v>
      </c>
      <c r="AF58" s="42">
        <f t="shared" si="31"/>
        <v>94147</v>
      </c>
      <c r="AG58" s="45">
        <f t="shared" si="32"/>
        <v>0</v>
      </c>
      <c r="AH58" s="45">
        <f t="shared" si="33"/>
        <v>-0.4468650089753258</v>
      </c>
      <c r="AI58" s="14">
        <v>0</v>
      </c>
      <c r="AJ58" s="14">
        <v>0</v>
      </c>
      <c r="AK58" s="14">
        <v>211143</v>
      </c>
      <c r="AL58" s="14"/>
    </row>
    <row r="59" spans="1:38" s="87" customFormat="1" ht="12.75">
      <c r="A59" s="95"/>
      <c r="B59" s="112" t="s">
        <v>634</v>
      </c>
      <c r="C59" s="33"/>
      <c r="D59" s="52">
        <f>SUM(D53:D58)</f>
        <v>311756</v>
      </c>
      <c r="E59" s="53">
        <f>SUM(E53:E58)</f>
        <v>288162</v>
      </c>
      <c r="F59" s="54">
        <f t="shared" si="17"/>
        <v>599918</v>
      </c>
      <c r="G59" s="52">
        <f>SUM(G53:G58)</f>
        <v>311756</v>
      </c>
      <c r="H59" s="53">
        <f>SUM(H53:H58)</f>
        <v>288162</v>
      </c>
      <c r="I59" s="89">
        <f t="shared" si="18"/>
        <v>599918</v>
      </c>
      <c r="J59" s="52">
        <f>SUM(J53:J58)</f>
        <v>59967</v>
      </c>
      <c r="K59" s="90">
        <f>SUM(K53:K58)</f>
        <v>49925</v>
      </c>
      <c r="L59" s="53">
        <f t="shared" si="19"/>
        <v>109892</v>
      </c>
      <c r="M59" s="55">
        <f t="shared" si="20"/>
        <v>0.18317836771025373</v>
      </c>
      <c r="N59" s="74">
        <f>SUM(N53:N58)</f>
        <v>79877</v>
      </c>
      <c r="O59" s="75">
        <f>SUM(O53:O58)</f>
        <v>39721</v>
      </c>
      <c r="P59" s="76">
        <f t="shared" si="21"/>
        <v>119598</v>
      </c>
      <c r="Q59" s="55">
        <f t="shared" si="22"/>
        <v>0.199357245490217</v>
      </c>
      <c r="R59" s="74">
        <f>SUM(R53:R58)</f>
        <v>71873</v>
      </c>
      <c r="S59" s="76">
        <f>SUM(S53:S58)</f>
        <v>31676</v>
      </c>
      <c r="T59" s="76">
        <f t="shared" si="23"/>
        <v>103549</v>
      </c>
      <c r="U59" s="55">
        <f t="shared" si="24"/>
        <v>0.17260525605166038</v>
      </c>
      <c r="V59" s="74">
        <f>SUM(V53:V58)</f>
        <v>51662</v>
      </c>
      <c r="W59" s="76">
        <f>SUM(W53:W58)</f>
        <v>48723</v>
      </c>
      <c r="X59" s="76">
        <f t="shared" si="25"/>
        <v>100385</v>
      </c>
      <c r="Y59" s="55">
        <f t="shared" si="26"/>
        <v>0.16733120193093057</v>
      </c>
      <c r="Z59" s="52">
        <f t="shared" si="27"/>
        <v>263379</v>
      </c>
      <c r="AA59" s="53">
        <f t="shared" si="28"/>
        <v>170045</v>
      </c>
      <c r="AB59" s="53">
        <f t="shared" si="29"/>
        <v>433424</v>
      </c>
      <c r="AC59" s="55">
        <f t="shared" si="30"/>
        <v>0.7224720711830617</v>
      </c>
      <c r="AD59" s="52">
        <f>SUM(AD53:AD58)</f>
        <v>85123</v>
      </c>
      <c r="AE59" s="53">
        <f>SUM(AE53:AE58)</f>
        <v>46846</v>
      </c>
      <c r="AF59" s="53">
        <f t="shared" si="31"/>
        <v>131969</v>
      </c>
      <c r="AG59" s="55">
        <f t="shared" si="32"/>
        <v>0</v>
      </c>
      <c r="AH59" s="55">
        <f t="shared" si="33"/>
        <v>-0.23932893331009553</v>
      </c>
      <c r="AI59" s="96">
        <f>SUM(AI53:AI58)</f>
        <v>0</v>
      </c>
      <c r="AJ59" s="96">
        <f>SUM(AJ53:AJ58)</f>
        <v>0</v>
      </c>
      <c r="AK59" s="96">
        <f>SUM(AK53:AK58)</f>
        <v>336897</v>
      </c>
      <c r="AL59" s="96"/>
    </row>
    <row r="60" spans="1:38" s="15" customFormat="1" ht="12.75">
      <c r="A60" s="30" t="s">
        <v>95</v>
      </c>
      <c r="B60" s="94" t="s">
        <v>327</v>
      </c>
      <c r="C60" s="40" t="s">
        <v>328</v>
      </c>
      <c r="D60" s="41">
        <v>45381</v>
      </c>
      <c r="E60" s="42">
        <v>1726</v>
      </c>
      <c r="F60" s="43">
        <f t="shared" si="17"/>
        <v>47107</v>
      </c>
      <c r="G60" s="41">
        <v>45381</v>
      </c>
      <c r="H60" s="42">
        <v>1726</v>
      </c>
      <c r="I60" s="43">
        <f t="shared" si="18"/>
        <v>47107</v>
      </c>
      <c r="J60" s="41">
        <v>6443</v>
      </c>
      <c r="K60" s="88">
        <v>100</v>
      </c>
      <c r="L60" s="42">
        <f t="shared" si="19"/>
        <v>6543</v>
      </c>
      <c r="M60" s="45">
        <f t="shared" si="20"/>
        <v>0.13889655465217485</v>
      </c>
      <c r="N60" s="46">
        <v>0</v>
      </c>
      <c r="O60" s="47">
        <v>892</v>
      </c>
      <c r="P60" s="48">
        <f t="shared" si="21"/>
        <v>892</v>
      </c>
      <c r="Q60" s="45">
        <f t="shared" si="22"/>
        <v>0.018935614664487233</v>
      </c>
      <c r="R60" s="46">
        <v>0</v>
      </c>
      <c r="S60" s="48">
        <v>0</v>
      </c>
      <c r="T60" s="48">
        <f t="shared" si="23"/>
        <v>0</v>
      </c>
      <c r="U60" s="45">
        <f t="shared" si="24"/>
        <v>0</v>
      </c>
      <c r="V60" s="46">
        <v>0</v>
      </c>
      <c r="W60" s="48">
        <v>7824</v>
      </c>
      <c r="X60" s="48">
        <f t="shared" si="25"/>
        <v>7824</v>
      </c>
      <c r="Y60" s="45">
        <f t="shared" si="26"/>
        <v>0.16608996539792387</v>
      </c>
      <c r="Z60" s="41">
        <f t="shared" si="27"/>
        <v>6443</v>
      </c>
      <c r="AA60" s="42">
        <f t="shared" si="28"/>
        <v>8816</v>
      </c>
      <c r="AB60" s="42">
        <f t="shared" si="29"/>
        <v>15259</v>
      </c>
      <c r="AC60" s="45">
        <f t="shared" si="30"/>
        <v>0.3239221347145859</v>
      </c>
      <c r="AD60" s="41">
        <v>0</v>
      </c>
      <c r="AE60" s="42">
        <v>0</v>
      </c>
      <c r="AF60" s="42">
        <f t="shared" si="31"/>
        <v>0</v>
      </c>
      <c r="AG60" s="45">
        <f t="shared" si="32"/>
        <v>0</v>
      </c>
      <c r="AH60" s="45">
        <f t="shared" si="33"/>
        <v>0</v>
      </c>
      <c r="AI60" s="14">
        <v>0</v>
      </c>
      <c r="AJ60" s="14">
        <v>0</v>
      </c>
      <c r="AK60" s="14">
        <v>33202</v>
      </c>
      <c r="AL60" s="14"/>
    </row>
    <row r="61" spans="1:38" s="15" customFormat="1" ht="12.75">
      <c r="A61" s="30" t="s">
        <v>95</v>
      </c>
      <c r="B61" s="94" t="s">
        <v>92</v>
      </c>
      <c r="C61" s="40" t="s">
        <v>93</v>
      </c>
      <c r="D61" s="41">
        <v>1043259</v>
      </c>
      <c r="E61" s="42">
        <v>559468</v>
      </c>
      <c r="F61" s="43">
        <f t="shared" si="17"/>
        <v>1602727</v>
      </c>
      <c r="G61" s="41">
        <v>1346058</v>
      </c>
      <c r="H61" s="42">
        <v>506126</v>
      </c>
      <c r="I61" s="43">
        <f t="shared" si="18"/>
        <v>1852184</v>
      </c>
      <c r="J61" s="41">
        <v>281965</v>
      </c>
      <c r="K61" s="88">
        <v>46333</v>
      </c>
      <c r="L61" s="42">
        <f t="shared" si="19"/>
        <v>328298</v>
      </c>
      <c r="M61" s="45">
        <f t="shared" si="20"/>
        <v>0.20483713071533705</v>
      </c>
      <c r="N61" s="46">
        <v>262637</v>
      </c>
      <c r="O61" s="47">
        <v>97461</v>
      </c>
      <c r="P61" s="48">
        <f t="shared" si="21"/>
        <v>360098</v>
      </c>
      <c r="Q61" s="45">
        <f t="shared" si="22"/>
        <v>0.19441804917869931</v>
      </c>
      <c r="R61" s="46">
        <v>253791</v>
      </c>
      <c r="S61" s="48">
        <v>104687</v>
      </c>
      <c r="T61" s="48">
        <f t="shared" si="23"/>
        <v>358478</v>
      </c>
      <c r="U61" s="45">
        <f t="shared" si="24"/>
        <v>0.19354340605469003</v>
      </c>
      <c r="V61" s="46">
        <v>282821</v>
      </c>
      <c r="W61" s="48">
        <v>110815</v>
      </c>
      <c r="X61" s="48">
        <f t="shared" si="25"/>
        <v>393636</v>
      </c>
      <c r="Y61" s="45">
        <f t="shared" si="26"/>
        <v>0.21252532145834324</v>
      </c>
      <c r="Z61" s="41">
        <f t="shared" si="27"/>
        <v>1081214</v>
      </c>
      <c r="AA61" s="42">
        <f t="shared" si="28"/>
        <v>359296</v>
      </c>
      <c r="AB61" s="42">
        <f t="shared" si="29"/>
        <v>1440510</v>
      </c>
      <c r="AC61" s="45">
        <f t="shared" si="30"/>
        <v>0.7777359052880275</v>
      </c>
      <c r="AD61" s="41">
        <v>228097</v>
      </c>
      <c r="AE61" s="42">
        <v>95474</v>
      </c>
      <c r="AF61" s="42">
        <f t="shared" si="31"/>
        <v>323571</v>
      </c>
      <c r="AG61" s="45">
        <f t="shared" si="32"/>
        <v>0.8152158494491465</v>
      </c>
      <c r="AH61" s="45">
        <f t="shared" si="33"/>
        <v>0.21653671064464985</v>
      </c>
      <c r="AI61" s="14">
        <v>1403309</v>
      </c>
      <c r="AJ61" s="14">
        <v>1353536</v>
      </c>
      <c r="AK61" s="14">
        <v>1103424</v>
      </c>
      <c r="AL61" s="14"/>
    </row>
    <row r="62" spans="1:38" s="15" customFormat="1" ht="12.75">
      <c r="A62" s="30" t="s">
        <v>95</v>
      </c>
      <c r="B62" s="94" t="s">
        <v>329</v>
      </c>
      <c r="C62" s="40" t="s">
        <v>330</v>
      </c>
      <c r="D62" s="41">
        <v>18214</v>
      </c>
      <c r="E62" s="42">
        <v>5187</v>
      </c>
      <c r="F62" s="43">
        <f t="shared" si="17"/>
        <v>23401</v>
      </c>
      <c r="G62" s="41">
        <v>18214</v>
      </c>
      <c r="H62" s="42">
        <v>5187</v>
      </c>
      <c r="I62" s="43">
        <f t="shared" si="18"/>
        <v>23401</v>
      </c>
      <c r="J62" s="41">
        <v>3377</v>
      </c>
      <c r="K62" s="88">
        <v>809</v>
      </c>
      <c r="L62" s="42">
        <f t="shared" si="19"/>
        <v>4186</v>
      </c>
      <c r="M62" s="45">
        <f t="shared" si="20"/>
        <v>0.17888124439126532</v>
      </c>
      <c r="N62" s="46">
        <v>2841</v>
      </c>
      <c r="O62" s="47">
        <v>1788</v>
      </c>
      <c r="P62" s="48">
        <f t="shared" si="21"/>
        <v>4629</v>
      </c>
      <c r="Q62" s="45">
        <f t="shared" si="22"/>
        <v>0.19781205931370455</v>
      </c>
      <c r="R62" s="46">
        <v>3099</v>
      </c>
      <c r="S62" s="48">
        <v>1991</v>
      </c>
      <c r="T62" s="48">
        <f t="shared" si="23"/>
        <v>5090</v>
      </c>
      <c r="U62" s="45">
        <f t="shared" si="24"/>
        <v>0.2175120721336695</v>
      </c>
      <c r="V62" s="46">
        <v>3956</v>
      </c>
      <c r="W62" s="48">
        <v>1176</v>
      </c>
      <c r="X62" s="48">
        <f t="shared" si="25"/>
        <v>5132</v>
      </c>
      <c r="Y62" s="45">
        <f t="shared" si="26"/>
        <v>0.21930686722789625</v>
      </c>
      <c r="Z62" s="41">
        <f t="shared" si="27"/>
        <v>13273</v>
      </c>
      <c r="AA62" s="42">
        <f t="shared" si="28"/>
        <v>5764</v>
      </c>
      <c r="AB62" s="42">
        <f t="shared" si="29"/>
        <v>19037</v>
      </c>
      <c r="AC62" s="45">
        <f t="shared" si="30"/>
        <v>0.8135122430665356</v>
      </c>
      <c r="AD62" s="41">
        <v>0</v>
      </c>
      <c r="AE62" s="42">
        <v>0</v>
      </c>
      <c r="AF62" s="42">
        <f t="shared" si="31"/>
        <v>0</v>
      </c>
      <c r="AG62" s="45">
        <f t="shared" si="32"/>
        <v>0</v>
      </c>
      <c r="AH62" s="45">
        <f t="shared" si="33"/>
        <v>0</v>
      </c>
      <c r="AI62" s="14">
        <v>0</v>
      </c>
      <c r="AJ62" s="14">
        <v>0</v>
      </c>
      <c r="AK62" s="14">
        <v>0</v>
      </c>
      <c r="AL62" s="14"/>
    </row>
    <row r="63" spans="1:38" s="15" customFormat="1" ht="12.75">
      <c r="A63" s="30" t="s">
        <v>95</v>
      </c>
      <c r="B63" s="94" t="s">
        <v>331</v>
      </c>
      <c r="C63" s="40" t="s">
        <v>332</v>
      </c>
      <c r="D63" s="41">
        <v>108011</v>
      </c>
      <c r="E63" s="42">
        <v>34806</v>
      </c>
      <c r="F63" s="43">
        <f t="shared" si="17"/>
        <v>142817</v>
      </c>
      <c r="G63" s="41">
        <v>108011</v>
      </c>
      <c r="H63" s="42">
        <v>34806</v>
      </c>
      <c r="I63" s="43">
        <f t="shared" si="18"/>
        <v>142817</v>
      </c>
      <c r="J63" s="41">
        <v>25109</v>
      </c>
      <c r="K63" s="88">
        <v>3197</v>
      </c>
      <c r="L63" s="42">
        <f t="shared" si="19"/>
        <v>28306</v>
      </c>
      <c r="M63" s="45">
        <f t="shared" si="20"/>
        <v>0.19819769355188807</v>
      </c>
      <c r="N63" s="46">
        <v>31984</v>
      </c>
      <c r="O63" s="47">
        <v>5637</v>
      </c>
      <c r="P63" s="48">
        <f t="shared" si="21"/>
        <v>37621</v>
      </c>
      <c r="Q63" s="45">
        <f t="shared" si="22"/>
        <v>0.26342102130698725</v>
      </c>
      <c r="R63" s="46">
        <v>27558</v>
      </c>
      <c r="S63" s="48">
        <v>4841</v>
      </c>
      <c r="T63" s="48">
        <f t="shared" si="23"/>
        <v>32399</v>
      </c>
      <c r="U63" s="45">
        <f t="shared" si="24"/>
        <v>0.22685674674583559</v>
      </c>
      <c r="V63" s="46">
        <v>29423</v>
      </c>
      <c r="W63" s="48">
        <v>8857</v>
      </c>
      <c r="X63" s="48">
        <f t="shared" si="25"/>
        <v>38280</v>
      </c>
      <c r="Y63" s="45">
        <f t="shared" si="26"/>
        <v>0.2680353179243367</v>
      </c>
      <c r="Z63" s="41">
        <f t="shared" si="27"/>
        <v>114074</v>
      </c>
      <c r="AA63" s="42">
        <f t="shared" si="28"/>
        <v>22532</v>
      </c>
      <c r="AB63" s="42">
        <f t="shared" si="29"/>
        <v>136606</v>
      </c>
      <c r="AC63" s="45">
        <f t="shared" si="30"/>
        <v>0.9565107795290476</v>
      </c>
      <c r="AD63" s="41">
        <v>22125</v>
      </c>
      <c r="AE63" s="42">
        <v>8275</v>
      </c>
      <c r="AF63" s="42">
        <f t="shared" si="31"/>
        <v>30400</v>
      </c>
      <c r="AG63" s="45">
        <f t="shared" si="32"/>
        <v>2.9995891649092052</v>
      </c>
      <c r="AH63" s="45">
        <f t="shared" si="33"/>
        <v>0.25921052631578956</v>
      </c>
      <c r="AI63" s="14">
        <v>36511</v>
      </c>
      <c r="AJ63" s="14">
        <v>36511</v>
      </c>
      <c r="AK63" s="14">
        <v>109518</v>
      </c>
      <c r="AL63" s="14"/>
    </row>
    <row r="64" spans="1:38" s="15" customFormat="1" ht="12.75">
      <c r="A64" s="30" t="s">
        <v>95</v>
      </c>
      <c r="B64" s="94" t="s">
        <v>333</v>
      </c>
      <c r="C64" s="40" t="s">
        <v>334</v>
      </c>
      <c r="D64" s="41">
        <v>32382</v>
      </c>
      <c r="E64" s="42">
        <v>6490</v>
      </c>
      <c r="F64" s="43">
        <f t="shared" si="17"/>
        <v>38872</v>
      </c>
      <c r="G64" s="41">
        <v>33292</v>
      </c>
      <c r="H64" s="42">
        <v>6490</v>
      </c>
      <c r="I64" s="43">
        <f t="shared" si="18"/>
        <v>39782</v>
      </c>
      <c r="J64" s="41">
        <v>6185</v>
      </c>
      <c r="K64" s="88">
        <v>342</v>
      </c>
      <c r="L64" s="42">
        <f t="shared" si="19"/>
        <v>6527</v>
      </c>
      <c r="M64" s="45">
        <f t="shared" si="20"/>
        <v>0.16791006379913562</v>
      </c>
      <c r="N64" s="46">
        <v>6782</v>
      </c>
      <c r="O64" s="47">
        <v>1212</v>
      </c>
      <c r="P64" s="48">
        <f t="shared" si="21"/>
        <v>7994</v>
      </c>
      <c r="Q64" s="45">
        <f t="shared" si="22"/>
        <v>0.20094515107334976</v>
      </c>
      <c r="R64" s="46">
        <v>4534</v>
      </c>
      <c r="S64" s="48">
        <v>1078</v>
      </c>
      <c r="T64" s="48">
        <f t="shared" si="23"/>
        <v>5612</v>
      </c>
      <c r="U64" s="45">
        <f t="shared" si="24"/>
        <v>0.14106882509677743</v>
      </c>
      <c r="V64" s="46">
        <v>13533</v>
      </c>
      <c r="W64" s="48">
        <v>3925</v>
      </c>
      <c r="X64" s="48">
        <f t="shared" si="25"/>
        <v>17458</v>
      </c>
      <c r="Y64" s="45">
        <f t="shared" si="26"/>
        <v>0.43884168719521394</v>
      </c>
      <c r="Z64" s="41">
        <f t="shared" si="27"/>
        <v>31034</v>
      </c>
      <c r="AA64" s="42">
        <f t="shared" si="28"/>
        <v>6557</v>
      </c>
      <c r="AB64" s="42">
        <f t="shared" si="29"/>
        <v>37591</v>
      </c>
      <c r="AC64" s="45">
        <f t="shared" si="30"/>
        <v>0.9449248403800714</v>
      </c>
      <c r="AD64" s="41">
        <v>4220</v>
      </c>
      <c r="AE64" s="42">
        <v>838</v>
      </c>
      <c r="AF64" s="42">
        <f t="shared" si="31"/>
        <v>5058</v>
      </c>
      <c r="AG64" s="45">
        <f t="shared" si="32"/>
        <v>0.5869489356752355</v>
      </c>
      <c r="AH64" s="45">
        <f t="shared" si="33"/>
        <v>2.4515618821668643</v>
      </c>
      <c r="AI64" s="14">
        <v>32957</v>
      </c>
      <c r="AJ64" s="14">
        <v>34388</v>
      </c>
      <c r="AK64" s="14">
        <v>20184</v>
      </c>
      <c r="AL64" s="14"/>
    </row>
    <row r="65" spans="1:38" s="15" customFormat="1" ht="12.75">
      <c r="A65" s="30" t="s">
        <v>95</v>
      </c>
      <c r="B65" s="94" t="s">
        <v>335</v>
      </c>
      <c r="C65" s="40" t="s">
        <v>336</v>
      </c>
      <c r="D65" s="41">
        <v>23627</v>
      </c>
      <c r="E65" s="42">
        <v>10490</v>
      </c>
      <c r="F65" s="43">
        <f t="shared" si="17"/>
        <v>34117</v>
      </c>
      <c r="G65" s="41">
        <v>23627</v>
      </c>
      <c r="H65" s="42">
        <v>10490</v>
      </c>
      <c r="I65" s="43">
        <f t="shared" si="18"/>
        <v>34117</v>
      </c>
      <c r="J65" s="41">
        <v>10016</v>
      </c>
      <c r="K65" s="88">
        <v>4120</v>
      </c>
      <c r="L65" s="42">
        <f t="shared" si="19"/>
        <v>14136</v>
      </c>
      <c r="M65" s="45">
        <f t="shared" si="20"/>
        <v>0.4143388926341707</v>
      </c>
      <c r="N65" s="46">
        <v>9277</v>
      </c>
      <c r="O65" s="47">
        <v>4188</v>
      </c>
      <c r="P65" s="48">
        <f t="shared" si="21"/>
        <v>13465</v>
      </c>
      <c r="Q65" s="45">
        <f t="shared" si="22"/>
        <v>0.39467127824838055</v>
      </c>
      <c r="R65" s="46">
        <v>5399</v>
      </c>
      <c r="S65" s="48">
        <v>1005</v>
      </c>
      <c r="T65" s="48">
        <f t="shared" si="23"/>
        <v>6404</v>
      </c>
      <c r="U65" s="45">
        <f t="shared" si="24"/>
        <v>0.1877070082363631</v>
      </c>
      <c r="V65" s="46">
        <v>4093</v>
      </c>
      <c r="W65" s="48">
        <v>1244</v>
      </c>
      <c r="X65" s="48">
        <f t="shared" si="25"/>
        <v>5337</v>
      </c>
      <c r="Y65" s="45">
        <f t="shared" si="26"/>
        <v>0.15643227716387725</v>
      </c>
      <c r="Z65" s="41">
        <f t="shared" si="27"/>
        <v>28785</v>
      </c>
      <c r="AA65" s="42">
        <f t="shared" si="28"/>
        <v>10557</v>
      </c>
      <c r="AB65" s="42">
        <f t="shared" si="29"/>
        <v>39342</v>
      </c>
      <c r="AC65" s="45">
        <f t="shared" si="30"/>
        <v>1.1531494562827915</v>
      </c>
      <c r="AD65" s="41">
        <v>0</v>
      </c>
      <c r="AE65" s="42">
        <v>4999</v>
      </c>
      <c r="AF65" s="42">
        <f t="shared" si="31"/>
        <v>4999</v>
      </c>
      <c r="AG65" s="45">
        <f t="shared" si="32"/>
        <v>0</v>
      </c>
      <c r="AH65" s="45">
        <f t="shared" si="33"/>
        <v>0.06761352270454091</v>
      </c>
      <c r="AI65" s="14">
        <v>0</v>
      </c>
      <c r="AJ65" s="14">
        <v>0</v>
      </c>
      <c r="AK65" s="14">
        <v>11384</v>
      </c>
      <c r="AL65" s="14"/>
    </row>
    <row r="66" spans="1:38" s="15" customFormat="1" ht="12.75">
      <c r="A66" s="30" t="s">
        <v>114</v>
      </c>
      <c r="B66" s="94" t="s">
        <v>337</v>
      </c>
      <c r="C66" s="40" t="s">
        <v>338</v>
      </c>
      <c r="D66" s="41">
        <v>276922</v>
      </c>
      <c r="E66" s="42">
        <v>170894</v>
      </c>
      <c r="F66" s="43">
        <f t="shared" si="17"/>
        <v>447816</v>
      </c>
      <c r="G66" s="41">
        <v>407486</v>
      </c>
      <c r="H66" s="42">
        <v>263403</v>
      </c>
      <c r="I66" s="43">
        <f t="shared" si="18"/>
        <v>670889</v>
      </c>
      <c r="J66" s="41">
        <v>62979</v>
      </c>
      <c r="K66" s="88">
        <v>7155</v>
      </c>
      <c r="L66" s="42">
        <f t="shared" si="19"/>
        <v>70134</v>
      </c>
      <c r="M66" s="45">
        <f t="shared" si="20"/>
        <v>0.15661343051610482</v>
      </c>
      <c r="N66" s="46">
        <v>98966</v>
      </c>
      <c r="O66" s="47">
        <v>42688</v>
      </c>
      <c r="P66" s="48">
        <f t="shared" si="21"/>
        <v>141654</v>
      </c>
      <c r="Q66" s="45">
        <f t="shared" si="22"/>
        <v>0.21114372124151684</v>
      </c>
      <c r="R66" s="46">
        <v>97373</v>
      </c>
      <c r="S66" s="48">
        <v>26968</v>
      </c>
      <c r="T66" s="48">
        <f t="shared" si="23"/>
        <v>124341</v>
      </c>
      <c r="U66" s="45">
        <f t="shared" si="24"/>
        <v>0.18533766390565354</v>
      </c>
      <c r="V66" s="46">
        <v>112887</v>
      </c>
      <c r="W66" s="48">
        <v>39523</v>
      </c>
      <c r="X66" s="48">
        <f t="shared" si="25"/>
        <v>152410</v>
      </c>
      <c r="Y66" s="45">
        <f t="shared" si="26"/>
        <v>0.22717617966608486</v>
      </c>
      <c r="Z66" s="41">
        <f t="shared" si="27"/>
        <v>372205</v>
      </c>
      <c r="AA66" s="42">
        <f t="shared" si="28"/>
        <v>116334</v>
      </c>
      <c r="AB66" s="42">
        <f t="shared" si="29"/>
        <v>488539</v>
      </c>
      <c r="AC66" s="45">
        <f t="shared" si="30"/>
        <v>0.7281964676719994</v>
      </c>
      <c r="AD66" s="41">
        <v>71379</v>
      </c>
      <c r="AE66" s="42">
        <v>23088</v>
      </c>
      <c r="AF66" s="42">
        <f t="shared" si="31"/>
        <v>94467</v>
      </c>
      <c r="AG66" s="45">
        <f t="shared" si="32"/>
        <v>0.7329310209115</v>
      </c>
      <c r="AH66" s="45">
        <f t="shared" si="33"/>
        <v>0.6133676310245906</v>
      </c>
      <c r="AI66" s="14">
        <v>354422</v>
      </c>
      <c r="AJ66" s="14">
        <v>381130</v>
      </c>
      <c r="AK66" s="14">
        <v>279342</v>
      </c>
      <c r="AL66" s="14"/>
    </row>
    <row r="67" spans="1:38" s="87" customFormat="1" ht="12.75">
      <c r="A67" s="95"/>
      <c r="B67" s="112" t="s">
        <v>635</v>
      </c>
      <c r="C67" s="33"/>
      <c r="D67" s="52">
        <f>SUM(D60:D66)</f>
        <v>1547796</v>
      </c>
      <c r="E67" s="53">
        <f>SUM(E60:E66)</f>
        <v>789061</v>
      </c>
      <c r="F67" s="89">
        <f t="shared" si="17"/>
        <v>2336857</v>
      </c>
      <c r="G67" s="52">
        <f>SUM(G60:G66)</f>
        <v>1982069</v>
      </c>
      <c r="H67" s="53">
        <f>SUM(H60:H66)</f>
        <v>828228</v>
      </c>
      <c r="I67" s="89">
        <f t="shared" si="18"/>
        <v>2810297</v>
      </c>
      <c r="J67" s="52">
        <f>SUM(J60:J66)</f>
        <v>396074</v>
      </c>
      <c r="K67" s="90">
        <f>SUM(K60:K66)</f>
        <v>62056</v>
      </c>
      <c r="L67" s="53">
        <f t="shared" si="19"/>
        <v>458130</v>
      </c>
      <c r="M67" s="55">
        <f t="shared" si="20"/>
        <v>0.1960453720531466</v>
      </c>
      <c r="N67" s="74">
        <f>SUM(N60:N66)</f>
        <v>412487</v>
      </c>
      <c r="O67" s="75">
        <f>SUM(O60:O66)</f>
        <v>153866</v>
      </c>
      <c r="P67" s="76">
        <f t="shared" si="21"/>
        <v>566353</v>
      </c>
      <c r="Q67" s="55">
        <f t="shared" si="22"/>
        <v>0.2015278100499698</v>
      </c>
      <c r="R67" s="74">
        <f>SUM(R60:R66)</f>
        <v>391754</v>
      </c>
      <c r="S67" s="76">
        <f>SUM(S60:S66)</f>
        <v>140570</v>
      </c>
      <c r="T67" s="76">
        <f t="shared" si="23"/>
        <v>532324</v>
      </c>
      <c r="U67" s="55">
        <f t="shared" si="24"/>
        <v>0.18941912545186504</v>
      </c>
      <c r="V67" s="74">
        <f>SUM(V60:V66)</f>
        <v>446713</v>
      </c>
      <c r="W67" s="76">
        <f>SUM(W60:W66)</f>
        <v>173364</v>
      </c>
      <c r="X67" s="76">
        <f t="shared" si="25"/>
        <v>620077</v>
      </c>
      <c r="Y67" s="55">
        <f t="shared" si="26"/>
        <v>0.2206446507255283</v>
      </c>
      <c r="Z67" s="52">
        <f t="shared" si="27"/>
        <v>1647028</v>
      </c>
      <c r="AA67" s="53">
        <f t="shared" si="28"/>
        <v>529856</v>
      </c>
      <c r="AB67" s="53">
        <f t="shared" si="29"/>
        <v>2176884</v>
      </c>
      <c r="AC67" s="55">
        <f t="shared" si="30"/>
        <v>0.7746099433618582</v>
      </c>
      <c r="AD67" s="52">
        <f>SUM(AD60:AD66)</f>
        <v>325821</v>
      </c>
      <c r="AE67" s="53">
        <f>SUM(AE60:AE66)</f>
        <v>132674</v>
      </c>
      <c r="AF67" s="53">
        <f t="shared" si="31"/>
        <v>458495</v>
      </c>
      <c r="AG67" s="55">
        <f t="shared" si="32"/>
        <v>0.862363858404433</v>
      </c>
      <c r="AH67" s="55">
        <f t="shared" si="33"/>
        <v>0.3524182379306209</v>
      </c>
      <c r="AI67" s="96">
        <f>SUM(AI60:AI66)</f>
        <v>1827199</v>
      </c>
      <c r="AJ67" s="96">
        <f>SUM(AJ60:AJ66)</f>
        <v>1805565</v>
      </c>
      <c r="AK67" s="96">
        <f>SUM(AK60:AK66)</f>
        <v>1557054</v>
      </c>
      <c r="AL67" s="96"/>
    </row>
    <row r="68" spans="1:38" s="15" customFormat="1" ht="12.75">
      <c r="A68" s="30" t="s">
        <v>95</v>
      </c>
      <c r="B68" s="94" t="s">
        <v>339</v>
      </c>
      <c r="C68" s="40" t="s">
        <v>340</v>
      </c>
      <c r="D68" s="41">
        <v>67441</v>
      </c>
      <c r="E68" s="42">
        <v>38566</v>
      </c>
      <c r="F68" s="43">
        <f t="shared" si="17"/>
        <v>106007</v>
      </c>
      <c r="G68" s="41">
        <v>67441</v>
      </c>
      <c r="H68" s="42">
        <v>38566</v>
      </c>
      <c r="I68" s="43">
        <f t="shared" si="18"/>
        <v>106007</v>
      </c>
      <c r="J68" s="41">
        <v>13053</v>
      </c>
      <c r="K68" s="88">
        <v>1121</v>
      </c>
      <c r="L68" s="42">
        <f t="shared" si="19"/>
        <v>14174</v>
      </c>
      <c r="M68" s="45">
        <f t="shared" si="20"/>
        <v>0.13370815134849584</v>
      </c>
      <c r="N68" s="46">
        <v>14236</v>
      </c>
      <c r="O68" s="47">
        <v>1682</v>
      </c>
      <c r="P68" s="48">
        <f t="shared" si="21"/>
        <v>15918</v>
      </c>
      <c r="Q68" s="45">
        <f t="shared" si="22"/>
        <v>0.1501598951012669</v>
      </c>
      <c r="R68" s="46">
        <v>12345</v>
      </c>
      <c r="S68" s="48">
        <v>561</v>
      </c>
      <c r="T68" s="48">
        <f t="shared" si="23"/>
        <v>12906</v>
      </c>
      <c r="U68" s="45">
        <f t="shared" si="24"/>
        <v>0.12174667710622883</v>
      </c>
      <c r="V68" s="46">
        <v>13428</v>
      </c>
      <c r="W68" s="48">
        <v>0</v>
      </c>
      <c r="X68" s="48">
        <f t="shared" si="25"/>
        <v>13428</v>
      </c>
      <c r="Y68" s="45">
        <f t="shared" si="26"/>
        <v>0.12667088022489081</v>
      </c>
      <c r="Z68" s="41">
        <f t="shared" si="27"/>
        <v>53062</v>
      </c>
      <c r="AA68" s="42">
        <f t="shared" si="28"/>
        <v>3364</v>
      </c>
      <c r="AB68" s="42">
        <f t="shared" si="29"/>
        <v>56426</v>
      </c>
      <c r="AC68" s="45">
        <f t="shared" si="30"/>
        <v>0.5322856037808824</v>
      </c>
      <c r="AD68" s="41">
        <v>6462</v>
      </c>
      <c r="AE68" s="42">
        <v>1518</v>
      </c>
      <c r="AF68" s="42">
        <f t="shared" si="31"/>
        <v>7980</v>
      </c>
      <c r="AG68" s="45">
        <f t="shared" si="32"/>
        <v>0.9242309903694121</v>
      </c>
      <c r="AH68" s="45">
        <f t="shared" si="33"/>
        <v>0.6827067669172933</v>
      </c>
      <c r="AI68" s="14">
        <v>55656</v>
      </c>
      <c r="AJ68" s="14">
        <v>55656</v>
      </c>
      <c r="AK68" s="14">
        <v>51439</v>
      </c>
      <c r="AL68" s="14"/>
    </row>
    <row r="69" spans="1:38" s="15" customFormat="1" ht="12.75">
      <c r="A69" s="30" t="s">
        <v>95</v>
      </c>
      <c r="B69" s="94" t="s">
        <v>341</v>
      </c>
      <c r="C69" s="40" t="s">
        <v>342</v>
      </c>
      <c r="D69" s="41">
        <v>645993</v>
      </c>
      <c r="E69" s="42">
        <v>122495</v>
      </c>
      <c r="F69" s="43">
        <f t="shared" si="17"/>
        <v>768488</v>
      </c>
      <c r="G69" s="41">
        <v>684233</v>
      </c>
      <c r="H69" s="42">
        <v>122495</v>
      </c>
      <c r="I69" s="43">
        <f t="shared" si="18"/>
        <v>806728</v>
      </c>
      <c r="J69" s="41">
        <v>147473</v>
      </c>
      <c r="K69" s="88">
        <v>6029</v>
      </c>
      <c r="L69" s="42">
        <f t="shared" si="19"/>
        <v>153502</v>
      </c>
      <c r="M69" s="45">
        <f t="shared" si="20"/>
        <v>0.1997454742299164</v>
      </c>
      <c r="N69" s="46">
        <v>149612</v>
      </c>
      <c r="O69" s="47">
        <v>26180</v>
      </c>
      <c r="P69" s="48">
        <f t="shared" si="21"/>
        <v>175792</v>
      </c>
      <c r="Q69" s="45">
        <f t="shared" si="22"/>
        <v>0.2179073987762914</v>
      </c>
      <c r="R69" s="46">
        <v>142263</v>
      </c>
      <c r="S69" s="48">
        <v>11622</v>
      </c>
      <c r="T69" s="48">
        <f t="shared" si="23"/>
        <v>153885</v>
      </c>
      <c r="U69" s="45">
        <f t="shared" si="24"/>
        <v>0.19075202546583234</v>
      </c>
      <c r="V69" s="46">
        <v>154769</v>
      </c>
      <c r="W69" s="48">
        <v>42961</v>
      </c>
      <c r="X69" s="48">
        <f t="shared" si="25"/>
        <v>197730</v>
      </c>
      <c r="Y69" s="45">
        <f t="shared" si="26"/>
        <v>0.24510119891710713</v>
      </c>
      <c r="Z69" s="41">
        <f t="shared" si="27"/>
        <v>594117</v>
      </c>
      <c r="AA69" s="42">
        <f t="shared" si="28"/>
        <v>86792</v>
      </c>
      <c r="AB69" s="42">
        <f t="shared" si="29"/>
        <v>680909</v>
      </c>
      <c r="AC69" s="45">
        <f t="shared" si="30"/>
        <v>0.8440378913338821</v>
      </c>
      <c r="AD69" s="41">
        <v>126860</v>
      </c>
      <c r="AE69" s="42">
        <v>144883</v>
      </c>
      <c r="AF69" s="42">
        <f t="shared" si="31"/>
        <v>271743</v>
      </c>
      <c r="AG69" s="45">
        <f t="shared" si="32"/>
        <v>1.078750197902448</v>
      </c>
      <c r="AH69" s="45">
        <f t="shared" si="33"/>
        <v>-0.27236396153718767</v>
      </c>
      <c r="AI69" s="14">
        <v>638446</v>
      </c>
      <c r="AJ69" s="14">
        <v>701103</v>
      </c>
      <c r="AK69" s="14">
        <v>756315</v>
      </c>
      <c r="AL69" s="14"/>
    </row>
    <row r="70" spans="1:38" s="15" customFormat="1" ht="12.75">
      <c r="A70" s="30" t="s">
        <v>95</v>
      </c>
      <c r="B70" s="94" t="s">
        <v>343</v>
      </c>
      <c r="C70" s="40" t="s">
        <v>344</v>
      </c>
      <c r="D70" s="41">
        <v>22387</v>
      </c>
      <c r="E70" s="42">
        <v>16417</v>
      </c>
      <c r="F70" s="43">
        <f t="shared" si="17"/>
        <v>38804</v>
      </c>
      <c r="G70" s="41">
        <v>22387</v>
      </c>
      <c r="H70" s="42">
        <v>16417</v>
      </c>
      <c r="I70" s="43">
        <f t="shared" si="18"/>
        <v>38804</v>
      </c>
      <c r="J70" s="41">
        <v>6404</v>
      </c>
      <c r="K70" s="88">
        <v>214</v>
      </c>
      <c r="L70" s="42">
        <f t="shared" si="19"/>
        <v>6618</v>
      </c>
      <c r="M70" s="45">
        <f t="shared" si="20"/>
        <v>0.17054942789403155</v>
      </c>
      <c r="N70" s="46">
        <v>8596</v>
      </c>
      <c r="O70" s="47">
        <v>2907</v>
      </c>
      <c r="P70" s="48">
        <f t="shared" si="21"/>
        <v>11503</v>
      </c>
      <c r="Q70" s="45">
        <f t="shared" si="22"/>
        <v>0.29643851149366046</v>
      </c>
      <c r="R70" s="46">
        <v>7603</v>
      </c>
      <c r="S70" s="48">
        <v>1741</v>
      </c>
      <c r="T70" s="48">
        <f t="shared" si="23"/>
        <v>9344</v>
      </c>
      <c r="U70" s="45">
        <f t="shared" si="24"/>
        <v>0.24079991753427482</v>
      </c>
      <c r="V70" s="46">
        <v>9269</v>
      </c>
      <c r="W70" s="48">
        <v>3361</v>
      </c>
      <c r="X70" s="48">
        <f t="shared" si="25"/>
        <v>12630</v>
      </c>
      <c r="Y70" s="45">
        <f t="shared" si="26"/>
        <v>0.325481909081538</v>
      </c>
      <c r="Z70" s="41">
        <f t="shared" si="27"/>
        <v>31872</v>
      </c>
      <c r="AA70" s="42">
        <f t="shared" si="28"/>
        <v>8223</v>
      </c>
      <c r="AB70" s="42">
        <f t="shared" si="29"/>
        <v>40095</v>
      </c>
      <c r="AC70" s="45">
        <f t="shared" si="30"/>
        <v>1.0332697660035048</v>
      </c>
      <c r="AD70" s="41">
        <v>6338</v>
      </c>
      <c r="AE70" s="42">
        <v>19645</v>
      </c>
      <c r="AF70" s="42">
        <f t="shared" si="31"/>
        <v>25983</v>
      </c>
      <c r="AG70" s="45">
        <f t="shared" si="32"/>
        <v>1.5377022987320894</v>
      </c>
      <c r="AH70" s="45">
        <f t="shared" si="33"/>
        <v>-0.5139129430781665</v>
      </c>
      <c r="AI70" s="14">
        <v>38804</v>
      </c>
      <c r="AJ70" s="14">
        <v>38804</v>
      </c>
      <c r="AK70" s="14">
        <v>59669</v>
      </c>
      <c r="AL70" s="14"/>
    </row>
    <row r="71" spans="1:38" s="15" customFormat="1" ht="12.75">
      <c r="A71" s="30" t="s">
        <v>95</v>
      </c>
      <c r="B71" s="94" t="s">
        <v>345</v>
      </c>
      <c r="C71" s="40" t="s">
        <v>346</v>
      </c>
      <c r="D71" s="41">
        <v>83233</v>
      </c>
      <c r="E71" s="42">
        <v>0</v>
      </c>
      <c r="F71" s="43">
        <f t="shared" si="17"/>
        <v>83233</v>
      </c>
      <c r="G71" s="41">
        <v>83233</v>
      </c>
      <c r="H71" s="42">
        <v>0</v>
      </c>
      <c r="I71" s="43">
        <f t="shared" si="18"/>
        <v>83233</v>
      </c>
      <c r="J71" s="41">
        <v>3943</v>
      </c>
      <c r="K71" s="88">
        <v>532</v>
      </c>
      <c r="L71" s="42">
        <f t="shared" si="19"/>
        <v>4475</v>
      </c>
      <c r="M71" s="45">
        <f t="shared" si="20"/>
        <v>0.05376473273821681</v>
      </c>
      <c r="N71" s="46">
        <v>5507</v>
      </c>
      <c r="O71" s="47">
        <v>722</v>
      </c>
      <c r="P71" s="48">
        <f t="shared" si="21"/>
        <v>6229</v>
      </c>
      <c r="Q71" s="45">
        <f t="shared" si="22"/>
        <v>0.07483810507851453</v>
      </c>
      <c r="R71" s="46">
        <v>5623</v>
      </c>
      <c r="S71" s="48">
        <v>74</v>
      </c>
      <c r="T71" s="48">
        <f t="shared" si="23"/>
        <v>5697</v>
      </c>
      <c r="U71" s="45">
        <f t="shared" si="24"/>
        <v>0.06844640947701032</v>
      </c>
      <c r="V71" s="46">
        <v>4197</v>
      </c>
      <c r="W71" s="48">
        <v>817</v>
      </c>
      <c r="X71" s="48">
        <f t="shared" si="25"/>
        <v>5014</v>
      </c>
      <c r="Y71" s="45">
        <f t="shared" si="26"/>
        <v>0.06024052959763555</v>
      </c>
      <c r="Z71" s="41">
        <f t="shared" si="27"/>
        <v>19270</v>
      </c>
      <c r="AA71" s="42">
        <f t="shared" si="28"/>
        <v>2145</v>
      </c>
      <c r="AB71" s="42">
        <f t="shared" si="29"/>
        <v>21415</v>
      </c>
      <c r="AC71" s="45">
        <f t="shared" si="30"/>
        <v>0.2572897768913772</v>
      </c>
      <c r="AD71" s="41">
        <v>14292</v>
      </c>
      <c r="AE71" s="42">
        <v>2472</v>
      </c>
      <c r="AF71" s="42">
        <f t="shared" si="31"/>
        <v>16764</v>
      </c>
      <c r="AG71" s="45">
        <f t="shared" si="32"/>
        <v>0</v>
      </c>
      <c r="AH71" s="45">
        <f t="shared" si="33"/>
        <v>-0.7009067048437128</v>
      </c>
      <c r="AI71" s="14">
        <v>0</v>
      </c>
      <c r="AJ71" s="14">
        <v>0</v>
      </c>
      <c r="AK71" s="14">
        <v>43745</v>
      </c>
      <c r="AL71" s="14"/>
    </row>
    <row r="72" spans="1:38" s="15" customFormat="1" ht="12.75">
      <c r="A72" s="30" t="s">
        <v>114</v>
      </c>
      <c r="B72" s="94" t="s">
        <v>347</v>
      </c>
      <c r="C72" s="40" t="s">
        <v>348</v>
      </c>
      <c r="D72" s="41">
        <v>211388</v>
      </c>
      <c r="E72" s="42">
        <v>149722</v>
      </c>
      <c r="F72" s="43">
        <f t="shared" si="17"/>
        <v>361110</v>
      </c>
      <c r="G72" s="41">
        <v>227421</v>
      </c>
      <c r="H72" s="42">
        <v>149722</v>
      </c>
      <c r="I72" s="43">
        <f t="shared" si="18"/>
        <v>377143</v>
      </c>
      <c r="J72" s="41">
        <v>39401</v>
      </c>
      <c r="K72" s="88">
        <v>20495</v>
      </c>
      <c r="L72" s="42">
        <f t="shared" si="19"/>
        <v>59896</v>
      </c>
      <c r="M72" s="45">
        <f t="shared" si="20"/>
        <v>0.16586635651186618</v>
      </c>
      <c r="N72" s="46">
        <v>53909</v>
      </c>
      <c r="O72" s="47">
        <v>28483</v>
      </c>
      <c r="P72" s="48">
        <f t="shared" si="21"/>
        <v>82392</v>
      </c>
      <c r="Q72" s="45">
        <f t="shared" si="22"/>
        <v>0.2184635536122903</v>
      </c>
      <c r="R72" s="46">
        <v>57311</v>
      </c>
      <c r="S72" s="48">
        <v>27290</v>
      </c>
      <c r="T72" s="48">
        <f t="shared" si="23"/>
        <v>84601</v>
      </c>
      <c r="U72" s="45">
        <f t="shared" si="24"/>
        <v>0.2243207483633529</v>
      </c>
      <c r="V72" s="46">
        <v>68816</v>
      </c>
      <c r="W72" s="48">
        <v>38752</v>
      </c>
      <c r="X72" s="48">
        <f t="shared" si="25"/>
        <v>107568</v>
      </c>
      <c r="Y72" s="45">
        <f t="shared" si="26"/>
        <v>0.28521807378103264</v>
      </c>
      <c r="Z72" s="41">
        <f t="shared" si="27"/>
        <v>219437</v>
      </c>
      <c r="AA72" s="42">
        <f t="shared" si="28"/>
        <v>115020</v>
      </c>
      <c r="AB72" s="42">
        <f t="shared" si="29"/>
        <v>334457</v>
      </c>
      <c r="AC72" s="45">
        <f t="shared" si="30"/>
        <v>0.8868174671145957</v>
      </c>
      <c r="AD72" s="41">
        <v>52122</v>
      </c>
      <c r="AE72" s="42">
        <v>19708</v>
      </c>
      <c r="AF72" s="42">
        <f t="shared" si="31"/>
        <v>71830</v>
      </c>
      <c r="AG72" s="45">
        <f t="shared" si="32"/>
        <v>0.7683417054301978</v>
      </c>
      <c r="AH72" s="45">
        <f t="shared" si="33"/>
        <v>0.49753584853125443</v>
      </c>
      <c r="AI72" s="14">
        <v>280643</v>
      </c>
      <c r="AJ72" s="14">
        <v>322898</v>
      </c>
      <c r="AK72" s="14">
        <v>248096</v>
      </c>
      <c r="AL72" s="14"/>
    </row>
    <row r="73" spans="1:38" s="87" customFormat="1" ht="12.75">
      <c r="A73" s="95"/>
      <c r="B73" s="112" t="s">
        <v>636</v>
      </c>
      <c r="C73" s="33"/>
      <c r="D73" s="52">
        <f>SUM(D68:D72)</f>
        <v>1030442</v>
      </c>
      <c r="E73" s="53">
        <f>SUM(E68:E72)</f>
        <v>327200</v>
      </c>
      <c r="F73" s="89">
        <f t="shared" si="17"/>
        <v>1357642</v>
      </c>
      <c r="G73" s="52">
        <f>SUM(G68:G72)</f>
        <v>1084715</v>
      </c>
      <c r="H73" s="53">
        <f>SUM(H68:H72)</f>
        <v>327200</v>
      </c>
      <c r="I73" s="89">
        <f t="shared" si="18"/>
        <v>1411915</v>
      </c>
      <c r="J73" s="52">
        <f>SUM(J68:J72)</f>
        <v>210274</v>
      </c>
      <c r="K73" s="90">
        <f>SUM(K68:K72)</f>
        <v>28391</v>
      </c>
      <c r="L73" s="53">
        <f t="shared" si="19"/>
        <v>238665</v>
      </c>
      <c r="M73" s="55">
        <f t="shared" si="20"/>
        <v>0.17579376595597368</v>
      </c>
      <c r="N73" s="74">
        <f>SUM(N68:N72)</f>
        <v>231860</v>
      </c>
      <c r="O73" s="75">
        <f>SUM(O68:O72)</f>
        <v>59974</v>
      </c>
      <c r="P73" s="76">
        <f t="shared" si="21"/>
        <v>291834</v>
      </c>
      <c r="Q73" s="55">
        <f t="shared" si="22"/>
        <v>0.20669374572831933</v>
      </c>
      <c r="R73" s="74">
        <f>SUM(R68:R72)</f>
        <v>225145</v>
      </c>
      <c r="S73" s="76">
        <f>SUM(S68:S72)</f>
        <v>41288</v>
      </c>
      <c r="T73" s="76">
        <f t="shared" si="23"/>
        <v>266433</v>
      </c>
      <c r="U73" s="55">
        <f t="shared" si="24"/>
        <v>0.18870328596268188</v>
      </c>
      <c r="V73" s="74">
        <f>SUM(V68:V72)</f>
        <v>250479</v>
      </c>
      <c r="W73" s="76">
        <f>SUM(W68:W72)</f>
        <v>85891</v>
      </c>
      <c r="X73" s="76">
        <f t="shared" si="25"/>
        <v>336370</v>
      </c>
      <c r="Y73" s="55">
        <f t="shared" si="26"/>
        <v>0.23823672104907165</v>
      </c>
      <c r="Z73" s="52">
        <f t="shared" si="27"/>
        <v>917758</v>
      </c>
      <c r="AA73" s="53">
        <f t="shared" si="28"/>
        <v>215544</v>
      </c>
      <c r="AB73" s="53">
        <f t="shared" si="29"/>
        <v>1133302</v>
      </c>
      <c r="AC73" s="55">
        <f t="shared" si="30"/>
        <v>0.8026701324088207</v>
      </c>
      <c r="AD73" s="52">
        <f>SUM(AD68:AD72)</f>
        <v>206074</v>
      </c>
      <c r="AE73" s="53">
        <f>SUM(AE68:AE72)</f>
        <v>188226</v>
      </c>
      <c r="AF73" s="53">
        <f t="shared" si="31"/>
        <v>394300</v>
      </c>
      <c r="AG73" s="55">
        <f t="shared" si="32"/>
        <v>1.0364813793239103</v>
      </c>
      <c r="AH73" s="55">
        <f t="shared" si="33"/>
        <v>-0.1469185899061628</v>
      </c>
      <c r="AI73" s="96">
        <f>SUM(AI68:AI72)</f>
        <v>1013549</v>
      </c>
      <c r="AJ73" s="96">
        <f>SUM(AJ68:AJ72)</f>
        <v>1118461</v>
      </c>
      <c r="AK73" s="96">
        <f>SUM(AK68:AK72)</f>
        <v>1159264</v>
      </c>
      <c r="AL73" s="96"/>
    </row>
    <row r="74" spans="1:38" s="15" customFormat="1" ht="12.75">
      <c r="A74" s="30" t="s">
        <v>95</v>
      </c>
      <c r="B74" s="94" t="s">
        <v>349</v>
      </c>
      <c r="C74" s="40" t="s">
        <v>350</v>
      </c>
      <c r="D74" s="41">
        <v>34209</v>
      </c>
      <c r="E74" s="42">
        <v>46453</v>
      </c>
      <c r="F74" s="43">
        <f aca="true" t="shared" si="34" ref="F74:F81">$D74+$E74</f>
        <v>80662</v>
      </c>
      <c r="G74" s="41">
        <v>34770</v>
      </c>
      <c r="H74" s="42">
        <v>47453</v>
      </c>
      <c r="I74" s="43">
        <f aca="true" t="shared" si="35" ref="I74:I81">$G74+$H74</f>
        <v>82223</v>
      </c>
      <c r="J74" s="41">
        <v>6174</v>
      </c>
      <c r="K74" s="88">
        <v>3610</v>
      </c>
      <c r="L74" s="42">
        <f aca="true" t="shared" si="36" ref="L74:L81">$J74+$K74</f>
        <v>9784</v>
      </c>
      <c r="M74" s="45">
        <f aca="true" t="shared" si="37" ref="M74:M81">IF($F74=0,0,$L74/$F74)</f>
        <v>0.121296273338127</v>
      </c>
      <c r="N74" s="46">
        <v>7775</v>
      </c>
      <c r="O74" s="47">
        <v>2209</v>
      </c>
      <c r="P74" s="48">
        <f aca="true" t="shared" si="38" ref="P74:P81">$N74+$O74</f>
        <v>9984</v>
      </c>
      <c r="Q74" s="45">
        <f aca="true" t="shared" si="39" ref="Q74:Q81">IF($I74=0,0,$P74/$I74)</f>
        <v>0.12142587840385294</v>
      </c>
      <c r="R74" s="46">
        <v>6425</v>
      </c>
      <c r="S74" s="48">
        <v>6346</v>
      </c>
      <c r="T74" s="48">
        <f aca="true" t="shared" si="40" ref="T74:T81">$R74+$S74</f>
        <v>12771</v>
      </c>
      <c r="U74" s="45">
        <f aca="true" t="shared" si="41" ref="U74:U81">IF($I74=0,0,$T74/$I74)</f>
        <v>0.1553215037155054</v>
      </c>
      <c r="V74" s="46">
        <v>5195</v>
      </c>
      <c r="W74" s="48">
        <v>4390</v>
      </c>
      <c r="X74" s="48">
        <f aca="true" t="shared" si="42" ref="X74:X81">$V74+$W74</f>
        <v>9585</v>
      </c>
      <c r="Y74" s="45">
        <f aca="true" t="shared" si="43" ref="Y74:Y81">IF($I74=0,0,$X74/$I74)</f>
        <v>0.11657322160466049</v>
      </c>
      <c r="Z74" s="41">
        <f aca="true" t="shared" si="44" ref="Z74:Z81">(($J74+$N74)+$R74)+$V74</f>
        <v>25569</v>
      </c>
      <c r="AA74" s="42">
        <f aca="true" t="shared" si="45" ref="AA74:AA81">(($K74+$O74)+$S74)+$W74</f>
        <v>16555</v>
      </c>
      <c r="AB74" s="42">
        <f aca="true" t="shared" si="46" ref="AB74:AB81">$Z74+$AA74</f>
        <v>42124</v>
      </c>
      <c r="AC74" s="45">
        <f aca="true" t="shared" si="47" ref="AC74:AC81">IF($I74=0,0,$AB74/$I74)</f>
        <v>0.5123140727047176</v>
      </c>
      <c r="AD74" s="41">
        <v>8173</v>
      </c>
      <c r="AE74" s="42">
        <v>6379</v>
      </c>
      <c r="AF74" s="42">
        <f aca="true" t="shared" si="48" ref="AF74:AF81">$AD74+$AE74</f>
        <v>14552</v>
      </c>
      <c r="AG74" s="45">
        <f aca="true" t="shared" si="49" ref="AG74:AG81">IF($AJ74=0,0,$AK74/$AJ74)</f>
        <v>1.0141593721019655</v>
      </c>
      <c r="AH74" s="45">
        <f aca="true" t="shared" si="50" ref="AH74:AH81">IF($AF74=0,0,$X74/$AF74-1)</f>
        <v>-0.34132765255634967</v>
      </c>
      <c r="AI74" s="14">
        <v>32542</v>
      </c>
      <c r="AJ74" s="14">
        <v>44211</v>
      </c>
      <c r="AK74" s="14">
        <v>44837</v>
      </c>
      <c r="AL74" s="14"/>
    </row>
    <row r="75" spans="1:38" s="15" customFormat="1" ht="12.75">
      <c r="A75" s="30" t="s">
        <v>95</v>
      </c>
      <c r="B75" s="94" t="s">
        <v>351</v>
      </c>
      <c r="C75" s="40" t="s">
        <v>352</v>
      </c>
      <c r="D75" s="41">
        <v>0</v>
      </c>
      <c r="E75" s="42">
        <v>0</v>
      </c>
      <c r="F75" s="43">
        <f t="shared" si="34"/>
        <v>0</v>
      </c>
      <c r="G75" s="41">
        <v>0</v>
      </c>
      <c r="H75" s="42">
        <v>0</v>
      </c>
      <c r="I75" s="43">
        <f t="shared" si="35"/>
        <v>0</v>
      </c>
      <c r="J75" s="41">
        <v>5251</v>
      </c>
      <c r="K75" s="88">
        <v>3317</v>
      </c>
      <c r="L75" s="42">
        <f t="shared" si="36"/>
        <v>8568</v>
      </c>
      <c r="M75" s="45">
        <f t="shared" si="37"/>
        <v>0</v>
      </c>
      <c r="N75" s="46">
        <v>6466</v>
      </c>
      <c r="O75" s="47">
        <v>192</v>
      </c>
      <c r="P75" s="48">
        <f t="shared" si="38"/>
        <v>6658</v>
      </c>
      <c r="Q75" s="45">
        <f t="shared" si="39"/>
        <v>0</v>
      </c>
      <c r="R75" s="46">
        <v>5756</v>
      </c>
      <c r="S75" s="48">
        <v>1561</v>
      </c>
      <c r="T75" s="48">
        <f t="shared" si="40"/>
        <v>7317</v>
      </c>
      <c r="U75" s="45">
        <f t="shared" si="41"/>
        <v>0</v>
      </c>
      <c r="V75" s="46">
        <v>4736</v>
      </c>
      <c r="W75" s="48">
        <v>1327</v>
      </c>
      <c r="X75" s="48">
        <f t="shared" si="42"/>
        <v>6063</v>
      </c>
      <c r="Y75" s="45">
        <f t="shared" si="43"/>
        <v>0</v>
      </c>
      <c r="Z75" s="41">
        <f t="shared" si="44"/>
        <v>22209</v>
      </c>
      <c r="AA75" s="42">
        <f t="shared" si="45"/>
        <v>6397</v>
      </c>
      <c r="AB75" s="42">
        <f t="shared" si="46"/>
        <v>28606</v>
      </c>
      <c r="AC75" s="45">
        <f t="shared" si="47"/>
        <v>0</v>
      </c>
      <c r="AD75" s="41">
        <v>4793</v>
      </c>
      <c r="AE75" s="42">
        <v>4782</v>
      </c>
      <c r="AF75" s="42">
        <f t="shared" si="48"/>
        <v>9575</v>
      </c>
      <c r="AG75" s="45">
        <f t="shared" si="49"/>
        <v>0.5037164300569672</v>
      </c>
      <c r="AH75" s="45">
        <f t="shared" si="50"/>
        <v>-0.36678851174934723</v>
      </c>
      <c r="AI75" s="14">
        <v>55295</v>
      </c>
      <c r="AJ75" s="14">
        <v>55295</v>
      </c>
      <c r="AK75" s="14">
        <v>27853</v>
      </c>
      <c r="AL75" s="14"/>
    </row>
    <row r="76" spans="1:38" s="15" customFormat="1" ht="12.75">
      <c r="A76" s="30" t="s">
        <v>95</v>
      </c>
      <c r="B76" s="94" t="s">
        <v>353</v>
      </c>
      <c r="C76" s="40" t="s">
        <v>354</v>
      </c>
      <c r="D76" s="41">
        <v>143420</v>
      </c>
      <c r="E76" s="42">
        <v>64038</v>
      </c>
      <c r="F76" s="43">
        <f t="shared" si="34"/>
        <v>207458</v>
      </c>
      <c r="G76" s="41">
        <v>137513</v>
      </c>
      <c r="H76" s="42">
        <v>88277</v>
      </c>
      <c r="I76" s="43">
        <f t="shared" si="35"/>
        <v>225790</v>
      </c>
      <c r="J76" s="41">
        <v>40343</v>
      </c>
      <c r="K76" s="88">
        <v>20352</v>
      </c>
      <c r="L76" s="42">
        <f t="shared" si="36"/>
        <v>60695</v>
      </c>
      <c r="M76" s="45">
        <f t="shared" si="37"/>
        <v>0.29256524212129686</v>
      </c>
      <c r="N76" s="46">
        <v>41840</v>
      </c>
      <c r="O76" s="47">
        <v>12442</v>
      </c>
      <c r="P76" s="48">
        <f t="shared" si="38"/>
        <v>54282</v>
      </c>
      <c r="Q76" s="45">
        <f t="shared" si="39"/>
        <v>0.24040922981531512</v>
      </c>
      <c r="R76" s="46">
        <v>29592</v>
      </c>
      <c r="S76" s="48">
        <v>6058</v>
      </c>
      <c r="T76" s="48">
        <f t="shared" si="40"/>
        <v>35650</v>
      </c>
      <c r="U76" s="45">
        <f t="shared" si="41"/>
        <v>0.15789007484831039</v>
      </c>
      <c r="V76" s="46">
        <v>39067</v>
      </c>
      <c r="W76" s="48">
        <v>13494</v>
      </c>
      <c r="X76" s="48">
        <f t="shared" si="42"/>
        <v>52561</v>
      </c>
      <c r="Y76" s="45">
        <f t="shared" si="43"/>
        <v>0.23278710306036582</v>
      </c>
      <c r="Z76" s="41">
        <f t="shared" si="44"/>
        <v>150842</v>
      </c>
      <c r="AA76" s="42">
        <f t="shared" si="45"/>
        <v>52346</v>
      </c>
      <c r="AB76" s="42">
        <f t="shared" si="46"/>
        <v>203188</v>
      </c>
      <c r="AC76" s="45">
        <f t="shared" si="47"/>
        <v>0.8998981354355817</v>
      </c>
      <c r="AD76" s="41">
        <v>0</v>
      </c>
      <c r="AE76" s="42">
        <v>66154</v>
      </c>
      <c r="AF76" s="42">
        <f t="shared" si="48"/>
        <v>66154</v>
      </c>
      <c r="AG76" s="45">
        <f t="shared" si="49"/>
        <v>0.5627110295976099</v>
      </c>
      <c r="AH76" s="45">
        <f t="shared" si="50"/>
        <v>-0.20547510354627085</v>
      </c>
      <c r="AI76" s="14">
        <v>148292</v>
      </c>
      <c r="AJ76" s="14">
        <v>154303</v>
      </c>
      <c r="AK76" s="14">
        <v>86828</v>
      </c>
      <c r="AL76" s="14"/>
    </row>
    <row r="77" spans="1:38" s="15" customFormat="1" ht="12.75">
      <c r="A77" s="30" t="s">
        <v>95</v>
      </c>
      <c r="B77" s="94" t="s">
        <v>355</v>
      </c>
      <c r="C77" s="40" t="s">
        <v>356</v>
      </c>
      <c r="D77" s="41">
        <v>32226</v>
      </c>
      <c r="E77" s="42">
        <v>55178</v>
      </c>
      <c r="F77" s="43">
        <f t="shared" si="34"/>
        <v>87404</v>
      </c>
      <c r="G77" s="41">
        <v>32226</v>
      </c>
      <c r="H77" s="42">
        <v>55178</v>
      </c>
      <c r="I77" s="43">
        <f t="shared" si="35"/>
        <v>87404</v>
      </c>
      <c r="J77" s="41">
        <v>11195</v>
      </c>
      <c r="K77" s="88">
        <v>1408</v>
      </c>
      <c r="L77" s="42">
        <f t="shared" si="36"/>
        <v>12603</v>
      </c>
      <c r="M77" s="45">
        <f t="shared" si="37"/>
        <v>0.14419248546977256</v>
      </c>
      <c r="N77" s="46">
        <v>5822</v>
      </c>
      <c r="O77" s="47">
        <v>5242</v>
      </c>
      <c r="P77" s="48">
        <f t="shared" si="38"/>
        <v>11064</v>
      </c>
      <c r="Q77" s="45">
        <f t="shared" si="39"/>
        <v>0.1265845956706787</v>
      </c>
      <c r="R77" s="46">
        <v>5109</v>
      </c>
      <c r="S77" s="48">
        <v>1477</v>
      </c>
      <c r="T77" s="48">
        <f t="shared" si="40"/>
        <v>6586</v>
      </c>
      <c r="U77" s="45">
        <f t="shared" si="41"/>
        <v>0.0753512425060638</v>
      </c>
      <c r="V77" s="46">
        <v>0</v>
      </c>
      <c r="W77" s="48">
        <v>0</v>
      </c>
      <c r="X77" s="48">
        <f t="shared" si="42"/>
        <v>0</v>
      </c>
      <c r="Y77" s="45">
        <f t="shared" si="43"/>
        <v>0</v>
      </c>
      <c r="Z77" s="41">
        <f t="shared" si="44"/>
        <v>22126</v>
      </c>
      <c r="AA77" s="42">
        <f t="shared" si="45"/>
        <v>8127</v>
      </c>
      <c r="AB77" s="42">
        <f t="shared" si="46"/>
        <v>30253</v>
      </c>
      <c r="AC77" s="45">
        <f t="shared" si="47"/>
        <v>0.346128323646515</v>
      </c>
      <c r="AD77" s="41">
        <v>5356</v>
      </c>
      <c r="AE77" s="42">
        <v>1401</v>
      </c>
      <c r="AF77" s="42">
        <f t="shared" si="48"/>
        <v>6757</v>
      </c>
      <c r="AG77" s="45">
        <f t="shared" si="49"/>
        <v>0.42045056758513777</v>
      </c>
      <c r="AH77" s="45">
        <f t="shared" si="50"/>
        <v>-1</v>
      </c>
      <c r="AI77" s="14">
        <v>79988</v>
      </c>
      <c r="AJ77" s="14">
        <v>79988</v>
      </c>
      <c r="AK77" s="14">
        <v>33631</v>
      </c>
      <c r="AL77" s="14"/>
    </row>
    <row r="78" spans="1:38" s="15" customFormat="1" ht="12.75">
      <c r="A78" s="30" t="s">
        <v>95</v>
      </c>
      <c r="B78" s="94" t="s">
        <v>357</v>
      </c>
      <c r="C78" s="40" t="s">
        <v>358</v>
      </c>
      <c r="D78" s="41">
        <v>62086</v>
      </c>
      <c r="E78" s="42">
        <v>0</v>
      </c>
      <c r="F78" s="43">
        <f t="shared" si="34"/>
        <v>62086</v>
      </c>
      <c r="G78" s="41">
        <v>25603</v>
      </c>
      <c r="H78" s="42">
        <v>49726</v>
      </c>
      <c r="I78" s="43">
        <f t="shared" si="35"/>
        <v>75329</v>
      </c>
      <c r="J78" s="41">
        <v>10405</v>
      </c>
      <c r="K78" s="88">
        <v>10449</v>
      </c>
      <c r="L78" s="42">
        <f t="shared" si="36"/>
        <v>20854</v>
      </c>
      <c r="M78" s="45">
        <f t="shared" si="37"/>
        <v>0.3358889282607995</v>
      </c>
      <c r="N78" s="46">
        <v>14462</v>
      </c>
      <c r="O78" s="47">
        <v>13927</v>
      </c>
      <c r="P78" s="48">
        <f t="shared" si="38"/>
        <v>28389</v>
      </c>
      <c r="Q78" s="45">
        <f t="shared" si="39"/>
        <v>0.3768668109227522</v>
      </c>
      <c r="R78" s="46">
        <v>-7090</v>
      </c>
      <c r="S78" s="48">
        <v>7253</v>
      </c>
      <c r="T78" s="48">
        <f t="shared" si="40"/>
        <v>163</v>
      </c>
      <c r="U78" s="45">
        <f t="shared" si="41"/>
        <v>0.002163841282905654</v>
      </c>
      <c r="V78" s="46">
        <v>15371</v>
      </c>
      <c r="W78" s="48">
        <v>8309</v>
      </c>
      <c r="X78" s="48">
        <f t="shared" si="42"/>
        <v>23680</v>
      </c>
      <c r="Y78" s="45">
        <f t="shared" si="43"/>
        <v>0.3143543655166005</v>
      </c>
      <c r="Z78" s="41">
        <f t="shared" si="44"/>
        <v>33148</v>
      </c>
      <c r="AA78" s="42">
        <f t="shared" si="45"/>
        <v>39938</v>
      </c>
      <c r="AB78" s="42">
        <f t="shared" si="46"/>
        <v>73086</v>
      </c>
      <c r="AC78" s="45">
        <f t="shared" si="47"/>
        <v>0.9702239509352308</v>
      </c>
      <c r="AD78" s="41">
        <v>11767</v>
      </c>
      <c r="AE78" s="42">
        <v>6990</v>
      </c>
      <c r="AF78" s="42">
        <f t="shared" si="48"/>
        <v>18757</v>
      </c>
      <c r="AG78" s="45">
        <f t="shared" si="49"/>
        <v>0</v>
      </c>
      <c r="AH78" s="45">
        <f t="shared" si="50"/>
        <v>0.26246201418137227</v>
      </c>
      <c r="AI78" s="14">
        <v>0</v>
      </c>
      <c r="AJ78" s="14">
        <v>0</v>
      </c>
      <c r="AK78" s="14">
        <v>43420</v>
      </c>
      <c r="AL78" s="14"/>
    </row>
    <row r="79" spans="1:38" s="15" customFormat="1" ht="12.75">
      <c r="A79" s="30" t="s">
        <v>114</v>
      </c>
      <c r="B79" s="94" t="s">
        <v>359</v>
      </c>
      <c r="C79" s="40" t="s">
        <v>360</v>
      </c>
      <c r="D79" s="41">
        <v>145454</v>
      </c>
      <c r="E79" s="42">
        <v>136403</v>
      </c>
      <c r="F79" s="43">
        <f t="shared" si="34"/>
        <v>281857</v>
      </c>
      <c r="G79" s="41">
        <v>145454</v>
      </c>
      <c r="H79" s="42">
        <v>136403</v>
      </c>
      <c r="I79" s="43">
        <f t="shared" si="35"/>
        <v>281857</v>
      </c>
      <c r="J79" s="41">
        <v>30063</v>
      </c>
      <c r="K79" s="88">
        <v>27663</v>
      </c>
      <c r="L79" s="42">
        <f t="shared" si="36"/>
        <v>57726</v>
      </c>
      <c r="M79" s="45">
        <f t="shared" si="37"/>
        <v>0.20480598317586576</v>
      </c>
      <c r="N79" s="46">
        <v>27217</v>
      </c>
      <c r="O79" s="47">
        <v>30200</v>
      </c>
      <c r="P79" s="48">
        <f t="shared" si="38"/>
        <v>57417</v>
      </c>
      <c r="Q79" s="45">
        <f t="shared" si="39"/>
        <v>0.20370968256952993</v>
      </c>
      <c r="R79" s="46">
        <v>20646</v>
      </c>
      <c r="S79" s="48">
        <v>17531</v>
      </c>
      <c r="T79" s="48">
        <f t="shared" si="40"/>
        <v>38177</v>
      </c>
      <c r="U79" s="45">
        <f t="shared" si="41"/>
        <v>0.13544811730771278</v>
      </c>
      <c r="V79" s="46">
        <v>8664</v>
      </c>
      <c r="W79" s="48">
        <v>21605</v>
      </c>
      <c r="X79" s="48">
        <f t="shared" si="42"/>
        <v>30269</v>
      </c>
      <c r="Y79" s="45">
        <f t="shared" si="43"/>
        <v>0.10739133674168107</v>
      </c>
      <c r="Z79" s="41">
        <f t="shared" si="44"/>
        <v>86590</v>
      </c>
      <c r="AA79" s="42">
        <f t="shared" si="45"/>
        <v>96999</v>
      </c>
      <c r="AB79" s="42">
        <f t="shared" si="46"/>
        <v>183589</v>
      </c>
      <c r="AC79" s="45">
        <f t="shared" si="47"/>
        <v>0.6513551197947895</v>
      </c>
      <c r="AD79" s="41">
        <v>21083</v>
      </c>
      <c r="AE79" s="42">
        <v>19266</v>
      </c>
      <c r="AF79" s="42">
        <f t="shared" si="48"/>
        <v>40349</v>
      </c>
      <c r="AG79" s="45">
        <f t="shared" si="49"/>
        <v>0.7185966377780099</v>
      </c>
      <c r="AH79" s="45">
        <f t="shared" si="50"/>
        <v>-0.24982031772782476</v>
      </c>
      <c r="AI79" s="14">
        <v>201117</v>
      </c>
      <c r="AJ79" s="14">
        <v>201117</v>
      </c>
      <c r="AK79" s="14">
        <v>144522</v>
      </c>
      <c r="AL79" s="14"/>
    </row>
    <row r="80" spans="1:38" s="87" customFormat="1" ht="12.75">
      <c r="A80" s="95"/>
      <c r="B80" s="112" t="s">
        <v>637</v>
      </c>
      <c r="C80" s="33"/>
      <c r="D80" s="52">
        <f>SUM(D74:D79)</f>
        <v>417395</v>
      </c>
      <c r="E80" s="53">
        <f>SUM(E74:E79)</f>
        <v>302072</v>
      </c>
      <c r="F80" s="54">
        <f t="shared" si="34"/>
        <v>719467</v>
      </c>
      <c r="G80" s="52">
        <f>SUM(G74:G79)</f>
        <v>375566</v>
      </c>
      <c r="H80" s="53">
        <f>SUM(H74:H79)</f>
        <v>377037</v>
      </c>
      <c r="I80" s="89">
        <f t="shared" si="35"/>
        <v>752603</v>
      </c>
      <c r="J80" s="52">
        <f>SUM(J74:J79)</f>
        <v>103431</v>
      </c>
      <c r="K80" s="90">
        <f>SUM(K74:K79)</f>
        <v>66799</v>
      </c>
      <c r="L80" s="53">
        <f t="shared" si="36"/>
        <v>170230</v>
      </c>
      <c r="M80" s="55">
        <f t="shared" si="37"/>
        <v>0.236605709504397</v>
      </c>
      <c r="N80" s="74">
        <f>SUM(N74:N79)</f>
        <v>103582</v>
      </c>
      <c r="O80" s="75">
        <f>SUM(O74:O79)</f>
        <v>64212</v>
      </c>
      <c r="P80" s="76">
        <f t="shared" si="38"/>
        <v>167794</v>
      </c>
      <c r="Q80" s="55">
        <f t="shared" si="39"/>
        <v>0.22295154284529825</v>
      </c>
      <c r="R80" s="74">
        <f>SUM(R74:R79)</f>
        <v>60438</v>
      </c>
      <c r="S80" s="76">
        <f>SUM(S74:S79)</f>
        <v>40226</v>
      </c>
      <c r="T80" s="76">
        <f t="shared" si="40"/>
        <v>100664</v>
      </c>
      <c r="U80" s="55">
        <f t="shared" si="41"/>
        <v>0.13375444955707058</v>
      </c>
      <c r="V80" s="74">
        <f>SUM(V74:V79)</f>
        <v>73033</v>
      </c>
      <c r="W80" s="76">
        <f>SUM(W74:W79)</f>
        <v>49125</v>
      </c>
      <c r="X80" s="76">
        <f t="shared" si="42"/>
        <v>122158</v>
      </c>
      <c r="Y80" s="55">
        <f t="shared" si="43"/>
        <v>0.1623139955594118</v>
      </c>
      <c r="Z80" s="52">
        <f t="shared" si="44"/>
        <v>340484</v>
      </c>
      <c r="AA80" s="53">
        <f t="shared" si="45"/>
        <v>220362</v>
      </c>
      <c r="AB80" s="53">
        <f t="shared" si="46"/>
        <v>560846</v>
      </c>
      <c r="AC80" s="55">
        <f t="shared" si="47"/>
        <v>0.7452082970703013</v>
      </c>
      <c r="AD80" s="52">
        <f>SUM(AD74:AD79)</f>
        <v>51172</v>
      </c>
      <c r="AE80" s="53">
        <f>SUM(AE74:AE79)</f>
        <v>104972</v>
      </c>
      <c r="AF80" s="53">
        <f t="shared" si="48"/>
        <v>156144</v>
      </c>
      <c r="AG80" s="55">
        <f t="shared" si="49"/>
        <v>0.7124341482929967</v>
      </c>
      <c r="AH80" s="55">
        <f t="shared" si="50"/>
        <v>-0.2176580592273799</v>
      </c>
      <c r="AI80" s="96">
        <f>SUM(AI74:AI79)</f>
        <v>517234</v>
      </c>
      <c r="AJ80" s="96">
        <f>SUM(AJ74:AJ79)</f>
        <v>534914</v>
      </c>
      <c r="AK80" s="96">
        <f>SUM(AK74:AK79)</f>
        <v>381091</v>
      </c>
      <c r="AL80" s="96"/>
    </row>
    <row r="81" spans="1:38" s="87" customFormat="1" ht="12.75">
      <c r="A81" s="95"/>
      <c r="B81" s="112" t="s">
        <v>638</v>
      </c>
      <c r="C81" s="33"/>
      <c r="D81" s="52">
        <f>SUM(D9,D11:D17,D19:D26,D28:D33,D35:D39,D41:D44,D46:D51,D53:D58,D60:D66,D68:D72,D74:D79)</f>
        <v>22814364</v>
      </c>
      <c r="E81" s="53">
        <f>SUM(E9,E11:E17,E19:E26,E28:E33,E35:E39,E41:E44,E46:E51,E53:E58,E60:E66,E68:E72,E74:E79)</f>
        <v>9796052</v>
      </c>
      <c r="F81" s="54">
        <f t="shared" si="34"/>
        <v>32610416</v>
      </c>
      <c r="G81" s="52">
        <f>SUM(G9,G11:G17,G19:G26,G28:G33,G35:G39,G41:G44,G46:G51,G53:G58,G60:G66,G68:G72,G74:G79)</f>
        <v>23912718</v>
      </c>
      <c r="H81" s="53">
        <f>SUM(H9,H11:H17,H19:H26,H28:H33,H35:H39,H41:H44,H46:H51,H53:H58,H60:H66,H68:H72,H74:H79)</f>
        <v>9862454</v>
      </c>
      <c r="I81" s="89">
        <f t="shared" si="35"/>
        <v>33775172</v>
      </c>
      <c r="J81" s="52">
        <f>SUM(J9,J11:J17,J19:J26,J28:J33,J35:J39,J41:J44,J46:J51,J53:J58,J60:J66,J68:J72,J74:J79)</f>
        <v>5317542</v>
      </c>
      <c r="K81" s="90">
        <f>SUM(K9,K11:K17,K19:K26,K28:K33,K35:K39,K41:K44,K46:K51,K53:K58,K60:K66,K68:K72,K74:K79)</f>
        <v>1203796</v>
      </c>
      <c r="L81" s="53">
        <f t="shared" si="36"/>
        <v>6521338</v>
      </c>
      <c r="M81" s="55">
        <f t="shared" si="37"/>
        <v>0.1999771484055892</v>
      </c>
      <c r="N81" s="74">
        <f>SUM(N9,N11:N17,N19:N26,N28:N33,N35:N39,N41:N44,N46:N51,N53:N58,N60:N66,N68:N72,N74:N79)</f>
        <v>5782704</v>
      </c>
      <c r="O81" s="75">
        <f>SUM(O9,O11:O17,O19:O26,O28:O33,O35:O39,O41:O44,O46:O51,O53:O58,O60:O66,O68:O72,O74:O79)</f>
        <v>2683479</v>
      </c>
      <c r="P81" s="76">
        <f t="shared" si="38"/>
        <v>8466183</v>
      </c>
      <c r="Q81" s="55">
        <f t="shared" si="39"/>
        <v>0.2506629129823528</v>
      </c>
      <c r="R81" s="74">
        <f>SUM(R9,R11:R17,R19:R26,R28:R33,R35:R39,R41:R44,R46:R51,R53:R58,R60:R66,R68:R72,R74:R79)</f>
        <v>5350904</v>
      </c>
      <c r="S81" s="76">
        <f>SUM(S9,S11:S17,S19:S26,S28:S33,S35:S39,S41:S44,S46:S51,S53:S58,S60:S66,S68:S72,S74:S79)</f>
        <v>1972950</v>
      </c>
      <c r="T81" s="76">
        <f t="shared" si="40"/>
        <v>7323854</v>
      </c>
      <c r="U81" s="55">
        <f t="shared" si="41"/>
        <v>0.21684135316912673</v>
      </c>
      <c r="V81" s="74">
        <f>SUM(V9,V11:V17,V19:V26,V28:V33,V35:V39,V41:V44,V46:V51,V53:V58,V60:V66,V68:V72,V74:V79)</f>
        <v>5962148</v>
      </c>
      <c r="W81" s="76">
        <f>SUM(W9,W11:W17,W19:W26,W28:W33,W35:W39,W41:W44,W46:W51,W53:W58,W60:W66,W68:W72,W74:W79)</f>
        <v>3332668</v>
      </c>
      <c r="X81" s="76">
        <f t="shared" si="42"/>
        <v>9294816</v>
      </c>
      <c r="Y81" s="55">
        <f t="shared" si="43"/>
        <v>0.2751967036614943</v>
      </c>
      <c r="Z81" s="52">
        <f t="shared" si="44"/>
        <v>22413298</v>
      </c>
      <c r="AA81" s="53">
        <f t="shared" si="45"/>
        <v>9192893</v>
      </c>
      <c r="AB81" s="53">
        <f t="shared" si="46"/>
        <v>31606191</v>
      </c>
      <c r="AC81" s="55">
        <f t="shared" si="47"/>
        <v>0.935781792613817</v>
      </c>
      <c r="AD81" s="52">
        <f>SUM(AD9,AD11:AD17,AD19:AD26,AD28:AD33,AD35:AD39,AD41:AD44,AD46:AD51,AD53:AD58,AD60:AD66,AD68:AD72,AD74:AD79)</f>
        <v>4700729</v>
      </c>
      <c r="AE81" s="53">
        <f>SUM(AE9,AE11:AE17,AE19:AE26,AE28:AE33,AE35:AE39,AE41:AE44,AE46:AE51,AE53:AE58,AE60:AE66,AE68:AE72,AE74:AE79)</f>
        <v>2768616</v>
      </c>
      <c r="AF81" s="53">
        <f t="shared" si="48"/>
        <v>7469345</v>
      </c>
      <c r="AG81" s="55">
        <f t="shared" si="49"/>
        <v>1.0029475965402224</v>
      </c>
      <c r="AH81" s="55">
        <f t="shared" si="50"/>
        <v>0.24439505739793788</v>
      </c>
      <c r="AI81" s="96">
        <f>SUM(AI9,AI11:AI17,AI19:AI26,AI28:AI33,AI35:AI39,AI41:AI44,AI46:AI51,AI53:AI58,AI60:AI66,AI68:AI72,AI74:AI79)</f>
        <v>23565780</v>
      </c>
      <c r="AJ81" s="96">
        <f>SUM(AJ9,AJ11:AJ17,AJ19:AJ26,AJ28:AJ33,AJ35:AJ39,AJ41:AJ44,AJ46:AJ51,AJ53:AJ58,AJ60:AJ66,AJ68:AJ72,AJ74:AJ79)</f>
        <v>23579550</v>
      </c>
      <c r="AK81" s="96">
        <f>SUM(AK9,AK11:AK17,AK19:AK26,AK28:AK33,AK35:AK39,AK41:AK44,AK46:AK51,AK53:AK58,AK60:AK66,AK68:AK72,AK74:AK79)</f>
        <v>23649053</v>
      </c>
      <c r="AL81" s="96"/>
    </row>
    <row r="82" spans="1:38" s="15" customFormat="1" ht="12.75">
      <c r="A82" s="97"/>
      <c r="B82" s="98"/>
      <c r="C82" s="99"/>
      <c r="D82" s="100"/>
      <c r="E82" s="100"/>
      <c r="F82" s="101"/>
      <c r="G82" s="102"/>
      <c r="H82" s="100"/>
      <c r="I82" s="103"/>
      <c r="J82" s="102"/>
      <c r="K82" s="104"/>
      <c r="L82" s="100"/>
      <c r="M82" s="103"/>
      <c r="N82" s="102"/>
      <c r="O82" s="104"/>
      <c r="P82" s="100"/>
      <c r="Q82" s="103"/>
      <c r="R82" s="102"/>
      <c r="S82" s="104"/>
      <c r="T82" s="100"/>
      <c r="U82" s="103"/>
      <c r="V82" s="102"/>
      <c r="W82" s="104"/>
      <c r="X82" s="100"/>
      <c r="Y82" s="103"/>
      <c r="Z82" s="102"/>
      <c r="AA82" s="104"/>
      <c r="AB82" s="100"/>
      <c r="AC82" s="103"/>
      <c r="AD82" s="102"/>
      <c r="AE82" s="100"/>
      <c r="AF82" s="100"/>
      <c r="AG82" s="103"/>
      <c r="AH82" s="103"/>
      <c r="AI82" s="14"/>
      <c r="AJ82" s="14"/>
      <c r="AK82" s="14"/>
      <c r="AL82" s="14"/>
    </row>
    <row r="83" spans="1:38" s="15" customFormat="1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1:38" s="15" customFormat="1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A26">
      <selection activeCell="G9" sqref="G9:H44"/>
    </sheetView>
  </sheetViews>
  <sheetFormatPr defaultColWidth="9.140625" defaultRowHeight="12.75"/>
  <cols>
    <col min="1" max="1" width="2.2812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7" t="s">
        <v>0</v>
      </c>
      <c r="E4" s="117"/>
      <c r="F4" s="117"/>
      <c r="G4" s="117" t="s">
        <v>1</v>
      </c>
      <c r="H4" s="117"/>
      <c r="I4" s="117"/>
      <c r="J4" s="114" t="s">
        <v>2</v>
      </c>
      <c r="K4" s="115"/>
      <c r="L4" s="115"/>
      <c r="M4" s="116"/>
      <c r="N4" s="114" t="s">
        <v>3</v>
      </c>
      <c r="O4" s="118"/>
      <c r="P4" s="118"/>
      <c r="Q4" s="119"/>
      <c r="R4" s="114" t="s">
        <v>4</v>
      </c>
      <c r="S4" s="118"/>
      <c r="T4" s="118"/>
      <c r="U4" s="119"/>
      <c r="V4" s="114" t="s">
        <v>5</v>
      </c>
      <c r="W4" s="120"/>
      <c r="X4" s="120"/>
      <c r="Y4" s="121"/>
      <c r="Z4" s="114" t="s">
        <v>6</v>
      </c>
      <c r="AA4" s="115"/>
      <c r="AB4" s="115"/>
      <c r="AC4" s="116"/>
      <c r="AD4" s="114" t="s">
        <v>7</v>
      </c>
      <c r="AE4" s="115"/>
      <c r="AF4" s="115"/>
      <c r="AG4" s="116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93" t="s">
        <v>28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 t="s">
        <v>95</v>
      </c>
      <c r="B9" s="94" t="s">
        <v>361</v>
      </c>
      <c r="C9" s="40" t="s">
        <v>362</v>
      </c>
      <c r="D9" s="41">
        <v>111752</v>
      </c>
      <c r="E9" s="42">
        <v>33675</v>
      </c>
      <c r="F9" s="43">
        <f>$D9+$E9</f>
        <v>145427</v>
      </c>
      <c r="G9" s="41">
        <v>111752</v>
      </c>
      <c r="H9" s="42">
        <v>33675</v>
      </c>
      <c r="I9" s="44">
        <f>$G9+$H9</f>
        <v>145427</v>
      </c>
      <c r="J9" s="41">
        <v>49420</v>
      </c>
      <c r="K9" s="42">
        <v>6192</v>
      </c>
      <c r="L9" s="42">
        <f>$J9+$K9</f>
        <v>55612</v>
      </c>
      <c r="M9" s="45">
        <f>IF($F9=0,0,$L9/$F9)</f>
        <v>0.38240491793133324</v>
      </c>
      <c r="N9" s="46">
        <v>96123</v>
      </c>
      <c r="O9" s="47">
        <v>21835</v>
      </c>
      <c r="P9" s="48">
        <f>$N9+$O9</f>
        <v>117958</v>
      </c>
      <c r="Q9" s="45">
        <f>IF($I9=0,0,$P9/$I9)</f>
        <v>0.811114854875642</v>
      </c>
      <c r="R9" s="46">
        <v>147710</v>
      </c>
      <c r="S9" s="48">
        <v>40499</v>
      </c>
      <c r="T9" s="48">
        <f>$R9+$S9</f>
        <v>188209</v>
      </c>
      <c r="U9" s="45">
        <f>IF($I9=0,0,$T9/$I9)</f>
        <v>1.2941819607088092</v>
      </c>
      <c r="V9" s="46">
        <v>217963</v>
      </c>
      <c r="W9" s="48">
        <v>55298</v>
      </c>
      <c r="X9" s="48">
        <f>$V9+$W9</f>
        <v>273261</v>
      </c>
      <c r="Y9" s="45">
        <f>IF($I9=0,0,$X9/$I9)</f>
        <v>1.8790252154001663</v>
      </c>
      <c r="Z9" s="41">
        <f>(($J9+$N9)+$R9)+$V9</f>
        <v>511216</v>
      </c>
      <c r="AA9" s="42">
        <f>(($K9+$O9)+$S9)+$W9</f>
        <v>123824</v>
      </c>
      <c r="AB9" s="42">
        <f>$Z9+$AA9</f>
        <v>635040</v>
      </c>
      <c r="AC9" s="45">
        <f>IF($I9=0,0,$AB9/$I9)</f>
        <v>4.366726948915951</v>
      </c>
      <c r="AD9" s="41">
        <v>13949</v>
      </c>
      <c r="AE9" s="42">
        <v>-3899</v>
      </c>
      <c r="AF9" s="42">
        <f>$AD9+$AE9</f>
        <v>10050</v>
      </c>
      <c r="AG9" s="45">
        <f>IF($AJ9=0,0,$AK9/$AJ9)</f>
        <v>0</v>
      </c>
      <c r="AH9" s="45">
        <f>IF($AF9=0,0,$X9/$AF9-1)</f>
        <v>26.19014925373134</v>
      </c>
      <c r="AI9" s="14">
        <v>0</v>
      </c>
      <c r="AJ9" s="14">
        <v>0</v>
      </c>
      <c r="AK9" s="14">
        <v>98758</v>
      </c>
      <c r="AL9" s="14"/>
    </row>
    <row r="10" spans="1:38" s="15" customFormat="1" ht="12.75">
      <c r="A10" s="30" t="s">
        <v>95</v>
      </c>
      <c r="B10" s="94" t="s">
        <v>363</v>
      </c>
      <c r="C10" s="40" t="s">
        <v>364</v>
      </c>
      <c r="D10" s="41">
        <v>0</v>
      </c>
      <c r="E10" s="42">
        <v>0</v>
      </c>
      <c r="F10" s="44">
        <f aca="true" t="shared" si="0" ref="F10:F44">$D10+$E10</f>
        <v>0</v>
      </c>
      <c r="G10" s="41">
        <v>0</v>
      </c>
      <c r="H10" s="42">
        <v>0</v>
      </c>
      <c r="I10" s="44">
        <f aca="true" t="shared" si="1" ref="I10:I44">$G10+$H10</f>
        <v>0</v>
      </c>
      <c r="J10" s="41">
        <v>30758</v>
      </c>
      <c r="K10" s="42">
        <v>11855</v>
      </c>
      <c r="L10" s="42">
        <f aca="true" t="shared" si="2" ref="L10:L44">$J10+$K10</f>
        <v>42613</v>
      </c>
      <c r="M10" s="45">
        <f aca="true" t="shared" si="3" ref="M10:M44">IF($F10=0,0,$L10/$F10)</f>
        <v>0</v>
      </c>
      <c r="N10" s="46">
        <v>78293</v>
      </c>
      <c r="O10" s="47">
        <v>30528</v>
      </c>
      <c r="P10" s="48">
        <f aca="true" t="shared" si="4" ref="P10:P44">$N10+$O10</f>
        <v>108821</v>
      </c>
      <c r="Q10" s="45">
        <f aca="true" t="shared" si="5" ref="Q10:Q44">IF($I10=0,0,$P10/$I10)</f>
        <v>0</v>
      </c>
      <c r="R10" s="46">
        <v>150315</v>
      </c>
      <c r="S10" s="48">
        <v>43277</v>
      </c>
      <c r="T10" s="48">
        <f aca="true" t="shared" si="6" ref="T10:T44">$R10+$S10</f>
        <v>193592</v>
      </c>
      <c r="U10" s="45">
        <f aca="true" t="shared" si="7" ref="U10:U44">IF($I10=0,0,$T10/$I10)</f>
        <v>0</v>
      </c>
      <c r="V10" s="46">
        <v>195717</v>
      </c>
      <c r="W10" s="48">
        <v>60303</v>
      </c>
      <c r="X10" s="48">
        <f aca="true" t="shared" si="8" ref="X10:X44">$V10+$W10</f>
        <v>256020</v>
      </c>
      <c r="Y10" s="45">
        <f aca="true" t="shared" si="9" ref="Y10:Y44">IF($I10=0,0,$X10/$I10)</f>
        <v>0</v>
      </c>
      <c r="Z10" s="41">
        <f aca="true" t="shared" si="10" ref="Z10:Z44">(($J10+$N10)+$R10)+$V10</f>
        <v>455083</v>
      </c>
      <c r="AA10" s="42">
        <f aca="true" t="shared" si="11" ref="AA10:AA44">(($K10+$O10)+$S10)+$W10</f>
        <v>145963</v>
      </c>
      <c r="AB10" s="42">
        <f aca="true" t="shared" si="12" ref="AB10:AB44">$Z10+$AA10</f>
        <v>601046</v>
      </c>
      <c r="AC10" s="45">
        <f aca="true" t="shared" si="13" ref="AC10:AC44">IF($I10=0,0,$AB10/$I10)</f>
        <v>0</v>
      </c>
      <c r="AD10" s="41">
        <v>0</v>
      </c>
      <c r="AE10" s="42">
        <v>0</v>
      </c>
      <c r="AF10" s="42">
        <f aca="true" t="shared" si="14" ref="AF10:AF44">$AD10+$AE10</f>
        <v>0</v>
      </c>
      <c r="AG10" s="45">
        <f aca="true" t="shared" si="15" ref="AG10:AG44">IF($AJ10=0,0,$AK10/$AJ10)</f>
        <v>0</v>
      </c>
      <c r="AH10" s="45">
        <f aca="true" t="shared" si="16" ref="AH10:AH44">IF($AF10=0,0,$X10/$AF10-1)</f>
        <v>0</v>
      </c>
      <c r="AI10" s="14">
        <v>0</v>
      </c>
      <c r="AJ10" s="14">
        <v>0</v>
      </c>
      <c r="AK10" s="14">
        <v>0</v>
      </c>
      <c r="AL10" s="14"/>
    </row>
    <row r="11" spans="1:38" s="15" customFormat="1" ht="12.75">
      <c r="A11" s="30" t="s">
        <v>95</v>
      </c>
      <c r="B11" s="94" t="s">
        <v>365</v>
      </c>
      <c r="C11" s="40" t="s">
        <v>366</v>
      </c>
      <c r="D11" s="41">
        <v>374854</v>
      </c>
      <c r="E11" s="42">
        <v>69605</v>
      </c>
      <c r="F11" s="43">
        <f t="shared" si="0"/>
        <v>444459</v>
      </c>
      <c r="G11" s="41">
        <v>392888</v>
      </c>
      <c r="H11" s="42">
        <v>69605</v>
      </c>
      <c r="I11" s="44">
        <f t="shared" si="1"/>
        <v>462493</v>
      </c>
      <c r="J11" s="41">
        <v>89920</v>
      </c>
      <c r="K11" s="42">
        <v>4367</v>
      </c>
      <c r="L11" s="42">
        <f t="shared" si="2"/>
        <v>94287</v>
      </c>
      <c r="M11" s="45">
        <f t="shared" si="3"/>
        <v>0.21213880245421962</v>
      </c>
      <c r="N11" s="46">
        <v>91545</v>
      </c>
      <c r="O11" s="47">
        <v>9629</v>
      </c>
      <c r="P11" s="48">
        <f t="shared" si="4"/>
        <v>101174</v>
      </c>
      <c r="Q11" s="45">
        <f t="shared" si="5"/>
        <v>0.21875790552505658</v>
      </c>
      <c r="R11" s="46">
        <v>94862</v>
      </c>
      <c r="S11" s="48">
        <v>6068</v>
      </c>
      <c r="T11" s="48">
        <f t="shared" si="6"/>
        <v>100930</v>
      </c>
      <c r="U11" s="45">
        <f t="shared" si="7"/>
        <v>0.21823032997256175</v>
      </c>
      <c r="V11" s="46">
        <v>87486</v>
      </c>
      <c r="W11" s="48">
        <v>23772</v>
      </c>
      <c r="X11" s="48">
        <f t="shared" si="8"/>
        <v>111258</v>
      </c>
      <c r="Y11" s="45">
        <f t="shared" si="9"/>
        <v>0.2405614787683273</v>
      </c>
      <c r="Z11" s="41">
        <f t="shared" si="10"/>
        <v>363813</v>
      </c>
      <c r="AA11" s="42">
        <f t="shared" si="11"/>
        <v>43836</v>
      </c>
      <c r="AB11" s="42">
        <f t="shared" si="12"/>
        <v>407649</v>
      </c>
      <c r="AC11" s="45">
        <f t="shared" si="13"/>
        <v>0.8814165836023464</v>
      </c>
      <c r="AD11" s="41">
        <v>76885</v>
      </c>
      <c r="AE11" s="42">
        <v>7874</v>
      </c>
      <c r="AF11" s="42">
        <f t="shared" si="14"/>
        <v>84759</v>
      </c>
      <c r="AG11" s="45">
        <f t="shared" si="15"/>
        <v>0.914065805645665</v>
      </c>
      <c r="AH11" s="45">
        <f t="shared" si="16"/>
        <v>0.31263936573107287</v>
      </c>
      <c r="AI11" s="14">
        <v>347417</v>
      </c>
      <c r="AJ11" s="14">
        <v>347417</v>
      </c>
      <c r="AK11" s="14">
        <v>317562</v>
      </c>
      <c r="AL11" s="14"/>
    </row>
    <row r="12" spans="1:38" s="15" customFormat="1" ht="12.75">
      <c r="A12" s="30" t="s">
        <v>95</v>
      </c>
      <c r="B12" s="94" t="s">
        <v>367</v>
      </c>
      <c r="C12" s="40" t="s">
        <v>368</v>
      </c>
      <c r="D12" s="41">
        <v>208</v>
      </c>
      <c r="E12" s="42">
        <v>0</v>
      </c>
      <c r="F12" s="43">
        <f t="shared" si="0"/>
        <v>208</v>
      </c>
      <c r="G12" s="41">
        <v>208</v>
      </c>
      <c r="H12" s="42">
        <v>0</v>
      </c>
      <c r="I12" s="44">
        <f t="shared" si="1"/>
        <v>208</v>
      </c>
      <c r="J12" s="41">
        <v>0</v>
      </c>
      <c r="K12" s="42">
        <v>0</v>
      </c>
      <c r="L12" s="42">
        <f t="shared" si="2"/>
        <v>0</v>
      </c>
      <c r="M12" s="45">
        <f t="shared" si="3"/>
        <v>0</v>
      </c>
      <c r="N12" s="46">
        <v>0</v>
      </c>
      <c r="O12" s="47">
        <v>0</v>
      </c>
      <c r="P12" s="48">
        <f t="shared" si="4"/>
        <v>0</v>
      </c>
      <c r="Q12" s="45">
        <f t="shared" si="5"/>
        <v>0</v>
      </c>
      <c r="R12" s="46">
        <v>0</v>
      </c>
      <c r="S12" s="48">
        <v>3366</v>
      </c>
      <c r="T12" s="48">
        <f t="shared" si="6"/>
        <v>3366</v>
      </c>
      <c r="U12" s="45">
        <f t="shared" si="7"/>
        <v>16.182692307692307</v>
      </c>
      <c r="V12" s="46">
        <v>0</v>
      </c>
      <c r="W12" s="48">
        <v>7847</v>
      </c>
      <c r="X12" s="48">
        <f t="shared" si="8"/>
        <v>7847</v>
      </c>
      <c r="Y12" s="45">
        <f t="shared" si="9"/>
        <v>37.72596153846154</v>
      </c>
      <c r="Z12" s="41">
        <f t="shared" si="10"/>
        <v>0</v>
      </c>
      <c r="AA12" s="42">
        <f t="shared" si="11"/>
        <v>11213</v>
      </c>
      <c r="AB12" s="42">
        <f t="shared" si="12"/>
        <v>11213</v>
      </c>
      <c r="AC12" s="45">
        <f t="shared" si="13"/>
        <v>53.90865384615385</v>
      </c>
      <c r="AD12" s="41">
        <v>0</v>
      </c>
      <c r="AE12" s="42">
        <v>0</v>
      </c>
      <c r="AF12" s="42">
        <f t="shared" si="14"/>
        <v>0</v>
      </c>
      <c r="AG12" s="45">
        <f t="shared" si="15"/>
        <v>0</v>
      </c>
      <c r="AH12" s="45">
        <f t="shared" si="16"/>
        <v>0</v>
      </c>
      <c r="AI12" s="14">
        <v>0</v>
      </c>
      <c r="AJ12" s="14">
        <v>0</v>
      </c>
      <c r="AK12" s="14">
        <v>0</v>
      </c>
      <c r="AL12" s="14"/>
    </row>
    <row r="13" spans="1:38" s="15" customFormat="1" ht="12.75">
      <c r="A13" s="30" t="s">
        <v>95</v>
      </c>
      <c r="B13" s="94" t="s">
        <v>369</v>
      </c>
      <c r="C13" s="40" t="s">
        <v>370</v>
      </c>
      <c r="D13" s="41">
        <v>0</v>
      </c>
      <c r="E13" s="42">
        <v>0</v>
      </c>
      <c r="F13" s="43">
        <f t="shared" si="0"/>
        <v>0</v>
      </c>
      <c r="G13" s="41">
        <v>0</v>
      </c>
      <c r="H13" s="42">
        <v>0</v>
      </c>
      <c r="I13" s="44">
        <f t="shared" si="1"/>
        <v>0</v>
      </c>
      <c r="J13" s="41">
        <v>23884</v>
      </c>
      <c r="K13" s="42">
        <v>4524</v>
      </c>
      <c r="L13" s="42">
        <f t="shared" si="2"/>
        <v>28408</v>
      </c>
      <c r="M13" s="45">
        <f t="shared" si="3"/>
        <v>0</v>
      </c>
      <c r="N13" s="46">
        <v>53579</v>
      </c>
      <c r="O13" s="47">
        <v>3912</v>
      </c>
      <c r="P13" s="48">
        <f t="shared" si="4"/>
        <v>57491</v>
      </c>
      <c r="Q13" s="45">
        <f t="shared" si="5"/>
        <v>0</v>
      </c>
      <c r="R13" s="46">
        <v>81669</v>
      </c>
      <c r="S13" s="48">
        <v>8764</v>
      </c>
      <c r="T13" s="48">
        <f t="shared" si="6"/>
        <v>90433</v>
      </c>
      <c r="U13" s="45">
        <f t="shared" si="7"/>
        <v>0</v>
      </c>
      <c r="V13" s="46">
        <v>95072</v>
      </c>
      <c r="W13" s="48">
        <v>4306</v>
      </c>
      <c r="X13" s="48">
        <f t="shared" si="8"/>
        <v>99378</v>
      </c>
      <c r="Y13" s="45">
        <f t="shared" si="9"/>
        <v>0</v>
      </c>
      <c r="Z13" s="41">
        <f t="shared" si="10"/>
        <v>254204</v>
      </c>
      <c r="AA13" s="42">
        <f t="shared" si="11"/>
        <v>21506</v>
      </c>
      <c r="AB13" s="42">
        <f t="shared" si="12"/>
        <v>275710</v>
      </c>
      <c r="AC13" s="45">
        <f t="shared" si="13"/>
        <v>0</v>
      </c>
      <c r="AD13" s="41">
        <v>0</v>
      </c>
      <c r="AE13" s="42">
        <v>0</v>
      </c>
      <c r="AF13" s="42">
        <f t="shared" si="14"/>
        <v>0</v>
      </c>
      <c r="AG13" s="45">
        <f t="shared" si="15"/>
        <v>0</v>
      </c>
      <c r="AH13" s="45">
        <f t="shared" si="16"/>
        <v>0</v>
      </c>
      <c r="AI13" s="14">
        <v>0</v>
      </c>
      <c r="AJ13" s="14">
        <v>0</v>
      </c>
      <c r="AK13" s="14">
        <v>0</v>
      </c>
      <c r="AL13" s="14"/>
    </row>
    <row r="14" spans="1:38" s="15" customFormat="1" ht="12.75">
      <c r="A14" s="30" t="s">
        <v>114</v>
      </c>
      <c r="B14" s="94" t="s">
        <v>371</v>
      </c>
      <c r="C14" s="40" t="s">
        <v>372</v>
      </c>
      <c r="D14" s="41">
        <v>234447</v>
      </c>
      <c r="E14" s="42">
        <v>276612</v>
      </c>
      <c r="F14" s="43">
        <f t="shared" si="0"/>
        <v>511059</v>
      </c>
      <c r="G14" s="41">
        <v>238883</v>
      </c>
      <c r="H14" s="42">
        <v>291353</v>
      </c>
      <c r="I14" s="44">
        <f t="shared" si="1"/>
        <v>530236</v>
      </c>
      <c r="J14" s="41">
        <v>44032</v>
      </c>
      <c r="K14" s="42">
        <v>77448</v>
      </c>
      <c r="L14" s="42">
        <f t="shared" si="2"/>
        <v>121480</v>
      </c>
      <c r="M14" s="45">
        <f t="shared" si="3"/>
        <v>0.23770249618928538</v>
      </c>
      <c r="N14" s="46">
        <v>89750</v>
      </c>
      <c r="O14" s="47">
        <v>105524</v>
      </c>
      <c r="P14" s="48">
        <f t="shared" si="4"/>
        <v>195274</v>
      </c>
      <c r="Q14" s="45">
        <f t="shared" si="5"/>
        <v>0.36827752170731526</v>
      </c>
      <c r="R14" s="46">
        <v>85252</v>
      </c>
      <c r="S14" s="48">
        <v>37431</v>
      </c>
      <c r="T14" s="48">
        <f t="shared" si="6"/>
        <v>122683</v>
      </c>
      <c r="U14" s="45">
        <f t="shared" si="7"/>
        <v>0.23137433142977845</v>
      </c>
      <c r="V14" s="46">
        <v>94652</v>
      </c>
      <c r="W14" s="48">
        <v>56218</v>
      </c>
      <c r="X14" s="48">
        <f t="shared" si="8"/>
        <v>150870</v>
      </c>
      <c r="Y14" s="45">
        <f t="shared" si="9"/>
        <v>0.28453367934278323</v>
      </c>
      <c r="Z14" s="41">
        <f t="shared" si="10"/>
        <v>313686</v>
      </c>
      <c r="AA14" s="42">
        <f t="shared" si="11"/>
        <v>276621</v>
      </c>
      <c r="AB14" s="42">
        <f t="shared" si="12"/>
        <v>590307</v>
      </c>
      <c r="AC14" s="45">
        <f t="shared" si="13"/>
        <v>1.1132910628474868</v>
      </c>
      <c r="AD14" s="41">
        <v>0</v>
      </c>
      <c r="AE14" s="42">
        <v>0</v>
      </c>
      <c r="AF14" s="42">
        <f t="shared" si="14"/>
        <v>0</v>
      </c>
      <c r="AG14" s="45">
        <f t="shared" si="15"/>
        <v>0</v>
      </c>
      <c r="AH14" s="45">
        <f t="shared" si="16"/>
        <v>0</v>
      </c>
      <c r="AI14" s="14">
        <v>0</v>
      </c>
      <c r="AJ14" s="14">
        <v>0</v>
      </c>
      <c r="AK14" s="14">
        <v>0</v>
      </c>
      <c r="AL14" s="14"/>
    </row>
    <row r="15" spans="1:38" s="87" customFormat="1" ht="12.75">
      <c r="A15" s="95"/>
      <c r="B15" s="112" t="s">
        <v>639</v>
      </c>
      <c r="C15" s="33"/>
      <c r="D15" s="52">
        <f>SUM(D9:D14)</f>
        <v>721261</v>
      </c>
      <c r="E15" s="53">
        <f>SUM(E9:E14)</f>
        <v>379892</v>
      </c>
      <c r="F15" s="89">
        <f t="shared" si="0"/>
        <v>1101153</v>
      </c>
      <c r="G15" s="52">
        <f>SUM(G9:G14)</f>
        <v>743731</v>
      </c>
      <c r="H15" s="53">
        <f>SUM(H9:H14)</f>
        <v>394633</v>
      </c>
      <c r="I15" s="54">
        <f t="shared" si="1"/>
        <v>1138364</v>
      </c>
      <c r="J15" s="52">
        <f>SUM(J9:J14)</f>
        <v>238014</v>
      </c>
      <c r="K15" s="53">
        <f>SUM(K9:K14)</f>
        <v>104386</v>
      </c>
      <c r="L15" s="53">
        <f t="shared" si="2"/>
        <v>342400</v>
      </c>
      <c r="M15" s="55">
        <f t="shared" si="3"/>
        <v>0.310946798492126</v>
      </c>
      <c r="N15" s="74">
        <f>SUM(N9:N14)</f>
        <v>409290</v>
      </c>
      <c r="O15" s="75">
        <f>SUM(O9:O14)</f>
        <v>171428</v>
      </c>
      <c r="P15" s="76">
        <f t="shared" si="4"/>
        <v>580718</v>
      </c>
      <c r="Q15" s="55">
        <f t="shared" si="5"/>
        <v>0.5101338411966647</v>
      </c>
      <c r="R15" s="74">
        <f>SUM(R9:R14)</f>
        <v>559808</v>
      </c>
      <c r="S15" s="76">
        <f>SUM(S9:S14)</f>
        <v>139405</v>
      </c>
      <c r="T15" s="76">
        <f t="shared" si="6"/>
        <v>699213</v>
      </c>
      <c r="U15" s="55">
        <f t="shared" si="7"/>
        <v>0.6142262053262401</v>
      </c>
      <c r="V15" s="74">
        <f>SUM(V9:V14)</f>
        <v>690890</v>
      </c>
      <c r="W15" s="76">
        <f>SUM(W9:W14)</f>
        <v>207744</v>
      </c>
      <c r="X15" s="76">
        <f t="shared" si="8"/>
        <v>898634</v>
      </c>
      <c r="Y15" s="55">
        <f t="shared" si="9"/>
        <v>0.7894083087659132</v>
      </c>
      <c r="Z15" s="52">
        <f t="shared" si="10"/>
        <v>1898002</v>
      </c>
      <c r="AA15" s="53">
        <f t="shared" si="11"/>
        <v>622963</v>
      </c>
      <c r="AB15" s="53">
        <f t="shared" si="12"/>
        <v>2520965</v>
      </c>
      <c r="AC15" s="55">
        <f t="shared" si="13"/>
        <v>2.2145508817917645</v>
      </c>
      <c r="AD15" s="52">
        <f>SUM(AD9:AD14)</f>
        <v>90834</v>
      </c>
      <c r="AE15" s="53">
        <f>SUM(AE9:AE14)</f>
        <v>3975</v>
      </c>
      <c r="AF15" s="53">
        <f t="shared" si="14"/>
        <v>94809</v>
      </c>
      <c r="AG15" s="55">
        <f t="shared" si="15"/>
        <v>1.1983293851481074</v>
      </c>
      <c r="AH15" s="55">
        <f t="shared" si="16"/>
        <v>8.478361758904745</v>
      </c>
      <c r="AI15" s="96">
        <f>SUM(AI9:AI14)</f>
        <v>347417</v>
      </c>
      <c r="AJ15" s="96">
        <f>SUM(AJ9:AJ14)</f>
        <v>347417</v>
      </c>
      <c r="AK15" s="96">
        <f>SUM(AK9:AK14)</f>
        <v>416320</v>
      </c>
      <c r="AL15" s="96"/>
    </row>
    <row r="16" spans="1:38" s="15" customFormat="1" ht="12.75">
      <c r="A16" s="30" t="s">
        <v>95</v>
      </c>
      <c r="B16" s="94" t="s">
        <v>373</v>
      </c>
      <c r="C16" s="40" t="s">
        <v>374</v>
      </c>
      <c r="D16" s="41">
        <v>83371</v>
      </c>
      <c r="E16" s="42">
        <v>13529</v>
      </c>
      <c r="F16" s="43">
        <f t="shared" si="0"/>
        <v>96900</v>
      </c>
      <c r="G16" s="41">
        <v>83371</v>
      </c>
      <c r="H16" s="42">
        <v>13529</v>
      </c>
      <c r="I16" s="44">
        <f t="shared" si="1"/>
        <v>96900</v>
      </c>
      <c r="J16" s="41">
        <v>22981</v>
      </c>
      <c r="K16" s="42">
        <v>481</v>
      </c>
      <c r="L16" s="42">
        <f t="shared" si="2"/>
        <v>23462</v>
      </c>
      <c r="M16" s="45">
        <f t="shared" si="3"/>
        <v>0.24212590299277606</v>
      </c>
      <c r="N16" s="46">
        <v>23084</v>
      </c>
      <c r="O16" s="47">
        <v>6338</v>
      </c>
      <c r="P16" s="48">
        <f t="shared" si="4"/>
        <v>29422</v>
      </c>
      <c r="Q16" s="45">
        <f t="shared" si="5"/>
        <v>0.3036326109391125</v>
      </c>
      <c r="R16" s="46">
        <v>38230</v>
      </c>
      <c r="S16" s="48">
        <v>5087</v>
      </c>
      <c r="T16" s="48">
        <f t="shared" si="6"/>
        <v>43317</v>
      </c>
      <c r="U16" s="45">
        <f t="shared" si="7"/>
        <v>0.4470278637770898</v>
      </c>
      <c r="V16" s="46">
        <v>22892</v>
      </c>
      <c r="W16" s="48">
        <v>2410</v>
      </c>
      <c r="X16" s="48">
        <f t="shared" si="8"/>
        <v>25302</v>
      </c>
      <c r="Y16" s="45">
        <f t="shared" si="9"/>
        <v>0.26111455108359133</v>
      </c>
      <c r="Z16" s="41">
        <f t="shared" si="10"/>
        <v>107187</v>
      </c>
      <c r="AA16" s="42">
        <f t="shared" si="11"/>
        <v>14316</v>
      </c>
      <c r="AB16" s="42">
        <f t="shared" si="12"/>
        <v>121503</v>
      </c>
      <c r="AC16" s="45">
        <f t="shared" si="13"/>
        <v>1.2539009287925698</v>
      </c>
      <c r="AD16" s="41">
        <v>25317</v>
      </c>
      <c r="AE16" s="42">
        <v>0</v>
      </c>
      <c r="AF16" s="42">
        <f t="shared" si="14"/>
        <v>25317</v>
      </c>
      <c r="AG16" s="45">
        <f t="shared" si="15"/>
        <v>1.1645673297675632</v>
      </c>
      <c r="AH16" s="45">
        <f t="shared" si="16"/>
        <v>-0.000592487261523833</v>
      </c>
      <c r="AI16" s="14">
        <v>80581</v>
      </c>
      <c r="AJ16" s="14">
        <v>80581</v>
      </c>
      <c r="AK16" s="14">
        <v>93842</v>
      </c>
      <c r="AL16" s="14"/>
    </row>
    <row r="17" spans="1:38" s="15" customFormat="1" ht="12.75">
      <c r="A17" s="30" t="s">
        <v>95</v>
      </c>
      <c r="B17" s="94" t="s">
        <v>375</v>
      </c>
      <c r="C17" s="40" t="s">
        <v>376</v>
      </c>
      <c r="D17" s="41">
        <v>0</v>
      </c>
      <c r="E17" s="42">
        <v>0</v>
      </c>
      <c r="F17" s="43">
        <f t="shared" si="0"/>
        <v>0</v>
      </c>
      <c r="G17" s="41">
        <v>0</v>
      </c>
      <c r="H17" s="42">
        <v>0</v>
      </c>
      <c r="I17" s="44">
        <f t="shared" si="1"/>
        <v>0</v>
      </c>
      <c r="J17" s="41">
        <v>4258</v>
      </c>
      <c r="K17" s="42">
        <v>0</v>
      </c>
      <c r="L17" s="42">
        <f t="shared" si="2"/>
        <v>4258</v>
      </c>
      <c r="M17" s="45">
        <f t="shared" si="3"/>
        <v>0</v>
      </c>
      <c r="N17" s="46">
        <v>10501</v>
      </c>
      <c r="O17" s="47">
        <v>0</v>
      </c>
      <c r="P17" s="48">
        <f t="shared" si="4"/>
        <v>10501</v>
      </c>
      <c r="Q17" s="45">
        <f t="shared" si="5"/>
        <v>0</v>
      </c>
      <c r="R17" s="46">
        <v>0</v>
      </c>
      <c r="S17" s="48">
        <v>0</v>
      </c>
      <c r="T17" s="48">
        <f t="shared" si="6"/>
        <v>0</v>
      </c>
      <c r="U17" s="45">
        <f t="shared" si="7"/>
        <v>0</v>
      </c>
      <c r="V17" s="46">
        <v>5955</v>
      </c>
      <c r="W17" s="48">
        <v>0</v>
      </c>
      <c r="X17" s="48">
        <f t="shared" si="8"/>
        <v>5955</v>
      </c>
      <c r="Y17" s="45">
        <f t="shared" si="9"/>
        <v>0</v>
      </c>
      <c r="Z17" s="41">
        <f t="shared" si="10"/>
        <v>20714</v>
      </c>
      <c r="AA17" s="42">
        <f t="shared" si="11"/>
        <v>0</v>
      </c>
      <c r="AB17" s="42">
        <f t="shared" si="12"/>
        <v>20714</v>
      </c>
      <c r="AC17" s="45">
        <f t="shared" si="13"/>
        <v>0</v>
      </c>
      <c r="AD17" s="41">
        <v>0</v>
      </c>
      <c r="AE17" s="42">
        <v>0</v>
      </c>
      <c r="AF17" s="42">
        <f t="shared" si="14"/>
        <v>0</v>
      </c>
      <c r="AG17" s="45">
        <f t="shared" si="15"/>
        <v>0</v>
      </c>
      <c r="AH17" s="45">
        <f t="shared" si="16"/>
        <v>0</v>
      </c>
      <c r="AI17" s="14">
        <v>0</v>
      </c>
      <c r="AJ17" s="14">
        <v>0</v>
      </c>
      <c r="AK17" s="14">
        <v>0</v>
      </c>
      <c r="AL17" s="14"/>
    </row>
    <row r="18" spans="1:38" s="15" customFormat="1" ht="12.75">
      <c r="A18" s="30" t="s">
        <v>95</v>
      </c>
      <c r="B18" s="94" t="s">
        <v>377</v>
      </c>
      <c r="C18" s="40" t="s">
        <v>378</v>
      </c>
      <c r="D18" s="41">
        <v>222134</v>
      </c>
      <c r="E18" s="42">
        <v>250124</v>
      </c>
      <c r="F18" s="43">
        <f t="shared" si="0"/>
        <v>472258</v>
      </c>
      <c r="G18" s="41">
        <v>209233</v>
      </c>
      <c r="H18" s="42">
        <v>191710</v>
      </c>
      <c r="I18" s="44">
        <f t="shared" si="1"/>
        <v>400943</v>
      </c>
      <c r="J18" s="41">
        <v>34705</v>
      </c>
      <c r="K18" s="42">
        <v>19977</v>
      </c>
      <c r="L18" s="42">
        <f t="shared" si="2"/>
        <v>54682</v>
      </c>
      <c r="M18" s="45">
        <f t="shared" si="3"/>
        <v>0.11578840379623002</v>
      </c>
      <c r="N18" s="46">
        <v>45921</v>
      </c>
      <c r="O18" s="47">
        <v>40766</v>
      </c>
      <c r="P18" s="48">
        <f t="shared" si="4"/>
        <v>86687</v>
      </c>
      <c r="Q18" s="45">
        <f t="shared" si="5"/>
        <v>0.2162077901347573</v>
      </c>
      <c r="R18" s="46">
        <v>47606</v>
      </c>
      <c r="S18" s="48">
        <v>26170</v>
      </c>
      <c r="T18" s="48">
        <f t="shared" si="6"/>
        <v>73776</v>
      </c>
      <c r="U18" s="45">
        <f t="shared" si="7"/>
        <v>0.18400620537083826</v>
      </c>
      <c r="V18" s="46">
        <v>53473</v>
      </c>
      <c r="W18" s="48">
        <v>35242</v>
      </c>
      <c r="X18" s="48">
        <f t="shared" si="8"/>
        <v>88715</v>
      </c>
      <c r="Y18" s="45">
        <f t="shared" si="9"/>
        <v>0.22126586572156143</v>
      </c>
      <c r="Z18" s="41">
        <f t="shared" si="10"/>
        <v>181705</v>
      </c>
      <c r="AA18" s="42">
        <f t="shared" si="11"/>
        <v>122155</v>
      </c>
      <c r="AB18" s="42">
        <f t="shared" si="12"/>
        <v>303860</v>
      </c>
      <c r="AC18" s="45">
        <f t="shared" si="13"/>
        <v>0.757863337182592</v>
      </c>
      <c r="AD18" s="41">
        <v>38401</v>
      </c>
      <c r="AE18" s="42">
        <v>24321</v>
      </c>
      <c r="AF18" s="42">
        <f t="shared" si="14"/>
        <v>62722</v>
      </c>
      <c r="AG18" s="45">
        <f t="shared" si="15"/>
        <v>0.7965997633838183</v>
      </c>
      <c r="AH18" s="45">
        <f t="shared" si="16"/>
        <v>0.414415994387934</v>
      </c>
      <c r="AI18" s="14">
        <v>344550</v>
      </c>
      <c r="AJ18" s="14">
        <v>289921</v>
      </c>
      <c r="AK18" s="14">
        <v>230951</v>
      </c>
      <c r="AL18" s="14"/>
    </row>
    <row r="19" spans="1:38" s="15" customFormat="1" ht="12.75">
      <c r="A19" s="30" t="s">
        <v>95</v>
      </c>
      <c r="B19" s="94" t="s">
        <v>379</v>
      </c>
      <c r="C19" s="40" t="s">
        <v>380</v>
      </c>
      <c r="D19" s="41">
        <v>0</v>
      </c>
      <c r="E19" s="42">
        <v>0</v>
      </c>
      <c r="F19" s="43">
        <f t="shared" si="0"/>
        <v>0</v>
      </c>
      <c r="G19" s="41">
        <v>0</v>
      </c>
      <c r="H19" s="42">
        <v>0</v>
      </c>
      <c r="I19" s="44">
        <f t="shared" si="1"/>
        <v>0</v>
      </c>
      <c r="J19" s="41">
        <v>66048</v>
      </c>
      <c r="K19" s="42">
        <v>9274</v>
      </c>
      <c r="L19" s="42">
        <f t="shared" si="2"/>
        <v>75322</v>
      </c>
      <c r="M19" s="45">
        <f t="shared" si="3"/>
        <v>0</v>
      </c>
      <c r="N19" s="46">
        <v>60122</v>
      </c>
      <c r="O19" s="47">
        <v>5287</v>
      </c>
      <c r="P19" s="48">
        <f t="shared" si="4"/>
        <v>65409</v>
      </c>
      <c r="Q19" s="45">
        <f t="shared" si="5"/>
        <v>0</v>
      </c>
      <c r="R19" s="46">
        <v>66625</v>
      </c>
      <c r="S19" s="48">
        <v>21141</v>
      </c>
      <c r="T19" s="48">
        <f t="shared" si="6"/>
        <v>87766</v>
      </c>
      <c r="U19" s="45">
        <f t="shared" si="7"/>
        <v>0</v>
      </c>
      <c r="V19" s="46">
        <v>65970</v>
      </c>
      <c r="W19" s="48">
        <v>15928</v>
      </c>
      <c r="X19" s="48">
        <f t="shared" si="8"/>
        <v>81898</v>
      </c>
      <c r="Y19" s="45">
        <f t="shared" si="9"/>
        <v>0</v>
      </c>
      <c r="Z19" s="41">
        <f t="shared" si="10"/>
        <v>258765</v>
      </c>
      <c r="AA19" s="42">
        <f t="shared" si="11"/>
        <v>51630</v>
      </c>
      <c r="AB19" s="42">
        <f t="shared" si="12"/>
        <v>310395</v>
      </c>
      <c r="AC19" s="45">
        <f t="shared" si="13"/>
        <v>0</v>
      </c>
      <c r="AD19" s="41">
        <v>0</v>
      </c>
      <c r="AE19" s="42">
        <v>0</v>
      </c>
      <c r="AF19" s="42">
        <f t="shared" si="14"/>
        <v>0</v>
      </c>
      <c r="AG19" s="45">
        <f t="shared" si="15"/>
        <v>0</v>
      </c>
      <c r="AH19" s="45">
        <f t="shared" si="16"/>
        <v>0</v>
      </c>
      <c r="AI19" s="14">
        <v>0</v>
      </c>
      <c r="AJ19" s="14">
        <v>0</v>
      </c>
      <c r="AK19" s="14">
        <v>0</v>
      </c>
      <c r="AL19" s="14"/>
    </row>
    <row r="20" spans="1:38" s="15" customFormat="1" ht="12.75">
      <c r="A20" s="30" t="s">
        <v>114</v>
      </c>
      <c r="B20" s="94" t="s">
        <v>381</v>
      </c>
      <c r="C20" s="40" t="s">
        <v>382</v>
      </c>
      <c r="D20" s="41">
        <v>0</v>
      </c>
      <c r="E20" s="42">
        <v>0</v>
      </c>
      <c r="F20" s="43">
        <f t="shared" si="0"/>
        <v>0</v>
      </c>
      <c r="G20" s="41">
        <v>0</v>
      </c>
      <c r="H20" s="42">
        <v>0</v>
      </c>
      <c r="I20" s="44">
        <f t="shared" si="1"/>
        <v>0</v>
      </c>
      <c r="J20" s="41">
        <v>-50781</v>
      </c>
      <c r="K20" s="42">
        <v>68064</v>
      </c>
      <c r="L20" s="42">
        <f t="shared" si="2"/>
        <v>17283</v>
      </c>
      <c r="M20" s="45">
        <f t="shared" si="3"/>
        <v>0</v>
      </c>
      <c r="N20" s="46">
        <v>63816</v>
      </c>
      <c r="O20" s="47">
        <v>177126</v>
      </c>
      <c r="P20" s="48">
        <f t="shared" si="4"/>
        <v>240942</v>
      </c>
      <c r="Q20" s="45">
        <f t="shared" si="5"/>
        <v>0</v>
      </c>
      <c r="R20" s="46">
        <v>59610</v>
      </c>
      <c r="S20" s="48">
        <v>9876</v>
      </c>
      <c r="T20" s="48">
        <f t="shared" si="6"/>
        <v>69486</v>
      </c>
      <c r="U20" s="45">
        <f t="shared" si="7"/>
        <v>0</v>
      </c>
      <c r="V20" s="46">
        <v>57366</v>
      </c>
      <c r="W20" s="48">
        <v>0</v>
      </c>
      <c r="X20" s="48">
        <f t="shared" si="8"/>
        <v>57366</v>
      </c>
      <c r="Y20" s="45">
        <f t="shared" si="9"/>
        <v>0</v>
      </c>
      <c r="Z20" s="41">
        <f t="shared" si="10"/>
        <v>130011</v>
      </c>
      <c r="AA20" s="42">
        <f t="shared" si="11"/>
        <v>255066</v>
      </c>
      <c r="AB20" s="42">
        <f t="shared" si="12"/>
        <v>385077</v>
      </c>
      <c r="AC20" s="45">
        <f t="shared" si="13"/>
        <v>0</v>
      </c>
      <c r="AD20" s="41">
        <v>0</v>
      </c>
      <c r="AE20" s="42">
        <v>0</v>
      </c>
      <c r="AF20" s="42">
        <f t="shared" si="14"/>
        <v>0</v>
      </c>
      <c r="AG20" s="45">
        <f t="shared" si="15"/>
        <v>0</v>
      </c>
      <c r="AH20" s="45">
        <f t="shared" si="16"/>
        <v>0</v>
      </c>
      <c r="AI20" s="14">
        <v>0</v>
      </c>
      <c r="AJ20" s="14">
        <v>0</v>
      </c>
      <c r="AK20" s="14">
        <v>0</v>
      </c>
      <c r="AL20" s="14"/>
    </row>
    <row r="21" spans="1:38" s="87" customFormat="1" ht="12.75">
      <c r="A21" s="95"/>
      <c r="B21" s="112" t="s">
        <v>640</v>
      </c>
      <c r="C21" s="33"/>
      <c r="D21" s="52">
        <f>SUM(D16:D20)</f>
        <v>305505</v>
      </c>
      <c r="E21" s="53">
        <f>SUM(E16:E20)</f>
        <v>263653</v>
      </c>
      <c r="F21" s="54">
        <f t="shared" si="0"/>
        <v>569158</v>
      </c>
      <c r="G21" s="52">
        <f>SUM(G16:G20)</f>
        <v>292604</v>
      </c>
      <c r="H21" s="53">
        <f>SUM(H16:H20)</f>
        <v>205239</v>
      </c>
      <c r="I21" s="54">
        <f t="shared" si="1"/>
        <v>497843</v>
      </c>
      <c r="J21" s="52">
        <f>SUM(J16:J20)</f>
        <v>77211</v>
      </c>
      <c r="K21" s="53">
        <f>SUM(K16:K20)</f>
        <v>97796</v>
      </c>
      <c r="L21" s="53">
        <f t="shared" si="2"/>
        <v>175007</v>
      </c>
      <c r="M21" s="55">
        <f t="shared" si="3"/>
        <v>0.30748403782429484</v>
      </c>
      <c r="N21" s="74">
        <f>SUM(N16:N20)</f>
        <v>203444</v>
      </c>
      <c r="O21" s="75">
        <f>SUM(O16:O20)</f>
        <v>229517</v>
      </c>
      <c r="P21" s="76">
        <f t="shared" si="4"/>
        <v>432961</v>
      </c>
      <c r="Q21" s="55">
        <f t="shared" si="5"/>
        <v>0.8696737726552347</v>
      </c>
      <c r="R21" s="74">
        <f>SUM(R16:R20)</f>
        <v>212071</v>
      </c>
      <c r="S21" s="76">
        <f>SUM(S16:S20)</f>
        <v>62274</v>
      </c>
      <c r="T21" s="76">
        <f t="shared" si="6"/>
        <v>274345</v>
      </c>
      <c r="U21" s="55">
        <f t="shared" si="7"/>
        <v>0.5510673043509701</v>
      </c>
      <c r="V21" s="74">
        <f>SUM(V16:V20)</f>
        <v>205656</v>
      </c>
      <c r="W21" s="76">
        <f>SUM(W16:W20)</f>
        <v>53580</v>
      </c>
      <c r="X21" s="76">
        <f t="shared" si="8"/>
        <v>259236</v>
      </c>
      <c r="Y21" s="55">
        <f t="shared" si="9"/>
        <v>0.5207183790873829</v>
      </c>
      <c r="Z21" s="52">
        <f t="shared" si="10"/>
        <v>698382</v>
      </c>
      <c r="AA21" s="53">
        <f t="shared" si="11"/>
        <v>443167</v>
      </c>
      <c r="AB21" s="53">
        <f t="shared" si="12"/>
        <v>1141549</v>
      </c>
      <c r="AC21" s="55">
        <f t="shared" si="13"/>
        <v>2.292989958681753</v>
      </c>
      <c r="AD21" s="52">
        <f>SUM(AD16:AD20)</f>
        <v>63718</v>
      </c>
      <c r="AE21" s="53">
        <f>SUM(AE16:AE20)</f>
        <v>24321</v>
      </c>
      <c r="AF21" s="53">
        <f t="shared" si="14"/>
        <v>88039</v>
      </c>
      <c r="AG21" s="55">
        <f t="shared" si="15"/>
        <v>0.8766295458594016</v>
      </c>
      <c r="AH21" s="55">
        <f t="shared" si="16"/>
        <v>1.9445586615022887</v>
      </c>
      <c r="AI21" s="96">
        <f>SUM(AI16:AI20)</f>
        <v>425131</v>
      </c>
      <c r="AJ21" s="96">
        <f>SUM(AJ16:AJ20)</f>
        <v>370502</v>
      </c>
      <c r="AK21" s="96">
        <f>SUM(AK16:AK20)</f>
        <v>324793</v>
      </c>
      <c r="AL21" s="96"/>
    </row>
    <row r="22" spans="1:38" s="15" customFormat="1" ht="12.75">
      <c r="A22" s="30" t="s">
        <v>95</v>
      </c>
      <c r="B22" s="94" t="s">
        <v>383</v>
      </c>
      <c r="C22" s="40" t="s">
        <v>384</v>
      </c>
      <c r="D22" s="41">
        <v>0</v>
      </c>
      <c r="E22" s="42">
        <v>0</v>
      </c>
      <c r="F22" s="43">
        <f t="shared" si="0"/>
        <v>0</v>
      </c>
      <c r="G22" s="41">
        <v>0</v>
      </c>
      <c r="H22" s="42">
        <v>0</v>
      </c>
      <c r="I22" s="44">
        <f t="shared" si="1"/>
        <v>0</v>
      </c>
      <c r="J22" s="41">
        <v>0</v>
      </c>
      <c r="K22" s="42">
        <v>376</v>
      </c>
      <c r="L22" s="42">
        <f t="shared" si="2"/>
        <v>376</v>
      </c>
      <c r="M22" s="45">
        <f t="shared" si="3"/>
        <v>0</v>
      </c>
      <c r="N22" s="46">
        <v>12104</v>
      </c>
      <c r="O22" s="47">
        <v>3847</v>
      </c>
      <c r="P22" s="48">
        <f t="shared" si="4"/>
        <v>15951</v>
      </c>
      <c r="Q22" s="45">
        <f t="shared" si="5"/>
        <v>0</v>
      </c>
      <c r="R22" s="46">
        <v>6062</v>
      </c>
      <c r="S22" s="48">
        <v>5948</v>
      </c>
      <c r="T22" s="48">
        <f t="shared" si="6"/>
        <v>12010</v>
      </c>
      <c r="U22" s="45">
        <f t="shared" si="7"/>
        <v>0</v>
      </c>
      <c r="V22" s="46">
        <v>-8972</v>
      </c>
      <c r="W22" s="48">
        <v>9496</v>
      </c>
      <c r="X22" s="48">
        <f t="shared" si="8"/>
        <v>524</v>
      </c>
      <c r="Y22" s="45">
        <f t="shared" si="9"/>
        <v>0</v>
      </c>
      <c r="Z22" s="41">
        <f t="shared" si="10"/>
        <v>9194</v>
      </c>
      <c r="AA22" s="42">
        <f t="shared" si="11"/>
        <v>19667</v>
      </c>
      <c r="AB22" s="42">
        <f t="shared" si="12"/>
        <v>28861</v>
      </c>
      <c r="AC22" s="45">
        <f t="shared" si="13"/>
        <v>0</v>
      </c>
      <c r="AD22" s="41">
        <v>0</v>
      </c>
      <c r="AE22" s="42">
        <v>0</v>
      </c>
      <c r="AF22" s="42">
        <f t="shared" si="14"/>
        <v>0</v>
      </c>
      <c r="AG22" s="45">
        <f t="shared" si="15"/>
        <v>0</v>
      </c>
      <c r="AH22" s="45">
        <f t="shared" si="16"/>
        <v>0</v>
      </c>
      <c r="AI22" s="14">
        <v>0</v>
      </c>
      <c r="AJ22" s="14">
        <v>0</v>
      </c>
      <c r="AK22" s="14">
        <v>0</v>
      </c>
      <c r="AL22" s="14"/>
    </row>
    <row r="23" spans="1:38" s="15" customFormat="1" ht="12.75">
      <c r="A23" s="30" t="s">
        <v>95</v>
      </c>
      <c r="B23" s="94" t="s">
        <v>385</v>
      </c>
      <c r="C23" s="40" t="s">
        <v>386</v>
      </c>
      <c r="D23" s="41">
        <v>0</v>
      </c>
      <c r="E23" s="42">
        <v>40</v>
      </c>
      <c r="F23" s="43">
        <f t="shared" si="0"/>
        <v>40</v>
      </c>
      <c r="G23" s="41">
        <v>0</v>
      </c>
      <c r="H23" s="42">
        <v>40</v>
      </c>
      <c r="I23" s="44">
        <f t="shared" si="1"/>
        <v>40</v>
      </c>
      <c r="J23" s="41">
        <v>6890</v>
      </c>
      <c r="K23" s="42">
        <v>2029</v>
      </c>
      <c r="L23" s="42">
        <f t="shared" si="2"/>
        <v>8919</v>
      </c>
      <c r="M23" s="45">
        <f t="shared" si="3"/>
        <v>222.975</v>
      </c>
      <c r="N23" s="46">
        <v>8960</v>
      </c>
      <c r="O23" s="47">
        <v>5024</v>
      </c>
      <c r="P23" s="48">
        <f t="shared" si="4"/>
        <v>13984</v>
      </c>
      <c r="Q23" s="45">
        <f t="shared" si="5"/>
        <v>349.6</v>
      </c>
      <c r="R23" s="46">
        <v>8096</v>
      </c>
      <c r="S23" s="48">
        <v>4779</v>
      </c>
      <c r="T23" s="48">
        <f t="shared" si="6"/>
        <v>12875</v>
      </c>
      <c r="U23" s="45">
        <f t="shared" si="7"/>
        <v>321.875</v>
      </c>
      <c r="V23" s="46">
        <v>10145</v>
      </c>
      <c r="W23" s="48">
        <v>12097</v>
      </c>
      <c r="X23" s="48">
        <f t="shared" si="8"/>
        <v>22242</v>
      </c>
      <c r="Y23" s="45">
        <f t="shared" si="9"/>
        <v>556.05</v>
      </c>
      <c r="Z23" s="41">
        <f t="shared" si="10"/>
        <v>34091</v>
      </c>
      <c r="AA23" s="42">
        <f t="shared" si="11"/>
        <v>23929</v>
      </c>
      <c r="AB23" s="42">
        <f t="shared" si="12"/>
        <v>58020</v>
      </c>
      <c r="AC23" s="45">
        <f t="shared" si="13"/>
        <v>1450.5</v>
      </c>
      <c r="AD23" s="41">
        <v>0</v>
      </c>
      <c r="AE23" s="42">
        <v>0</v>
      </c>
      <c r="AF23" s="42">
        <f t="shared" si="14"/>
        <v>0</v>
      </c>
      <c r="AG23" s="45">
        <f t="shared" si="15"/>
        <v>0</v>
      </c>
      <c r="AH23" s="45">
        <f t="shared" si="16"/>
        <v>0</v>
      </c>
      <c r="AI23" s="14">
        <v>0</v>
      </c>
      <c r="AJ23" s="14">
        <v>0</v>
      </c>
      <c r="AK23" s="14">
        <v>2145</v>
      </c>
      <c r="AL23" s="14"/>
    </row>
    <row r="24" spans="1:38" s="15" customFormat="1" ht="12.75">
      <c r="A24" s="30" t="s">
        <v>95</v>
      </c>
      <c r="B24" s="94" t="s">
        <v>387</v>
      </c>
      <c r="C24" s="40" t="s">
        <v>388</v>
      </c>
      <c r="D24" s="41">
        <v>0</v>
      </c>
      <c r="E24" s="42">
        <v>0</v>
      </c>
      <c r="F24" s="43">
        <f t="shared" si="0"/>
        <v>0</v>
      </c>
      <c r="G24" s="41">
        <v>0</v>
      </c>
      <c r="H24" s="42">
        <v>0</v>
      </c>
      <c r="I24" s="44">
        <f t="shared" si="1"/>
        <v>0</v>
      </c>
      <c r="J24" s="41">
        <v>9003</v>
      </c>
      <c r="K24" s="42">
        <v>107</v>
      </c>
      <c r="L24" s="42">
        <f t="shared" si="2"/>
        <v>9110</v>
      </c>
      <c r="M24" s="45">
        <f t="shared" si="3"/>
        <v>0</v>
      </c>
      <c r="N24" s="46">
        <v>9389</v>
      </c>
      <c r="O24" s="47">
        <v>1090</v>
      </c>
      <c r="P24" s="48">
        <f t="shared" si="4"/>
        <v>10479</v>
      </c>
      <c r="Q24" s="45">
        <f t="shared" si="5"/>
        <v>0</v>
      </c>
      <c r="R24" s="46">
        <v>11419</v>
      </c>
      <c r="S24" s="48">
        <v>4344</v>
      </c>
      <c r="T24" s="48">
        <f t="shared" si="6"/>
        <v>15763</v>
      </c>
      <c r="U24" s="45">
        <f t="shared" si="7"/>
        <v>0</v>
      </c>
      <c r="V24" s="46">
        <v>-13225</v>
      </c>
      <c r="W24" s="48">
        <v>4075</v>
      </c>
      <c r="X24" s="48">
        <f t="shared" si="8"/>
        <v>-9150</v>
      </c>
      <c r="Y24" s="45">
        <f t="shared" si="9"/>
        <v>0</v>
      </c>
      <c r="Z24" s="41">
        <f t="shared" si="10"/>
        <v>16586</v>
      </c>
      <c r="AA24" s="42">
        <f t="shared" si="11"/>
        <v>9616</v>
      </c>
      <c r="AB24" s="42">
        <f t="shared" si="12"/>
        <v>26202</v>
      </c>
      <c r="AC24" s="45">
        <f t="shared" si="13"/>
        <v>0</v>
      </c>
      <c r="AD24" s="41">
        <v>0</v>
      </c>
      <c r="AE24" s="42">
        <v>0</v>
      </c>
      <c r="AF24" s="42">
        <f t="shared" si="14"/>
        <v>0</v>
      </c>
      <c r="AG24" s="45">
        <f t="shared" si="15"/>
        <v>0</v>
      </c>
      <c r="AH24" s="45">
        <f t="shared" si="16"/>
        <v>0</v>
      </c>
      <c r="AI24" s="14">
        <v>0</v>
      </c>
      <c r="AJ24" s="14">
        <v>0</v>
      </c>
      <c r="AK24" s="14">
        <v>0</v>
      </c>
      <c r="AL24" s="14"/>
    </row>
    <row r="25" spans="1:38" s="15" customFormat="1" ht="12.75">
      <c r="A25" s="30" t="s">
        <v>95</v>
      </c>
      <c r="B25" s="94" t="s">
        <v>80</v>
      </c>
      <c r="C25" s="40" t="s">
        <v>81</v>
      </c>
      <c r="D25" s="41">
        <v>768087</v>
      </c>
      <c r="E25" s="42">
        <v>1244109</v>
      </c>
      <c r="F25" s="43">
        <f t="shared" si="0"/>
        <v>2012196</v>
      </c>
      <c r="G25" s="41">
        <v>861032</v>
      </c>
      <c r="H25" s="42">
        <v>1244109</v>
      </c>
      <c r="I25" s="44">
        <f t="shared" si="1"/>
        <v>2105141</v>
      </c>
      <c r="J25" s="41">
        <v>0</v>
      </c>
      <c r="K25" s="42">
        <v>177947</v>
      </c>
      <c r="L25" s="42">
        <f t="shared" si="2"/>
        <v>177947</v>
      </c>
      <c r="M25" s="45">
        <f t="shared" si="3"/>
        <v>0.08843422807718532</v>
      </c>
      <c r="N25" s="46">
        <v>0</v>
      </c>
      <c r="O25" s="47">
        <v>255230</v>
      </c>
      <c r="P25" s="48">
        <f t="shared" si="4"/>
        <v>255230</v>
      </c>
      <c r="Q25" s="45">
        <f t="shared" si="5"/>
        <v>0.12124128502556361</v>
      </c>
      <c r="R25" s="46">
        <v>547666</v>
      </c>
      <c r="S25" s="48">
        <v>219898</v>
      </c>
      <c r="T25" s="48">
        <f t="shared" si="6"/>
        <v>767564</v>
      </c>
      <c r="U25" s="45">
        <f t="shared" si="7"/>
        <v>0.3646140567306418</v>
      </c>
      <c r="V25" s="46">
        <v>187149</v>
      </c>
      <c r="W25" s="48">
        <v>350091</v>
      </c>
      <c r="X25" s="48">
        <f t="shared" si="8"/>
        <v>537240</v>
      </c>
      <c r="Y25" s="45">
        <f t="shared" si="9"/>
        <v>0.2552038082009709</v>
      </c>
      <c r="Z25" s="41">
        <f t="shared" si="10"/>
        <v>734815</v>
      </c>
      <c r="AA25" s="42">
        <f t="shared" si="11"/>
        <v>1003166</v>
      </c>
      <c r="AB25" s="42">
        <f t="shared" si="12"/>
        <v>1737981</v>
      </c>
      <c r="AC25" s="45">
        <f t="shared" si="13"/>
        <v>0.82558887979475</v>
      </c>
      <c r="AD25" s="41">
        <v>86207</v>
      </c>
      <c r="AE25" s="42">
        <v>228660</v>
      </c>
      <c r="AF25" s="42">
        <f t="shared" si="14"/>
        <v>314867</v>
      </c>
      <c r="AG25" s="45">
        <f t="shared" si="15"/>
        <v>0.8024070420207101</v>
      </c>
      <c r="AH25" s="45">
        <f t="shared" si="16"/>
        <v>0.7062442237516158</v>
      </c>
      <c r="AI25" s="14">
        <v>2389655</v>
      </c>
      <c r="AJ25" s="14">
        <v>2389655</v>
      </c>
      <c r="AK25" s="14">
        <v>1917476</v>
      </c>
      <c r="AL25" s="14"/>
    </row>
    <row r="26" spans="1:38" s="15" customFormat="1" ht="12.75">
      <c r="A26" s="30" t="s">
        <v>95</v>
      </c>
      <c r="B26" s="94" t="s">
        <v>389</v>
      </c>
      <c r="C26" s="40" t="s">
        <v>390</v>
      </c>
      <c r="D26" s="41">
        <v>0</v>
      </c>
      <c r="E26" s="42">
        <v>0</v>
      </c>
      <c r="F26" s="43">
        <f t="shared" si="0"/>
        <v>0</v>
      </c>
      <c r="G26" s="41">
        <v>0</v>
      </c>
      <c r="H26" s="42">
        <v>0</v>
      </c>
      <c r="I26" s="44">
        <f t="shared" si="1"/>
        <v>0</v>
      </c>
      <c r="J26" s="41">
        <v>7711</v>
      </c>
      <c r="K26" s="42">
        <v>3584</v>
      </c>
      <c r="L26" s="42">
        <f t="shared" si="2"/>
        <v>11295</v>
      </c>
      <c r="M26" s="45">
        <f t="shared" si="3"/>
        <v>0</v>
      </c>
      <c r="N26" s="46">
        <v>14677</v>
      </c>
      <c r="O26" s="47">
        <v>6349</v>
      </c>
      <c r="P26" s="48">
        <f t="shared" si="4"/>
        <v>21026</v>
      </c>
      <c r="Q26" s="45">
        <f t="shared" si="5"/>
        <v>0</v>
      </c>
      <c r="R26" s="46">
        <v>16052</v>
      </c>
      <c r="S26" s="48">
        <v>3900</v>
      </c>
      <c r="T26" s="48">
        <f t="shared" si="6"/>
        <v>19952</v>
      </c>
      <c r="U26" s="45">
        <f t="shared" si="7"/>
        <v>0</v>
      </c>
      <c r="V26" s="46">
        <v>11914</v>
      </c>
      <c r="W26" s="48">
        <v>10403</v>
      </c>
      <c r="X26" s="48">
        <f t="shared" si="8"/>
        <v>22317</v>
      </c>
      <c r="Y26" s="45">
        <f t="shared" si="9"/>
        <v>0</v>
      </c>
      <c r="Z26" s="41">
        <f t="shared" si="10"/>
        <v>50354</v>
      </c>
      <c r="AA26" s="42">
        <f t="shared" si="11"/>
        <v>24236</v>
      </c>
      <c r="AB26" s="42">
        <f t="shared" si="12"/>
        <v>74590</v>
      </c>
      <c r="AC26" s="45">
        <f t="shared" si="13"/>
        <v>0</v>
      </c>
      <c r="AD26" s="41">
        <v>0</v>
      </c>
      <c r="AE26" s="42">
        <v>0</v>
      </c>
      <c r="AF26" s="42">
        <f t="shared" si="14"/>
        <v>0</v>
      </c>
      <c r="AG26" s="45">
        <f t="shared" si="15"/>
        <v>0</v>
      </c>
      <c r="AH26" s="45">
        <f t="shared" si="16"/>
        <v>0</v>
      </c>
      <c r="AI26" s="14">
        <v>0</v>
      </c>
      <c r="AJ26" s="14">
        <v>0</v>
      </c>
      <c r="AK26" s="14">
        <v>0</v>
      </c>
      <c r="AL26" s="14"/>
    </row>
    <row r="27" spans="1:38" s="15" customFormat="1" ht="12.75">
      <c r="A27" s="30" t="s">
        <v>114</v>
      </c>
      <c r="B27" s="94" t="s">
        <v>391</v>
      </c>
      <c r="C27" s="40" t="s">
        <v>392</v>
      </c>
      <c r="D27" s="41">
        <v>0</v>
      </c>
      <c r="E27" s="42">
        <v>0</v>
      </c>
      <c r="F27" s="43">
        <f t="shared" si="0"/>
        <v>0</v>
      </c>
      <c r="G27" s="41">
        <v>0</v>
      </c>
      <c r="H27" s="42">
        <v>0</v>
      </c>
      <c r="I27" s="44">
        <f t="shared" si="1"/>
        <v>0</v>
      </c>
      <c r="J27" s="41">
        <v>16376</v>
      </c>
      <c r="K27" s="42">
        <v>53</v>
      </c>
      <c r="L27" s="42">
        <f t="shared" si="2"/>
        <v>16429</v>
      </c>
      <c r="M27" s="45">
        <f t="shared" si="3"/>
        <v>0</v>
      </c>
      <c r="N27" s="46">
        <v>61267</v>
      </c>
      <c r="O27" s="47">
        <v>80</v>
      </c>
      <c r="P27" s="48">
        <f t="shared" si="4"/>
        <v>61347</v>
      </c>
      <c r="Q27" s="45">
        <f t="shared" si="5"/>
        <v>0</v>
      </c>
      <c r="R27" s="46">
        <v>63257</v>
      </c>
      <c r="S27" s="48">
        <v>80</v>
      </c>
      <c r="T27" s="48">
        <f t="shared" si="6"/>
        <v>63337</v>
      </c>
      <c r="U27" s="45">
        <f t="shared" si="7"/>
        <v>0</v>
      </c>
      <c r="V27" s="46">
        <v>81090</v>
      </c>
      <c r="W27" s="48">
        <v>80</v>
      </c>
      <c r="X27" s="48">
        <f t="shared" si="8"/>
        <v>81170</v>
      </c>
      <c r="Y27" s="45">
        <f t="shared" si="9"/>
        <v>0</v>
      </c>
      <c r="Z27" s="41">
        <f t="shared" si="10"/>
        <v>221990</v>
      </c>
      <c r="AA27" s="42">
        <f t="shared" si="11"/>
        <v>293</v>
      </c>
      <c r="AB27" s="42">
        <f t="shared" si="12"/>
        <v>222283</v>
      </c>
      <c r="AC27" s="45">
        <f t="shared" si="13"/>
        <v>0</v>
      </c>
      <c r="AD27" s="41">
        <v>22515</v>
      </c>
      <c r="AE27" s="42">
        <v>0</v>
      </c>
      <c r="AF27" s="42">
        <f t="shared" si="14"/>
        <v>22515</v>
      </c>
      <c r="AG27" s="45">
        <f t="shared" si="15"/>
        <v>0</v>
      </c>
      <c r="AH27" s="45">
        <f t="shared" si="16"/>
        <v>2.60515212080835</v>
      </c>
      <c r="AI27" s="14">
        <v>0</v>
      </c>
      <c r="AJ27" s="14">
        <v>0</v>
      </c>
      <c r="AK27" s="14">
        <v>37613</v>
      </c>
      <c r="AL27" s="14"/>
    </row>
    <row r="28" spans="1:38" s="87" customFormat="1" ht="12.75">
      <c r="A28" s="95"/>
      <c r="B28" s="112" t="s">
        <v>641</v>
      </c>
      <c r="C28" s="33"/>
      <c r="D28" s="52">
        <f>SUM(D22:D27)</f>
        <v>768087</v>
      </c>
      <c r="E28" s="53">
        <f>SUM(E22:E27)</f>
        <v>1244149</v>
      </c>
      <c r="F28" s="89">
        <f t="shared" si="0"/>
        <v>2012236</v>
      </c>
      <c r="G28" s="52">
        <f>SUM(G22:G27)</f>
        <v>861032</v>
      </c>
      <c r="H28" s="53">
        <f>SUM(H22:H27)</f>
        <v>1244149</v>
      </c>
      <c r="I28" s="54">
        <f t="shared" si="1"/>
        <v>2105181</v>
      </c>
      <c r="J28" s="52">
        <f>SUM(J22:J27)</f>
        <v>39980</v>
      </c>
      <c r="K28" s="53">
        <f>SUM(K22:K27)</f>
        <v>184096</v>
      </c>
      <c r="L28" s="53">
        <f t="shared" si="2"/>
        <v>224076</v>
      </c>
      <c r="M28" s="55">
        <f t="shared" si="3"/>
        <v>0.11135671958955112</v>
      </c>
      <c r="N28" s="74">
        <f>SUM(N22:N27)</f>
        <v>106397</v>
      </c>
      <c r="O28" s="75">
        <f>SUM(O22:O27)</f>
        <v>271620</v>
      </c>
      <c r="P28" s="76">
        <f t="shared" si="4"/>
        <v>378017</v>
      </c>
      <c r="Q28" s="55">
        <f t="shared" si="5"/>
        <v>0.17956508252734563</v>
      </c>
      <c r="R28" s="74">
        <f>SUM(R22:R27)</f>
        <v>652552</v>
      </c>
      <c r="S28" s="76">
        <f>SUM(S22:S27)</f>
        <v>238949</v>
      </c>
      <c r="T28" s="76">
        <f t="shared" si="6"/>
        <v>891501</v>
      </c>
      <c r="U28" s="55">
        <f t="shared" si="7"/>
        <v>0.42347950128753775</v>
      </c>
      <c r="V28" s="74">
        <f>SUM(V22:V27)</f>
        <v>268101</v>
      </c>
      <c r="W28" s="76">
        <f>SUM(W22:W27)</f>
        <v>386242</v>
      </c>
      <c r="X28" s="76">
        <f t="shared" si="8"/>
        <v>654343</v>
      </c>
      <c r="Y28" s="55">
        <f t="shared" si="9"/>
        <v>0.31082505494776935</v>
      </c>
      <c r="Z28" s="52">
        <f t="shared" si="10"/>
        <v>1067030</v>
      </c>
      <c r="AA28" s="53">
        <f t="shared" si="11"/>
        <v>1080907</v>
      </c>
      <c r="AB28" s="53">
        <f t="shared" si="12"/>
        <v>2147937</v>
      </c>
      <c r="AC28" s="55">
        <f t="shared" si="13"/>
        <v>1.0203098925935585</v>
      </c>
      <c r="AD28" s="52">
        <f>SUM(AD22:AD27)</f>
        <v>108722</v>
      </c>
      <c r="AE28" s="53">
        <f>SUM(AE22:AE27)</f>
        <v>228660</v>
      </c>
      <c r="AF28" s="53">
        <f t="shared" si="14"/>
        <v>337382</v>
      </c>
      <c r="AG28" s="55">
        <f t="shared" si="15"/>
        <v>0.8190445901186573</v>
      </c>
      <c r="AH28" s="55">
        <f t="shared" si="16"/>
        <v>0.9394721710109015</v>
      </c>
      <c r="AI28" s="96">
        <f>SUM(AI22:AI27)</f>
        <v>2389655</v>
      </c>
      <c r="AJ28" s="96">
        <f>SUM(AJ22:AJ27)</f>
        <v>2389655</v>
      </c>
      <c r="AK28" s="96">
        <f>SUM(AK22:AK27)</f>
        <v>1957234</v>
      </c>
      <c r="AL28" s="96"/>
    </row>
    <row r="29" spans="1:38" s="15" customFormat="1" ht="12.75">
      <c r="A29" s="30" t="s">
        <v>95</v>
      </c>
      <c r="B29" s="94" t="s">
        <v>393</v>
      </c>
      <c r="C29" s="40" t="s">
        <v>394</v>
      </c>
      <c r="D29" s="41">
        <v>85614</v>
      </c>
      <c r="E29" s="42">
        <v>0</v>
      </c>
      <c r="F29" s="43">
        <f t="shared" si="0"/>
        <v>85614</v>
      </c>
      <c r="G29" s="41">
        <v>85614</v>
      </c>
      <c r="H29" s="42">
        <v>0</v>
      </c>
      <c r="I29" s="44">
        <f t="shared" si="1"/>
        <v>85614</v>
      </c>
      <c r="J29" s="41">
        <v>14641</v>
      </c>
      <c r="K29" s="42">
        <v>0</v>
      </c>
      <c r="L29" s="42">
        <f t="shared" si="2"/>
        <v>14641</v>
      </c>
      <c r="M29" s="45">
        <f t="shared" si="3"/>
        <v>0.1710117504146518</v>
      </c>
      <c r="N29" s="46">
        <v>15601</v>
      </c>
      <c r="O29" s="47">
        <v>0</v>
      </c>
      <c r="P29" s="48">
        <f t="shared" si="4"/>
        <v>15601</v>
      </c>
      <c r="Q29" s="45">
        <f t="shared" si="5"/>
        <v>0.1822248697642909</v>
      </c>
      <c r="R29" s="46">
        <v>6710</v>
      </c>
      <c r="S29" s="48">
        <v>0</v>
      </c>
      <c r="T29" s="48">
        <f t="shared" si="6"/>
        <v>6710</v>
      </c>
      <c r="U29" s="45">
        <f t="shared" si="7"/>
        <v>0.0783750321209148</v>
      </c>
      <c r="V29" s="46">
        <v>9111</v>
      </c>
      <c r="W29" s="48">
        <v>0</v>
      </c>
      <c r="X29" s="48">
        <f t="shared" si="8"/>
        <v>9111</v>
      </c>
      <c r="Y29" s="45">
        <f t="shared" si="9"/>
        <v>0.10641951082766837</v>
      </c>
      <c r="Z29" s="41">
        <f t="shared" si="10"/>
        <v>46063</v>
      </c>
      <c r="AA29" s="42">
        <f t="shared" si="11"/>
        <v>0</v>
      </c>
      <c r="AB29" s="42">
        <f t="shared" si="12"/>
        <v>46063</v>
      </c>
      <c r="AC29" s="45">
        <f t="shared" si="13"/>
        <v>0.5380311631275259</v>
      </c>
      <c r="AD29" s="41">
        <v>0</v>
      </c>
      <c r="AE29" s="42">
        <v>0</v>
      </c>
      <c r="AF29" s="42">
        <f t="shared" si="14"/>
        <v>0</v>
      </c>
      <c r="AG29" s="45">
        <f t="shared" si="15"/>
        <v>0</v>
      </c>
      <c r="AH29" s="45">
        <f t="shared" si="16"/>
        <v>0</v>
      </c>
      <c r="AI29" s="14">
        <v>0</v>
      </c>
      <c r="AJ29" s="14">
        <v>0</v>
      </c>
      <c r="AK29" s="14">
        <v>0</v>
      </c>
      <c r="AL29" s="14"/>
    </row>
    <row r="30" spans="1:38" s="15" customFormat="1" ht="12.75">
      <c r="A30" s="30" t="s">
        <v>95</v>
      </c>
      <c r="B30" s="94" t="s">
        <v>395</v>
      </c>
      <c r="C30" s="40" t="s">
        <v>396</v>
      </c>
      <c r="D30" s="41">
        <v>0</v>
      </c>
      <c r="E30" s="42">
        <v>0</v>
      </c>
      <c r="F30" s="43">
        <f t="shared" si="0"/>
        <v>0</v>
      </c>
      <c r="G30" s="41">
        <v>0</v>
      </c>
      <c r="H30" s="42">
        <v>0</v>
      </c>
      <c r="I30" s="44">
        <f t="shared" si="1"/>
        <v>0</v>
      </c>
      <c r="J30" s="41">
        <v>26523</v>
      </c>
      <c r="K30" s="42">
        <v>122</v>
      </c>
      <c r="L30" s="42">
        <f t="shared" si="2"/>
        <v>26645</v>
      </c>
      <c r="M30" s="45">
        <f t="shared" si="3"/>
        <v>0</v>
      </c>
      <c r="N30" s="46">
        <v>30629</v>
      </c>
      <c r="O30" s="47">
        <v>0</v>
      </c>
      <c r="P30" s="48">
        <f t="shared" si="4"/>
        <v>30629</v>
      </c>
      <c r="Q30" s="45">
        <f t="shared" si="5"/>
        <v>0</v>
      </c>
      <c r="R30" s="46">
        <v>37488</v>
      </c>
      <c r="S30" s="48">
        <v>10941</v>
      </c>
      <c r="T30" s="48">
        <f t="shared" si="6"/>
        <v>48429</v>
      </c>
      <c r="U30" s="45">
        <f t="shared" si="7"/>
        <v>0</v>
      </c>
      <c r="V30" s="46">
        <v>53129</v>
      </c>
      <c r="W30" s="48">
        <v>11711</v>
      </c>
      <c r="X30" s="48">
        <f t="shared" si="8"/>
        <v>64840</v>
      </c>
      <c r="Y30" s="45">
        <f t="shared" si="9"/>
        <v>0</v>
      </c>
      <c r="Z30" s="41">
        <f t="shared" si="10"/>
        <v>147769</v>
      </c>
      <c r="AA30" s="42">
        <f t="shared" si="11"/>
        <v>22774</v>
      </c>
      <c r="AB30" s="42">
        <f t="shared" si="12"/>
        <v>170543</v>
      </c>
      <c r="AC30" s="45">
        <f t="shared" si="13"/>
        <v>0</v>
      </c>
      <c r="AD30" s="41">
        <v>0</v>
      </c>
      <c r="AE30" s="42">
        <v>0</v>
      </c>
      <c r="AF30" s="42">
        <f t="shared" si="14"/>
        <v>0</v>
      </c>
      <c r="AG30" s="45">
        <f t="shared" si="15"/>
        <v>0</v>
      </c>
      <c r="AH30" s="45">
        <f t="shared" si="16"/>
        <v>0</v>
      </c>
      <c r="AI30" s="14">
        <v>0</v>
      </c>
      <c r="AJ30" s="14">
        <v>0</v>
      </c>
      <c r="AK30" s="14">
        <v>0</v>
      </c>
      <c r="AL30" s="14"/>
    </row>
    <row r="31" spans="1:38" s="15" customFormat="1" ht="12.75">
      <c r="A31" s="30" t="s">
        <v>95</v>
      </c>
      <c r="B31" s="94" t="s">
        <v>397</v>
      </c>
      <c r="C31" s="40" t="s">
        <v>398</v>
      </c>
      <c r="D31" s="41">
        <v>0</v>
      </c>
      <c r="E31" s="42">
        <v>0</v>
      </c>
      <c r="F31" s="44">
        <f t="shared" si="0"/>
        <v>0</v>
      </c>
      <c r="G31" s="41">
        <v>0</v>
      </c>
      <c r="H31" s="42">
        <v>0</v>
      </c>
      <c r="I31" s="44">
        <f t="shared" si="1"/>
        <v>0</v>
      </c>
      <c r="J31" s="41">
        <v>14040</v>
      </c>
      <c r="K31" s="42">
        <v>1702</v>
      </c>
      <c r="L31" s="42">
        <f t="shared" si="2"/>
        <v>15742</v>
      </c>
      <c r="M31" s="45">
        <f t="shared" si="3"/>
        <v>0</v>
      </c>
      <c r="N31" s="46">
        <v>16963</v>
      </c>
      <c r="O31" s="47">
        <v>5158</v>
      </c>
      <c r="P31" s="48">
        <f t="shared" si="4"/>
        <v>22121</v>
      </c>
      <c r="Q31" s="45">
        <f t="shared" si="5"/>
        <v>0</v>
      </c>
      <c r="R31" s="46">
        <v>11201</v>
      </c>
      <c r="S31" s="48">
        <v>2209</v>
      </c>
      <c r="T31" s="48">
        <f t="shared" si="6"/>
        <v>13410</v>
      </c>
      <c r="U31" s="45">
        <f t="shared" si="7"/>
        <v>0</v>
      </c>
      <c r="V31" s="46">
        <v>17204</v>
      </c>
      <c r="W31" s="48">
        <v>7701</v>
      </c>
      <c r="X31" s="48">
        <f t="shared" si="8"/>
        <v>24905</v>
      </c>
      <c r="Y31" s="45">
        <f t="shared" si="9"/>
        <v>0</v>
      </c>
      <c r="Z31" s="41">
        <f t="shared" si="10"/>
        <v>59408</v>
      </c>
      <c r="AA31" s="42">
        <f t="shared" si="11"/>
        <v>16770</v>
      </c>
      <c r="AB31" s="42">
        <f t="shared" si="12"/>
        <v>76178</v>
      </c>
      <c r="AC31" s="45">
        <f t="shared" si="13"/>
        <v>0</v>
      </c>
      <c r="AD31" s="41">
        <v>0</v>
      </c>
      <c r="AE31" s="42">
        <v>0</v>
      </c>
      <c r="AF31" s="42">
        <f t="shared" si="14"/>
        <v>0</v>
      </c>
      <c r="AG31" s="45">
        <f t="shared" si="15"/>
        <v>0</v>
      </c>
      <c r="AH31" s="45">
        <f t="shared" si="16"/>
        <v>0</v>
      </c>
      <c r="AI31" s="14">
        <v>0</v>
      </c>
      <c r="AJ31" s="14">
        <v>0</v>
      </c>
      <c r="AK31" s="14">
        <v>0</v>
      </c>
      <c r="AL31" s="14"/>
    </row>
    <row r="32" spans="1:38" s="15" customFormat="1" ht="12.75">
      <c r="A32" s="30" t="s">
        <v>95</v>
      </c>
      <c r="B32" s="94" t="s">
        <v>399</v>
      </c>
      <c r="C32" s="40" t="s">
        <v>400</v>
      </c>
      <c r="D32" s="41">
        <v>111043</v>
      </c>
      <c r="E32" s="42">
        <v>34848</v>
      </c>
      <c r="F32" s="43">
        <f t="shared" si="0"/>
        <v>145891</v>
      </c>
      <c r="G32" s="41">
        <v>111043</v>
      </c>
      <c r="H32" s="42">
        <v>34848</v>
      </c>
      <c r="I32" s="44">
        <f t="shared" si="1"/>
        <v>145891</v>
      </c>
      <c r="J32" s="41">
        <v>22106</v>
      </c>
      <c r="K32" s="42">
        <v>1867</v>
      </c>
      <c r="L32" s="42">
        <f t="shared" si="2"/>
        <v>23973</v>
      </c>
      <c r="M32" s="45">
        <f t="shared" si="3"/>
        <v>0.1643213083740601</v>
      </c>
      <c r="N32" s="46">
        <v>24809</v>
      </c>
      <c r="O32" s="47">
        <v>4531</v>
      </c>
      <c r="P32" s="48">
        <f t="shared" si="4"/>
        <v>29340</v>
      </c>
      <c r="Q32" s="45">
        <f t="shared" si="5"/>
        <v>0.20110904716534947</v>
      </c>
      <c r="R32" s="46">
        <v>28271</v>
      </c>
      <c r="S32" s="48">
        <v>12801</v>
      </c>
      <c r="T32" s="48">
        <f t="shared" si="6"/>
        <v>41072</v>
      </c>
      <c r="U32" s="45">
        <f t="shared" si="7"/>
        <v>0.28152524830181436</v>
      </c>
      <c r="V32" s="46">
        <v>27560</v>
      </c>
      <c r="W32" s="48">
        <v>13278</v>
      </c>
      <c r="X32" s="48">
        <f t="shared" si="8"/>
        <v>40838</v>
      </c>
      <c r="Y32" s="45">
        <f t="shared" si="9"/>
        <v>0.27992131111583307</v>
      </c>
      <c r="Z32" s="41">
        <f t="shared" si="10"/>
        <v>102746</v>
      </c>
      <c r="AA32" s="42">
        <f t="shared" si="11"/>
        <v>32477</v>
      </c>
      <c r="AB32" s="42">
        <f t="shared" si="12"/>
        <v>135223</v>
      </c>
      <c r="AC32" s="45">
        <f t="shared" si="13"/>
        <v>0.9268769149570569</v>
      </c>
      <c r="AD32" s="41">
        <v>0</v>
      </c>
      <c r="AE32" s="42">
        <v>0</v>
      </c>
      <c r="AF32" s="42">
        <f t="shared" si="14"/>
        <v>0</v>
      </c>
      <c r="AG32" s="45">
        <f t="shared" si="15"/>
        <v>0</v>
      </c>
      <c r="AH32" s="45">
        <f t="shared" si="16"/>
        <v>0</v>
      </c>
      <c r="AI32" s="14">
        <v>0</v>
      </c>
      <c r="AJ32" s="14">
        <v>0</v>
      </c>
      <c r="AK32" s="14">
        <v>6353</v>
      </c>
      <c r="AL32" s="14"/>
    </row>
    <row r="33" spans="1:38" s="15" customFormat="1" ht="12.75">
      <c r="A33" s="30" t="s">
        <v>95</v>
      </c>
      <c r="B33" s="94" t="s">
        <v>401</v>
      </c>
      <c r="C33" s="40" t="s">
        <v>402</v>
      </c>
      <c r="D33" s="41">
        <v>0</v>
      </c>
      <c r="E33" s="42">
        <v>0</v>
      </c>
      <c r="F33" s="43">
        <f t="shared" si="0"/>
        <v>0</v>
      </c>
      <c r="G33" s="41">
        <v>0</v>
      </c>
      <c r="H33" s="42">
        <v>0</v>
      </c>
      <c r="I33" s="44">
        <f t="shared" si="1"/>
        <v>0</v>
      </c>
      <c r="J33" s="41">
        <v>18484</v>
      </c>
      <c r="K33" s="42">
        <v>5453</v>
      </c>
      <c r="L33" s="42">
        <f t="shared" si="2"/>
        <v>23937</v>
      </c>
      <c r="M33" s="45">
        <f t="shared" si="3"/>
        <v>0</v>
      </c>
      <c r="N33" s="46">
        <v>10978</v>
      </c>
      <c r="O33" s="47">
        <v>2236</v>
      </c>
      <c r="P33" s="48">
        <f t="shared" si="4"/>
        <v>13214</v>
      </c>
      <c r="Q33" s="45">
        <f t="shared" si="5"/>
        <v>0</v>
      </c>
      <c r="R33" s="46">
        <v>21526</v>
      </c>
      <c r="S33" s="48">
        <v>6452</v>
      </c>
      <c r="T33" s="48">
        <f t="shared" si="6"/>
        <v>27978</v>
      </c>
      <c r="U33" s="45">
        <f t="shared" si="7"/>
        <v>0</v>
      </c>
      <c r="V33" s="46">
        <v>37619</v>
      </c>
      <c r="W33" s="48">
        <v>1514</v>
      </c>
      <c r="X33" s="48">
        <f t="shared" si="8"/>
        <v>39133</v>
      </c>
      <c r="Y33" s="45">
        <f t="shared" si="9"/>
        <v>0</v>
      </c>
      <c r="Z33" s="41">
        <f t="shared" si="10"/>
        <v>88607</v>
      </c>
      <c r="AA33" s="42">
        <f t="shared" si="11"/>
        <v>15655</v>
      </c>
      <c r="AB33" s="42">
        <f t="shared" si="12"/>
        <v>104262</v>
      </c>
      <c r="AC33" s="45">
        <f t="shared" si="13"/>
        <v>0</v>
      </c>
      <c r="AD33" s="41">
        <v>20601</v>
      </c>
      <c r="AE33" s="42">
        <v>6458</v>
      </c>
      <c r="AF33" s="42">
        <f t="shared" si="14"/>
        <v>27059</v>
      </c>
      <c r="AG33" s="45">
        <f t="shared" si="15"/>
        <v>0.9875094856385253</v>
      </c>
      <c r="AH33" s="45">
        <f t="shared" si="16"/>
        <v>0.4462101334121733</v>
      </c>
      <c r="AI33" s="14">
        <v>114647</v>
      </c>
      <c r="AJ33" s="14">
        <v>114647</v>
      </c>
      <c r="AK33" s="14">
        <v>113215</v>
      </c>
      <c r="AL33" s="14"/>
    </row>
    <row r="34" spans="1:38" s="15" customFormat="1" ht="12.75">
      <c r="A34" s="30" t="s">
        <v>95</v>
      </c>
      <c r="B34" s="94" t="s">
        <v>403</v>
      </c>
      <c r="C34" s="40" t="s">
        <v>404</v>
      </c>
      <c r="D34" s="41">
        <v>0</v>
      </c>
      <c r="E34" s="42">
        <v>0</v>
      </c>
      <c r="F34" s="43">
        <f t="shared" si="0"/>
        <v>0</v>
      </c>
      <c r="G34" s="41">
        <v>0</v>
      </c>
      <c r="H34" s="42">
        <v>0</v>
      </c>
      <c r="I34" s="44">
        <f t="shared" si="1"/>
        <v>0</v>
      </c>
      <c r="J34" s="41">
        <v>40061</v>
      </c>
      <c r="K34" s="42">
        <v>9987</v>
      </c>
      <c r="L34" s="42">
        <f t="shared" si="2"/>
        <v>50048</v>
      </c>
      <c r="M34" s="45">
        <f t="shared" si="3"/>
        <v>0</v>
      </c>
      <c r="N34" s="46">
        <v>61739</v>
      </c>
      <c r="O34" s="47">
        <v>71564</v>
      </c>
      <c r="P34" s="48">
        <f t="shared" si="4"/>
        <v>133303</v>
      </c>
      <c r="Q34" s="45">
        <f t="shared" si="5"/>
        <v>0</v>
      </c>
      <c r="R34" s="46">
        <v>47061</v>
      </c>
      <c r="S34" s="48">
        <v>21648</v>
      </c>
      <c r="T34" s="48">
        <f t="shared" si="6"/>
        <v>68709</v>
      </c>
      <c r="U34" s="45">
        <f t="shared" si="7"/>
        <v>0</v>
      </c>
      <c r="V34" s="46">
        <v>46010</v>
      </c>
      <c r="W34" s="48">
        <v>20533</v>
      </c>
      <c r="X34" s="48">
        <f t="shared" si="8"/>
        <v>66543</v>
      </c>
      <c r="Y34" s="45">
        <f t="shared" si="9"/>
        <v>0</v>
      </c>
      <c r="Z34" s="41">
        <f t="shared" si="10"/>
        <v>194871</v>
      </c>
      <c r="AA34" s="42">
        <f t="shared" si="11"/>
        <v>123732</v>
      </c>
      <c r="AB34" s="42">
        <f t="shared" si="12"/>
        <v>318603</v>
      </c>
      <c r="AC34" s="45">
        <f t="shared" si="13"/>
        <v>0</v>
      </c>
      <c r="AD34" s="41">
        <v>0</v>
      </c>
      <c r="AE34" s="42">
        <v>0</v>
      </c>
      <c r="AF34" s="42">
        <f t="shared" si="14"/>
        <v>0</v>
      </c>
      <c r="AG34" s="45">
        <f t="shared" si="15"/>
        <v>0</v>
      </c>
      <c r="AH34" s="45">
        <f t="shared" si="16"/>
        <v>0</v>
      </c>
      <c r="AI34" s="14">
        <v>0</v>
      </c>
      <c r="AJ34" s="14">
        <v>0</v>
      </c>
      <c r="AK34" s="14">
        <v>0</v>
      </c>
      <c r="AL34" s="14"/>
    </row>
    <row r="35" spans="1:38" s="15" customFormat="1" ht="12.75">
      <c r="A35" s="30" t="s">
        <v>114</v>
      </c>
      <c r="B35" s="94" t="s">
        <v>405</v>
      </c>
      <c r="C35" s="40" t="s">
        <v>406</v>
      </c>
      <c r="D35" s="41">
        <v>0</v>
      </c>
      <c r="E35" s="42">
        <v>38568</v>
      </c>
      <c r="F35" s="43">
        <f t="shared" si="0"/>
        <v>38568</v>
      </c>
      <c r="G35" s="41">
        <v>0</v>
      </c>
      <c r="H35" s="42">
        <v>38568</v>
      </c>
      <c r="I35" s="44">
        <f t="shared" si="1"/>
        <v>38568</v>
      </c>
      <c r="J35" s="41">
        <v>11021</v>
      </c>
      <c r="K35" s="42">
        <v>856</v>
      </c>
      <c r="L35" s="42">
        <f t="shared" si="2"/>
        <v>11877</v>
      </c>
      <c r="M35" s="45">
        <f t="shared" si="3"/>
        <v>0.3079495955196017</v>
      </c>
      <c r="N35" s="46">
        <v>12702</v>
      </c>
      <c r="O35" s="47">
        <v>161</v>
      </c>
      <c r="P35" s="48">
        <f t="shared" si="4"/>
        <v>12863</v>
      </c>
      <c r="Q35" s="45">
        <f t="shared" si="5"/>
        <v>0.3335148309479361</v>
      </c>
      <c r="R35" s="46">
        <v>31465</v>
      </c>
      <c r="S35" s="48">
        <v>280</v>
      </c>
      <c r="T35" s="48">
        <f t="shared" si="6"/>
        <v>31745</v>
      </c>
      <c r="U35" s="45">
        <f t="shared" si="7"/>
        <v>0.8230916822236051</v>
      </c>
      <c r="V35" s="46">
        <v>14263</v>
      </c>
      <c r="W35" s="48">
        <v>390</v>
      </c>
      <c r="X35" s="48">
        <f t="shared" si="8"/>
        <v>14653</v>
      </c>
      <c r="Y35" s="45">
        <f t="shared" si="9"/>
        <v>0.3799263638249326</v>
      </c>
      <c r="Z35" s="41">
        <f t="shared" si="10"/>
        <v>69451</v>
      </c>
      <c r="AA35" s="42">
        <f t="shared" si="11"/>
        <v>1687</v>
      </c>
      <c r="AB35" s="42">
        <f t="shared" si="12"/>
        <v>71138</v>
      </c>
      <c r="AC35" s="45">
        <f t="shared" si="13"/>
        <v>1.8444824725160756</v>
      </c>
      <c r="AD35" s="41">
        <v>0</v>
      </c>
      <c r="AE35" s="42">
        <v>0</v>
      </c>
      <c r="AF35" s="42">
        <f t="shared" si="14"/>
        <v>0</v>
      </c>
      <c r="AG35" s="45">
        <f t="shared" si="15"/>
        <v>0</v>
      </c>
      <c r="AH35" s="45">
        <f t="shared" si="16"/>
        <v>0</v>
      </c>
      <c r="AI35" s="14">
        <v>0</v>
      </c>
      <c r="AJ35" s="14">
        <v>0</v>
      </c>
      <c r="AK35" s="14">
        <v>0</v>
      </c>
      <c r="AL35" s="14"/>
    </row>
    <row r="36" spans="1:38" s="87" customFormat="1" ht="12.75">
      <c r="A36" s="95"/>
      <c r="B36" s="112" t="s">
        <v>642</v>
      </c>
      <c r="C36" s="33"/>
      <c r="D36" s="52">
        <f>SUM(D29:D35)</f>
        <v>196657</v>
      </c>
      <c r="E36" s="53">
        <f>SUM(E29:E35)</f>
        <v>73416</v>
      </c>
      <c r="F36" s="89">
        <f t="shared" si="0"/>
        <v>270073</v>
      </c>
      <c r="G36" s="52">
        <f>SUM(G29:G35)</f>
        <v>196657</v>
      </c>
      <c r="H36" s="53">
        <f>SUM(H29:H35)</f>
        <v>73416</v>
      </c>
      <c r="I36" s="54">
        <f t="shared" si="1"/>
        <v>270073</v>
      </c>
      <c r="J36" s="52">
        <f>SUM(J29:J35)</f>
        <v>146876</v>
      </c>
      <c r="K36" s="53">
        <f>SUM(K29:K35)</f>
        <v>19987</v>
      </c>
      <c r="L36" s="53">
        <f t="shared" si="2"/>
        <v>166863</v>
      </c>
      <c r="M36" s="55">
        <f t="shared" si="3"/>
        <v>0.6178440643825929</v>
      </c>
      <c r="N36" s="74">
        <f>SUM(N29:N35)</f>
        <v>173421</v>
      </c>
      <c r="O36" s="75">
        <f>SUM(O29:O35)</f>
        <v>83650</v>
      </c>
      <c r="P36" s="76">
        <f t="shared" si="4"/>
        <v>257071</v>
      </c>
      <c r="Q36" s="55">
        <f t="shared" si="5"/>
        <v>0.9518574607606092</v>
      </c>
      <c r="R36" s="74">
        <f>SUM(R29:R35)</f>
        <v>183722</v>
      </c>
      <c r="S36" s="76">
        <f>SUM(S29:S35)</f>
        <v>54331</v>
      </c>
      <c r="T36" s="76">
        <f t="shared" si="6"/>
        <v>238053</v>
      </c>
      <c r="U36" s="55">
        <f t="shared" si="7"/>
        <v>0.8814394626637984</v>
      </c>
      <c r="V36" s="74">
        <f>SUM(V29:V35)</f>
        <v>204896</v>
      </c>
      <c r="W36" s="76">
        <f>SUM(W29:W35)</f>
        <v>55127</v>
      </c>
      <c r="X36" s="76">
        <f t="shared" si="8"/>
        <v>260023</v>
      </c>
      <c r="Y36" s="55">
        <f t="shared" si="9"/>
        <v>0.9627878388435719</v>
      </c>
      <c r="Z36" s="52">
        <f t="shared" si="10"/>
        <v>708915</v>
      </c>
      <c r="AA36" s="53">
        <f t="shared" si="11"/>
        <v>213095</v>
      </c>
      <c r="AB36" s="53">
        <f t="shared" si="12"/>
        <v>922010</v>
      </c>
      <c r="AC36" s="55">
        <f t="shared" si="13"/>
        <v>3.4139288266505723</v>
      </c>
      <c r="AD36" s="52">
        <f>SUM(AD29:AD35)</f>
        <v>20601</v>
      </c>
      <c r="AE36" s="53">
        <f>SUM(AE29:AE35)</f>
        <v>6458</v>
      </c>
      <c r="AF36" s="53">
        <f t="shared" si="14"/>
        <v>27059</v>
      </c>
      <c r="AG36" s="55">
        <f t="shared" si="15"/>
        <v>1.0429230594782244</v>
      </c>
      <c r="AH36" s="55">
        <f t="shared" si="16"/>
        <v>8.609482981632729</v>
      </c>
      <c r="AI36" s="96">
        <f>SUM(AI29:AI35)</f>
        <v>114647</v>
      </c>
      <c r="AJ36" s="96">
        <f>SUM(AJ29:AJ35)</f>
        <v>114647</v>
      </c>
      <c r="AK36" s="96">
        <f>SUM(AK29:AK35)</f>
        <v>119568</v>
      </c>
      <c r="AL36" s="96"/>
    </row>
    <row r="37" spans="1:38" s="15" customFormat="1" ht="12.75">
      <c r="A37" s="30" t="s">
        <v>95</v>
      </c>
      <c r="B37" s="94" t="s">
        <v>407</v>
      </c>
      <c r="C37" s="40" t="s">
        <v>408</v>
      </c>
      <c r="D37" s="41">
        <v>0</v>
      </c>
      <c r="E37" s="42">
        <v>0</v>
      </c>
      <c r="F37" s="43">
        <f t="shared" si="0"/>
        <v>0</v>
      </c>
      <c r="G37" s="41">
        <v>0</v>
      </c>
      <c r="H37" s="42">
        <v>0</v>
      </c>
      <c r="I37" s="44">
        <f t="shared" si="1"/>
        <v>0</v>
      </c>
      <c r="J37" s="41">
        <v>14141</v>
      </c>
      <c r="K37" s="42">
        <v>1210</v>
      </c>
      <c r="L37" s="42">
        <f t="shared" si="2"/>
        <v>15351</v>
      </c>
      <c r="M37" s="45">
        <f t="shared" si="3"/>
        <v>0</v>
      </c>
      <c r="N37" s="46">
        <v>16762</v>
      </c>
      <c r="O37" s="47">
        <v>2505</v>
      </c>
      <c r="P37" s="48">
        <f t="shared" si="4"/>
        <v>19267</v>
      </c>
      <c r="Q37" s="45">
        <f t="shared" si="5"/>
        <v>0</v>
      </c>
      <c r="R37" s="46">
        <v>15735</v>
      </c>
      <c r="S37" s="48">
        <v>0</v>
      </c>
      <c r="T37" s="48">
        <f t="shared" si="6"/>
        <v>15735</v>
      </c>
      <c r="U37" s="45">
        <f t="shared" si="7"/>
        <v>0</v>
      </c>
      <c r="V37" s="46">
        <v>9324</v>
      </c>
      <c r="W37" s="48">
        <v>489</v>
      </c>
      <c r="X37" s="48">
        <f t="shared" si="8"/>
        <v>9813</v>
      </c>
      <c r="Y37" s="45">
        <f t="shared" si="9"/>
        <v>0</v>
      </c>
      <c r="Z37" s="41">
        <f t="shared" si="10"/>
        <v>55962</v>
      </c>
      <c r="AA37" s="42">
        <f t="shared" si="11"/>
        <v>4204</v>
      </c>
      <c r="AB37" s="42">
        <f t="shared" si="12"/>
        <v>60166</v>
      </c>
      <c r="AC37" s="45">
        <f t="shared" si="13"/>
        <v>0</v>
      </c>
      <c r="AD37" s="41">
        <v>0</v>
      </c>
      <c r="AE37" s="42">
        <v>0</v>
      </c>
      <c r="AF37" s="42">
        <f t="shared" si="14"/>
        <v>0</v>
      </c>
      <c r="AG37" s="45">
        <f t="shared" si="15"/>
        <v>0</v>
      </c>
      <c r="AH37" s="45">
        <f t="shared" si="16"/>
        <v>0</v>
      </c>
      <c r="AI37" s="14">
        <v>0</v>
      </c>
      <c r="AJ37" s="14">
        <v>0</v>
      </c>
      <c r="AK37" s="14">
        <v>0</v>
      </c>
      <c r="AL37" s="14"/>
    </row>
    <row r="38" spans="1:38" s="15" customFormat="1" ht="12.75">
      <c r="A38" s="30" t="s">
        <v>95</v>
      </c>
      <c r="B38" s="94" t="s">
        <v>409</v>
      </c>
      <c r="C38" s="40" t="s">
        <v>410</v>
      </c>
      <c r="D38" s="41">
        <v>109172</v>
      </c>
      <c r="E38" s="42">
        <v>82426</v>
      </c>
      <c r="F38" s="43">
        <f t="shared" si="0"/>
        <v>191598</v>
      </c>
      <c r="G38" s="41">
        <v>109172</v>
      </c>
      <c r="H38" s="42">
        <v>57607</v>
      </c>
      <c r="I38" s="44">
        <f t="shared" si="1"/>
        <v>166779</v>
      </c>
      <c r="J38" s="41">
        <v>21314</v>
      </c>
      <c r="K38" s="42">
        <v>7511</v>
      </c>
      <c r="L38" s="42">
        <f t="shared" si="2"/>
        <v>28825</v>
      </c>
      <c r="M38" s="45">
        <f t="shared" si="3"/>
        <v>0.15044520297706657</v>
      </c>
      <c r="N38" s="46">
        <v>30849</v>
      </c>
      <c r="O38" s="47">
        <v>13153</v>
      </c>
      <c r="P38" s="48">
        <f t="shared" si="4"/>
        <v>44002</v>
      </c>
      <c r="Q38" s="45">
        <f t="shared" si="5"/>
        <v>0.26383417576553403</v>
      </c>
      <c r="R38" s="46">
        <v>11928</v>
      </c>
      <c r="S38" s="48">
        <v>7688</v>
      </c>
      <c r="T38" s="48">
        <f t="shared" si="6"/>
        <v>19616</v>
      </c>
      <c r="U38" s="45">
        <f t="shared" si="7"/>
        <v>0.11761672632645596</v>
      </c>
      <c r="V38" s="46">
        <v>-7518</v>
      </c>
      <c r="W38" s="48">
        <v>7904</v>
      </c>
      <c r="X38" s="48">
        <f t="shared" si="8"/>
        <v>386</v>
      </c>
      <c r="Y38" s="45">
        <f t="shared" si="9"/>
        <v>0.002314440067394576</v>
      </c>
      <c r="Z38" s="41">
        <f t="shared" si="10"/>
        <v>56573</v>
      </c>
      <c r="AA38" s="42">
        <f t="shared" si="11"/>
        <v>36256</v>
      </c>
      <c r="AB38" s="42">
        <f t="shared" si="12"/>
        <v>92829</v>
      </c>
      <c r="AC38" s="45">
        <f t="shared" si="13"/>
        <v>0.5565988523735003</v>
      </c>
      <c r="AD38" s="41">
        <v>0</v>
      </c>
      <c r="AE38" s="42">
        <v>0</v>
      </c>
      <c r="AF38" s="42">
        <f t="shared" si="14"/>
        <v>0</v>
      </c>
      <c r="AG38" s="45">
        <f t="shared" si="15"/>
        <v>0</v>
      </c>
      <c r="AH38" s="45">
        <f t="shared" si="16"/>
        <v>0</v>
      </c>
      <c r="AI38" s="14">
        <v>0</v>
      </c>
      <c r="AJ38" s="14">
        <v>0</v>
      </c>
      <c r="AK38" s="14">
        <v>0</v>
      </c>
      <c r="AL38" s="14"/>
    </row>
    <row r="39" spans="1:38" s="15" customFormat="1" ht="12.75">
      <c r="A39" s="30" t="s">
        <v>95</v>
      </c>
      <c r="B39" s="94" t="s">
        <v>411</v>
      </c>
      <c r="C39" s="40" t="s">
        <v>412</v>
      </c>
      <c r="D39" s="41">
        <v>0</v>
      </c>
      <c r="E39" s="42">
        <v>0</v>
      </c>
      <c r="F39" s="43">
        <f t="shared" si="0"/>
        <v>0</v>
      </c>
      <c r="G39" s="41">
        <v>0</v>
      </c>
      <c r="H39" s="42">
        <v>0</v>
      </c>
      <c r="I39" s="44">
        <f t="shared" si="1"/>
        <v>0</v>
      </c>
      <c r="J39" s="41">
        <v>6994</v>
      </c>
      <c r="K39" s="42">
        <v>2830</v>
      </c>
      <c r="L39" s="42">
        <f t="shared" si="2"/>
        <v>9824</v>
      </c>
      <c r="M39" s="45">
        <f t="shared" si="3"/>
        <v>0</v>
      </c>
      <c r="N39" s="46">
        <v>0</v>
      </c>
      <c r="O39" s="47">
        <v>13841</v>
      </c>
      <c r="P39" s="48">
        <f t="shared" si="4"/>
        <v>13841</v>
      </c>
      <c r="Q39" s="45">
        <f t="shared" si="5"/>
        <v>0</v>
      </c>
      <c r="R39" s="46">
        <v>0</v>
      </c>
      <c r="S39" s="48">
        <v>9273</v>
      </c>
      <c r="T39" s="48">
        <f t="shared" si="6"/>
        <v>9273</v>
      </c>
      <c r="U39" s="45">
        <f t="shared" si="7"/>
        <v>0</v>
      </c>
      <c r="V39" s="46">
        <v>0</v>
      </c>
      <c r="W39" s="48">
        <v>8418</v>
      </c>
      <c r="X39" s="48">
        <f t="shared" si="8"/>
        <v>8418</v>
      </c>
      <c r="Y39" s="45">
        <f t="shared" si="9"/>
        <v>0</v>
      </c>
      <c r="Z39" s="41">
        <f t="shared" si="10"/>
        <v>6994</v>
      </c>
      <c r="AA39" s="42">
        <f t="shared" si="11"/>
        <v>34362</v>
      </c>
      <c r="AB39" s="42">
        <f t="shared" si="12"/>
        <v>41356</v>
      </c>
      <c r="AC39" s="45">
        <f t="shared" si="13"/>
        <v>0</v>
      </c>
      <c r="AD39" s="41">
        <v>0</v>
      </c>
      <c r="AE39" s="42">
        <v>0</v>
      </c>
      <c r="AF39" s="42">
        <f t="shared" si="14"/>
        <v>0</v>
      </c>
      <c r="AG39" s="45">
        <f t="shared" si="15"/>
        <v>0</v>
      </c>
      <c r="AH39" s="45">
        <f t="shared" si="16"/>
        <v>0</v>
      </c>
      <c r="AI39" s="14">
        <v>0</v>
      </c>
      <c r="AJ39" s="14">
        <v>0</v>
      </c>
      <c r="AK39" s="14">
        <v>0</v>
      </c>
      <c r="AL39" s="14"/>
    </row>
    <row r="40" spans="1:38" s="15" customFormat="1" ht="12.75">
      <c r="A40" s="30" t="s">
        <v>95</v>
      </c>
      <c r="B40" s="94" t="s">
        <v>413</v>
      </c>
      <c r="C40" s="40" t="s">
        <v>414</v>
      </c>
      <c r="D40" s="41">
        <v>0</v>
      </c>
      <c r="E40" s="42">
        <v>0</v>
      </c>
      <c r="F40" s="43">
        <f t="shared" si="0"/>
        <v>0</v>
      </c>
      <c r="G40" s="41">
        <v>0</v>
      </c>
      <c r="H40" s="42">
        <v>0</v>
      </c>
      <c r="I40" s="44">
        <f t="shared" si="1"/>
        <v>0</v>
      </c>
      <c r="J40" s="41">
        <v>3805</v>
      </c>
      <c r="K40" s="42">
        <v>45</v>
      </c>
      <c r="L40" s="42">
        <f t="shared" si="2"/>
        <v>3850</v>
      </c>
      <c r="M40" s="45">
        <f t="shared" si="3"/>
        <v>0</v>
      </c>
      <c r="N40" s="46">
        <v>0</v>
      </c>
      <c r="O40" s="47">
        <v>0</v>
      </c>
      <c r="P40" s="48">
        <f t="shared" si="4"/>
        <v>0</v>
      </c>
      <c r="Q40" s="45">
        <f t="shared" si="5"/>
        <v>0</v>
      </c>
      <c r="R40" s="46">
        <v>6963</v>
      </c>
      <c r="S40" s="48">
        <v>0</v>
      </c>
      <c r="T40" s="48">
        <f t="shared" si="6"/>
        <v>6963</v>
      </c>
      <c r="U40" s="45">
        <f t="shared" si="7"/>
        <v>0</v>
      </c>
      <c r="V40" s="46">
        <v>0</v>
      </c>
      <c r="W40" s="48">
        <v>0</v>
      </c>
      <c r="X40" s="48">
        <f t="shared" si="8"/>
        <v>0</v>
      </c>
      <c r="Y40" s="45">
        <f t="shared" si="9"/>
        <v>0</v>
      </c>
      <c r="Z40" s="41">
        <f t="shared" si="10"/>
        <v>10768</v>
      </c>
      <c r="AA40" s="42">
        <f t="shared" si="11"/>
        <v>45</v>
      </c>
      <c r="AB40" s="42">
        <f t="shared" si="12"/>
        <v>10813</v>
      </c>
      <c r="AC40" s="45">
        <f t="shared" si="13"/>
        <v>0</v>
      </c>
      <c r="AD40" s="41">
        <v>0</v>
      </c>
      <c r="AE40" s="42">
        <v>0</v>
      </c>
      <c r="AF40" s="42">
        <f t="shared" si="14"/>
        <v>0</v>
      </c>
      <c r="AG40" s="45">
        <f t="shared" si="15"/>
        <v>0</v>
      </c>
      <c r="AH40" s="45">
        <f t="shared" si="16"/>
        <v>0</v>
      </c>
      <c r="AI40" s="14">
        <v>0</v>
      </c>
      <c r="AJ40" s="14">
        <v>0</v>
      </c>
      <c r="AK40" s="14">
        <v>0</v>
      </c>
      <c r="AL40" s="14"/>
    </row>
    <row r="41" spans="1:38" s="15" customFormat="1" ht="12.75">
      <c r="A41" s="30" t="s">
        <v>95</v>
      </c>
      <c r="B41" s="94" t="s">
        <v>415</v>
      </c>
      <c r="C41" s="40" t="s">
        <v>416</v>
      </c>
      <c r="D41" s="41">
        <v>0</v>
      </c>
      <c r="E41" s="42">
        <v>0</v>
      </c>
      <c r="F41" s="43">
        <f t="shared" si="0"/>
        <v>0</v>
      </c>
      <c r="G41" s="41">
        <v>0</v>
      </c>
      <c r="H41" s="42">
        <v>0</v>
      </c>
      <c r="I41" s="44">
        <f t="shared" si="1"/>
        <v>0</v>
      </c>
      <c r="J41" s="41">
        <v>0</v>
      </c>
      <c r="K41" s="42">
        <v>13209</v>
      </c>
      <c r="L41" s="42">
        <f t="shared" si="2"/>
        <v>13209</v>
      </c>
      <c r="M41" s="45">
        <f t="shared" si="3"/>
        <v>0</v>
      </c>
      <c r="N41" s="46">
        <v>21769</v>
      </c>
      <c r="O41" s="47">
        <v>13209</v>
      </c>
      <c r="P41" s="48">
        <f t="shared" si="4"/>
        <v>34978</v>
      </c>
      <c r="Q41" s="45">
        <f t="shared" si="5"/>
        <v>0</v>
      </c>
      <c r="R41" s="46">
        <v>-2215</v>
      </c>
      <c r="S41" s="48">
        <v>4612</v>
      </c>
      <c r="T41" s="48">
        <f t="shared" si="6"/>
        <v>2397</v>
      </c>
      <c r="U41" s="45">
        <f t="shared" si="7"/>
        <v>0</v>
      </c>
      <c r="V41" s="46">
        <v>-10268</v>
      </c>
      <c r="W41" s="48">
        <v>-6692</v>
      </c>
      <c r="X41" s="48">
        <f t="shared" si="8"/>
        <v>-16960</v>
      </c>
      <c r="Y41" s="45">
        <f t="shared" si="9"/>
        <v>0</v>
      </c>
      <c r="Z41" s="41">
        <f t="shared" si="10"/>
        <v>9286</v>
      </c>
      <c r="AA41" s="42">
        <f t="shared" si="11"/>
        <v>24338</v>
      </c>
      <c r="AB41" s="42">
        <f t="shared" si="12"/>
        <v>33624</v>
      </c>
      <c r="AC41" s="45">
        <f t="shared" si="13"/>
        <v>0</v>
      </c>
      <c r="AD41" s="41">
        <v>20417</v>
      </c>
      <c r="AE41" s="42">
        <v>9264</v>
      </c>
      <c r="AF41" s="42">
        <f t="shared" si="14"/>
        <v>29681</v>
      </c>
      <c r="AG41" s="45">
        <f t="shared" si="15"/>
        <v>2.347658090660635</v>
      </c>
      <c r="AH41" s="45">
        <f t="shared" si="16"/>
        <v>-1.5714093190930225</v>
      </c>
      <c r="AI41" s="14">
        <v>63666</v>
      </c>
      <c r="AJ41" s="14">
        <v>63666</v>
      </c>
      <c r="AK41" s="14">
        <v>149466</v>
      </c>
      <c r="AL41" s="14"/>
    </row>
    <row r="42" spans="1:38" s="15" customFormat="1" ht="12.75">
      <c r="A42" s="30" t="s">
        <v>114</v>
      </c>
      <c r="B42" s="94" t="s">
        <v>417</v>
      </c>
      <c r="C42" s="40" t="s">
        <v>418</v>
      </c>
      <c r="D42" s="41">
        <v>277625</v>
      </c>
      <c r="E42" s="42">
        <v>513772</v>
      </c>
      <c r="F42" s="43">
        <f t="shared" si="0"/>
        <v>791397</v>
      </c>
      <c r="G42" s="41">
        <v>277625</v>
      </c>
      <c r="H42" s="42">
        <v>513772</v>
      </c>
      <c r="I42" s="44">
        <f t="shared" si="1"/>
        <v>791397</v>
      </c>
      <c r="J42" s="41">
        <v>51618</v>
      </c>
      <c r="K42" s="42">
        <v>23191</v>
      </c>
      <c r="L42" s="42">
        <f t="shared" si="2"/>
        <v>74809</v>
      </c>
      <c r="M42" s="45">
        <f t="shared" si="3"/>
        <v>0.09452777809367485</v>
      </c>
      <c r="N42" s="46">
        <v>72838</v>
      </c>
      <c r="O42" s="47">
        <v>69308</v>
      </c>
      <c r="P42" s="48">
        <f t="shared" si="4"/>
        <v>142146</v>
      </c>
      <c r="Q42" s="45">
        <f t="shared" si="5"/>
        <v>0.1796140243139663</v>
      </c>
      <c r="R42" s="46">
        <v>67854</v>
      </c>
      <c r="S42" s="48">
        <v>114081</v>
      </c>
      <c r="T42" s="48">
        <f t="shared" si="6"/>
        <v>181935</v>
      </c>
      <c r="U42" s="45">
        <f t="shared" si="7"/>
        <v>0.2298909396927206</v>
      </c>
      <c r="V42" s="46">
        <v>68954</v>
      </c>
      <c r="W42" s="48">
        <v>65907</v>
      </c>
      <c r="X42" s="48">
        <f t="shared" si="8"/>
        <v>134861</v>
      </c>
      <c r="Y42" s="45">
        <f t="shared" si="9"/>
        <v>0.17040878345508007</v>
      </c>
      <c r="Z42" s="41">
        <f t="shared" si="10"/>
        <v>261264</v>
      </c>
      <c r="AA42" s="42">
        <f t="shared" si="11"/>
        <v>272487</v>
      </c>
      <c r="AB42" s="42">
        <f t="shared" si="12"/>
        <v>533751</v>
      </c>
      <c r="AC42" s="45">
        <f t="shared" si="13"/>
        <v>0.6744415255554418</v>
      </c>
      <c r="AD42" s="41">
        <v>72960</v>
      </c>
      <c r="AE42" s="42">
        <v>56543</v>
      </c>
      <c r="AF42" s="42">
        <f t="shared" si="14"/>
        <v>129503</v>
      </c>
      <c r="AG42" s="45">
        <f t="shared" si="15"/>
        <v>1.478579862001235</v>
      </c>
      <c r="AH42" s="45">
        <f t="shared" si="16"/>
        <v>0.04137355891369321</v>
      </c>
      <c r="AI42" s="14">
        <v>276959</v>
      </c>
      <c r="AJ42" s="14">
        <v>276959</v>
      </c>
      <c r="AK42" s="14">
        <v>409506</v>
      </c>
      <c r="AL42" s="14"/>
    </row>
    <row r="43" spans="1:38" s="87" customFormat="1" ht="12.75">
      <c r="A43" s="95"/>
      <c r="B43" s="112" t="s">
        <v>643</v>
      </c>
      <c r="C43" s="33"/>
      <c r="D43" s="52">
        <f>SUM(D37:D42)</f>
        <v>386797</v>
      </c>
      <c r="E43" s="53">
        <f>SUM(E37:E42)</f>
        <v>596198</v>
      </c>
      <c r="F43" s="54">
        <f t="shared" si="0"/>
        <v>982995</v>
      </c>
      <c r="G43" s="52">
        <f>SUM(G37:G42)</f>
        <v>386797</v>
      </c>
      <c r="H43" s="53">
        <f>SUM(H37:H42)</f>
        <v>571379</v>
      </c>
      <c r="I43" s="89">
        <f t="shared" si="1"/>
        <v>958176</v>
      </c>
      <c r="J43" s="52">
        <f>SUM(J37:J42)</f>
        <v>97872</v>
      </c>
      <c r="K43" s="90">
        <f>SUM(K37:K42)</f>
        <v>47996</v>
      </c>
      <c r="L43" s="53">
        <f t="shared" si="2"/>
        <v>145868</v>
      </c>
      <c r="M43" s="55">
        <f t="shared" si="3"/>
        <v>0.1483913956835996</v>
      </c>
      <c r="N43" s="74">
        <f>SUM(N37:N42)</f>
        <v>142218</v>
      </c>
      <c r="O43" s="75">
        <f>SUM(O37:O42)</f>
        <v>112016</v>
      </c>
      <c r="P43" s="76">
        <f t="shared" si="4"/>
        <v>254234</v>
      </c>
      <c r="Q43" s="55">
        <f t="shared" si="5"/>
        <v>0.26533121263734427</v>
      </c>
      <c r="R43" s="74">
        <f>SUM(R37:R42)</f>
        <v>100265</v>
      </c>
      <c r="S43" s="76">
        <f>SUM(S37:S42)</f>
        <v>135654</v>
      </c>
      <c r="T43" s="76">
        <f t="shared" si="6"/>
        <v>235919</v>
      </c>
      <c r="U43" s="55">
        <f t="shared" si="7"/>
        <v>0.24621677019670707</v>
      </c>
      <c r="V43" s="74">
        <f>SUM(V37:V42)</f>
        <v>60492</v>
      </c>
      <c r="W43" s="76">
        <f>SUM(W37:W42)</f>
        <v>76026</v>
      </c>
      <c r="X43" s="76">
        <f t="shared" si="8"/>
        <v>136518</v>
      </c>
      <c r="Y43" s="55">
        <f t="shared" si="9"/>
        <v>0.14247695621681195</v>
      </c>
      <c r="Z43" s="52">
        <f t="shared" si="10"/>
        <v>400847</v>
      </c>
      <c r="AA43" s="53">
        <f t="shared" si="11"/>
        <v>371692</v>
      </c>
      <c r="AB43" s="53">
        <f t="shared" si="12"/>
        <v>772539</v>
      </c>
      <c r="AC43" s="55">
        <f t="shared" si="13"/>
        <v>0.8062600190361687</v>
      </c>
      <c r="AD43" s="52">
        <f>SUM(AD37:AD42)</f>
        <v>93377</v>
      </c>
      <c r="AE43" s="53">
        <f>SUM(AE37:AE42)</f>
        <v>65807</v>
      </c>
      <c r="AF43" s="53">
        <f t="shared" si="14"/>
        <v>159184</v>
      </c>
      <c r="AG43" s="55">
        <f t="shared" si="15"/>
        <v>1.6410187155963303</v>
      </c>
      <c r="AH43" s="55">
        <f t="shared" si="16"/>
        <v>-0.1423886822796261</v>
      </c>
      <c r="AI43" s="96">
        <f>SUM(AI37:AI42)</f>
        <v>340625</v>
      </c>
      <c r="AJ43" s="96">
        <f>SUM(AJ37:AJ42)</f>
        <v>340625</v>
      </c>
      <c r="AK43" s="96">
        <f>SUM(AK37:AK42)</f>
        <v>558972</v>
      </c>
      <c r="AL43" s="96"/>
    </row>
    <row r="44" spans="1:38" s="87" customFormat="1" ht="12.75">
      <c r="A44" s="95"/>
      <c r="B44" s="112" t="s">
        <v>644</v>
      </c>
      <c r="C44" s="33"/>
      <c r="D44" s="52">
        <f>SUM(D9:D14,D16:D20,D22:D27,D29:D35,D37:D42)</f>
        <v>2378307</v>
      </c>
      <c r="E44" s="53">
        <f>SUM(E9:E14,E16:E20,E22:E27,E29:E35,E37:E42)</f>
        <v>2557308</v>
      </c>
      <c r="F44" s="54">
        <f t="shared" si="0"/>
        <v>4935615</v>
      </c>
      <c r="G44" s="52">
        <f>SUM(G9:G14,G16:G20,G22:G27,G29:G35,G37:G42)</f>
        <v>2480821</v>
      </c>
      <c r="H44" s="53">
        <f>SUM(H9:H14,H16:H20,H22:H27,H29:H35,H37:H42)</f>
        <v>2488816</v>
      </c>
      <c r="I44" s="89">
        <f t="shared" si="1"/>
        <v>4969637</v>
      </c>
      <c r="J44" s="52">
        <f>SUM(J9:J14,J16:J20,J22:J27,J29:J35,J37:J42)</f>
        <v>599953</v>
      </c>
      <c r="K44" s="90">
        <f>SUM(K9:K14,K16:K20,K22:K27,K29:K35,K37:K42)</f>
        <v>454261</v>
      </c>
      <c r="L44" s="53">
        <f t="shared" si="2"/>
        <v>1054214</v>
      </c>
      <c r="M44" s="55">
        <f t="shared" si="3"/>
        <v>0.21359324015345604</v>
      </c>
      <c r="N44" s="74">
        <f>SUM(N9:N14,N16:N20,N22:N27,N29:N35,N37:N42)</f>
        <v>1034770</v>
      </c>
      <c r="O44" s="75">
        <f>SUM(O9:O14,O16:O20,O22:O27,O29:O35,O37:O42)</f>
        <v>868231</v>
      </c>
      <c r="P44" s="76">
        <f t="shared" si="4"/>
        <v>1903001</v>
      </c>
      <c r="Q44" s="55">
        <f t="shared" si="5"/>
        <v>0.3829255537175049</v>
      </c>
      <c r="R44" s="74">
        <f>SUM(R9:R14,R16:R20,R22:R27,R29:R35,R37:R42)</f>
        <v>1708418</v>
      </c>
      <c r="S44" s="76">
        <f>SUM(S9:S14,S16:S20,S22:S27,S29:S35,S37:S42)</f>
        <v>630613</v>
      </c>
      <c r="T44" s="76">
        <f t="shared" si="6"/>
        <v>2339031</v>
      </c>
      <c r="U44" s="55">
        <f t="shared" si="7"/>
        <v>0.4706643563704955</v>
      </c>
      <c r="V44" s="74">
        <f>SUM(V9:V14,V16:V20,V22:V27,V29:V35,V37:V42)</f>
        <v>1430035</v>
      </c>
      <c r="W44" s="76">
        <f>SUM(W9:W14,W16:W20,W22:W27,W29:W35,W37:W42)</f>
        <v>778719</v>
      </c>
      <c r="X44" s="76">
        <f t="shared" si="8"/>
        <v>2208754</v>
      </c>
      <c r="Y44" s="55">
        <f t="shared" si="9"/>
        <v>0.44444976564686717</v>
      </c>
      <c r="Z44" s="52">
        <f t="shared" si="10"/>
        <v>4773176</v>
      </c>
      <c r="AA44" s="53">
        <f t="shared" si="11"/>
        <v>2731824</v>
      </c>
      <c r="AB44" s="53">
        <f t="shared" si="12"/>
        <v>7505000</v>
      </c>
      <c r="AC44" s="55">
        <f t="shared" si="13"/>
        <v>1.5101706623642732</v>
      </c>
      <c r="AD44" s="52">
        <f>SUM(AD9:AD14,AD16:AD20,AD22:AD27,AD29:AD35,AD37:AD42)</f>
        <v>377252</v>
      </c>
      <c r="AE44" s="53">
        <f>SUM(AE9:AE14,AE16:AE20,AE22:AE27,AE29:AE35,AE37:AE42)</f>
        <v>329221</v>
      </c>
      <c r="AF44" s="53">
        <f t="shared" si="14"/>
        <v>706473</v>
      </c>
      <c r="AG44" s="55">
        <f t="shared" si="15"/>
        <v>0.9478060516789106</v>
      </c>
      <c r="AH44" s="55">
        <f t="shared" si="16"/>
        <v>2.1264521078654104</v>
      </c>
      <c r="AI44" s="96">
        <f>SUM(AI9:AI14,AI16:AI20,AI22:AI27,AI29:AI35,AI37:AI42)</f>
        <v>3617475</v>
      </c>
      <c r="AJ44" s="96">
        <f>SUM(AJ9:AJ14,AJ16:AJ20,AJ22:AJ27,AJ29:AJ35,AJ37:AJ42)</f>
        <v>3562846</v>
      </c>
      <c r="AK44" s="96">
        <f>SUM(AK9:AK14,AK16:AK20,AK22:AK27,AK29:AK35,AK37:AK42)</f>
        <v>3376887</v>
      </c>
      <c r="AL44" s="96"/>
    </row>
    <row r="45" spans="1:38" s="15" customFormat="1" ht="12.75">
      <c r="A45" s="97"/>
      <c r="B45" s="98"/>
      <c r="C45" s="99"/>
      <c r="D45" s="100"/>
      <c r="E45" s="100"/>
      <c r="F45" s="101"/>
      <c r="G45" s="102"/>
      <c r="H45" s="100"/>
      <c r="I45" s="103"/>
      <c r="J45" s="102"/>
      <c r="K45" s="104"/>
      <c r="L45" s="100"/>
      <c r="M45" s="103"/>
      <c r="N45" s="102"/>
      <c r="O45" s="104"/>
      <c r="P45" s="100"/>
      <c r="Q45" s="103"/>
      <c r="R45" s="102"/>
      <c r="S45" s="104"/>
      <c r="T45" s="100"/>
      <c r="U45" s="103"/>
      <c r="V45" s="102"/>
      <c r="W45" s="104"/>
      <c r="X45" s="100"/>
      <c r="Y45" s="103"/>
      <c r="Z45" s="102"/>
      <c r="AA45" s="104"/>
      <c r="AB45" s="100"/>
      <c r="AC45" s="103"/>
      <c r="AD45" s="102"/>
      <c r="AE45" s="100"/>
      <c r="AF45" s="100"/>
      <c r="AG45" s="103"/>
      <c r="AH45" s="103"/>
      <c r="AI45" s="14"/>
      <c r="AJ45" s="14"/>
      <c r="AK45" s="14"/>
      <c r="AL45" s="14"/>
    </row>
    <row r="46" spans="1:38" s="106" customFormat="1" ht="12.7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</row>
    <row r="47" spans="1:38" s="107" customFormat="1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</row>
    <row r="48" spans="1:38" s="107" customFormat="1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</row>
    <row r="49" spans="1:38" s="107" customFormat="1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</row>
    <row r="50" spans="1:38" s="107" customFormat="1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</row>
    <row r="51" spans="1:38" s="107" customFormat="1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</row>
    <row r="52" spans="1:38" s="107" customFormat="1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</row>
    <row r="53" spans="1:38" s="107" customFormat="1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</row>
    <row r="54" spans="1:38" s="107" customFormat="1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</row>
    <row r="55" spans="1:38" s="107" customFormat="1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</row>
    <row r="56" spans="1:38" s="107" customFormat="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</row>
    <row r="57" spans="1:38" s="107" customFormat="1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</row>
    <row r="58" spans="1:38" s="107" customFormat="1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</row>
    <row r="59" spans="1:38" s="107" customFormat="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</row>
    <row r="60" spans="1:38" s="107" customFormat="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</row>
    <row r="61" spans="1:38" s="107" customFormat="1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</row>
    <row r="62" spans="1:38" s="107" customFormat="1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</row>
    <row r="63" spans="1:38" s="107" customFormat="1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</row>
    <row r="64" spans="1:38" s="107" customFormat="1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</row>
    <row r="65" spans="1:38" s="107" customFormat="1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</row>
    <row r="66" spans="1:38" s="107" customFormat="1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</row>
    <row r="67" spans="1:38" s="107" customFormat="1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</row>
    <row r="68" spans="1:38" s="107" customFormat="1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</row>
    <row r="69" spans="1:38" s="107" customFormat="1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</row>
    <row r="70" spans="1:38" s="107" customFormat="1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</row>
    <row r="71" spans="1:38" s="107" customFormat="1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</row>
    <row r="72" spans="1:38" s="107" customFormat="1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</row>
    <row r="73" spans="1:38" s="107" customFormat="1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</row>
    <row r="74" spans="1:38" s="107" customFormat="1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</row>
    <row r="75" spans="1:38" s="107" customFormat="1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</row>
    <row r="76" spans="1:38" s="107" customFormat="1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</row>
    <row r="77" spans="1:38" s="107" customFormat="1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</row>
    <row r="78" spans="1:38" s="107" customFormat="1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</row>
    <row r="79" spans="1:38" s="107" customFormat="1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</row>
    <row r="80" spans="1:38" s="107" customFormat="1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</row>
    <row r="81" spans="1:38" s="107" customFormat="1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</row>
    <row r="82" spans="1:38" s="107" customFormat="1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</row>
    <row r="83" spans="1:38" s="107" customFormat="1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</row>
    <row r="84" spans="1:38" s="107" customFormat="1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</row>
    <row r="85" s="107" customFormat="1" ht="12.75"/>
    <row r="86" s="107" customFormat="1" ht="12.75"/>
    <row r="87" s="107" customFormat="1" ht="12.75"/>
    <row r="88" s="107" customFormat="1" ht="12.75"/>
    <row r="89" s="107" customFormat="1" ht="12.75"/>
    <row r="90" s="107" customFormat="1" ht="12.75"/>
    <row r="91" s="107" customFormat="1" ht="12.75"/>
    <row r="92" s="107" customFormat="1" ht="12.75"/>
    <row r="93" s="107" customFormat="1" ht="12.75"/>
    <row r="94" s="107" customFormat="1" ht="12.75"/>
    <row r="95" s="107" customFormat="1" ht="12.75"/>
    <row r="96" s="107" customFormat="1" ht="12.75"/>
    <row r="97" s="107" customFormat="1" ht="12.75"/>
    <row r="98" s="107" customFormat="1" ht="12.75"/>
    <row r="99" s="107" customFormat="1" ht="12.75"/>
    <row r="100" s="107" customFormat="1" ht="12.75"/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A8">
      <selection activeCell="G9" sqref="G9:H33"/>
    </sheetView>
  </sheetViews>
  <sheetFormatPr defaultColWidth="9.140625" defaultRowHeight="12.75"/>
  <cols>
    <col min="1" max="1" width="2.42187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7" t="s">
        <v>0</v>
      </c>
      <c r="E4" s="117"/>
      <c r="F4" s="117"/>
      <c r="G4" s="117" t="s">
        <v>1</v>
      </c>
      <c r="H4" s="117"/>
      <c r="I4" s="117"/>
      <c r="J4" s="114" t="s">
        <v>2</v>
      </c>
      <c r="K4" s="115"/>
      <c r="L4" s="115"/>
      <c r="M4" s="116"/>
      <c r="N4" s="114" t="s">
        <v>3</v>
      </c>
      <c r="O4" s="118"/>
      <c r="P4" s="118"/>
      <c r="Q4" s="119"/>
      <c r="R4" s="114" t="s">
        <v>4</v>
      </c>
      <c r="S4" s="118"/>
      <c r="T4" s="118"/>
      <c r="U4" s="119"/>
      <c r="V4" s="114" t="s">
        <v>5</v>
      </c>
      <c r="W4" s="120"/>
      <c r="X4" s="120"/>
      <c r="Y4" s="121"/>
      <c r="Z4" s="114" t="s">
        <v>6</v>
      </c>
      <c r="AA4" s="115"/>
      <c r="AB4" s="115"/>
      <c r="AC4" s="116"/>
      <c r="AD4" s="114" t="s">
        <v>7</v>
      </c>
      <c r="AE4" s="115"/>
      <c r="AF4" s="115"/>
      <c r="AG4" s="116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93" t="s">
        <v>30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 t="s">
        <v>95</v>
      </c>
      <c r="B9" s="94" t="s">
        <v>419</v>
      </c>
      <c r="C9" s="40" t="s">
        <v>420</v>
      </c>
      <c r="D9" s="41">
        <v>130664</v>
      </c>
      <c r="E9" s="42">
        <v>57605</v>
      </c>
      <c r="F9" s="43">
        <f>$D9+$E9</f>
        <v>188269</v>
      </c>
      <c r="G9" s="41">
        <v>141934</v>
      </c>
      <c r="H9" s="42">
        <v>93277</v>
      </c>
      <c r="I9" s="44">
        <f>$G9+$H9</f>
        <v>235211</v>
      </c>
      <c r="J9" s="41">
        <v>22945</v>
      </c>
      <c r="K9" s="42">
        <v>6494</v>
      </c>
      <c r="L9" s="42">
        <f>$J9+$K9</f>
        <v>29439</v>
      </c>
      <c r="M9" s="45">
        <f>IF($F9=0,0,$L9/$F9)</f>
        <v>0.1563666880899139</v>
      </c>
      <c r="N9" s="46">
        <v>27766</v>
      </c>
      <c r="O9" s="47">
        <v>20500</v>
      </c>
      <c r="P9" s="48">
        <f>$N9+$O9</f>
        <v>48266</v>
      </c>
      <c r="Q9" s="45">
        <f>IF($I9=0,0,$P9/$I9)</f>
        <v>0.20520298795549527</v>
      </c>
      <c r="R9" s="46">
        <v>25559</v>
      </c>
      <c r="S9" s="48">
        <v>16675</v>
      </c>
      <c r="T9" s="48">
        <f>$R9+$S9</f>
        <v>42234</v>
      </c>
      <c r="U9" s="45">
        <f>IF($I9=0,0,$T9/$I9)</f>
        <v>0.17955792883836216</v>
      </c>
      <c r="V9" s="46">
        <v>31041</v>
      </c>
      <c r="W9" s="48">
        <v>18137</v>
      </c>
      <c r="X9" s="48">
        <f>$V9+$W9</f>
        <v>49178</v>
      </c>
      <c r="Y9" s="45">
        <f>IF($I9=0,0,$X9/$I9)</f>
        <v>0.20908035763633503</v>
      </c>
      <c r="Z9" s="41">
        <f>(($J9+$N9)+$R9)+$V9</f>
        <v>107311</v>
      </c>
      <c r="AA9" s="42">
        <f>(($K9+$O9)+$S9)+$W9</f>
        <v>61806</v>
      </c>
      <c r="AB9" s="42">
        <f>$Z9+$AA9</f>
        <v>169117</v>
      </c>
      <c r="AC9" s="45">
        <f>IF($I9=0,0,$AB9/$I9)</f>
        <v>0.7190012371870363</v>
      </c>
      <c r="AD9" s="41">
        <v>27890</v>
      </c>
      <c r="AE9" s="42">
        <v>16553</v>
      </c>
      <c r="AF9" s="42">
        <f>$AD9+$AE9</f>
        <v>44443</v>
      </c>
      <c r="AG9" s="45">
        <f>IF($AJ9=0,0,$AK9/$AJ9)</f>
        <v>0.7855306463945744</v>
      </c>
      <c r="AH9" s="45">
        <f>IF($AF9=0,0,$X9/$AF9-1)</f>
        <v>0.10654096258128387</v>
      </c>
      <c r="AI9" s="14">
        <v>151044</v>
      </c>
      <c r="AJ9" s="14">
        <v>180478</v>
      </c>
      <c r="AK9" s="14">
        <v>141771</v>
      </c>
      <c r="AL9" s="14"/>
    </row>
    <row r="10" spans="1:38" s="15" customFormat="1" ht="12.75">
      <c r="A10" s="30" t="s">
        <v>95</v>
      </c>
      <c r="B10" s="94" t="s">
        <v>421</v>
      </c>
      <c r="C10" s="40" t="s">
        <v>422</v>
      </c>
      <c r="D10" s="41">
        <v>249648</v>
      </c>
      <c r="E10" s="42">
        <v>31480</v>
      </c>
      <c r="F10" s="44">
        <f aca="true" t="shared" si="0" ref="F10:F33">$D10+$E10</f>
        <v>281128</v>
      </c>
      <c r="G10" s="41">
        <v>257993</v>
      </c>
      <c r="H10" s="42">
        <v>27294</v>
      </c>
      <c r="I10" s="44">
        <f aca="true" t="shared" si="1" ref="I10:I33">$G10+$H10</f>
        <v>285287</v>
      </c>
      <c r="J10" s="41">
        <v>47253</v>
      </c>
      <c r="K10" s="42">
        <v>319</v>
      </c>
      <c r="L10" s="42">
        <f aca="true" t="shared" si="2" ref="L10:L33">$J10+$K10</f>
        <v>47572</v>
      </c>
      <c r="M10" s="45">
        <f aca="true" t="shared" si="3" ref="M10:M33">IF($F10=0,0,$L10/$F10)</f>
        <v>0.16921829202356223</v>
      </c>
      <c r="N10" s="46">
        <v>69692</v>
      </c>
      <c r="O10" s="47">
        <v>4675</v>
      </c>
      <c r="P10" s="48">
        <f aca="true" t="shared" si="4" ref="P10:P33">$N10+$O10</f>
        <v>74367</v>
      </c>
      <c r="Q10" s="45">
        <f aca="true" t="shared" si="5" ref="Q10:Q33">IF($I10=0,0,$P10/$I10)</f>
        <v>0.26067433847318666</v>
      </c>
      <c r="R10" s="46">
        <v>58076</v>
      </c>
      <c r="S10" s="48">
        <v>6860</v>
      </c>
      <c r="T10" s="48">
        <f aca="true" t="shared" si="6" ref="T10:T33">$R10+$S10</f>
        <v>64936</v>
      </c>
      <c r="U10" s="45">
        <f aca="true" t="shared" si="7" ref="U10:U33">IF($I10=0,0,$T10/$I10)</f>
        <v>0.22761640032668856</v>
      </c>
      <c r="V10" s="46">
        <v>61142</v>
      </c>
      <c r="W10" s="48">
        <v>6451</v>
      </c>
      <c r="X10" s="48">
        <f aca="true" t="shared" si="8" ref="X10:X33">$V10+$W10</f>
        <v>67593</v>
      </c>
      <c r="Y10" s="45">
        <f aca="true" t="shared" si="9" ref="Y10:Y33">IF($I10=0,0,$X10/$I10)</f>
        <v>0.2369298285586094</v>
      </c>
      <c r="Z10" s="41">
        <f aca="true" t="shared" si="10" ref="Z10:Z33">(($J10+$N10)+$R10)+$V10</f>
        <v>236163</v>
      </c>
      <c r="AA10" s="42">
        <f aca="true" t="shared" si="11" ref="AA10:AA33">(($K10+$O10)+$S10)+$W10</f>
        <v>18305</v>
      </c>
      <c r="AB10" s="42">
        <f aca="true" t="shared" si="12" ref="AB10:AB33">$Z10+$AA10</f>
        <v>254468</v>
      </c>
      <c r="AC10" s="45">
        <f aca="true" t="shared" si="13" ref="AC10:AC33">IF($I10=0,0,$AB10/$I10)</f>
        <v>0.8919719440423153</v>
      </c>
      <c r="AD10" s="41">
        <v>54484</v>
      </c>
      <c r="AE10" s="42">
        <v>12762</v>
      </c>
      <c r="AF10" s="42">
        <f aca="true" t="shared" si="14" ref="AF10:AF33">$AD10+$AE10</f>
        <v>67246</v>
      </c>
      <c r="AG10" s="45">
        <f aca="true" t="shared" si="15" ref="AG10:AG33">IF($AJ10=0,0,$AK10/$AJ10)</f>
        <v>0.8781797570342011</v>
      </c>
      <c r="AH10" s="45">
        <f aca="true" t="shared" si="16" ref="AH10:AH33">IF($AF10=0,0,$X10/$AF10-1)</f>
        <v>0.005160158225024469</v>
      </c>
      <c r="AI10" s="14">
        <v>249391</v>
      </c>
      <c r="AJ10" s="14">
        <v>254933</v>
      </c>
      <c r="AK10" s="14">
        <v>223877</v>
      </c>
      <c r="AL10" s="14"/>
    </row>
    <row r="11" spans="1:38" s="15" customFormat="1" ht="12.75">
      <c r="A11" s="30" t="s">
        <v>95</v>
      </c>
      <c r="B11" s="94" t="s">
        <v>423</v>
      </c>
      <c r="C11" s="40" t="s">
        <v>424</v>
      </c>
      <c r="D11" s="41">
        <v>142955</v>
      </c>
      <c r="E11" s="42">
        <v>79599</v>
      </c>
      <c r="F11" s="43">
        <f t="shared" si="0"/>
        <v>222554</v>
      </c>
      <c r="G11" s="41">
        <v>142955</v>
      </c>
      <c r="H11" s="42">
        <v>79599</v>
      </c>
      <c r="I11" s="44">
        <f t="shared" si="1"/>
        <v>222554</v>
      </c>
      <c r="J11" s="41">
        <v>35065</v>
      </c>
      <c r="K11" s="42">
        <v>17584</v>
      </c>
      <c r="L11" s="42">
        <f t="shared" si="2"/>
        <v>52649</v>
      </c>
      <c r="M11" s="45">
        <f t="shared" si="3"/>
        <v>0.23656730501361467</v>
      </c>
      <c r="N11" s="46">
        <v>24498</v>
      </c>
      <c r="O11" s="47">
        <v>11620</v>
      </c>
      <c r="P11" s="48">
        <f t="shared" si="4"/>
        <v>36118</v>
      </c>
      <c r="Q11" s="45">
        <f t="shared" si="5"/>
        <v>0.16228870296647105</v>
      </c>
      <c r="R11" s="46">
        <v>0</v>
      </c>
      <c r="S11" s="48">
        <v>0</v>
      </c>
      <c r="T11" s="48">
        <f t="shared" si="6"/>
        <v>0</v>
      </c>
      <c r="U11" s="45">
        <f t="shared" si="7"/>
        <v>0</v>
      </c>
      <c r="V11" s="46">
        <v>0</v>
      </c>
      <c r="W11" s="48">
        <v>0</v>
      </c>
      <c r="X11" s="48">
        <f t="shared" si="8"/>
        <v>0</v>
      </c>
      <c r="Y11" s="45">
        <f t="shared" si="9"/>
        <v>0</v>
      </c>
      <c r="Z11" s="41">
        <f t="shared" si="10"/>
        <v>59563</v>
      </c>
      <c r="AA11" s="42">
        <f t="shared" si="11"/>
        <v>29204</v>
      </c>
      <c r="AB11" s="42">
        <f t="shared" si="12"/>
        <v>88767</v>
      </c>
      <c r="AC11" s="45">
        <f t="shared" si="13"/>
        <v>0.39885600798008575</v>
      </c>
      <c r="AD11" s="41">
        <v>31008</v>
      </c>
      <c r="AE11" s="42">
        <v>14603</v>
      </c>
      <c r="AF11" s="42">
        <f t="shared" si="14"/>
        <v>45611</v>
      </c>
      <c r="AG11" s="45">
        <f t="shared" si="15"/>
        <v>0.6693855301783848</v>
      </c>
      <c r="AH11" s="45">
        <f t="shared" si="16"/>
        <v>-1</v>
      </c>
      <c r="AI11" s="14">
        <v>199961</v>
      </c>
      <c r="AJ11" s="14">
        <v>199961</v>
      </c>
      <c r="AK11" s="14">
        <v>133851</v>
      </c>
      <c r="AL11" s="14"/>
    </row>
    <row r="12" spans="1:38" s="15" customFormat="1" ht="12.75">
      <c r="A12" s="30" t="s">
        <v>95</v>
      </c>
      <c r="B12" s="94" t="s">
        <v>425</v>
      </c>
      <c r="C12" s="40" t="s">
        <v>426</v>
      </c>
      <c r="D12" s="41">
        <v>124095</v>
      </c>
      <c r="E12" s="42">
        <v>36462</v>
      </c>
      <c r="F12" s="43">
        <f t="shared" si="0"/>
        <v>160557</v>
      </c>
      <c r="G12" s="41">
        <v>124095</v>
      </c>
      <c r="H12" s="42">
        <v>36462</v>
      </c>
      <c r="I12" s="44">
        <f t="shared" si="1"/>
        <v>160557</v>
      </c>
      <c r="J12" s="41">
        <v>21102</v>
      </c>
      <c r="K12" s="42">
        <v>5459</v>
      </c>
      <c r="L12" s="42">
        <f t="shared" si="2"/>
        <v>26561</v>
      </c>
      <c r="M12" s="45">
        <f t="shared" si="3"/>
        <v>0.16543034560934747</v>
      </c>
      <c r="N12" s="46">
        <v>17694</v>
      </c>
      <c r="O12" s="47">
        <v>559</v>
      </c>
      <c r="P12" s="48">
        <f t="shared" si="4"/>
        <v>18253</v>
      </c>
      <c r="Q12" s="45">
        <f t="shared" si="5"/>
        <v>0.11368548241434506</v>
      </c>
      <c r="R12" s="46">
        <v>18970</v>
      </c>
      <c r="S12" s="48">
        <v>983</v>
      </c>
      <c r="T12" s="48">
        <f t="shared" si="6"/>
        <v>19953</v>
      </c>
      <c r="U12" s="45">
        <f t="shared" si="7"/>
        <v>0.12427362245183954</v>
      </c>
      <c r="V12" s="46">
        <v>24331</v>
      </c>
      <c r="W12" s="48">
        <v>1879</v>
      </c>
      <c r="X12" s="48">
        <f t="shared" si="8"/>
        <v>26210</v>
      </c>
      <c r="Y12" s="45">
        <f t="shared" si="9"/>
        <v>0.1632442061074883</v>
      </c>
      <c r="Z12" s="41">
        <f t="shared" si="10"/>
        <v>82097</v>
      </c>
      <c r="AA12" s="42">
        <f t="shared" si="11"/>
        <v>8880</v>
      </c>
      <c r="AB12" s="42">
        <f t="shared" si="12"/>
        <v>90977</v>
      </c>
      <c r="AC12" s="45">
        <f t="shared" si="13"/>
        <v>0.5666336565830203</v>
      </c>
      <c r="AD12" s="41">
        <v>16922</v>
      </c>
      <c r="AE12" s="42">
        <v>11678</v>
      </c>
      <c r="AF12" s="42">
        <f t="shared" si="14"/>
        <v>28600</v>
      </c>
      <c r="AG12" s="45">
        <f t="shared" si="15"/>
        <v>0.7171673790012538</v>
      </c>
      <c r="AH12" s="45">
        <f t="shared" si="16"/>
        <v>-0.08356643356643356</v>
      </c>
      <c r="AI12" s="14">
        <v>144361</v>
      </c>
      <c r="AJ12" s="14">
        <v>144361</v>
      </c>
      <c r="AK12" s="14">
        <v>103531</v>
      </c>
      <c r="AL12" s="14"/>
    </row>
    <row r="13" spans="1:38" s="15" customFormat="1" ht="12.75">
      <c r="A13" s="30" t="s">
        <v>95</v>
      </c>
      <c r="B13" s="94" t="s">
        <v>427</v>
      </c>
      <c r="C13" s="40" t="s">
        <v>428</v>
      </c>
      <c r="D13" s="41">
        <v>216612</v>
      </c>
      <c r="E13" s="42">
        <v>34425</v>
      </c>
      <c r="F13" s="43">
        <f t="shared" si="0"/>
        <v>251037</v>
      </c>
      <c r="G13" s="41">
        <v>216612</v>
      </c>
      <c r="H13" s="42">
        <v>34425</v>
      </c>
      <c r="I13" s="44">
        <f t="shared" si="1"/>
        <v>251037</v>
      </c>
      <c r="J13" s="41">
        <v>50663</v>
      </c>
      <c r="K13" s="42">
        <v>303</v>
      </c>
      <c r="L13" s="42">
        <f t="shared" si="2"/>
        <v>50966</v>
      </c>
      <c r="M13" s="45">
        <f t="shared" si="3"/>
        <v>0.20302186530272429</v>
      </c>
      <c r="N13" s="46">
        <v>45265</v>
      </c>
      <c r="O13" s="47">
        <v>1414</v>
      </c>
      <c r="P13" s="48">
        <f t="shared" si="4"/>
        <v>46679</v>
      </c>
      <c r="Q13" s="45">
        <f t="shared" si="5"/>
        <v>0.18594470137868124</v>
      </c>
      <c r="R13" s="46">
        <v>47748</v>
      </c>
      <c r="S13" s="48">
        <v>14280</v>
      </c>
      <c r="T13" s="48">
        <f t="shared" si="6"/>
        <v>62028</v>
      </c>
      <c r="U13" s="45">
        <f t="shared" si="7"/>
        <v>0.24708708278062597</v>
      </c>
      <c r="V13" s="46">
        <v>49753</v>
      </c>
      <c r="W13" s="48">
        <v>0</v>
      </c>
      <c r="X13" s="48">
        <f t="shared" si="8"/>
        <v>49753</v>
      </c>
      <c r="Y13" s="45">
        <f t="shared" si="9"/>
        <v>0.19818990826053529</v>
      </c>
      <c r="Z13" s="41">
        <f t="shared" si="10"/>
        <v>193429</v>
      </c>
      <c r="AA13" s="42">
        <f t="shared" si="11"/>
        <v>15997</v>
      </c>
      <c r="AB13" s="42">
        <f t="shared" si="12"/>
        <v>209426</v>
      </c>
      <c r="AC13" s="45">
        <f t="shared" si="13"/>
        <v>0.8342435577225668</v>
      </c>
      <c r="AD13" s="41">
        <v>45932</v>
      </c>
      <c r="AE13" s="42">
        <v>7237</v>
      </c>
      <c r="AF13" s="42">
        <f t="shared" si="14"/>
        <v>53169</v>
      </c>
      <c r="AG13" s="45">
        <f t="shared" si="15"/>
        <v>0.7976312603006962</v>
      </c>
      <c r="AH13" s="45">
        <f t="shared" si="16"/>
        <v>-0.06424796403919575</v>
      </c>
      <c r="AI13" s="14">
        <v>207716</v>
      </c>
      <c r="AJ13" s="14">
        <v>237848</v>
      </c>
      <c r="AK13" s="14">
        <v>189715</v>
      </c>
      <c r="AL13" s="14"/>
    </row>
    <row r="14" spans="1:38" s="15" customFormat="1" ht="12.75">
      <c r="A14" s="30" t="s">
        <v>95</v>
      </c>
      <c r="B14" s="94" t="s">
        <v>429</v>
      </c>
      <c r="C14" s="40" t="s">
        <v>430</v>
      </c>
      <c r="D14" s="41">
        <v>67740</v>
      </c>
      <c r="E14" s="42">
        <v>21586</v>
      </c>
      <c r="F14" s="43">
        <f t="shared" si="0"/>
        <v>89326</v>
      </c>
      <c r="G14" s="41">
        <v>70054</v>
      </c>
      <c r="H14" s="42">
        <v>34159</v>
      </c>
      <c r="I14" s="44">
        <f t="shared" si="1"/>
        <v>104213</v>
      </c>
      <c r="J14" s="41">
        <v>15183</v>
      </c>
      <c r="K14" s="42">
        <v>6366</v>
      </c>
      <c r="L14" s="42">
        <f t="shared" si="2"/>
        <v>21549</v>
      </c>
      <c r="M14" s="45">
        <f t="shared" si="3"/>
        <v>0.24123995253341693</v>
      </c>
      <c r="N14" s="46">
        <v>13499</v>
      </c>
      <c r="O14" s="47">
        <v>7312</v>
      </c>
      <c r="P14" s="48">
        <f t="shared" si="4"/>
        <v>20811</v>
      </c>
      <c r="Q14" s="45">
        <f t="shared" si="5"/>
        <v>0.1996967748745358</v>
      </c>
      <c r="R14" s="46">
        <v>15557</v>
      </c>
      <c r="S14" s="48">
        <v>4235</v>
      </c>
      <c r="T14" s="48">
        <f t="shared" si="6"/>
        <v>19792</v>
      </c>
      <c r="U14" s="45">
        <f t="shared" si="7"/>
        <v>0.1899187241514974</v>
      </c>
      <c r="V14" s="46">
        <v>14888</v>
      </c>
      <c r="W14" s="48">
        <v>15373</v>
      </c>
      <c r="X14" s="48">
        <f t="shared" si="8"/>
        <v>30261</v>
      </c>
      <c r="Y14" s="45">
        <f t="shared" si="9"/>
        <v>0.2903764405592392</v>
      </c>
      <c r="Z14" s="41">
        <f t="shared" si="10"/>
        <v>59127</v>
      </c>
      <c r="AA14" s="42">
        <f t="shared" si="11"/>
        <v>33286</v>
      </c>
      <c r="AB14" s="42">
        <f t="shared" si="12"/>
        <v>92413</v>
      </c>
      <c r="AC14" s="45">
        <f t="shared" si="13"/>
        <v>0.8867703645418518</v>
      </c>
      <c r="AD14" s="41">
        <v>17036</v>
      </c>
      <c r="AE14" s="42">
        <v>6302</v>
      </c>
      <c r="AF14" s="42">
        <f t="shared" si="14"/>
        <v>23338</v>
      </c>
      <c r="AG14" s="45">
        <f t="shared" si="15"/>
        <v>0.7884631962660559</v>
      </c>
      <c r="AH14" s="45">
        <f t="shared" si="16"/>
        <v>0.2966406718656269</v>
      </c>
      <c r="AI14" s="14">
        <v>87446</v>
      </c>
      <c r="AJ14" s="14">
        <v>81201</v>
      </c>
      <c r="AK14" s="14">
        <v>64024</v>
      </c>
      <c r="AL14" s="14"/>
    </row>
    <row r="15" spans="1:38" s="15" customFormat="1" ht="12.75">
      <c r="A15" s="30" t="s">
        <v>95</v>
      </c>
      <c r="B15" s="94" t="s">
        <v>64</v>
      </c>
      <c r="C15" s="40" t="s">
        <v>65</v>
      </c>
      <c r="D15" s="41">
        <v>778483</v>
      </c>
      <c r="E15" s="42">
        <v>109001</v>
      </c>
      <c r="F15" s="43">
        <f t="shared" si="0"/>
        <v>887484</v>
      </c>
      <c r="G15" s="41">
        <v>809302</v>
      </c>
      <c r="H15" s="42">
        <v>109001</v>
      </c>
      <c r="I15" s="44">
        <f t="shared" si="1"/>
        <v>918303</v>
      </c>
      <c r="J15" s="41">
        <v>179313</v>
      </c>
      <c r="K15" s="42">
        <v>16650</v>
      </c>
      <c r="L15" s="42">
        <f t="shared" si="2"/>
        <v>195963</v>
      </c>
      <c r="M15" s="45">
        <f t="shared" si="3"/>
        <v>0.2208073610341144</v>
      </c>
      <c r="N15" s="46">
        <v>190486</v>
      </c>
      <c r="O15" s="47">
        <v>28047</v>
      </c>
      <c r="P15" s="48">
        <f t="shared" si="4"/>
        <v>218533</v>
      </c>
      <c r="Q15" s="45">
        <f t="shared" si="5"/>
        <v>0.2379748296586203</v>
      </c>
      <c r="R15" s="46">
        <v>183767</v>
      </c>
      <c r="S15" s="48">
        <v>7347</v>
      </c>
      <c r="T15" s="48">
        <f t="shared" si="6"/>
        <v>191114</v>
      </c>
      <c r="U15" s="45">
        <f t="shared" si="7"/>
        <v>0.20811649314006378</v>
      </c>
      <c r="V15" s="46">
        <v>118387</v>
      </c>
      <c r="W15" s="48">
        <v>6094</v>
      </c>
      <c r="X15" s="48">
        <f t="shared" si="8"/>
        <v>124481</v>
      </c>
      <c r="Y15" s="45">
        <f t="shared" si="9"/>
        <v>0.13555547569810836</v>
      </c>
      <c r="Z15" s="41">
        <f t="shared" si="10"/>
        <v>671953</v>
      </c>
      <c r="AA15" s="42">
        <f t="shared" si="11"/>
        <v>58138</v>
      </c>
      <c r="AB15" s="42">
        <f t="shared" si="12"/>
        <v>730091</v>
      </c>
      <c r="AC15" s="45">
        <f t="shared" si="13"/>
        <v>0.7950436838385587</v>
      </c>
      <c r="AD15" s="41">
        <v>154969</v>
      </c>
      <c r="AE15" s="42">
        <v>10399</v>
      </c>
      <c r="AF15" s="42">
        <f t="shared" si="14"/>
        <v>165368</v>
      </c>
      <c r="AG15" s="45">
        <f t="shared" si="15"/>
        <v>0.8381477870660389</v>
      </c>
      <c r="AH15" s="45">
        <f t="shared" si="16"/>
        <v>-0.24724856078564172</v>
      </c>
      <c r="AI15" s="14">
        <v>723135</v>
      </c>
      <c r="AJ15" s="14">
        <v>723135</v>
      </c>
      <c r="AK15" s="14">
        <v>606094</v>
      </c>
      <c r="AL15" s="14"/>
    </row>
    <row r="16" spans="1:38" s="15" customFormat="1" ht="12.75">
      <c r="A16" s="30" t="s">
        <v>114</v>
      </c>
      <c r="B16" s="94" t="s">
        <v>431</v>
      </c>
      <c r="C16" s="40" t="s">
        <v>432</v>
      </c>
      <c r="D16" s="41">
        <v>210864</v>
      </c>
      <c r="E16" s="42">
        <v>66000</v>
      </c>
      <c r="F16" s="43">
        <f t="shared" si="0"/>
        <v>276864</v>
      </c>
      <c r="G16" s="41">
        <v>225441</v>
      </c>
      <c r="H16" s="42">
        <v>87559</v>
      </c>
      <c r="I16" s="44">
        <f t="shared" si="1"/>
        <v>313000</v>
      </c>
      <c r="J16" s="41">
        <v>32002</v>
      </c>
      <c r="K16" s="42">
        <v>17503</v>
      </c>
      <c r="L16" s="42">
        <f t="shared" si="2"/>
        <v>49505</v>
      </c>
      <c r="M16" s="45">
        <f t="shared" si="3"/>
        <v>0.17880620087840962</v>
      </c>
      <c r="N16" s="46">
        <v>52750</v>
      </c>
      <c r="O16" s="47">
        <v>19538</v>
      </c>
      <c r="P16" s="48">
        <f t="shared" si="4"/>
        <v>72288</v>
      </c>
      <c r="Q16" s="45">
        <f t="shared" si="5"/>
        <v>0.2309520766773163</v>
      </c>
      <c r="R16" s="46">
        <v>39888</v>
      </c>
      <c r="S16" s="48">
        <v>3964</v>
      </c>
      <c r="T16" s="48">
        <f t="shared" si="6"/>
        <v>43852</v>
      </c>
      <c r="U16" s="45">
        <f t="shared" si="7"/>
        <v>0.14010223642172523</v>
      </c>
      <c r="V16" s="46">
        <v>84457</v>
      </c>
      <c r="W16" s="48">
        <v>29614</v>
      </c>
      <c r="X16" s="48">
        <f t="shared" si="8"/>
        <v>114071</v>
      </c>
      <c r="Y16" s="45">
        <f t="shared" si="9"/>
        <v>0.364444089456869</v>
      </c>
      <c r="Z16" s="41">
        <f t="shared" si="10"/>
        <v>209097</v>
      </c>
      <c r="AA16" s="42">
        <f t="shared" si="11"/>
        <v>70619</v>
      </c>
      <c r="AB16" s="42">
        <f t="shared" si="12"/>
        <v>279716</v>
      </c>
      <c r="AC16" s="45">
        <f t="shared" si="13"/>
        <v>0.8936613418530351</v>
      </c>
      <c r="AD16" s="41">
        <v>60459</v>
      </c>
      <c r="AE16" s="42">
        <v>10675</v>
      </c>
      <c r="AF16" s="42">
        <f t="shared" si="14"/>
        <v>71134</v>
      </c>
      <c r="AG16" s="45">
        <f t="shared" si="15"/>
        <v>0.6373029723815065</v>
      </c>
      <c r="AH16" s="45">
        <f t="shared" si="16"/>
        <v>0.6036072764079061</v>
      </c>
      <c r="AI16" s="14">
        <v>245543</v>
      </c>
      <c r="AJ16" s="14">
        <v>252693</v>
      </c>
      <c r="AK16" s="14">
        <v>161042</v>
      </c>
      <c r="AL16" s="14"/>
    </row>
    <row r="17" spans="1:38" s="87" customFormat="1" ht="12.75">
      <c r="A17" s="95"/>
      <c r="B17" s="112" t="s">
        <v>645</v>
      </c>
      <c r="C17" s="33"/>
      <c r="D17" s="52">
        <f>SUM(D9:D16)</f>
        <v>1921061</v>
      </c>
      <c r="E17" s="53">
        <f>SUM(E9:E16)</f>
        <v>436158</v>
      </c>
      <c r="F17" s="89">
        <f t="shared" si="0"/>
        <v>2357219</v>
      </c>
      <c r="G17" s="52">
        <f>SUM(G9:G16)</f>
        <v>1988386</v>
      </c>
      <c r="H17" s="53">
        <f>SUM(H9:H16)</f>
        <v>501776</v>
      </c>
      <c r="I17" s="54">
        <f t="shared" si="1"/>
        <v>2490162</v>
      </c>
      <c r="J17" s="52">
        <f>SUM(J9:J16)</f>
        <v>403526</v>
      </c>
      <c r="K17" s="53">
        <f>SUM(K9:K16)</f>
        <v>70678</v>
      </c>
      <c r="L17" s="53">
        <f t="shared" si="2"/>
        <v>474204</v>
      </c>
      <c r="M17" s="55">
        <f t="shared" si="3"/>
        <v>0.2011709561139631</v>
      </c>
      <c r="N17" s="74">
        <f>SUM(N9:N16)</f>
        <v>441650</v>
      </c>
      <c r="O17" s="75">
        <f>SUM(O9:O16)</f>
        <v>93665</v>
      </c>
      <c r="P17" s="76">
        <f t="shared" si="4"/>
        <v>535315</v>
      </c>
      <c r="Q17" s="55">
        <f t="shared" si="5"/>
        <v>0.21497195764773536</v>
      </c>
      <c r="R17" s="74">
        <f>SUM(R9:R16)</f>
        <v>389565</v>
      </c>
      <c r="S17" s="76">
        <f>SUM(S9:S16)</f>
        <v>54344</v>
      </c>
      <c r="T17" s="76">
        <f t="shared" si="6"/>
        <v>443909</v>
      </c>
      <c r="U17" s="55">
        <f t="shared" si="7"/>
        <v>0.1782651088563716</v>
      </c>
      <c r="V17" s="74">
        <f>SUM(V9:V16)</f>
        <v>383999</v>
      </c>
      <c r="W17" s="76">
        <f>SUM(W9:W16)</f>
        <v>77548</v>
      </c>
      <c r="X17" s="76">
        <f t="shared" si="8"/>
        <v>461547</v>
      </c>
      <c r="Y17" s="55">
        <f t="shared" si="9"/>
        <v>0.18534818216646146</v>
      </c>
      <c r="Z17" s="52">
        <f t="shared" si="10"/>
        <v>1618740</v>
      </c>
      <c r="AA17" s="53">
        <f t="shared" si="11"/>
        <v>296235</v>
      </c>
      <c r="AB17" s="53">
        <f t="shared" si="12"/>
        <v>1914975</v>
      </c>
      <c r="AC17" s="55">
        <f t="shared" si="13"/>
        <v>0.7690162326788378</v>
      </c>
      <c r="AD17" s="52">
        <f>SUM(AD9:AD16)</f>
        <v>408700</v>
      </c>
      <c r="AE17" s="53">
        <f>SUM(AE9:AE16)</f>
        <v>90209</v>
      </c>
      <c r="AF17" s="53">
        <f t="shared" si="14"/>
        <v>498909</v>
      </c>
      <c r="AG17" s="55">
        <f t="shared" si="15"/>
        <v>0.7827519389186401</v>
      </c>
      <c r="AH17" s="55">
        <f t="shared" si="16"/>
        <v>-0.07488740431621799</v>
      </c>
      <c r="AI17" s="96">
        <f>SUM(AI9:AI16)</f>
        <v>2008597</v>
      </c>
      <c r="AJ17" s="96">
        <f>SUM(AJ9:AJ16)</f>
        <v>2074610</v>
      </c>
      <c r="AK17" s="96">
        <f>SUM(AK9:AK16)</f>
        <v>1623905</v>
      </c>
      <c r="AL17" s="96"/>
    </row>
    <row r="18" spans="1:38" s="15" customFormat="1" ht="12.75">
      <c r="A18" s="30" t="s">
        <v>95</v>
      </c>
      <c r="B18" s="94" t="s">
        <v>433</v>
      </c>
      <c r="C18" s="40" t="s">
        <v>434</v>
      </c>
      <c r="D18" s="41">
        <v>118225</v>
      </c>
      <c r="E18" s="42">
        <v>32175</v>
      </c>
      <c r="F18" s="43">
        <f t="shared" si="0"/>
        <v>150400</v>
      </c>
      <c r="G18" s="41">
        <v>123725</v>
      </c>
      <c r="H18" s="42">
        <v>32175</v>
      </c>
      <c r="I18" s="44">
        <f t="shared" si="1"/>
        <v>155900</v>
      </c>
      <c r="J18" s="41">
        <v>32881</v>
      </c>
      <c r="K18" s="42">
        <v>0</v>
      </c>
      <c r="L18" s="42">
        <f t="shared" si="2"/>
        <v>32881</v>
      </c>
      <c r="M18" s="45">
        <f t="shared" si="3"/>
        <v>0.21862367021276596</v>
      </c>
      <c r="N18" s="46">
        <v>28098</v>
      </c>
      <c r="O18" s="47">
        <v>8040</v>
      </c>
      <c r="P18" s="48">
        <f t="shared" si="4"/>
        <v>36138</v>
      </c>
      <c r="Q18" s="45">
        <f t="shared" si="5"/>
        <v>0.2318024374599102</v>
      </c>
      <c r="R18" s="46">
        <v>28175</v>
      </c>
      <c r="S18" s="48">
        <v>9000</v>
      </c>
      <c r="T18" s="48">
        <f t="shared" si="6"/>
        <v>37175</v>
      </c>
      <c r="U18" s="45">
        <f t="shared" si="7"/>
        <v>0.23845413726747916</v>
      </c>
      <c r="V18" s="46">
        <v>29439</v>
      </c>
      <c r="W18" s="48">
        <v>0</v>
      </c>
      <c r="X18" s="48">
        <f t="shared" si="8"/>
        <v>29439</v>
      </c>
      <c r="Y18" s="45">
        <f t="shared" si="9"/>
        <v>0.18883258499037844</v>
      </c>
      <c r="Z18" s="41">
        <f t="shared" si="10"/>
        <v>118593</v>
      </c>
      <c r="AA18" s="42">
        <f t="shared" si="11"/>
        <v>17040</v>
      </c>
      <c r="AB18" s="42">
        <f t="shared" si="12"/>
        <v>135633</v>
      </c>
      <c r="AC18" s="45">
        <f t="shared" si="13"/>
        <v>0.87</v>
      </c>
      <c r="AD18" s="41">
        <v>25886</v>
      </c>
      <c r="AE18" s="42">
        <v>4336</v>
      </c>
      <c r="AF18" s="42">
        <f t="shared" si="14"/>
        <v>30222</v>
      </c>
      <c r="AG18" s="45">
        <f t="shared" si="15"/>
        <v>0.8871807379516924</v>
      </c>
      <c r="AH18" s="45">
        <f t="shared" si="16"/>
        <v>-0.025908278737343693</v>
      </c>
      <c r="AI18" s="14">
        <v>131201</v>
      </c>
      <c r="AJ18" s="14">
        <v>131201</v>
      </c>
      <c r="AK18" s="14">
        <v>116399</v>
      </c>
      <c r="AL18" s="14"/>
    </row>
    <row r="19" spans="1:38" s="15" customFormat="1" ht="12.75">
      <c r="A19" s="30" t="s">
        <v>95</v>
      </c>
      <c r="B19" s="94" t="s">
        <v>58</v>
      </c>
      <c r="C19" s="40" t="s">
        <v>59</v>
      </c>
      <c r="D19" s="41">
        <v>951147</v>
      </c>
      <c r="E19" s="42">
        <v>448958</v>
      </c>
      <c r="F19" s="43">
        <f t="shared" si="0"/>
        <v>1400105</v>
      </c>
      <c r="G19" s="41">
        <v>45724</v>
      </c>
      <c r="H19" s="42">
        <v>448958</v>
      </c>
      <c r="I19" s="44">
        <f t="shared" si="1"/>
        <v>494682</v>
      </c>
      <c r="J19" s="41">
        <v>177394</v>
      </c>
      <c r="K19" s="42">
        <v>27948</v>
      </c>
      <c r="L19" s="42">
        <f t="shared" si="2"/>
        <v>205342</v>
      </c>
      <c r="M19" s="45">
        <f t="shared" si="3"/>
        <v>0.14666185750354438</v>
      </c>
      <c r="N19" s="46">
        <v>240293</v>
      </c>
      <c r="O19" s="47">
        <v>41408</v>
      </c>
      <c r="P19" s="48">
        <f t="shared" si="4"/>
        <v>281701</v>
      </c>
      <c r="Q19" s="45">
        <f t="shared" si="5"/>
        <v>0.5694587634076033</v>
      </c>
      <c r="R19" s="46">
        <v>168559</v>
      </c>
      <c r="S19" s="48">
        <v>56390</v>
      </c>
      <c r="T19" s="48">
        <f t="shared" si="6"/>
        <v>224949</v>
      </c>
      <c r="U19" s="45">
        <f t="shared" si="7"/>
        <v>0.45473455674554564</v>
      </c>
      <c r="V19" s="46">
        <v>290923</v>
      </c>
      <c r="W19" s="48">
        <v>59413</v>
      </c>
      <c r="X19" s="48">
        <f t="shared" si="8"/>
        <v>350336</v>
      </c>
      <c r="Y19" s="45">
        <f t="shared" si="9"/>
        <v>0.7082044626649039</v>
      </c>
      <c r="Z19" s="41">
        <f t="shared" si="10"/>
        <v>877169</v>
      </c>
      <c r="AA19" s="42">
        <f t="shared" si="11"/>
        <v>185159</v>
      </c>
      <c r="AB19" s="42">
        <f t="shared" si="12"/>
        <v>1062328</v>
      </c>
      <c r="AC19" s="45">
        <f t="shared" si="13"/>
        <v>2.1474967757064136</v>
      </c>
      <c r="AD19" s="41">
        <v>407093</v>
      </c>
      <c r="AE19" s="42">
        <v>61509</v>
      </c>
      <c r="AF19" s="42">
        <f t="shared" si="14"/>
        <v>468602</v>
      </c>
      <c r="AG19" s="45">
        <f t="shared" si="15"/>
        <v>0.8655557485509264</v>
      </c>
      <c r="AH19" s="45">
        <f t="shared" si="16"/>
        <v>-0.2523804849317758</v>
      </c>
      <c r="AI19" s="14">
        <v>958359</v>
      </c>
      <c r="AJ19" s="14">
        <v>1088109</v>
      </c>
      <c r="AK19" s="14">
        <v>941819</v>
      </c>
      <c r="AL19" s="14"/>
    </row>
    <row r="20" spans="1:38" s="15" customFormat="1" ht="12.75">
      <c r="A20" s="30" t="s">
        <v>95</v>
      </c>
      <c r="B20" s="94" t="s">
        <v>88</v>
      </c>
      <c r="C20" s="40" t="s">
        <v>89</v>
      </c>
      <c r="D20" s="41">
        <v>470561</v>
      </c>
      <c r="E20" s="42">
        <v>277386</v>
      </c>
      <c r="F20" s="43">
        <f t="shared" si="0"/>
        <v>747947</v>
      </c>
      <c r="G20" s="41">
        <v>505352</v>
      </c>
      <c r="H20" s="42">
        <v>316456</v>
      </c>
      <c r="I20" s="44">
        <f t="shared" si="1"/>
        <v>821808</v>
      </c>
      <c r="J20" s="41">
        <v>119068</v>
      </c>
      <c r="K20" s="42">
        <v>26377</v>
      </c>
      <c r="L20" s="42">
        <f t="shared" si="2"/>
        <v>145445</v>
      </c>
      <c r="M20" s="45">
        <f t="shared" si="3"/>
        <v>0.1944589656753754</v>
      </c>
      <c r="N20" s="46">
        <v>112757</v>
      </c>
      <c r="O20" s="47">
        <v>38018</v>
      </c>
      <c r="P20" s="48">
        <f t="shared" si="4"/>
        <v>150775</v>
      </c>
      <c r="Q20" s="45">
        <f t="shared" si="5"/>
        <v>0.18346742791503612</v>
      </c>
      <c r="R20" s="46">
        <v>110334</v>
      </c>
      <c r="S20" s="48">
        <v>28785</v>
      </c>
      <c r="T20" s="48">
        <f t="shared" si="6"/>
        <v>139119</v>
      </c>
      <c r="U20" s="45">
        <f t="shared" si="7"/>
        <v>0.16928406635126453</v>
      </c>
      <c r="V20" s="46">
        <v>115509</v>
      </c>
      <c r="W20" s="48">
        <v>62131</v>
      </c>
      <c r="X20" s="48">
        <f t="shared" si="8"/>
        <v>177640</v>
      </c>
      <c r="Y20" s="45">
        <f t="shared" si="9"/>
        <v>0.2161575453147207</v>
      </c>
      <c r="Z20" s="41">
        <f t="shared" si="10"/>
        <v>457668</v>
      </c>
      <c r="AA20" s="42">
        <f t="shared" si="11"/>
        <v>155311</v>
      </c>
      <c r="AB20" s="42">
        <f t="shared" si="12"/>
        <v>612979</v>
      </c>
      <c r="AC20" s="45">
        <f t="shared" si="13"/>
        <v>0.7458907676732278</v>
      </c>
      <c r="AD20" s="41">
        <v>96533</v>
      </c>
      <c r="AE20" s="42">
        <v>42387</v>
      </c>
      <c r="AF20" s="42">
        <f t="shared" si="14"/>
        <v>138920</v>
      </c>
      <c r="AG20" s="45">
        <f t="shared" si="15"/>
        <v>0.7739913348167777</v>
      </c>
      <c r="AH20" s="45">
        <f t="shared" si="16"/>
        <v>0.27872156636913337</v>
      </c>
      <c r="AI20" s="14">
        <v>654388</v>
      </c>
      <c r="AJ20" s="14">
        <v>670961</v>
      </c>
      <c r="AK20" s="14">
        <v>519318</v>
      </c>
      <c r="AL20" s="14"/>
    </row>
    <row r="21" spans="1:38" s="15" customFormat="1" ht="12.75">
      <c r="A21" s="30" t="s">
        <v>95</v>
      </c>
      <c r="B21" s="94" t="s">
        <v>435</v>
      </c>
      <c r="C21" s="40" t="s">
        <v>436</v>
      </c>
      <c r="D21" s="41">
        <v>0</v>
      </c>
      <c r="E21" s="42">
        <v>0</v>
      </c>
      <c r="F21" s="44">
        <f t="shared" si="0"/>
        <v>0</v>
      </c>
      <c r="G21" s="41">
        <v>0</v>
      </c>
      <c r="H21" s="42">
        <v>0</v>
      </c>
      <c r="I21" s="44">
        <f t="shared" si="1"/>
        <v>0</v>
      </c>
      <c r="J21" s="41">
        <v>6823</v>
      </c>
      <c r="K21" s="42">
        <v>618</v>
      </c>
      <c r="L21" s="42">
        <f t="shared" si="2"/>
        <v>7441</v>
      </c>
      <c r="M21" s="45">
        <f t="shared" si="3"/>
        <v>0</v>
      </c>
      <c r="N21" s="46">
        <v>12275</v>
      </c>
      <c r="O21" s="47">
        <v>1315</v>
      </c>
      <c r="P21" s="48">
        <f t="shared" si="4"/>
        <v>13590</v>
      </c>
      <c r="Q21" s="45">
        <f t="shared" si="5"/>
        <v>0</v>
      </c>
      <c r="R21" s="46">
        <v>19605</v>
      </c>
      <c r="S21" s="48">
        <v>4572</v>
      </c>
      <c r="T21" s="48">
        <f t="shared" si="6"/>
        <v>24177</v>
      </c>
      <c r="U21" s="45">
        <f t="shared" si="7"/>
        <v>0</v>
      </c>
      <c r="V21" s="46">
        <v>5931</v>
      </c>
      <c r="W21" s="48">
        <v>422</v>
      </c>
      <c r="X21" s="48">
        <f t="shared" si="8"/>
        <v>6353</v>
      </c>
      <c r="Y21" s="45">
        <f t="shared" si="9"/>
        <v>0</v>
      </c>
      <c r="Z21" s="41">
        <f t="shared" si="10"/>
        <v>44634</v>
      </c>
      <c r="AA21" s="42">
        <f t="shared" si="11"/>
        <v>6927</v>
      </c>
      <c r="AB21" s="42">
        <f t="shared" si="12"/>
        <v>51561</v>
      </c>
      <c r="AC21" s="45">
        <f t="shared" si="13"/>
        <v>0</v>
      </c>
      <c r="AD21" s="41">
        <v>21283</v>
      </c>
      <c r="AE21" s="42">
        <v>1891</v>
      </c>
      <c r="AF21" s="42">
        <f t="shared" si="14"/>
        <v>23174</v>
      </c>
      <c r="AG21" s="45">
        <f t="shared" si="15"/>
        <v>0</v>
      </c>
      <c r="AH21" s="45">
        <f t="shared" si="16"/>
        <v>-0.725856563390006</v>
      </c>
      <c r="AI21" s="14">
        <v>0</v>
      </c>
      <c r="AJ21" s="14">
        <v>0</v>
      </c>
      <c r="AK21" s="14">
        <v>61018</v>
      </c>
      <c r="AL21" s="14"/>
    </row>
    <row r="22" spans="1:38" s="15" customFormat="1" ht="12.75">
      <c r="A22" s="30" t="s">
        <v>95</v>
      </c>
      <c r="B22" s="94" t="s">
        <v>437</v>
      </c>
      <c r="C22" s="40" t="s">
        <v>438</v>
      </c>
      <c r="D22" s="41">
        <v>222325</v>
      </c>
      <c r="E22" s="42">
        <v>88420</v>
      </c>
      <c r="F22" s="43">
        <f t="shared" si="0"/>
        <v>310745</v>
      </c>
      <c r="G22" s="41">
        <v>222325</v>
      </c>
      <c r="H22" s="42">
        <v>88420</v>
      </c>
      <c r="I22" s="44">
        <f t="shared" si="1"/>
        <v>310745</v>
      </c>
      <c r="J22" s="41">
        <v>0</v>
      </c>
      <c r="K22" s="42">
        <v>0</v>
      </c>
      <c r="L22" s="42">
        <f t="shared" si="2"/>
        <v>0</v>
      </c>
      <c r="M22" s="45">
        <f t="shared" si="3"/>
        <v>0</v>
      </c>
      <c r="N22" s="46">
        <v>0</v>
      </c>
      <c r="O22" s="47">
        <v>0</v>
      </c>
      <c r="P22" s="48">
        <f t="shared" si="4"/>
        <v>0</v>
      </c>
      <c r="Q22" s="45">
        <f t="shared" si="5"/>
        <v>0</v>
      </c>
      <c r="R22" s="46">
        <v>0</v>
      </c>
      <c r="S22" s="48">
        <v>0</v>
      </c>
      <c r="T22" s="48">
        <f t="shared" si="6"/>
        <v>0</v>
      </c>
      <c r="U22" s="45">
        <f t="shared" si="7"/>
        <v>0</v>
      </c>
      <c r="V22" s="46">
        <v>0</v>
      </c>
      <c r="W22" s="48">
        <v>0</v>
      </c>
      <c r="X22" s="48">
        <f t="shared" si="8"/>
        <v>0</v>
      </c>
      <c r="Y22" s="45">
        <f t="shared" si="9"/>
        <v>0</v>
      </c>
      <c r="Z22" s="41">
        <f t="shared" si="10"/>
        <v>0</v>
      </c>
      <c r="AA22" s="42">
        <f t="shared" si="11"/>
        <v>0</v>
      </c>
      <c r="AB22" s="42">
        <f t="shared" si="12"/>
        <v>0</v>
      </c>
      <c r="AC22" s="45">
        <f t="shared" si="13"/>
        <v>0</v>
      </c>
      <c r="AD22" s="41">
        <v>21315</v>
      </c>
      <c r="AE22" s="42">
        <v>7485</v>
      </c>
      <c r="AF22" s="42">
        <f t="shared" si="14"/>
        <v>28800</v>
      </c>
      <c r="AG22" s="45">
        <f t="shared" si="15"/>
        <v>0.6248928294250781</v>
      </c>
      <c r="AH22" s="45">
        <f t="shared" si="16"/>
        <v>-1</v>
      </c>
      <c r="AI22" s="14">
        <v>246103</v>
      </c>
      <c r="AJ22" s="14">
        <v>246103</v>
      </c>
      <c r="AK22" s="14">
        <v>153788</v>
      </c>
      <c r="AL22" s="14"/>
    </row>
    <row r="23" spans="1:38" s="15" customFormat="1" ht="12.75">
      <c r="A23" s="30" t="s">
        <v>95</v>
      </c>
      <c r="B23" s="94" t="s">
        <v>439</v>
      </c>
      <c r="C23" s="40" t="s">
        <v>440</v>
      </c>
      <c r="D23" s="41">
        <v>197668</v>
      </c>
      <c r="E23" s="42">
        <v>128007</v>
      </c>
      <c r="F23" s="43">
        <f t="shared" si="0"/>
        <v>325675</v>
      </c>
      <c r="G23" s="41">
        <v>197668</v>
      </c>
      <c r="H23" s="42">
        <v>128007</v>
      </c>
      <c r="I23" s="44">
        <f t="shared" si="1"/>
        <v>325675</v>
      </c>
      <c r="J23" s="41">
        <v>21847</v>
      </c>
      <c r="K23" s="42">
        <v>13719</v>
      </c>
      <c r="L23" s="42">
        <f t="shared" si="2"/>
        <v>35566</v>
      </c>
      <c r="M23" s="45">
        <f t="shared" si="3"/>
        <v>0.10920703154985799</v>
      </c>
      <c r="N23" s="46">
        <v>30340</v>
      </c>
      <c r="O23" s="47">
        <v>15137</v>
      </c>
      <c r="P23" s="48">
        <f t="shared" si="4"/>
        <v>45477</v>
      </c>
      <c r="Q23" s="45">
        <f t="shared" si="5"/>
        <v>0.1396392108697321</v>
      </c>
      <c r="R23" s="46">
        <v>38145</v>
      </c>
      <c r="S23" s="48">
        <v>23891</v>
      </c>
      <c r="T23" s="48">
        <f t="shared" si="6"/>
        <v>62036</v>
      </c>
      <c r="U23" s="45">
        <f t="shared" si="7"/>
        <v>0.19048437859829584</v>
      </c>
      <c r="V23" s="46">
        <v>62016</v>
      </c>
      <c r="W23" s="48">
        <v>29561</v>
      </c>
      <c r="X23" s="48">
        <f t="shared" si="8"/>
        <v>91577</v>
      </c>
      <c r="Y23" s="45">
        <f t="shared" si="9"/>
        <v>0.28119137176633147</v>
      </c>
      <c r="Z23" s="41">
        <f t="shared" si="10"/>
        <v>152348</v>
      </c>
      <c r="AA23" s="42">
        <f t="shared" si="11"/>
        <v>82308</v>
      </c>
      <c r="AB23" s="42">
        <f t="shared" si="12"/>
        <v>234656</v>
      </c>
      <c r="AC23" s="45">
        <f t="shared" si="13"/>
        <v>0.7205219927842174</v>
      </c>
      <c r="AD23" s="41">
        <v>45387</v>
      </c>
      <c r="AE23" s="42">
        <v>27594</v>
      </c>
      <c r="AF23" s="42">
        <f t="shared" si="14"/>
        <v>72981</v>
      </c>
      <c r="AG23" s="45">
        <f t="shared" si="15"/>
        <v>0.7037421070122964</v>
      </c>
      <c r="AH23" s="45">
        <f t="shared" si="16"/>
        <v>0.25480604540907903</v>
      </c>
      <c r="AI23" s="14">
        <v>212255</v>
      </c>
      <c r="AJ23" s="14">
        <v>225675</v>
      </c>
      <c r="AK23" s="14">
        <v>158817</v>
      </c>
      <c r="AL23" s="14"/>
    </row>
    <row r="24" spans="1:38" s="15" customFormat="1" ht="12.75">
      <c r="A24" s="30" t="s">
        <v>114</v>
      </c>
      <c r="B24" s="94" t="s">
        <v>441</v>
      </c>
      <c r="C24" s="40" t="s">
        <v>442</v>
      </c>
      <c r="D24" s="41">
        <v>448396</v>
      </c>
      <c r="E24" s="42">
        <v>1555</v>
      </c>
      <c r="F24" s="43">
        <f t="shared" si="0"/>
        <v>449951</v>
      </c>
      <c r="G24" s="41">
        <v>448396</v>
      </c>
      <c r="H24" s="42">
        <v>1555</v>
      </c>
      <c r="I24" s="44">
        <f t="shared" si="1"/>
        <v>449951</v>
      </c>
      <c r="J24" s="41">
        <v>42224</v>
      </c>
      <c r="K24" s="42">
        <v>5985</v>
      </c>
      <c r="L24" s="42">
        <f t="shared" si="2"/>
        <v>48209</v>
      </c>
      <c r="M24" s="45">
        <f t="shared" si="3"/>
        <v>0.10714277776913486</v>
      </c>
      <c r="N24" s="46">
        <v>42880</v>
      </c>
      <c r="O24" s="47">
        <v>1004</v>
      </c>
      <c r="P24" s="48">
        <f t="shared" si="4"/>
        <v>43884</v>
      </c>
      <c r="Q24" s="45">
        <f t="shared" si="5"/>
        <v>0.09753062000084453</v>
      </c>
      <c r="R24" s="46">
        <v>24426</v>
      </c>
      <c r="S24" s="48">
        <v>81</v>
      </c>
      <c r="T24" s="48">
        <f t="shared" si="6"/>
        <v>24507</v>
      </c>
      <c r="U24" s="45">
        <f t="shared" si="7"/>
        <v>0.05446593073468</v>
      </c>
      <c r="V24" s="46">
        <v>48389</v>
      </c>
      <c r="W24" s="48">
        <v>148</v>
      </c>
      <c r="X24" s="48">
        <f t="shared" si="8"/>
        <v>48537</v>
      </c>
      <c r="Y24" s="45">
        <f t="shared" si="9"/>
        <v>0.10787174603456821</v>
      </c>
      <c r="Z24" s="41">
        <f t="shared" si="10"/>
        <v>157919</v>
      </c>
      <c r="AA24" s="42">
        <f t="shared" si="11"/>
        <v>7218</v>
      </c>
      <c r="AB24" s="42">
        <f t="shared" si="12"/>
        <v>165137</v>
      </c>
      <c r="AC24" s="45">
        <f t="shared" si="13"/>
        <v>0.3670110745392276</v>
      </c>
      <c r="AD24" s="41">
        <v>44844</v>
      </c>
      <c r="AE24" s="42">
        <v>23</v>
      </c>
      <c r="AF24" s="42">
        <f t="shared" si="14"/>
        <v>44867</v>
      </c>
      <c r="AG24" s="45">
        <f t="shared" si="15"/>
        <v>0.35656295711415137</v>
      </c>
      <c r="AH24" s="45">
        <f t="shared" si="16"/>
        <v>0.08179731205563101</v>
      </c>
      <c r="AI24" s="14">
        <v>247289</v>
      </c>
      <c r="AJ24" s="14">
        <v>395142</v>
      </c>
      <c r="AK24" s="14">
        <v>140893</v>
      </c>
      <c r="AL24" s="14"/>
    </row>
    <row r="25" spans="1:38" s="87" customFormat="1" ht="12.75">
      <c r="A25" s="95"/>
      <c r="B25" s="112" t="s">
        <v>646</v>
      </c>
      <c r="C25" s="33"/>
      <c r="D25" s="52">
        <f>SUM(D18:D24)</f>
        <v>2408322</v>
      </c>
      <c r="E25" s="53">
        <f>SUM(E18:E24)</f>
        <v>976501</v>
      </c>
      <c r="F25" s="89">
        <f t="shared" si="0"/>
        <v>3384823</v>
      </c>
      <c r="G25" s="52">
        <f>SUM(G18:G24)</f>
        <v>1543190</v>
      </c>
      <c r="H25" s="53">
        <f>SUM(H18:H24)</f>
        <v>1015571</v>
      </c>
      <c r="I25" s="54">
        <f t="shared" si="1"/>
        <v>2558761</v>
      </c>
      <c r="J25" s="52">
        <f>SUM(J18:J24)</f>
        <v>400237</v>
      </c>
      <c r="K25" s="53">
        <f>SUM(K18:K24)</f>
        <v>74647</v>
      </c>
      <c r="L25" s="53">
        <f t="shared" si="2"/>
        <v>474884</v>
      </c>
      <c r="M25" s="55">
        <f t="shared" si="3"/>
        <v>0.14029803035491073</v>
      </c>
      <c r="N25" s="74">
        <f>SUM(N18:N24)</f>
        <v>466643</v>
      </c>
      <c r="O25" s="75">
        <f>SUM(O18:O24)</f>
        <v>104922</v>
      </c>
      <c r="P25" s="76">
        <f t="shared" si="4"/>
        <v>571565</v>
      </c>
      <c r="Q25" s="55">
        <f t="shared" si="5"/>
        <v>0.22337568846797337</v>
      </c>
      <c r="R25" s="74">
        <f>SUM(R18:R24)</f>
        <v>389244</v>
      </c>
      <c r="S25" s="76">
        <f>SUM(S18:S24)</f>
        <v>122719</v>
      </c>
      <c r="T25" s="76">
        <f t="shared" si="6"/>
        <v>511963</v>
      </c>
      <c r="U25" s="55">
        <f t="shared" si="7"/>
        <v>0.20008238362238598</v>
      </c>
      <c r="V25" s="74">
        <f>SUM(V18:V24)</f>
        <v>552207</v>
      </c>
      <c r="W25" s="76">
        <f>SUM(W18:W24)</f>
        <v>151675</v>
      </c>
      <c r="X25" s="76">
        <f t="shared" si="8"/>
        <v>703882</v>
      </c>
      <c r="Y25" s="55">
        <f t="shared" si="9"/>
        <v>0.2750870440811002</v>
      </c>
      <c r="Z25" s="52">
        <f t="shared" si="10"/>
        <v>1808331</v>
      </c>
      <c r="AA25" s="53">
        <f t="shared" si="11"/>
        <v>453963</v>
      </c>
      <c r="AB25" s="53">
        <f t="shared" si="12"/>
        <v>2262294</v>
      </c>
      <c r="AC25" s="55">
        <f t="shared" si="13"/>
        <v>0.8841365020023363</v>
      </c>
      <c r="AD25" s="52">
        <f>SUM(AD18:AD24)</f>
        <v>662341</v>
      </c>
      <c r="AE25" s="53">
        <f>SUM(AE18:AE24)</f>
        <v>145225</v>
      </c>
      <c r="AF25" s="53">
        <f t="shared" si="14"/>
        <v>807566</v>
      </c>
      <c r="AG25" s="55">
        <f t="shared" si="15"/>
        <v>0.7587620879365993</v>
      </c>
      <c r="AH25" s="55">
        <f t="shared" si="16"/>
        <v>-0.1283907445335737</v>
      </c>
      <c r="AI25" s="96">
        <f>SUM(AI18:AI24)</f>
        <v>2449595</v>
      </c>
      <c r="AJ25" s="96">
        <f>SUM(AJ18:AJ24)</f>
        <v>2757191</v>
      </c>
      <c r="AK25" s="96">
        <f>SUM(AK18:AK24)</f>
        <v>2092052</v>
      </c>
      <c r="AL25" s="96"/>
    </row>
    <row r="26" spans="1:38" s="15" customFormat="1" ht="12.75">
      <c r="A26" s="30" t="s">
        <v>95</v>
      </c>
      <c r="B26" s="94" t="s">
        <v>443</v>
      </c>
      <c r="C26" s="40" t="s">
        <v>444</v>
      </c>
      <c r="D26" s="41">
        <v>234390</v>
      </c>
      <c r="E26" s="42">
        <v>30573</v>
      </c>
      <c r="F26" s="43">
        <f t="shared" si="0"/>
        <v>264963</v>
      </c>
      <c r="G26" s="41">
        <v>234390</v>
      </c>
      <c r="H26" s="42">
        <v>30573</v>
      </c>
      <c r="I26" s="44">
        <f t="shared" si="1"/>
        <v>264963</v>
      </c>
      <c r="J26" s="41">
        <v>88039</v>
      </c>
      <c r="K26" s="42">
        <v>9011</v>
      </c>
      <c r="L26" s="42">
        <f t="shared" si="2"/>
        <v>97050</v>
      </c>
      <c r="M26" s="45">
        <f t="shared" si="3"/>
        <v>0.36627755573419685</v>
      </c>
      <c r="N26" s="46">
        <v>37841</v>
      </c>
      <c r="O26" s="47">
        <v>1908</v>
      </c>
      <c r="P26" s="48">
        <f t="shared" si="4"/>
        <v>39749</v>
      </c>
      <c r="Q26" s="45">
        <f t="shared" si="5"/>
        <v>0.15001717220894992</v>
      </c>
      <c r="R26" s="46">
        <v>23418</v>
      </c>
      <c r="S26" s="48">
        <v>864</v>
      </c>
      <c r="T26" s="48">
        <f t="shared" si="6"/>
        <v>24282</v>
      </c>
      <c r="U26" s="45">
        <f t="shared" si="7"/>
        <v>0.0916429841147632</v>
      </c>
      <c r="V26" s="46">
        <v>0</v>
      </c>
      <c r="W26" s="48">
        <v>0</v>
      </c>
      <c r="X26" s="48">
        <f t="shared" si="8"/>
        <v>0</v>
      </c>
      <c r="Y26" s="45">
        <f t="shared" si="9"/>
        <v>0</v>
      </c>
      <c r="Z26" s="41">
        <f t="shared" si="10"/>
        <v>149298</v>
      </c>
      <c r="AA26" s="42">
        <f t="shared" si="11"/>
        <v>11783</v>
      </c>
      <c r="AB26" s="42">
        <f t="shared" si="12"/>
        <v>161081</v>
      </c>
      <c r="AC26" s="45">
        <f t="shared" si="13"/>
        <v>0.6079377120579099</v>
      </c>
      <c r="AD26" s="41">
        <v>49615</v>
      </c>
      <c r="AE26" s="42">
        <v>10000</v>
      </c>
      <c r="AF26" s="42">
        <f t="shared" si="14"/>
        <v>59615</v>
      </c>
      <c r="AG26" s="45">
        <f t="shared" si="15"/>
        <v>0.5390168206430999</v>
      </c>
      <c r="AH26" s="45">
        <f t="shared" si="16"/>
        <v>-1</v>
      </c>
      <c r="AI26" s="14">
        <v>305458</v>
      </c>
      <c r="AJ26" s="14">
        <v>305458</v>
      </c>
      <c r="AK26" s="14">
        <v>164647</v>
      </c>
      <c r="AL26" s="14"/>
    </row>
    <row r="27" spans="1:38" s="15" customFormat="1" ht="12.75">
      <c r="A27" s="30" t="s">
        <v>95</v>
      </c>
      <c r="B27" s="94" t="s">
        <v>72</v>
      </c>
      <c r="C27" s="40" t="s">
        <v>73</v>
      </c>
      <c r="D27" s="41">
        <v>727478</v>
      </c>
      <c r="E27" s="42">
        <v>1276251</v>
      </c>
      <c r="F27" s="43">
        <f t="shared" si="0"/>
        <v>2003729</v>
      </c>
      <c r="G27" s="41">
        <v>798883</v>
      </c>
      <c r="H27" s="42">
        <v>1276251</v>
      </c>
      <c r="I27" s="44">
        <f t="shared" si="1"/>
        <v>2075134</v>
      </c>
      <c r="J27" s="41">
        <v>161156</v>
      </c>
      <c r="K27" s="42">
        <v>97129</v>
      </c>
      <c r="L27" s="42">
        <f t="shared" si="2"/>
        <v>258285</v>
      </c>
      <c r="M27" s="45">
        <f t="shared" si="3"/>
        <v>0.12890216191910184</v>
      </c>
      <c r="N27" s="46">
        <v>160152</v>
      </c>
      <c r="O27" s="47">
        <v>197223</v>
      </c>
      <c r="P27" s="48">
        <f t="shared" si="4"/>
        <v>357375</v>
      </c>
      <c r="Q27" s="45">
        <f t="shared" si="5"/>
        <v>0.17221779412799365</v>
      </c>
      <c r="R27" s="46">
        <v>185380</v>
      </c>
      <c r="S27" s="48">
        <v>135388</v>
      </c>
      <c r="T27" s="48">
        <f t="shared" si="6"/>
        <v>320768</v>
      </c>
      <c r="U27" s="45">
        <f t="shared" si="7"/>
        <v>0.15457700562951598</v>
      </c>
      <c r="V27" s="46">
        <v>222813</v>
      </c>
      <c r="W27" s="48">
        <v>251643</v>
      </c>
      <c r="X27" s="48">
        <f t="shared" si="8"/>
        <v>474456</v>
      </c>
      <c r="Y27" s="45">
        <f t="shared" si="9"/>
        <v>0.2286387288724487</v>
      </c>
      <c r="Z27" s="41">
        <f t="shared" si="10"/>
        <v>729501</v>
      </c>
      <c r="AA27" s="42">
        <f t="shared" si="11"/>
        <v>681383</v>
      </c>
      <c r="AB27" s="42">
        <f t="shared" si="12"/>
        <v>1410884</v>
      </c>
      <c r="AC27" s="45">
        <f t="shared" si="13"/>
        <v>0.6799001895781188</v>
      </c>
      <c r="AD27" s="41">
        <v>184457</v>
      </c>
      <c r="AE27" s="42">
        <v>113193</v>
      </c>
      <c r="AF27" s="42">
        <f t="shared" si="14"/>
        <v>297650</v>
      </c>
      <c r="AG27" s="45">
        <f t="shared" si="15"/>
        <v>0.5318099093979427</v>
      </c>
      <c r="AH27" s="45">
        <f t="shared" si="16"/>
        <v>0.5940063833361331</v>
      </c>
      <c r="AI27" s="14">
        <v>1824793</v>
      </c>
      <c r="AJ27" s="14">
        <v>1824793</v>
      </c>
      <c r="AK27" s="14">
        <v>970443</v>
      </c>
      <c r="AL27" s="14"/>
    </row>
    <row r="28" spans="1:38" s="15" customFormat="1" ht="12.75">
      <c r="A28" s="30" t="s">
        <v>95</v>
      </c>
      <c r="B28" s="94" t="s">
        <v>445</v>
      </c>
      <c r="C28" s="40" t="s">
        <v>446</v>
      </c>
      <c r="D28" s="41">
        <v>116444</v>
      </c>
      <c r="E28" s="42">
        <v>35447</v>
      </c>
      <c r="F28" s="43">
        <f t="shared" si="0"/>
        <v>151891</v>
      </c>
      <c r="G28" s="41">
        <v>127704</v>
      </c>
      <c r="H28" s="42">
        <v>28428</v>
      </c>
      <c r="I28" s="44">
        <f t="shared" si="1"/>
        <v>156132</v>
      </c>
      <c r="J28" s="41">
        <v>27832</v>
      </c>
      <c r="K28" s="42">
        <v>7912</v>
      </c>
      <c r="L28" s="42">
        <f t="shared" si="2"/>
        <v>35744</v>
      </c>
      <c r="M28" s="45">
        <f t="shared" si="3"/>
        <v>0.2353266487151971</v>
      </c>
      <c r="N28" s="46">
        <v>24573</v>
      </c>
      <c r="O28" s="47">
        <v>6289</v>
      </c>
      <c r="P28" s="48">
        <f t="shared" si="4"/>
        <v>30862</v>
      </c>
      <c r="Q28" s="45">
        <f t="shared" si="5"/>
        <v>0.19766607742166883</v>
      </c>
      <c r="R28" s="46">
        <v>34003</v>
      </c>
      <c r="S28" s="48">
        <v>10312</v>
      </c>
      <c r="T28" s="48">
        <f t="shared" si="6"/>
        <v>44315</v>
      </c>
      <c r="U28" s="45">
        <f t="shared" si="7"/>
        <v>0.2838303486793226</v>
      </c>
      <c r="V28" s="46">
        <v>29103</v>
      </c>
      <c r="W28" s="48">
        <v>2587</v>
      </c>
      <c r="X28" s="48">
        <f t="shared" si="8"/>
        <v>31690</v>
      </c>
      <c r="Y28" s="45">
        <f t="shared" si="9"/>
        <v>0.20296928240207004</v>
      </c>
      <c r="Z28" s="41">
        <f t="shared" si="10"/>
        <v>115511</v>
      </c>
      <c r="AA28" s="42">
        <f t="shared" si="11"/>
        <v>27100</v>
      </c>
      <c r="AB28" s="42">
        <f t="shared" si="12"/>
        <v>142611</v>
      </c>
      <c r="AC28" s="45">
        <f t="shared" si="13"/>
        <v>0.9134001998309123</v>
      </c>
      <c r="AD28" s="41">
        <v>25310</v>
      </c>
      <c r="AE28" s="42">
        <v>13421</v>
      </c>
      <c r="AF28" s="42">
        <f t="shared" si="14"/>
        <v>38731</v>
      </c>
      <c r="AG28" s="45">
        <f t="shared" si="15"/>
        <v>1.1216025237743557</v>
      </c>
      <c r="AH28" s="45">
        <f t="shared" si="16"/>
        <v>-0.1817923627068756</v>
      </c>
      <c r="AI28" s="14">
        <v>102827</v>
      </c>
      <c r="AJ28" s="14">
        <v>109677</v>
      </c>
      <c r="AK28" s="14">
        <v>123014</v>
      </c>
      <c r="AL28" s="14"/>
    </row>
    <row r="29" spans="1:38" s="15" customFormat="1" ht="12.75">
      <c r="A29" s="30" t="s">
        <v>95</v>
      </c>
      <c r="B29" s="94" t="s">
        <v>447</v>
      </c>
      <c r="C29" s="40" t="s">
        <v>448</v>
      </c>
      <c r="D29" s="41">
        <v>220046</v>
      </c>
      <c r="E29" s="42">
        <v>125591</v>
      </c>
      <c r="F29" s="43">
        <f t="shared" si="0"/>
        <v>345637</v>
      </c>
      <c r="G29" s="41">
        <v>250248</v>
      </c>
      <c r="H29" s="42">
        <v>137536</v>
      </c>
      <c r="I29" s="44">
        <f t="shared" si="1"/>
        <v>387784</v>
      </c>
      <c r="J29" s="41">
        <v>51686</v>
      </c>
      <c r="K29" s="42">
        <v>28306</v>
      </c>
      <c r="L29" s="42">
        <f t="shared" si="2"/>
        <v>79992</v>
      </c>
      <c r="M29" s="45">
        <f t="shared" si="3"/>
        <v>0.23143355601396842</v>
      </c>
      <c r="N29" s="46">
        <v>50749</v>
      </c>
      <c r="O29" s="47">
        <v>12377</v>
      </c>
      <c r="P29" s="48">
        <f t="shared" si="4"/>
        <v>63126</v>
      </c>
      <c r="Q29" s="45">
        <f t="shared" si="5"/>
        <v>0.1627864997008644</v>
      </c>
      <c r="R29" s="46">
        <v>54159</v>
      </c>
      <c r="S29" s="48">
        <v>18830</v>
      </c>
      <c r="T29" s="48">
        <f t="shared" si="6"/>
        <v>72989</v>
      </c>
      <c r="U29" s="45">
        <f t="shared" si="7"/>
        <v>0.18822076207373176</v>
      </c>
      <c r="V29" s="46">
        <v>69400</v>
      </c>
      <c r="W29" s="48">
        <v>17278</v>
      </c>
      <c r="X29" s="48">
        <f t="shared" si="8"/>
        <v>86678</v>
      </c>
      <c r="Y29" s="45">
        <f t="shared" si="9"/>
        <v>0.22352134177789698</v>
      </c>
      <c r="Z29" s="41">
        <f t="shared" si="10"/>
        <v>225994</v>
      </c>
      <c r="AA29" s="42">
        <f t="shared" si="11"/>
        <v>76791</v>
      </c>
      <c r="AB29" s="42">
        <f t="shared" si="12"/>
        <v>302785</v>
      </c>
      <c r="AC29" s="45">
        <f t="shared" si="13"/>
        <v>0.7808083881748602</v>
      </c>
      <c r="AD29" s="41">
        <v>40554</v>
      </c>
      <c r="AE29" s="42">
        <v>34248</v>
      </c>
      <c r="AF29" s="42">
        <f t="shared" si="14"/>
        <v>74802</v>
      </c>
      <c r="AG29" s="45">
        <f t="shared" si="15"/>
        <v>0.8096048635793051</v>
      </c>
      <c r="AH29" s="45">
        <f t="shared" si="16"/>
        <v>0.15876580840084498</v>
      </c>
      <c r="AI29" s="14">
        <v>316416</v>
      </c>
      <c r="AJ29" s="14">
        <v>340161</v>
      </c>
      <c r="AK29" s="14">
        <v>275396</v>
      </c>
      <c r="AL29" s="14"/>
    </row>
    <row r="30" spans="1:38" s="15" customFormat="1" ht="12.75">
      <c r="A30" s="30" t="s">
        <v>95</v>
      </c>
      <c r="B30" s="94" t="s">
        <v>449</v>
      </c>
      <c r="C30" s="40" t="s">
        <v>450</v>
      </c>
      <c r="D30" s="41">
        <v>261081</v>
      </c>
      <c r="E30" s="42">
        <v>213975</v>
      </c>
      <c r="F30" s="43">
        <f t="shared" si="0"/>
        <v>475056</v>
      </c>
      <c r="G30" s="41">
        <v>268805</v>
      </c>
      <c r="H30" s="42">
        <v>253086</v>
      </c>
      <c r="I30" s="44">
        <f t="shared" si="1"/>
        <v>521891</v>
      </c>
      <c r="J30" s="41">
        <v>54576</v>
      </c>
      <c r="K30" s="42">
        <v>22906</v>
      </c>
      <c r="L30" s="42">
        <f t="shared" si="2"/>
        <v>77482</v>
      </c>
      <c r="M30" s="45">
        <f t="shared" si="3"/>
        <v>0.1631007712774915</v>
      </c>
      <c r="N30" s="46">
        <v>70438</v>
      </c>
      <c r="O30" s="47">
        <v>45462</v>
      </c>
      <c r="P30" s="48">
        <f t="shared" si="4"/>
        <v>115900</v>
      </c>
      <c r="Q30" s="45">
        <f t="shared" si="5"/>
        <v>0.22207702374633784</v>
      </c>
      <c r="R30" s="46">
        <v>78038</v>
      </c>
      <c r="S30" s="48">
        <v>13849</v>
      </c>
      <c r="T30" s="48">
        <f t="shared" si="6"/>
        <v>91887</v>
      </c>
      <c r="U30" s="45">
        <f t="shared" si="7"/>
        <v>0.1760655002672972</v>
      </c>
      <c r="V30" s="46">
        <v>53121</v>
      </c>
      <c r="W30" s="48">
        <v>43354</v>
      </c>
      <c r="X30" s="48">
        <f t="shared" si="8"/>
        <v>96475</v>
      </c>
      <c r="Y30" s="45">
        <f t="shared" si="9"/>
        <v>0.18485660798902454</v>
      </c>
      <c r="Z30" s="41">
        <f t="shared" si="10"/>
        <v>256173</v>
      </c>
      <c r="AA30" s="42">
        <f t="shared" si="11"/>
        <v>125571</v>
      </c>
      <c r="AB30" s="42">
        <f t="shared" si="12"/>
        <v>381744</v>
      </c>
      <c r="AC30" s="45">
        <f t="shared" si="13"/>
        <v>0.7314630832875064</v>
      </c>
      <c r="AD30" s="41">
        <v>53850</v>
      </c>
      <c r="AE30" s="42">
        <v>34778</v>
      </c>
      <c r="AF30" s="42">
        <f t="shared" si="14"/>
        <v>88628</v>
      </c>
      <c r="AG30" s="45">
        <f t="shared" si="15"/>
        <v>0.8926322143067038</v>
      </c>
      <c r="AH30" s="45">
        <f t="shared" si="16"/>
        <v>0.08853861082276482</v>
      </c>
      <c r="AI30" s="14">
        <v>472524</v>
      </c>
      <c r="AJ30" s="14">
        <v>377739</v>
      </c>
      <c r="AK30" s="14">
        <v>337182</v>
      </c>
      <c r="AL30" s="14"/>
    </row>
    <row r="31" spans="1:38" s="15" customFormat="1" ht="12.75">
      <c r="A31" s="30" t="s">
        <v>114</v>
      </c>
      <c r="B31" s="94" t="s">
        <v>451</v>
      </c>
      <c r="C31" s="40" t="s">
        <v>452</v>
      </c>
      <c r="D31" s="41">
        <v>0</v>
      </c>
      <c r="E31" s="42">
        <v>0</v>
      </c>
      <c r="F31" s="44">
        <f t="shared" si="0"/>
        <v>0</v>
      </c>
      <c r="G31" s="41">
        <v>0</v>
      </c>
      <c r="H31" s="42">
        <v>0</v>
      </c>
      <c r="I31" s="44">
        <f t="shared" si="1"/>
        <v>0</v>
      </c>
      <c r="J31" s="41">
        <v>20473</v>
      </c>
      <c r="K31" s="42">
        <v>34729</v>
      </c>
      <c r="L31" s="42">
        <f t="shared" si="2"/>
        <v>55202</v>
      </c>
      <c r="M31" s="45">
        <f t="shared" si="3"/>
        <v>0</v>
      </c>
      <c r="N31" s="46">
        <v>26125</v>
      </c>
      <c r="O31" s="47">
        <v>28335</v>
      </c>
      <c r="P31" s="48">
        <f t="shared" si="4"/>
        <v>54460</v>
      </c>
      <c r="Q31" s="45">
        <f t="shared" si="5"/>
        <v>0</v>
      </c>
      <c r="R31" s="46">
        <v>26563</v>
      </c>
      <c r="S31" s="48">
        <v>30191</v>
      </c>
      <c r="T31" s="48">
        <f t="shared" si="6"/>
        <v>56754</v>
      </c>
      <c r="U31" s="45">
        <f t="shared" si="7"/>
        <v>0</v>
      </c>
      <c r="V31" s="46">
        <v>34663</v>
      </c>
      <c r="W31" s="48">
        <v>38109</v>
      </c>
      <c r="X31" s="48">
        <f t="shared" si="8"/>
        <v>72772</v>
      </c>
      <c r="Y31" s="45">
        <f t="shared" si="9"/>
        <v>0</v>
      </c>
      <c r="Z31" s="41">
        <f t="shared" si="10"/>
        <v>107824</v>
      </c>
      <c r="AA31" s="42">
        <f t="shared" si="11"/>
        <v>131364</v>
      </c>
      <c r="AB31" s="42">
        <f t="shared" si="12"/>
        <v>239188</v>
      </c>
      <c r="AC31" s="45">
        <f t="shared" si="13"/>
        <v>0</v>
      </c>
      <c r="AD31" s="41">
        <v>27599</v>
      </c>
      <c r="AE31" s="42">
        <v>18512</v>
      </c>
      <c r="AF31" s="42">
        <f t="shared" si="14"/>
        <v>46111</v>
      </c>
      <c r="AG31" s="45">
        <f t="shared" si="15"/>
        <v>0.5397772417369625</v>
      </c>
      <c r="AH31" s="45">
        <f t="shared" si="16"/>
        <v>0.578191754678927</v>
      </c>
      <c r="AI31" s="14">
        <v>210183</v>
      </c>
      <c r="AJ31" s="14">
        <v>210183</v>
      </c>
      <c r="AK31" s="14">
        <v>113452</v>
      </c>
      <c r="AL31" s="14"/>
    </row>
    <row r="32" spans="1:38" s="87" customFormat="1" ht="12.75">
      <c r="A32" s="95"/>
      <c r="B32" s="112" t="s">
        <v>647</v>
      </c>
      <c r="C32" s="33"/>
      <c r="D32" s="52">
        <f>SUM(D26:D31)</f>
        <v>1559439</v>
      </c>
      <c r="E32" s="53">
        <f>SUM(E26:E31)</f>
        <v>1681837</v>
      </c>
      <c r="F32" s="54">
        <f t="shared" si="0"/>
        <v>3241276</v>
      </c>
      <c r="G32" s="52">
        <f>SUM(G26:G31)</f>
        <v>1680030</v>
      </c>
      <c r="H32" s="53">
        <f>SUM(H26:H31)</f>
        <v>1725874</v>
      </c>
      <c r="I32" s="89">
        <f t="shared" si="1"/>
        <v>3405904</v>
      </c>
      <c r="J32" s="52">
        <f>SUM(J26:J31)</f>
        <v>403762</v>
      </c>
      <c r="K32" s="90">
        <f>SUM(K26:K31)</f>
        <v>199993</v>
      </c>
      <c r="L32" s="53">
        <f t="shared" si="2"/>
        <v>603755</v>
      </c>
      <c r="M32" s="55">
        <f t="shared" si="3"/>
        <v>0.1862707773111577</v>
      </c>
      <c r="N32" s="74">
        <f>SUM(N26:N31)</f>
        <v>369878</v>
      </c>
      <c r="O32" s="75">
        <f>SUM(O26:O31)</f>
        <v>291594</v>
      </c>
      <c r="P32" s="76">
        <f t="shared" si="4"/>
        <v>661472</v>
      </c>
      <c r="Q32" s="55">
        <f t="shared" si="5"/>
        <v>0.1942133424782378</v>
      </c>
      <c r="R32" s="74">
        <f>SUM(R26:R31)</f>
        <v>401561</v>
      </c>
      <c r="S32" s="76">
        <f>SUM(S26:S31)</f>
        <v>209434</v>
      </c>
      <c r="T32" s="76">
        <f t="shared" si="6"/>
        <v>610995</v>
      </c>
      <c r="U32" s="55">
        <f t="shared" si="7"/>
        <v>0.17939290126791596</v>
      </c>
      <c r="V32" s="74">
        <f>SUM(V26:V31)</f>
        <v>409100</v>
      </c>
      <c r="W32" s="76">
        <f>SUM(W26:W31)</f>
        <v>352971</v>
      </c>
      <c r="X32" s="76">
        <f t="shared" si="8"/>
        <v>762071</v>
      </c>
      <c r="Y32" s="55">
        <f t="shared" si="9"/>
        <v>0.22374999412784388</v>
      </c>
      <c r="Z32" s="52">
        <f t="shared" si="10"/>
        <v>1584301</v>
      </c>
      <c r="AA32" s="53">
        <f t="shared" si="11"/>
        <v>1053992</v>
      </c>
      <c r="AB32" s="53">
        <f t="shared" si="12"/>
        <v>2638293</v>
      </c>
      <c r="AC32" s="55">
        <f t="shared" si="13"/>
        <v>0.7746234186283583</v>
      </c>
      <c r="AD32" s="52">
        <f>SUM(AD26:AD31)</f>
        <v>381385</v>
      </c>
      <c r="AE32" s="53">
        <f>SUM(AE26:AE31)</f>
        <v>224152</v>
      </c>
      <c r="AF32" s="53">
        <f t="shared" si="14"/>
        <v>605537</v>
      </c>
      <c r="AG32" s="55">
        <f t="shared" si="15"/>
        <v>0.6263027495800993</v>
      </c>
      <c r="AH32" s="55">
        <f t="shared" si="16"/>
        <v>0.2585044349065375</v>
      </c>
      <c r="AI32" s="96">
        <f>SUM(AI26:AI31)</f>
        <v>3232201</v>
      </c>
      <c r="AJ32" s="96">
        <f>SUM(AJ26:AJ31)</f>
        <v>3168011</v>
      </c>
      <c r="AK32" s="96">
        <f>SUM(AK26:AK31)</f>
        <v>1984134</v>
      </c>
      <c r="AL32" s="96"/>
    </row>
    <row r="33" spans="1:38" s="87" customFormat="1" ht="12.75">
      <c r="A33" s="95"/>
      <c r="B33" s="112" t="s">
        <v>648</v>
      </c>
      <c r="C33" s="33"/>
      <c r="D33" s="52">
        <f>SUM(D9:D16,D18:D24,D26:D31)</f>
        <v>5888822</v>
      </c>
      <c r="E33" s="53">
        <f>SUM(E9:E16,E18:E24,E26:E31)</f>
        <v>3094496</v>
      </c>
      <c r="F33" s="89">
        <f t="shared" si="0"/>
        <v>8983318</v>
      </c>
      <c r="G33" s="52">
        <f>SUM(G9:G16,G18:G24,G26:G31)</f>
        <v>5211606</v>
      </c>
      <c r="H33" s="53">
        <f>SUM(H9:H16,H18:H24,H26:H31)</f>
        <v>3243221</v>
      </c>
      <c r="I33" s="54">
        <f t="shared" si="1"/>
        <v>8454827</v>
      </c>
      <c r="J33" s="52">
        <f>SUM(J9:J16,J18:J24,J26:J31)</f>
        <v>1207525</v>
      </c>
      <c r="K33" s="53">
        <f>SUM(K9:K16,K18:K24,K26:K31)</f>
        <v>345318</v>
      </c>
      <c r="L33" s="53">
        <f t="shared" si="2"/>
        <v>1552843</v>
      </c>
      <c r="M33" s="55">
        <f t="shared" si="3"/>
        <v>0.1728585139700053</v>
      </c>
      <c r="N33" s="74">
        <f>SUM(N9:N16,N18:N24,N26:N31)</f>
        <v>1278171</v>
      </c>
      <c r="O33" s="75">
        <f>SUM(O9:O16,O18:O24,O26:O31)</f>
        <v>490181</v>
      </c>
      <c r="P33" s="76">
        <f t="shared" si="4"/>
        <v>1768352</v>
      </c>
      <c r="Q33" s="55">
        <f t="shared" si="5"/>
        <v>0.2091529489603986</v>
      </c>
      <c r="R33" s="74">
        <f>SUM(R9:R16,R18:R24,R26:R31)</f>
        <v>1180370</v>
      </c>
      <c r="S33" s="76">
        <f>SUM(S9:S16,S18:S24,S26:S31)</f>
        <v>386497</v>
      </c>
      <c r="T33" s="76">
        <f t="shared" si="6"/>
        <v>1566867</v>
      </c>
      <c r="U33" s="55">
        <f t="shared" si="7"/>
        <v>0.18532218341073092</v>
      </c>
      <c r="V33" s="74">
        <f>SUM(V9:V16,V18:V24,V26:V31)</f>
        <v>1345306</v>
      </c>
      <c r="W33" s="76">
        <f>SUM(W9:W16,W18:W24,W26:W31)</f>
        <v>582194</v>
      </c>
      <c r="X33" s="76">
        <f t="shared" si="8"/>
        <v>1927500</v>
      </c>
      <c r="Y33" s="55">
        <f t="shared" si="9"/>
        <v>0.2279762791125117</v>
      </c>
      <c r="Z33" s="52">
        <f t="shared" si="10"/>
        <v>5011372</v>
      </c>
      <c r="AA33" s="53">
        <f t="shared" si="11"/>
        <v>1804190</v>
      </c>
      <c r="AB33" s="53">
        <f t="shared" si="12"/>
        <v>6815562</v>
      </c>
      <c r="AC33" s="55">
        <f t="shared" si="13"/>
        <v>0.8061148974426088</v>
      </c>
      <c r="AD33" s="52">
        <f>SUM(AD9:AD16,AD18:AD24,AD26:AD31)</f>
        <v>1452426</v>
      </c>
      <c r="AE33" s="53">
        <f>SUM(AE9:AE16,AE18:AE24,AE26:AE31)</f>
        <v>459586</v>
      </c>
      <c r="AF33" s="53">
        <f t="shared" si="14"/>
        <v>1912012</v>
      </c>
      <c r="AG33" s="55">
        <f t="shared" si="15"/>
        <v>0.7125281194108062</v>
      </c>
      <c r="AH33" s="55">
        <f t="shared" si="16"/>
        <v>0.008100367570914813</v>
      </c>
      <c r="AI33" s="96">
        <f>SUM(AI9:AI16,AI18:AI24,AI26:AI31)</f>
        <v>7690393</v>
      </c>
      <c r="AJ33" s="96">
        <f>SUM(AJ9:AJ16,AJ18:AJ24,AJ26:AJ31)</f>
        <v>7999812</v>
      </c>
      <c r="AK33" s="96">
        <f>SUM(AK9:AK16,AK18:AK24,AK26:AK31)</f>
        <v>5700091</v>
      </c>
      <c r="AL33" s="96"/>
    </row>
    <row r="34" spans="1:38" s="15" customFormat="1" ht="12.75">
      <c r="A34" s="97"/>
      <c r="B34" s="98"/>
      <c r="C34" s="99"/>
      <c r="D34" s="100"/>
      <c r="E34" s="100"/>
      <c r="F34" s="101"/>
      <c r="G34" s="102"/>
      <c r="H34" s="100"/>
      <c r="I34" s="103"/>
      <c r="J34" s="102"/>
      <c r="K34" s="104"/>
      <c r="L34" s="100"/>
      <c r="M34" s="103"/>
      <c r="N34" s="102"/>
      <c r="O34" s="104"/>
      <c r="P34" s="100"/>
      <c r="Q34" s="103"/>
      <c r="R34" s="102"/>
      <c r="S34" s="104"/>
      <c r="T34" s="100"/>
      <c r="U34" s="103"/>
      <c r="V34" s="102"/>
      <c r="W34" s="104"/>
      <c r="X34" s="100"/>
      <c r="Y34" s="103"/>
      <c r="Z34" s="102"/>
      <c r="AA34" s="104"/>
      <c r="AB34" s="100"/>
      <c r="AC34" s="103"/>
      <c r="AD34" s="102"/>
      <c r="AE34" s="100"/>
      <c r="AF34" s="100"/>
      <c r="AG34" s="103"/>
      <c r="AH34" s="103"/>
      <c r="AI34" s="14"/>
      <c r="AJ34" s="14"/>
      <c r="AK34" s="14"/>
      <c r="AL34" s="14"/>
    </row>
    <row r="35" spans="1:38" s="15" customFormat="1" ht="12.75">
      <c r="A35" s="14"/>
      <c r="B35" s="9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1:3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cp:lastPrinted>2009-08-24T17:31:59Z</cp:lastPrinted>
  <dcterms:created xsi:type="dcterms:W3CDTF">2009-08-20T07:42:21Z</dcterms:created>
  <dcterms:modified xsi:type="dcterms:W3CDTF">2009-08-28T10:00:21Z</dcterms:modified>
  <cp:category/>
  <cp:version/>
  <cp:contentType/>
  <cp:contentStatus/>
</cp:coreProperties>
</file>