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21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21'!$A$1:$AH$84</definedName>
    <definedName name="_xlnm.Print_Area" localSheetId="11">'WC'!$A$1:$AH$84</definedName>
  </definedNames>
  <calcPr calcMode="manual" fullCalcOnLoad="1"/>
</workbook>
</file>

<file path=xl/sharedStrings.xml><?xml version="1.0" encoding="utf-8"?>
<sst xmlns="http://schemas.openxmlformats.org/spreadsheetml/2006/main" count="1499" uniqueCount="665">
  <si>
    <t>STATEMENT OF CAPITAL AND OPERATING EXPENDITURE FOR THE 1st QUARTER ENDED 30 SEPTEMBER 2009</t>
  </si>
  <si>
    <t>Main appropriation</t>
  </si>
  <si>
    <t>Adjusted Budget</t>
  </si>
  <si>
    <t>First Quarter 2009/10</t>
  </si>
  <si>
    <t>Second Quarter 2009/10</t>
  </si>
  <si>
    <t>Third Quarter 2009/10</t>
  </si>
  <si>
    <t>Fourth Quarter 2009/10</t>
  </si>
  <si>
    <t>Year to date: 30 September 2009</t>
  </si>
  <si>
    <t>First Quarter 2008/09</t>
  </si>
  <si>
    <t>R thousands</t>
  </si>
  <si>
    <t>Code</t>
  </si>
  <si>
    <t>Operating Expenditure</t>
  </si>
  <si>
    <t>Capital Expenditure</t>
  </si>
  <si>
    <t>Total</t>
  </si>
  <si>
    <t>1st Q as % of Main appropriation</t>
  </si>
  <si>
    <t>2nd Q as % of adjusted budget</t>
  </si>
  <si>
    <t>3rd Q as % of adjusted budget</t>
  </si>
  <si>
    <t>4th Q as % of adjusted budget</t>
  </si>
  <si>
    <t>Total Expenditure as % of main appropriation</t>
  </si>
  <si>
    <t>Q1 of 2008/09 to Q1 of 2009/10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</si>
  <si>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</si>
  <si>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</si>
  <si>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</si>
  <si>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</si>
  <si>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</si>
  <si>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</si>
  <si>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</si>
  <si>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</si>
  <si>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</si>
  <si>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</si>
  <si>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</si>
  <si>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</si>
  <si>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</si>
  <si>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</si>
  <si>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</si>
  <si>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</si>
  <si>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</si>
  <si>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</si>
  <si>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</si>
  <si>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</si>
  <si>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Nelson Mandela Bay</t>
  </si>
  <si>
    <t>EC000</t>
  </si>
  <si>
    <t>Ekurhuleni Metro</t>
  </si>
  <si>
    <t>GT000</t>
  </si>
  <si>
    <t>City Of Johannesburg</t>
  </si>
  <si>
    <t>GT001</t>
  </si>
  <si>
    <t>City Of Tshwane</t>
  </si>
  <si>
    <t>GT002</t>
  </si>
  <si>
    <t>eThekwini</t>
  </si>
  <si>
    <t>KZN000</t>
  </si>
  <si>
    <t>Cape Town</t>
  </si>
  <si>
    <t>WC000</t>
  </si>
  <si>
    <t>Summary per Top 21</t>
  </si>
  <si>
    <t>Buffalo City</t>
  </si>
  <si>
    <t>EC125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</si>
  <si>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</si>
  <si>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</si>
  <si>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</si>
  <si>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</si>
  <si>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</si>
  <si>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</si>
  <si>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</si>
  <si>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</si>
  <si>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</si>
  <si>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</si>
  <si>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</si>
  <si>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</si>
  <si>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</si>
  <si>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</si>
  <si>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Mangaung</t>
  </si>
  <si>
    <t>FS172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</si>
  <si>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</si>
  <si>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</si>
  <si>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</si>
  <si>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</si>
  <si>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</si>
  <si>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</si>
  <si>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</si>
  <si>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</si>
  <si>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</si>
  <si>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</si>
  <si>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</si>
  <si>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</si>
  <si>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</si>
  <si>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</si>
  <si>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</si>
  <si>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</si>
  <si>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</si>
  <si>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</si>
  <si>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</si>
  <si>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</si>
  <si>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</si>
  <si>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</si>
  <si>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</si>
  <si>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</si>
  <si>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</si>
  <si>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</si>
  <si>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</si>
  <si>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</si>
  <si>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</si>
  <si>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</si>
  <si>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</si>
  <si>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</si>
  <si>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</si>
  <si>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</si>
  <si>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</si>
  <si>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</si>
  <si>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</si>
  <si>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</si>
  <si>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</si>
  <si>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</si>
  <si>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</si>
  <si>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</si>
  <si>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</si>
  <si>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</si>
  <si>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</si>
  <si>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</si>
  <si>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</si>
  <si>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</si>
  <si>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</si>
  <si>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</si>
  <si>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</si>
  <si>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</si>
  <si>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</si>
  <si>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</si>
  <si>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</si>
  <si>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</si>
  <si>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</si>
  <si>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</si>
  <si>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</si>
  <si>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</si>
  <si>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</si>
  <si>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</si>
  <si>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</si>
  <si>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</si>
  <si>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</si>
  <si>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</si>
  <si>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</si>
  <si>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</si>
  <si>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</si>
  <si>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</si>
  <si>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</si>
  <si>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</si>
  <si>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</si>
  <si>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</si>
  <si>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</si>
  <si>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</si>
  <si>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</si>
  <si>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</si>
  <si>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</si>
  <si>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</si>
  <si>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</si>
  <si>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</si>
  <si>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</si>
  <si>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</si>
  <si>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</si>
  <si>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</si>
  <si>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</si>
  <si>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</si>
  <si>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</si>
  <si>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Ukhahlamba</t>
  </si>
  <si>
    <t>DC14</t>
  </si>
  <si>
    <t>Mbizana</t>
  </si>
  <si>
    <t>EC151</t>
  </si>
  <si>
    <t>Ntabankulu</t>
  </si>
  <si>
    <t>EC152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</si>
  <si>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</si>
  <si>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</si>
  <si>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</si>
  <si>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</si>
  <si>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</si>
  <si>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</si>
  <si>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</si>
  <si>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</si>
  <si>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</si>
  <si>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</si>
  <si>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</si>
  <si>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</si>
  <si>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Matatiele</t>
  </si>
  <si>
    <t>EC441</t>
  </si>
  <si>
    <t>Umzimvubu</t>
  </si>
  <si>
    <t>EC442</t>
  </si>
  <si>
    <t>Alfred Nzo</t>
  </si>
  <si>
    <t>DC44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</si>
  <si>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</si>
  <si>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</si>
  <si>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</si>
  <si>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</si>
  <si>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</si>
  <si>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</si>
  <si>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</si>
  <si>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</si>
  <si>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Naledi (Fs)</t>
  </si>
  <si>
    <t>FS171</t>
  </si>
  <si>
    <t>Mantsopa</t>
  </si>
  <si>
    <t>FS173</t>
  </si>
  <si>
    <t>Motheo</t>
  </si>
  <si>
    <t>DC17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</si>
  <si>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</si>
  <si>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</si>
  <si>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</si>
  <si>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</si>
  <si>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</si>
  <si>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</si>
  <si>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</si>
  <si>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</si>
  <si>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</si>
  <si>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</si>
  <si>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</si>
  <si>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</si>
  <si>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</si>
  <si>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</si>
  <si>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</si>
  <si>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</si>
  <si>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</si>
  <si>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</si>
  <si>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</si>
  <si>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</si>
  <si>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</si>
  <si>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</si>
  <si>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</si>
  <si>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</si>
  <si>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</si>
  <si>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</si>
  <si>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</si>
  <si>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</si>
  <si>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</si>
  <si>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</si>
  <si>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</si>
  <si>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</si>
  <si>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Midvaal</t>
  </si>
  <si>
    <t>GT422</t>
  </si>
  <si>
    <t>Lesedi</t>
  </si>
  <si>
    <t>GT423</t>
  </si>
  <si>
    <t>Sedibeng</t>
  </si>
  <si>
    <t>DC42</t>
  </si>
  <si>
    <t>Nokeng Tsa Taemane</t>
  </si>
  <si>
    <t>GT461</t>
  </si>
  <si>
    <t>Kungwini</t>
  </si>
  <si>
    <t>GT462</t>
  </si>
  <si>
    <t>Metsweding</t>
  </si>
  <si>
    <t>DC46</t>
  </si>
  <si>
    <t>Randfontein</t>
  </si>
  <si>
    <t>GT482</t>
  </si>
  <si>
    <t>Westonaria</t>
  </si>
  <si>
    <t>GT483</t>
  </si>
  <si>
    <t>West Rand</t>
  </si>
  <si>
    <t>DC48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</si>
  <si>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</si>
  <si>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</si>
  <si>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</si>
  <si>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</si>
  <si>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</si>
  <si>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</si>
  <si>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</si>
  <si>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</si>
  <si>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Ezingoleni</t>
  </si>
  <si>
    <t>KZN215</t>
  </si>
  <si>
    <t>Hibiscus Coast</t>
  </si>
  <si>
    <t>KZN216</t>
  </si>
  <si>
    <t>Ugu</t>
  </si>
  <si>
    <t>DC21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</si>
  <si>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</si>
  <si>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</si>
  <si>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</si>
  <si>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</si>
  <si>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</si>
  <si>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</si>
  <si>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</si>
  <si>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</si>
  <si>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</si>
  <si>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</si>
  <si>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</si>
  <si>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</si>
  <si>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</si>
  <si>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</si>
  <si>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</si>
  <si>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</si>
  <si>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</si>
  <si>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</si>
  <si>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</si>
  <si>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</si>
  <si>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</si>
  <si>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</si>
  <si>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</si>
  <si>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</si>
  <si>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</si>
  <si>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</si>
  <si>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Endumeni</t>
  </si>
  <si>
    <t>KZN241</t>
  </si>
  <si>
    <t>Nqutu</t>
  </si>
  <si>
    <t>KZN242</t>
  </si>
  <si>
    <t>Msinga</t>
  </si>
  <si>
    <t>KZN244</t>
  </si>
  <si>
    <t>Umvoti</t>
  </si>
  <si>
    <t>KZN245</t>
  </si>
  <si>
    <t>Umzinyathi</t>
  </si>
  <si>
    <t>DC24</t>
  </si>
  <si>
    <t>eMadlangeni</t>
  </si>
  <si>
    <t>KZN253</t>
  </si>
  <si>
    <t>Dannhauser</t>
  </si>
  <si>
    <t>KZN254</t>
  </si>
  <si>
    <t>Amajuba</t>
  </si>
  <si>
    <t>DC25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</si>
  <si>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</si>
  <si>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</si>
  <si>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</si>
  <si>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</si>
  <si>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</si>
  <si>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</si>
  <si>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</si>
  <si>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</si>
  <si>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</si>
  <si>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</si>
  <si>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</si>
  <si>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</si>
  <si>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</si>
  <si>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</si>
  <si>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</si>
  <si>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</si>
  <si>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</si>
  <si>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</si>
  <si>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</si>
  <si>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</si>
  <si>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</si>
  <si>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</si>
  <si>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</si>
  <si>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</si>
  <si>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</si>
  <si>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</si>
  <si>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</si>
  <si>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</si>
  <si>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</si>
  <si>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</si>
  <si>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</si>
  <si>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</si>
  <si>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</si>
  <si>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</si>
  <si>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</si>
  <si>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</si>
  <si>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</si>
  <si>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</si>
  <si>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</si>
  <si>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</si>
  <si>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</si>
  <si>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</si>
  <si>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</si>
  <si>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</si>
  <si>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</si>
  <si>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</si>
  <si>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</si>
  <si>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</si>
  <si>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</si>
  <si>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</si>
  <si>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</si>
  <si>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</si>
  <si>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</si>
  <si>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</si>
  <si>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</si>
  <si>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</si>
  <si>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</si>
  <si>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</si>
  <si>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</si>
  <si>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</si>
  <si>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</si>
  <si>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</si>
  <si>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</si>
  <si>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</si>
  <si>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</si>
  <si>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</si>
  <si>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</si>
  <si>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</si>
  <si>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</si>
  <si>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</si>
  <si>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</si>
  <si>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</si>
  <si>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</si>
  <si>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</si>
  <si>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</si>
  <si>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</si>
  <si>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</si>
  <si>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</si>
  <si>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</si>
  <si>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</si>
  <si>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</si>
  <si>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</si>
  <si>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</si>
  <si>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</si>
  <si>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</si>
  <si>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</si>
  <si>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</si>
  <si>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</si>
  <si>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</si>
  <si>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</si>
  <si>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</si>
  <si>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</si>
  <si>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</si>
  <si>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</si>
  <si>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</si>
  <si>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</si>
  <si>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</si>
  <si>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</si>
  <si>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</si>
  <si>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</si>
  <si>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</si>
  <si>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</si>
  <si>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</si>
  <si>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</si>
  <si>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Greater Marble Hall</t>
  </si>
  <si>
    <t>LIM471</t>
  </si>
  <si>
    <t>Elias Motsoaledi</t>
  </si>
  <si>
    <t>LIM472</t>
  </si>
  <si>
    <t>Makhudutamaga</t>
  </si>
  <si>
    <t>LIM473</t>
  </si>
  <si>
    <t>Fetakgomo</t>
  </si>
  <si>
    <t>LIM474</t>
  </si>
  <si>
    <t>Greater Tubatse</t>
  </si>
  <si>
    <t>LIM475</t>
  </si>
  <si>
    <t>Greater Sekhukhune</t>
  </si>
  <si>
    <t>DC47</t>
  </si>
  <si>
    <t>Albert Luthuli</t>
  </si>
  <si>
    <t>MP301</t>
  </si>
  <si>
    <t>Msukaligwa</t>
  </si>
  <si>
    <t>MP302</t>
  </si>
  <si>
    <t>Mkhondo</t>
  </si>
  <si>
    <t>MP303</t>
  </si>
  <si>
    <t>Pixley Ka Seme</t>
  </si>
  <si>
    <t>MP304</t>
  </si>
  <si>
    <t>Lekwa</t>
  </si>
  <si>
    <t>MP305</t>
  </si>
  <si>
    <t>Dipaleseng</t>
  </si>
  <si>
    <t>MP306</t>
  </si>
  <si>
    <t>Gert Sibande</t>
  </si>
  <si>
    <t>DC30</t>
  </si>
  <si>
    <t>Delmas</t>
  </si>
  <si>
    <t>MP311</t>
  </si>
  <si>
    <t>Emakhazeni</t>
  </si>
  <si>
    <t>MP314</t>
  </si>
  <si>
    <t>Thembisile</t>
  </si>
  <si>
    <t>MP315</t>
  </si>
  <si>
    <t>Dr J.S. Moroka</t>
  </si>
  <si>
    <t>MP316</t>
  </si>
  <si>
    <t>Nkangala</t>
  </si>
  <si>
    <t>DC31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</si>
  <si>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</si>
  <si>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</si>
  <si>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</si>
  <si>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</si>
  <si>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</si>
  <si>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</si>
  <si>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</si>
  <si>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</si>
  <si>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</si>
  <si>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</si>
  <si>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Moshaweng</t>
  </si>
  <si>
    <t>NC451</t>
  </si>
  <si>
    <t>Ga-Segonyana</t>
  </si>
  <si>
    <t>NC452</t>
  </si>
  <si>
    <t>Gamagara</t>
  </si>
  <si>
    <t>NC453</t>
  </si>
  <si>
    <t>John Taolo Gaetsewe</t>
  </si>
  <si>
    <t>DC45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</si>
  <si>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</si>
  <si>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</si>
  <si>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</si>
  <si>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</si>
  <si>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</si>
  <si>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</si>
  <si>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</si>
  <si>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</si>
  <si>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</si>
  <si>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</si>
  <si>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</si>
  <si>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</si>
  <si>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</si>
  <si>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</si>
  <si>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</si>
  <si>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</si>
  <si>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</si>
  <si>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</si>
  <si>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</si>
  <si>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</si>
  <si>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</si>
  <si>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</si>
  <si>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</si>
  <si>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</si>
  <si>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</si>
  <si>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</si>
  <si>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</si>
  <si>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</si>
  <si>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</si>
  <si>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</si>
  <si>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DC7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</si>
  <si>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</si>
  <si>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</si>
  <si>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</si>
  <si>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</si>
  <si>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</si>
  <si>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</si>
  <si>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</si>
  <si>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</si>
  <si>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</si>
  <si>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</si>
  <si>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</si>
  <si>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</si>
  <si>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</si>
  <si>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</si>
  <si>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</si>
  <si>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</si>
  <si>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</si>
  <si>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</si>
  <si>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</si>
  <si>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</si>
  <si>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</si>
  <si>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</si>
  <si>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</si>
  <si>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</si>
  <si>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</si>
  <si>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</si>
  <si>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</si>
  <si>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</si>
  <si>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</si>
  <si>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</si>
  <si>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</si>
  <si>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</si>
  <si>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</si>
  <si>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</si>
  <si>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</si>
  <si>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</si>
  <si>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</si>
  <si>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</si>
  <si>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</si>
  <si>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</si>
  <si>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</si>
  <si>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</si>
  <si>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</si>
  <si>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</si>
  <si>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</si>
  <si>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</si>
  <si>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</si>
  <si>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</si>
  <si>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</si>
  <si>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</si>
  <si>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</si>
  <si>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</si>
  <si>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</si>
  <si>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</si>
  <si>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Dr Ruth Segomotsi Mompati</t>
  </si>
  <si>
    <t>DC39</t>
  </si>
  <si>
    <t>Ventersdorp</t>
  </si>
  <si>
    <t>NW401</t>
  </si>
  <si>
    <t>Maquassi Hills</t>
  </si>
  <si>
    <t>NW404</t>
  </si>
  <si>
    <t>Merafong City</t>
  </si>
  <si>
    <t>NW405</t>
  </si>
  <si>
    <t>Dr Kenneth Kaunda</t>
  </si>
  <si>
    <t>DC40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</si>
  <si>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</si>
  <si>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</si>
  <si>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</si>
  <si>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</si>
  <si>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</si>
  <si>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</si>
  <si>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</si>
  <si>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</si>
  <si>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</si>
  <si>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</si>
  <si>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</si>
  <si>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</si>
  <si>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</si>
  <si>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</si>
  <si>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</si>
  <si>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</si>
  <si>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</si>
  <si>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</si>
  <si>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</si>
  <si>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</si>
  <si>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</si>
  <si>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</si>
  <si>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</si>
  <si>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</si>
  <si>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</si>
  <si>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</si>
  <si>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</si>
  <si>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</si>
  <si>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</si>
  <si>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</si>
  <si>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</si>
  <si>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</si>
  <si>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</si>
  <si>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</si>
  <si>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</si>
  <si>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</si>
  <si>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</si>
  <si>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</si>
  <si>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</si>
  <si>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</si>
  <si>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</si>
  <si>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</si>
  <si>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</si>
  <si>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</si>
  <si>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</si>
  <si>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</si>
  <si>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</si>
  <si>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</si>
  <si>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</si>
  <si>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</si>
  <si>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</si>
  <si>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</si>
  <si>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Cacadu</t>
  </si>
  <si>
    <t>Total Amathole</t>
  </si>
  <si>
    <t>Total Chris Hani</t>
  </si>
  <si>
    <t>Total Ukhahlamba</t>
  </si>
  <si>
    <t>Total O. R Tambo</t>
  </si>
  <si>
    <t>Total Alfred Nzo</t>
  </si>
  <si>
    <t>Total Eastern Cape</t>
  </si>
  <si>
    <t>Total Xhariep</t>
  </si>
  <si>
    <t>Total Motheo</t>
  </si>
  <si>
    <t>Total Lejweleputswa</t>
  </si>
  <si>
    <t>Total Thabo Mofutsanyana</t>
  </si>
  <si>
    <t>Total Fezile Dabi</t>
  </si>
  <si>
    <t>Total Free State</t>
  </si>
  <si>
    <t>Total metros</t>
  </si>
  <si>
    <t>Total Sedibeng</t>
  </si>
  <si>
    <t>Total Metsweding</t>
  </si>
  <si>
    <t>Total West Rand</t>
  </si>
  <si>
    <t>Total Gauteng</t>
  </si>
  <si>
    <t>Total Ugu</t>
  </si>
  <si>
    <t>Total uMgundgundlovu</t>
  </si>
  <si>
    <t>Total Uthukela</t>
  </si>
  <si>
    <t>Total Umzinyathi</t>
  </si>
  <si>
    <t>Total Amajuba</t>
  </si>
  <si>
    <t>Total Zululand</t>
  </si>
  <si>
    <t>Total Umkhanyakude</t>
  </si>
  <si>
    <t>Total uThungulu</t>
  </si>
  <si>
    <t>Total iLEmbe</t>
  </si>
  <si>
    <t>Total Sisonke</t>
  </si>
  <si>
    <t>Total KwaZulu-Natal</t>
  </si>
  <si>
    <t>Total Mopani</t>
  </si>
  <si>
    <t>Total Vhembe</t>
  </si>
  <si>
    <t>Total Capricorn</t>
  </si>
  <si>
    <t>Total Waterberg</t>
  </si>
  <si>
    <t>Total Greater Sekhukhune</t>
  </si>
  <si>
    <t>Total Limpopo</t>
  </si>
  <si>
    <t>Total Gert Sibande</t>
  </si>
  <si>
    <t>Total Nkangala</t>
  </si>
  <si>
    <t>Total Ehlanzeni</t>
  </si>
  <si>
    <t>Total Mpumalanga</t>
  </si>
  <si>
    <t>Total John Taolo Gaetsewe</t>
  </si>
  <si>
    <t>Total Namakwa</t>
  </si>
  <si>
    <t>Total Pixley Ka Seme</t>
  </si>
  <si>
    <t>Total Mier</t>
  </si>
  <si>
    <t>Total Frances Baard</t>
  </si>
  <si>
    <t>Total Northern Cape</t>
  </si>
  <si>
    <t>Total Bojanala Platinum</t>
  </si>
  <si>
    <t>Total Ngaka Modiri Molema</t>
  </si>
  <si>
    <t>Total Dr Ruth Segomotsi Mompati</t>
  </si>
  <si>
    <t>Total Dr Kenneth Kaunda</t>
  </si>
  <si>
    <t>Total North West</t>
  </si>
  <si>
    <t>Total West Coast</t>
  </si>
  <si>
    <t>Total Cape Winelands DM</t>
  </si>
  <si>
    <t>Total Overberg</t>
  </si>
  <si>
    <t>Total Eden</t>
  </si>
  <si>
    <t>Total Central Karoo</t>
  </si>
  <si>
    <t>Total Western Cape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</si>
</sst>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i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0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21" fillId="0" borderId="0" xfId="0" applyFont="1" applyAlignment="1" applyProtection="1">
      <alignment wrapText="1"/>
      <protection/>
    </xf>
    <xf numFmtId="0" fontId="21" fillId="0" borderId="0" xfId="0" applyFont="1" applyBorder="1" applyAlignment="1" applyProtection="1">
      <alignment horizontal="left" wrapText="1"/>
      <protection/>
    </xf>
    <xf numFmtId="0" fontId="2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>
      <alignment/>
    </xf>
    <xf numFmtId="0" fontId="22" fillId="0" borderId="11" xfId="0" applyFont="1" applyBorder="1" applyAlignment="1" applyProtection="1">
      <alignment wrapText="1"/>
      <protection/>
    </xf>
    <xf numFmtId="0" fontId="22" fillId="0" borderId="12" xfId="0" applyFont="1" applyBorder="1" applyAlignment="1" applyProtection="1">
      <alignment wrapText="1"/>
      <protection/>
    </xf>
    <xf numFmtId="0" fontId="22" fillId="0" borderId="13" xfId="0" applyFont="1" applyBorder="1" applyAlignment="1" applyProtection="1">
      <alignment horizontal="center" wrapText="1"/>
      <protection/>
    </xf>
    <xf numFmtId="0" fontId="23" fillId="0" borderId="13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0" fontId="22" fillId="0" borderId="14" xfId="0" applyFont="1" applyBorder="1" applyAlignment="1" applyProtection="1">
      <alignment wrapText="1"/>
      <protection/>
    </xf>
    <xf numFmtId="0" fontId="22" fillId="0" borderId="15" xfId="0" applyFont="1" applyBorder="1" applyAlignment="1" applyProtection="1">
      <alignment wrapText="1"/>
      <protection/>
    </xf>
    <xf numFmtId="0" fontId="22" fillId="0" borderId="16" xfId="0" applyFont="1" applyBorder="1" applyAlignment="1" applyProtection="1">
      <alignment horizontal="center" wrapText="1"/>
      <protection/>
    </xf>
    <xf numFmtId="0" fontId="22" fillId="0" borderId="14" xfId="0" applyFont="1" applyBorder="1" applyAlignment="1" applyProtection="1">
      <alignment horizontal="center" vertical="top" wrapText="1"/>
      <protection/>
    </xf>
    <xf numFmtId="0" fontId="22" fillId="0" borderId="10" xfId="0" applyFont="1" applyBorder="1" applyAlignment="1" applyProtection="1">
      <alignment horizontal="center" vertical="top" wrapText="1"/>
      <protection/>
    </xf>
    <xf numFmtId="0" fontId="22" fillId="0" borderId="15" xfId="0" applyFont="1" applyBorder="1" applyAlignment="1" applyProtection="1">
      <alignment horizontal="center" vertical="top" wrapText="1"/>
      <protection/>
    </xf>
    <xf numFmtId="0" fontId="22" fillId="0" borderId="17" xfId="0" applyFont="1" applyBorder="1" applyAlignment="1" applyProtection="1">
      <alignment horizontal="center" vertical="top" wrapText="1"/>
      <protection/>
    </xf>
    <xf numFmtId="0" fontId="22" fillId="0" borderId="18" xfId="0" applyFont="1" applyBorder="1" applyAlignment="1" applyProtection="1">
      <alignment horizontal="center" vertical="top" wrapText="1"/>
      <protection/>
    </xf>
    <xf numFmtId="0" fontId="22" fillId="0" borderId="19" xfId="0" applyFont="1" applyBorder="1" applyAlignment="1" applyProtection="1">
      <alignment horizontal="center" vertical="top" wrapText="1"/>
      <protection/>
    </xf>
    <xf numFmtId="0" fontId="22" fillId="0" borderId="20" xfId="0" applyFont="1" applyBorder="1" applyAlignment="1" applyProtection="1">
      <alignment horizontal="center" vertical="top" wrapText="1"/>
      <protection/>
    </xf>
    <xf numFmtId="0" fontId="23" fillId="0" borderId="12" xfId="0" applyFont="1" applyBorder="1" applyAlignment="1" applyProtection="1">
      <alignment/>
      <protection/>
    </xf>
    <xf numFmtId="0" fontId="23" fillId="0" borderId="20" xfId="0" applyFont="1" applyBorder="1" applyAlignment="1" applyProtection="1">
      <alignment/>
      <protection/>
    </xf>
    <xf numFmtId="0" fontId="23" fillId="0" borderId="21" xfId="0" applyFont="1" applyBorder="1" applyAlignment="1" applyProtection="1">
      <alignment/>
      <protection/>
    </xf>
    <xf numFmtId="0" fontId="23" fillId="0" borderId="22" xfId="0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23" fillId="0" borderId="25" xfId="0" applyFont="1" applyBorder="1" applyAlignment="1" applyProtection="1">
      <alignment/>
      <protection/>
    </xf>
    <xf numFmtId="0" fontId="23" fillId="0" borderId="26" xfId="0" applyFont="1" applyBorder="1" applyAlignment="1" applyProtection="1">
      <alignment/>
      <protection/>
    </xf>
    <xf numFmtId="0" fontId="22" fillId="0" borderId="24" xfId="0" applyFont="1" applyBorder="1" applyAlignment="1" applyProtection="1">
      <alignment wrapText="1"/>
      <protection/>
    </xf>
    <xf numFmtId="0" fontId="22" fillId="0" borderId="25" xfId="0" applyFont="1" applyBorder="1" applyAlignment="1" applyProtection="1">
      <alignment wrapText="1"/>
      <protection/>
    </xf>
    <xf numFmtId="0" fontId="23" fillId="0" borderId="27" xfId="0" applyFont="1" applyBorder="1" applyAlignment="1" applyProtection="1">
      <alignment/>
      <protection/>
    </xf>
    <xf numFmtId="0" fontId="23" fillId="0" borderId="28" xfId="0" applyFont="1" applyBorder="1" applyAlignment="1" applyProtection="1">
      <alignment/>
      <protection/>
    </xf>
    <xf numFmtId="0" fontId="23" fillId="0" borderId="29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4" fillId="0" borderId="25" xfId="0" applyFont="1" applyBorder="1" applyAlignment="1" applyProtection="1">
      <alignment horizontal="left" indent="1"/>
      <protection/>
    </xf>
    <xf numFmtId="0" fontId="24" fillId="0" borderId="24" xfId="0" applyFont="1" applyBorder="1" applyAlignment="1" applyProtection="1">
      <alignment wrapText="1"/>
      <protection/>
    </xf>
    <xf numFmtId="171" fontId="23" fillId="0" borderId="25" xfId="0" applyNumberFormat="1" applyFont="1" applyFill="1" applyBorder="1" applyAlignment="1" applyProtection="1">
      <alignment/>
      <protection/>
    </xf>
    <xf numFmtId="0" fontId="23" fillId="0" borderId="25" xfId="0" applyFont="1" applyBorder="1" applyAlignment="1" applyProtection="1">
      <alignment horizontal="left" indent="1"/>
      <protection/>
    </xf>
    <xf numFmtId="0" fontId="22" fillId="0" borderId="24" xfId="0" applyFont="1" applyBorder="1" applyAlignment="1" applyProtection="1">
      <alignment/>
      <protection/>
    </xf>
    <xf numFmtId="0" fontId="22" fillId="0" borderId="25" xfId="0" applyFont="1" applyBorder="1" applyAlignment="1" applyProtection="1">
      <alignment/>
      <protection/>
    </xf>
    <xf numFmtId="171" fontId="25" fillId="0" borderId="25" xfId="0" applyNumberFormat="1" applyFont="1" applyFill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23" fillId="0" borderId="15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25" fillId="0" borderId="30" xfId="0" applyFont="1" applyBorder="1" applyAlignment="1" applyProtection="1">
      <alignment/>
      <protection/>
    </xf>
    <xf numFmtId="170" fontId="23" fillId="0" borderId="0" xfId="0" applyNumberFormat="1" applyFont="1" applyFill="1" applyBorder="1" applyAlignment="1" applyProtection="1">
      <alignment horizontal="left" indent="2"/>
      <protection/>
    </xf>
    <xf numFmtId="171" fontId="23" fillId="0" borderId="15" xfId="0" applyNumberFormat="1" applyFont="1" applyFill="1" applyBorder="1" applyAlignment="1" applyProtection="1">
      <alignment/>
      <protection/>
    </xf>
    <xf numFmtId="171" fontId="23" fillId="0" borderId="26" xfId="0" applyNumberFormat="1" applyFont="1" applyFill="1" applyBorder="1" applyAlignment="1" applyProtection="1">
      <alignment/>
      <protection/>
    </xf>
    <xf numFmtId="0" fontId="24" fillId="0" borderId="15" xfId="0" applyFont="1" applyBorder="1" applyAlignment="1" applyProtection="1">
      <alignment horizontal="left" indent="1"/>
      <protection/>
    </xf>
    <xf numFmtId="0" fontId="24" fillId="0" borderId="14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26" fillId="0" borderId="26" xfId="0" applyFont="1" applyBorder="1" applyAlignment="1" applyProtection="1">
      <alignment wrapText="1"/>
      <protection/>
    </xf>
    <xf numFmtId="173" fontId="26" fillId="0" borderId="26" xfId="0" applyNumberFormat="1" applyFont="1" applyBorder="1" applyAlignment="1" applyProtection="1">
      <alignment horizontal="right" wrapText="1"/>
      <protection/>
    </xf>
    <xf numFmtId="0" fontId="25" fillId="0" borderId="0" xfId="0" applyFont="1" applyAlignment="1">
      <alignment/>
    </xf>
    <xf numFmtId="170" fontId="27" fillId="0" borderId="0" xfId="0" applyNumberFormat="1" applyFont="1" applyFill="1" applyBorder="1" applyAlignment="1" applyProtection="1">
      <alignment horizontal="left" indent="2"/>
      <protection/>
    </xf>
    <xf numFmtId="170" fontId="23" fillId="0" borderId="0" xfId="0" applyNumberFormat="1" applyFont="1" applyFill="1" applyBorder="1" applyAlignment="1" applyProtection="1">
      <alignment horizontal="left" wrapText="1" indent="2"/>
      <protection/>
    </xf>
    <xf numFmtId="0" fontId="22" fillId="0" borderId="20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/>
      <protection/>
    </xf>
    <xf numFmtId="0" fontId="22" fillId="0" borderId="20" xfId="0" applyFont="1" applyBorder="1" applyAlignment="1" applyProtection="1">
      <alignment horizontal="left" indent="1"/>
      <protection/>
    </xf>
    <xf numFmtId="0" fontId="25" fillId="0" borderId="0" xfId="0" applyFont="1" applyAlignment="1" applyProtection="1">
      <alignment/>
      <protection/>
    </xf>
    <xf numFmtId="0" fontId="23" fillId="0" borderId="14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left" indent="2"/>
      <protection/>
    </xf>
    <xf numFmtId="0" fontId="23" fillId="0" borderId="16" xfId="0" applyFont="1" applyBorder="1" applyAlignment="1" applyProtection="1">
      <alignment horizontal="center"/>
      <protection/>
    </xf>
    <xf numFmtId="0" fontId="23" fillId="0" borderId="31" xfId="0" applyFont="1" applyBorder="1" applyAlignment="1" applyProtection="1">
      <alignment/>
      <protection/>
    </xf>
    <xf numFmtId="0" fontId="23" fillId="0" borderId="32" xfId="0" applyFont="1" applyBorder="1" applyAlignment="1" applyProtection="1">
      <alignment/>
      <protection/>
    </xf>
    <xf numFmtId="0" fontId="23" fillId="0" borderId="33" xfId="0" applyFont="1" applyBorder="1" applyAlignment="1" applyProtection="1">
      <alignment/>
      <protection/>
    </xf>
    <xf numFmtId="0" fontId="23" fillId="0" borderId="30" xfId="0" applyFont="1" applyBorder="1" applyAlignment="1" applyProtection="1">
      <alignment/>
      <protection/>
    </xf>
    <xf numFmtId="0" fontId="23" fillId="0" borderId="34" xfId="0" applyFont="1" applyBorder="1" applyAlignment="1" applyProtection="1">
      <alignment/>
      <protection/>
    </xf>
    <xf numFmtId="0" fontId="23" fillId="0" borderId="0" xfId="0" applyFont="1" applyAlignment="1" applyProtection="1">
      <alignment horizontal="left" indent="2"/>
      <protection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23" fillId="0" borderId="27" xfId="0" applyNumberFormat="1" applyFont="1" applyFill="1" applyBorder="1" applyAlignment="1" applyProtection="1">
      <alignment/>
      <protection/>
    </xf>
    <xf numFmtId="174" fontId="23" fillId="0" borderId="28" xfId="0" applyNumberFormat="1" applyFont="1" applyFill="1" applyBorder="1" applyAlignment="1" applyProtection="1">
      <alignment/>
      <protection/>
    </xf>
    <xf numFmtId="174" fontId="23" fillId="0" borderId="29" xfId="0" applyNumberFormat="1" applyFont="1" applyFill="1" applyBorder="1" applyAlignment="1" applyProtection="1">
      <alignment/>
      <protection/>
    </xf>
    <xf numFmtId="174" fontId="23" fillId="0" borderId="35" xfId="0" applyNumberFormat="1" applyFont="1" applyFill="1" applyBorder="1" applyAlignment="1" applyProtection="1">
      <alignment/>
      <protection/>
    </xf>
    <xf numFmtId="174" fontId="25" fillId="0" borderId="27" xfId="0" applyNumberFormat="1" applyFont="1" applyFill="1" applyBorder="1" applyAlignment="1" applyProtection="1">
      <alignment/>
      <protection/>
    </xf>
    <xf numFmtId="174" fontId="25" fillId="0" borderId="28" xfId="0" applyNumberFormat="1" applyFont="1" applyFill="1" applyBorder="1" applyAlignment="1" applyProtection="1">
      <alignment/>
      <protection/>
    </xf>
    <xf numFmtId="174" fontId="25" fillId="0" borderId="35" xfId="0" applyNumberFormat="1" applyFont="1" applyFill="1" applyBorder="1" applyAlignment="1" applyProtection="1">
      <alignment/>
      <protection/>
    </xf>
    <xf numFmtId="174" fontId="25" fillId="0" borderId="14" xfId="0" applyNumberFormat="1" applyFont="1" applyBorder="1" applyAlignment="1" applyProtection="1">
      <alignment/>
      <protection/>
    </xf>
    <xf numFmtId="174" fontId="25" fillId="0" borderId="31" xfId="0" applyNumberFormat="1" applyFont="1" applyBorder="1" applyAlignment="1" applyProtection="1">
      <alignment/>
      <protection/>
    </xf>
    <xf numFmtId="174" fontId="25" fillId="0" borderId="10" xfId="0" applyNumberFormat="1" applyFont="1" applyBorder="1" applyAlignment="1" applyProtection="1">
      <alignment/>
      <protection/>
    </xf>
    <xf numFmtId="174" fontId="25" fillId="0" borderId="33" xfId="0" applyNumberFormat="1" applyFont="1" applyBorder="1" applyAlignment="1" applyProtection="1">
      <alignment/>
      <protection/>
    </xf>
    <xf numFmtId="174" fontId="23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25" fillId="0" borderId="29" xfId="0" applyNumberFormat="1" applyFont="1" applyFill="1" applyBorder="1" applyAlignment="1" applyProtection="1">
      <alignment/>
      <protection/>
    </xf>
    <xf numFmtId="174" fontId="23" fillId="0" borderId="36" xfId="0" applyNumberFormat="1" applyFont="1" applyFill="1" applyBorder="1" applyAlignment="1" applyProtection="1">
      <alignment/>
      <protection/>
    </xf>
    <xf numFmtId="174" fontId="25" fillId="0" borderId="36" xfId="0" applyNumberFormat="1" applyFont="1" applyFill="1" applyBorder="1" applyAlignment="1" applyProtection="1">
      <alignment/>
      <protection/>
    </xf>
    <xf numFmtId="174" fontId="23" fillId="0" borderId="31" xfId="0" applyNumberFormat="1" applyFont="1" applyBorder="1" applyAlignment="1" applyProtection="1">
      <alignment/>
      <protection/>
    </xf>
    <xf numFmtId="174" fontId="23" fillId="0" borderId="32" xfId="0" applyNumberFormat="1" applyFont="1" applyBorder="1" applyAlignment="1" applyProtection="1">
      <alignment/>
      <protection/>
    </xf>
    <xf numFmtId="174" fontId="23" fillId="0" borderId="33" xfId="0" applyNumberFormat="1" applyFont="1" applyBorder="1" applyAlignment="1" applyProtection="1">
      <alignment/>
      <protection/>
    </xf>
    <xf numFmtId="174" fontId="23" fillId="0" borderId="30" xfId="0" applyNumberFormat="1" applyFont="1" applyBorder="1" applyAlignment="1" applyProtection="1">
      <alignment/>
      <protection/>
    </xf>
    <xf numFmtId="174" fontId="23" fillId="0" borderId="34" xfId="0" applyNumberFormat="1" applyFont="1" applyBorder="1" applyAlignment="1" applyProtection="1">
      <alignment/>
      <protection/>
    </xf>
    <xf numFmtId="174" fontId="23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23" fillId="0" borderId="0" xfId="0" applyNumberFormat="1" applyFont="1" applyFill="1" applyBorder="1" applyAlignment="1" applyProtection="1">
      <alignment horizontal="left" wrapText="1" indent="2"/>
      <protection/>
    </xf>
    <xf numFmtId="174" fontId="23" fillId="0" borderId="33" xfId="0" applyNumberFormat="1" applyFont="1" applyFill="1" applyBorder="1" applyAlignment="1" applyProtection="1">
      <alignment/>
      <protection/>
    </xf>
    <xf numFmtId="174" fontId="23" fillId="0" borderId="31" xfId="0" applyNumberFormat="1" applyFont="1" applyFill="1" applyBorder="1" applyAlignment="1" applyProtection="1">
      <alignment/>
      <protection/>
    </xf>
    <xf numFmtId="174" fontId="23" fillId="0" borderId="32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 applyProtection="1">
      <alignment/>
      <protection/>
    </xf>
    <xf numFmtId="174" fontId="24" fillId="0" borderId="27" xfId="0" applyNumberFormat="1" applyFont="1" applyBorder="1" applyAlignment="1" applyProtection="1">
      <alignment horizontal="right" wrapText="1"/>
      <protection/>
    </xf>
    <xf numFmtId="174" fontId="24" fillId="0" borderId="0" xfId="0" applyNumberFormat="1" applyFont="1" applyAlignment="1" applyProtection="1">
      <alignment horizontal="right" wrapText="1"/>
      <protection/>
    </xf>
    <xf numFmtId="174" fontId="24" fillId="0" borderId="28" xfId="0" applyNumberFormat="1" applyFont="1" applyBorder="1" applyAlignment="1" applyProtection="1">
      <alignment horizontal="right" wrapText="1"/>
      <protection/>
    </xf>
    <xf numFmtId="174" fontId="22" fillId="0" borderId="27" xfId="0" applyNumberFormat="1" applyFont="1" applyBorder="1" applyAlignment="1" applyProtection="1">
      <alignment horizontal="right"/>
      <protection/>
    </xf>
    <xf numFmtId="174" fontId="22" fillId="0" borderId="0" xfId="0" applyNumberFormat="1" applyFont="1" applyAlignment="1" applyProtection="1">
      <alignment horizontal="right"/>
      <protection/>
    </xf>
    <xf numFmtId="174" fontId="22" fillId="0" borderId="28" xfId="0" applyNumberFormat="1" applyFont="1" applyBorder="1" applyAlignment="1" applyProtection="1">
      <alignment horizontal="right"/>
      <protection/>
    </xf>
    <xf numFmtId="174" fontId="22" fillId="0" borderId="27" xfId="0" applyNumberFormat="1" applyFont="1" applyBorder="1" applyAlignment="1" applyProtection="1">
      <alignment horizontal="right" wrapText="1"/>
      <protection/>
    </xf>
    <xf numFmtId="174" fontId="22" fillId="0" borderId="0" xfId="0" applyNumberFormat="1" applyFont="1" applyAlignment="1" applyProtection="1">
      <alignment horizontal="right" wrapText="1"/>
      <protection/>
    </xf>
    <xf numFmtId="174" fontId="22" fillId="0" borderId="28" xfId="0" applyNumberFormat="1" applyFont="1" applyBorder="1" applyAlignment="1" applyProtection="1">
      <alignment horizontal="right" wrapText="1"/>
      <protection/>
    </xf>
    <xf numFmtId="174" fontId="24" fillId="0" borderId="33" xfId="0" applyNumberFormat="1" applyFont="1" applyBorder="1" applyAlignment="1" applyProtection="1">
      <alignment horizontal="right" wrapText="1"/>
      <protection/>
    </xf>
    <xf numFmtId="174" fontId="24" fillId="0" borderId="10" xfId="0" applyNumberFormat="1" applyFont="1" applyBorder="1" applyAlignment="1" applyProtection="1">
      <alignment horizontal="right" wrapText="1"/>
      <protection/>
    </xf>
    <xf numFmtId="174" fontId="24" fillId="0" borderId="31" xfId="0" applyNumberFormat="1" applyFont="1" applyBorder="1" applyAlignment="1" applyProtection="1">
      <alignment horizontal="right" wrapText="1"/>
      <protection/>
    </xf>
    <xf numFmtId="174" fontId="26" fillId="0" borderId="26" xfId="0" applyNumberFormat="1" applyFont="1" applyBorder="1" applyAlignment="1" applyProtection="1">
      <alignment horizontal="right" wrapText="1"/>
      <protection/>
    </xf>
    <xf numFmtId="0" fontId="21" fillId="0" borderId="0" xfId="0" applyFont="1" applyBorder="1" applyAlignment="1" applyProtection="1">
      <alignment/>
      <protection/>
    </xf>
    <xf numFmtId="0" fontId="22" fillId="0" borderId="37" xfId="0" applyFont="1" applyBorder="1" applyAlignment="1" applyProtection="1">
      <alignment horizontal="center" wrapText="1"/>
      <protection/>
    </xf>
    <xf numFmtId="0" fontId="22" fillId="0" borderId="17" xfId="0" applyFont="1" applyBorder="1" applyAlignment="1" applyProtection="1">
      <alignment horizontal="center" wrapText="1"/>
      <protection/>
    </xf>
    <xf numFmtId="0" fontId="22" fillId="0" borderId="18" xfId="0" applyFont="1" applyBorder="1" applyAlignment="1" applyProtection="1">
      <alignment horizontal="center" wrapText="1"/>
      <protection/>
    </xf>
    <xf numFmtId="0" fontId="22" fillId="0" borderId="38" xfId="0" applyFont="1" applyBorder="1" applyAlignment="1" applyProtection="1">
      <alignment horizontal="center" wrapText="1"/>
      <protection/>
    </xf>
    <xf numFmtId="0" fontId="23" fillId="0" borderId="17" xfId="0" applyFont="1" applyBorder="1" applyAlignment="1" applyProtection="1">
      <alignment horizontal="center" wrapText="1"/>
      <protection/>
    </xf>
    <xf numFmtId="0" fontId="23" fillId="0" borderId="18" xfId="0" applyFont="1" applyBorder="1" applyAlignment="1" applyProtection="1">
      <alignment horizontal="center" wrapText="1"/>
      <protection/>
    </xf>
    <xf numFmtId="0" fontId="23" fillId="0" borderId="17" xfId="0" applyFont="1" applyBorder="1" applyAlignment="1" applyProtection="1">
      <alignment/>
      <protection/>
    </xf>
    <xf numFmtId="0" fontId="23" fillId="0" borderId="18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 wrapText="1"/>
      <protection/>
    </xf>
    <xf numFmtId="0" fontId="22" fillId="0" borderId="25" xfId="0" applyFont="1" applyBorder="1" applyAlignment="1" applyProtection="1">
      <alignment horizontal="left"/>
      <protection/>
    </xf>
    <xf numFmtId="0" fontId="24" fillId="0" borderId="20" xfId="0" applyFont="1" applyBorder="1" applyAlignment="1" applyProtection="1">
      <alignment horizontal="left" indent="2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13.7109375" style="3" customWidth="1"/>
    <col min="14" max="16" width="12.140625" style="3" hidden="1" customWidth="1"/>
    <col min="17" max="17" width="13.7109375" style="3" hidden="1" customWidth="1"/>
    <col min="18" max="25" width="12.140625" style="3" hidden="1" customWidth="1"/>
    <col min="26" max="28" width="12.140625" style="3" customWidth="1"/>
    <col min="29" max="29" width="13.7109375" style="3" customWidth="1"/>
    <col min="30" max="34" width="12.14062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0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9" customFormat="1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7"/>
      <c r="AJ3" s="7"/>
      <c r="AK3" s="7"/>
      <c r="AL3" s="7"/>
    </row>
    <row r="4" spans="1:38" s="15" customFormat="1" ht="16.5" customHeight="1">
      <c r="A4" s="10"/>
      <c r="B4" s="11"/>
      <c r="C4" s="12"/>
      <c r="D4" s="125" t="s">
        <v>1</v>
      </c>
      <c r="E4" s="125"/>
      <c r="F4" s="125"/>
      <c r="G4" s="125" t="s">
        <v>2</v>
      </c>
      <c r="H4" s="125"/>
      <c r="I4" s="125"/>
      <c r="J4" s="122" t="s">
        <v>3</v>
      </c>
      <c r="K4" s="123"/>
      <c r="L4" s="123"/>
      <c r="M4" s="124"/>
      <c r="N4" s="122" t="s">
        <v>4</v>
      </c>
      <c r="O4" s="126"/>
      <c r="P4" s="126"/>
      <c r="Q4" s="127"/>
      <c r="R4" s="122" t="s">
        <v>5</v>
      </c>
      <c r="S4" s="126"/>
      <c r="T4" s="126"/>
      <c r="U4" s="127"/>
      <c r="V4" s="122" t="s">
        <v>6</v>
      </c>
      <c r="W4" s="128"/>
      <c r="X4" s="128"/>
      <c r="Y4" s="129"/>
      <c r="Z4" s="122" t="s">
        <v>7</v>
      </c>
      <c r="AA4" s="123"/>
      <c r="AB4" s="123"/>
      <c r="AC4" s="124"/>
      <c r="AD4" s="122" t="s">
        <v>8</v>
      </c>
      <c r="AE4" s="123"/>
      <c r="AF4" s="123"/>
      <c r="AG4" s="124"/>
      <c r="AH4" s="13"/>
      <c r="AI4" s="14"/>
      <c r="AJ4" s="14"/>
      <c r="AK4" s="14"/>
      <c r="AL4" s="14"/>
    </row>
    <row r="5" spans="1:38" s="15" customFormat="1" ht="5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18</v>
      </c>
      <c r="AD5" s="19" t="s">
        <v>11</v>
      </c>
      <c r="AE5" s="20" t="s">
        <v>12</v>
      </c>
      <c r="AF5" s="20" t="s">
        <v>13</v>
      </c>
      <c r="AG5" s="24" t="s">
        <v>18</v>
      </c>
      <c r="AH5" s="25" t="s">
        <v>19</v>
      </c>
      <c r="AI5" s="14"/>
      <c r="AJ5" s="14"/>
      <c r="AK5" s="14"/>
      <c r="AL5" s="14"/>
    </row>
    <row r="6" spans="1:38" s="15" customFormat="1" ht="12.75">
      <c r="A6" s="10"/>
      <c r="B6" s="26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35" t="s">
        <v>20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32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/>
      <c r="B9" s="40" t="s">
        <v>21</v>
      </c>
      <c r="C9" s="41" t="s">
        <v>22</v>
      </c>
      <c r="D9" s="80">
        <v>9982330793</v>
      </c>
      <c r="E9" s="81">
        <v>4345521826</v>
      </c>
      <c r="F9" s="82">
        <f>$D9+$E9</f>
        <v>14327852619</v>
      </c>
      <c r="G9" s="80">
        <v>9982330793</v>
      </c>
      <c r="H9" s="81">
        <v>4345521826</v>
      </c>
      <c r="I9" s="83">
        <f>$G9+$H9</f>
        <v>14327852619</v>
      </c>
      <c r="J9" s="80">
        <v>1955356233</v>
      </c>
      <c r="K9" s="81">
        <v>485402303</v>
      </c>
      <c r="L9" s="81">
        <f>$J9+$K9</f>
        <v>2440758536</v>
      </c>
      <c r="M9" s="42">
        <f>IF($F9=0,0,$L9/$F9)</f>
        <v>0.1703506171443541</v>
      </c>
      <c r="N9" s="108">
        <v>0</v>
      </c>
      <c r="O9" s="109">
        <v>0</v>
      </c>
      <c r="P9" s="110">
        <f>$N9+$O9</f>
        <v>0</v>
      </c>
      <c r="Q9" s="42">
        <f>IF($I9=0,0,$P9/$I9)</f>
        <v>0</v>
      </c>
      <c r="R9" s="108">
        <v>0</v>
      </c>
      <c r="S9" s="110">
        <v>0</v>
      </c>
      <c r="T9" s="110">
        <f>$R9+$S9</f>
        <v>0</v>
      </c>
      <c r="U9" s="42">
        <f>IF($I9=0,0,$T9/$I9)</f>
        <v>0</v>
      </c>
      <c r="V9" s="108">
        <v>0</v>
      </c>
      <c r="W9" s="110">
        <v>0</v>
      </c>
      <c r="X9" s="110">
        <f>$V9+$W9</f>
        <v>0</v>
      </c>
      <c r="Y9" s="42">
        <f>IF($I9=0,0,$X9/$I9)</f>
        <v>0</v>
      </c>
      <c r="Z9" s="80">
        <v>1955356233</v>
      </c>
      <c r="AA9" s="81">
        <v>485402303</v>
      </c>
      <c r="AB9" s="81">
        <f>$Z9+$AA9</f>
        <v>2440758536</v>
      </c>
      <c r="AC9" s="42">
        <f>IF($F9=0,0,$AB9/$F9)</f>
        <v>0.1703506171443541</v>
      </c>
      <c r="AD9" s="80">
        <v>2231020933</v>
      </c>
      <c r="AE9" s="81">
        <v>808888690</v>
      </c>
      <c r="AF9" s="81">
        <f>$AD9+$AE9</f>
        <v>3039909623</v>
      </c>
      <c r="AG9" s="42">
        <f>IF($AI9=0,0,$AK9/$AI9)</f>
        <v>0.18761561822933426</v>
      </c>
      <c r="AH9" s="42">
        <f>IF($AF9=0,0,$L9/$AF9-1)</f>
        <v>-0.19709503284795515</v>
      </c>
      <c r="AI9" s="14">
        <v>16202860144</v>
      </c>
      <c r="AJ9" s="14">
        <v>17065903657</v>
      </c>
      <c r="AK9" s="14">
        <v>3039909623</v>
      </c>
      <c r="AL9" s="14"/>
    </row>
    <row r="10" spans="1:38" s="15" customFormat="1" ht="12.75">
      <c r="A10" s="31"/>
      <c r="B10" s="40" t="s">
        <v>23</v>
      </c>
      <c r="C10" s="41" t="s">
        <v>24</v>
      </c>
      <c r="D10" s="80">
        <v>6803450238</v>
      </c>
      <c r="E10" s="81">
        <v>1466057067</v>
      </c>
      <c r="F10" s="83">
        <f aca="true" t="shared" si="0" ref="F10:F18">$D10+$E10</f>
        <v>8269507305</v>
      </c>
      <c r="G10" s="80">
        <v>6803450238</v>
      </c>
      <c r="H10" s="81">
        <v>1474077067</v>
      </c>
      <c r="I10" s="83">
        <f aca="true" t="shared" si="1" ref="I10:I18">$G10+$H10</f>
        <v>8277527305</v>
      </c>
      <c r="J10" s="80">
        <v>1308621891</v>
      </c>
      <c r="K10" s="81">
        <v>215519675</v>
      </c>
      <c r="L10" s="81">
        <f aca="true" t="shared" si="2" ref="L10:L18">$J10+$K10</f>
        <v>1524141566</v>
      </c>
      <c r="M10" s="42">
        <f aca="true" t="shared" si="3" ref="M10:M18">IF($F10=0,0,$L10/$F10)</f>
        <v>0.18430863046441193</v>
      </c>
      <c r="N10" s="108">
        <v>0</v>
      </c>
      <c r="O10" s="109">
        <v>0</v>
      </c>
      <c r="P10" s="110">
        <f aca="true" t="shared" si="4" ref="P10:P18">$N10+$O10</f>
        <v>0</v>
      </c>
      <c r="Q10" s="42">
        <f aca="true" t="shared" si="5" ref="Q10:Q18">IF($I10=0,0,$P10/$I10)</f>
        <v>0</v>
      </c>
      <c r="R10" s="108">
        <v>0</v>
      </c>
      <c r="S10" s="110">
        <v>0</v>
      </c>
      <c r="T10" s="110">
        <f aca="true" t="shared" si="6" ref="T10:T18">$R10+$S10</f>
        <v>0</v>
      </c>
      <c r="U10" s="42">
        <f aca="true" t="shared" si="7" ref="U10:U18">IF($I10=0,0,$T10/$I10)</f>
        <v>0</v>
      </c>
      <c r="V10" s="108">
        <v>0</v>
      </c>
      <c r="W10" s="110">
        <v>0</v>
      </c>
      <c r="X10" s="110">
        <f aca="true" t="shared" si="8" ref="X10:X18">$V10+$W10</f>
        <v>0</v>
      </c>
      <c r="Y10" s="42">
        <f aca="true" t="shared" si="9" ref="Y10:Y18">IF($I10=0,0,$X10/$I10)</f>
        <v>0</v>
      </c>
      <c r="Z10" s="80">
        <v>1308621891</v>
      </c>
      <c r="AA10" s="81">
        <v>215519675</v>
      </c>
      <c r="AB10" s="81">
        <f aca="true" t="shared" si="10" ref="AB10:AB18">$Z10+$AA10</f>
        <v>1524141566</v>
      </c>
      <c r="AC10" s="42">
        <f aca="true" t="shared" si="11" ref="AC10:AC18">IF($F10=0,0,$AB10/$F10)</f>
        <v>0.18430863046441193</v>
      </c>
      <c r="AD10" s="80">
        <v>1332601915</v>
      </c>
      <c r="AE10" s="81">
        <v>196440830</v>
      </c>
      <c r="AF10" s="81">
        <f aca="true" t="shared" si="12" ref="AF10:AF18">$AD10+$AE10</f>
        <v>1529042745</v>
      </c>
      <c r="AG10" s="42">
        <f aca="true" t="shared" si="13" ref="AG10:AG18">IF($AI10=0,0,$AK10/$AI10)</f>
        <v>0.18465378980023595</v>
      </c>
      <c r="AH10" s="42">
        <f aca="true" t="shared" si="14" ref="AH10:AH18">IF($AF10=0,0,$L10/$AF10-1)</f>
        <v>-0.0032053904418479773</v>
      </c>
      <c r="AI10" s="14">
        <v>8280592273</v>
      </c>
      <c r="AJ10" s="14">
        <v>8720433671</v>
      </c>
      <c r="AK10" s="14">
        <v>1529042745</v>
      </c>
      <c r="AL10" s="14"/>
    </row>
    <row r="11" spans="1:38" s="15" customFormat="1" ht="12.75">
      <c r="A11" s="31"/>
      <c r="B11" s="40" t="s">
        <v>25</v>
      </c>
      <c r="C11" s="41" t="s">
        <v>26</v>
      </c>
      <c r="D11" s="80">
        <v>53181964179</v>
      </c>
      <c r="E11" s="81">
        <v>10210959466</v>
      </c>
      <c r="F11" s="83">
        <f t="shared" si="0"/>
        <v>63392923645</v>
      </c>
      <c r="G11" s="80">
        <v>53181964179</v>
      </c>
      <c r="H11" s="81">
        <v>10210959466</v>
      </c>
      <c r="I11" s="83">
        <f t="shared" si="1"/>
        <v>63392923645</v>
      </c>
      <c r="J11" s="80">
        <v>13249034768</v>
      </c>
      <c r="K11" s="81">
        <v>1537175153</v>
      </c>
      <c r="L11" s="81">
        <f t="shared" si="2"/>
        <v>14786209921</v>
      </c>
      <c r="M11" s="42">
        <f t="shared" si="3"/>
        <v>0.23324701040454748</v>
      </c>
      <c r="N11" s="108">
        <v>0</v>
      </c>
      <c r="O11" s="109">
        <v>0</v>
      </c>
      <c r="P11" s="110">
        <f t="shared" si="4"/>
        <v>0</v>
      </c>
      <c r="Q11" s="42">
        <f t="shared" si="5"/>
        <v>0</v>
      </c>
      <c r="R11" s="108">
        <v>0</v>
      </c>
      <c r="S11" s="110">
        <v>0</v>
      </c>
      <c r="T11" s="110">
        <f t="shared" si="6"/>
        <v>0</v>
      </c>
      <c r="U11" s="42">
        <f t="shared" si="7"/>
        <v>0</v>
      </c>
      <c r="V11" s="108">
        <v>0</v>
      </c>
      <c r="W11" s="110">
        <v>0</v>
      </c>
      <c r="X11" s="110">
        <f t="shared" si="8"/>
        <v>0</v>
      </c>
      <c r="Y11" s="42">
        <f t="shared" si="9"/>
        <v>0</v>
      </c>
      <c r="Z11" s="80">
        <v>13249034768</v>
      </c>
      <c r="AA11" s="81">
        <v>1537175153</v>
      </c>
      <c r="AB11" s="81">
        <f t="shared" si="10"/>
        <v>14786209921</v>
      </c>
      <c r="AC11" s="42">
        <f t="shared" si="11"/>
        <v>0.23324701040454748</v>
      </c>
      <c r="AD11" s="80">
        <v>11059165235</v>
      </c>
      <c r="AE11" s="81">
        <v>1684076422</v>
      </c>
      <c r="AF11" s="81">
        <f t="shared" si="12"/>
        <v>12743241657</v>
      </c>
      <c r="AG11" s="42">
        <f t="shared" si="13"/>
        <v>0.2088194586731388</v>
      </c>
      <c r="AH11" s="42">
        <f t="shared" si="14"/>
        <v>0.1603177840449863</v>
      </c>
      <c r="AI11" s="14">
        <v>61025163737</v>
      </c>
      <c r="AJ11" s="14">
        <v>63948256617</v>
      </c>
      <c r="AK11" s="14">
        <v>12743241657</v>
      </c>
      <c r="AL11" s="14"/>
    </row>
    <row r="12" spans="1:38" s="15" customFormat="1" ht="12.75">
      <c r="A12" s="31"/>
      <c r="B12" s="40" t="s">
        <v>27</v>
      </c>
      <c r="C12" s="41" t="s">
        <v>28</v>
      </c>
      <c r="D12" s="80">
        <v>27402172047</v>
      </c>
      <c r="E12" s="81">
        <v>9166450167</v>
      </c>
      <c r="F12" s="83">
        <f t="shared" si="0"/>
        <v>36568622214</v>
      </c>
      <c r="G12" s="80">
        <v>27402172047</v>
      </c>
      <c r="H12" s="81">
        <v>9166450167</v>
      </c>
      <c r="I12" s="83">
        <f t="shared" si="1"/>
        <v>36568622214</v>
      </c>
      <c r="J12" s="80">
        <v>6778171927</v>
      </c>
      <c r="K12" s="81">
        <v>2047946885</v>
      </c>
      <c r="L12" s="81">
        <f t="shared" si="2"/>
        <v>8826118812</v>
      </c>
      <c r="M12" s="42">
        <f t="shared" si="3"/>
        <v>0.24135770717172364</v>
      </c>
      <c r="N12" s="108">
        <v>0</v>
      </c>
      <c r="O12" s="109">
        <v>0</v>
      </c>
      <c r="P12" s="110">
        <f t="shared" si="4"/>
        <v>0</v>
      </c>
      <c r="Q12" s="42">
        <f t="shared" si="5"/>
        <v>0</v>
      </c>
      <c r="R12" s="108">
        <v>0</v>
      </c>
      <c r="S12" s="110">
        <v>0</v>
      </c>
      <c r="T12" s="110">
        <f t="shared" si="6"/>
        <v>0</v>
      </c>
      <c r="U12" s="42">
        <f t="shared" si="7"/>
        <v>0</v>
      </c>
      <c r="V12" s="108">
        <v>0</v>
      </c>
      <c r="W12" s="110">
        <v>0</v>
      </c>
      <c r="X12" s="110">
        <f t="shared" si="8"/>
        <v>0</v>
      </c>
      <c r="Y12" s="42">
        <f t="shared" si="9"/>
        <v>0</v>
      </c>
      <c r="Z12" s="80">
        <v>6778171927</v>
      </c>
      <c r="AA12" s="81">
        <v>2047946885</v>
      </c>
      <c r="AB12" s="81">
        <f t="shared" si="10"/>
        <v>8826118812</v>
      </c>
      <c r="AC12" s="42">
        <f t="shared" si="11"/>
        <v>0.24135770717172364</v>
      </c>
      <c r="AD12" s="80">
        <v>5609163301</v>
      </c>
      <c r="AE12" s="81">
        <v>1205387872</v>
      </c>
      <c r="AF12" s="81">
        <f t="shared" si="12"/>
        <v>6814551173</v>
      </c>
      <c r="AG12" s="42">
        <f t="shared" si="13"/>
        <v>0.2009855732508684</v>
      </c>
      <c r="AH12" s="42">
        <f t="shared" si="14"/>
        <v>0.295187105934438</v>
      </c>
      <c r="AI12" s="14">
        <v>33905673242</v>
      </c>
      <c r="AJ12" s="14">
        <v>35066499315</v>
      </c>
      <c r="AK12" s="14">
        <v>6814551173</v>
      </c>
      <c r="AL12" s="14"/>
    </row>
    <row r="13" spans="1:38" s="15" customFormat="1" ht="12.75">
      <c r="A13" s="31"/>
      <c r="B13" s="40" t="s">
        <v>29</v>
      </c>
      <c r="C13" s="41" t="s">
        <v>30</v>
      </c>
      <c r="D13" s="80">
        <v>3038192544</v>
      </c>
      <c r="E13" s="81">
        <v>2204844270</v>
      </c>
      <c r="F13" s="83">
        <f t="shared" si="0"/>
        <v>5243036814</v>
      </c>
      <c r="G13" s="80">
        <v>3038192544</v>
      </c>
      <c r="H13" s="81">
        <v>2204844270</v>
      </c>
      <c r="I13" s="83">
        <f t="shared" si="1"/>
        <v>5243036814</v>
      </c>
      <c r="J13" s="80">
        <v>1116390806</v>
      </c>
      <c r="K13" s="81">
        <v>502519283</v>
      </c>
      <c r="L13" s="81">
        <f t="shared" si="2"/>
        <v>1618910089</v>
      </c>
      <c r="M13" s="42">
        <f t="shared" si="3"/>
        <v>0.30877335911073006</v>
      </c>
      <c r="N13" s="108">
        <v>0</v>
      </c>
      <c r="O13" s="109">
        <v>0</v>
      </c>
      <c r="P13" s="110">
        <f t="shared" si="4"/>
        <v>0</v>
      </c>
      <c r="Q13" s="42">
        <f t="shared" si="5"/>
        <v>0</v>
      </c>
      <c r="R13" s="108">
        <v>0</v>
      </c>
      <c r="S13" s="110">
        <v>0</v>
      </c>
      <c r="T13" s="110">
        <f t="shared" si="6"/>
        <v>0</v>
      </c>
      <c r="U13" s="42">
        <f t="shared" si="7"/>
        <v>0</v>
      </c>
      <c r="V13" s="108">
        <v>0</v>
      </c>
      <c r="W13" s="110">
        <v>0</v>
      </c>
      <c r="X13" s="110">
        <f t="shared" si="8"/>
        <v>0</v>
      </c>
      <c r="Y13" s="42">
        <f t="shared" si="9"/>
        <v>0</v>
      </c>
      <c r="Z13" s="80">
        <v>1116390806</v>
      </c>
      <c r="AA13" s="81">
        <v>502519283</v>
      </c>
      <c r="AB13" s="81">
        <f t="shared" si="10"/>
        <v>1618910089</v>
      </c>
      <c r="AC13" s="42">
        <f t="shared" si="11"/>
        <v>0.30877335911073006</v>
      </c>
      <c r="AD13" s="80">
        <v>604023442</v>
      </c>
      <c r="AE13" s="81">
        <v>466686449</v>
      </c>
      <c r="AF13" s="81">
        <f t="shared" si="12"/>
        <v>1070709891</v>
      </c>
      <c r="AG13" s="42">
        <f t="shared" si="13"/>
        <v>0.21693546455072865</v>
      </c>
      <c r="AH13" s="42">
        <f t="shared" si="14"/>
        <v>0.5119969495079597</v>
      </c>
      <c r="AI13" s="14">
        <v>4935614807</v>
      </c>
      <c r="AJ13" s="14">
        <v>4969636174</v>
      </c>
      <c r="AK13" s="14">
        <v>1070709891</v>
      </c>
      <c r="AL13" s="14"/>
    </row>
    <row r="14" spans="1:38" s="15" customFormat="1" ht="12.75">
      <c r="A14" s="31"/>
      <c r="B14" s="40" t="s">
        <v>31</v>
      </c>
      <c r="C14" s="41" t="s">
        <v>32</v>
      </c>
      <c r="D14" s="80">
        <v>3997222256</v>
      </c>
      <c r="E14" s="81">
        <v>809893005</v>
      </c>
      <c r="F14" s="83">
        <f t="shared" si="0"/>
        <v>4807115261</v>
      </c>
      <c r="G14" s="80">
        <v>4058400942</v>
      </c>
      <c r="H14" s="81">
        <v>809893005</v>
      </c>
      <c r="I14" s="83">
        <f t="shared" si="1"/>
        <v>4868293947</v>
      </c>
      <c r="J14" s="80">
        <v>892545230</v>
      </c>
      <c r="K14" s="81">
        <v>367520610</v>
      </c>
      <c r="L14" s="81">
        <f t="shared" si="2"/>
        <v>1260065840</v>
      </c>
      <c r="M14" s="42">
        <f t="shared" si="3"/>
        <v>0.26212515647853946</v>
      </c>
      <c r="N14" s="108">
        <v>0</v>
      </c>
      <c r="O14" s="109">
        <v>0</v>
      </c>
      <c r="P14" s="110">
        <f t="shared" si="4"/>
        <v>0</v>
      </c>
      <c r="Q14" s="42">
        <f t="shared" si="5"/>
        <v>0</v>
      </c>
      <c r="R14" s="108">
        <v>0</v>
      </c>
      <c r="S14" s="110">
        <v>0</v>
      </c>
      <c r="T14" s="110">
        <f t="shared" si="6"/>
        <v>0</v>
      </c>
      <c r="U14" s="42">
        <f t="shared" si="7"/>
        <v>0</v>
      </c>
      <c r="V14" s="108">
        <v>0</v>
      </c>
      <c r="W14" s="110">
        <v>0</v>
      </c>
      <c r="X14" s="110">
        <f t="shared" si="8"/>
        <v>0</v>
      </c>
      <c r="Y14" s="42">
        <f t="shared" si="9"/>
        <v>0</v>
      </c>
      <c r="Z14" s="80">
        <v>892545230</v>
      </c>
      <c r="AA14" s="81">
        <v>367520610</v>
      </c>
      <c r="AB14" s="81">
        <f t="shared" si="10"/>
        <v>1260065840</v>
      </c>
      <c r="AC14" s="42">
        <f t="shared" si="11"/>
        <v>0.26212515647853946</v>
      </c>
      <c r="AD14" s="80">
        <v>1193831401</v>
      </c>
      <c r="AE14" s="81">
        <v>345318784</v>
      </c>
      <c r="AF14" s="81">
        <f t="shared" si="12"/>
        <v>1539150185</v>
      </c>
      <c r="AG14" s="42">
        <f t="shared" si="13"/>
        <v>0.17176624940787102</v>
      </c>
      <c r="AH14" s="42">
        <f t="shared" si="14"/>
        <v>-0.18132366010793155</v>
      </c>
      <c r="AI14" s="14">
        <v>8960725348</v>
      </c>
      <c r="AJ14" s="14">
        <v>8361648451</v>
      </c>
      <c r="AK14" s="14">
        <v>1539150185</v>
      </c>
      <c r="AL14" s="14"/>
    </row>
    <row r="15" spans="1:38" s="15" customFormat="1" ht="12.75">
      <c r="A15" s="31"/>
      <c r="B15" s="40" t="s">
        <v>33</v>
      </c>
      <c r="C15" s="41" t="s">
        <v>34</v>
      </c>
      <c r="D15" s="80">
        <v>6181944846</v>
      </c>
      <c r="E15" s="81">
        <v>2156732836</v>
      </c>
      <c r="F15" s="83">
        <f t="shared" si="0"/>
        <v>8338677682</v>
      </c>
      <c r="G15" s="80">
        <v>6203958618</v>
      </c>
      <c r="H15" s="81">
        <v>2156732836</v>
      </c>
      <c r="I15" s="83">
        <f t="shared" si="1"/>
        <v>8360691454</v>
      </c>
      <c r="J15" s="80">
        <v>1289672189</v>
      </c>
      <c r="K15" s="81">
        <v>154686256</v>
      </c>
      <c r="L15" s="81">
        <f t="shared" si="2"/>
        <v>1444358445</v>
      </c>
      <c r="M15" s="42">
        <f t="shared" si="3"/>
        <v>0.17321192880710748</v>
      </c>
      <c r="N15" s="108">
        <v>0</v>
      </c>
      <c r="O15" s="109">
        <v>0</v>
      </c>
      <c r="P15" s="110">
        <f t="shared" si="4"/>
        <v>0</v>
      </c>
      <c r="Q15" s="42">
        <f t="shared" si="5"/>
        <v>0</v>
      </c>
      <c r="R15" s="108">
        <v>0</v>
      </c>
      <c r="S15" s="110">
        <v>0</v>
      </c>
      <c r="T15" s="110">
        <f t="shared" si="6"/>
        <v>0</v>
      </c>
      <c r="U15" s="42">
        <f t="shared" si="7"/>
        <v>0</v>
      </c>
      <c r="V15" s="108">
        <v>0</v>
      </c>
      <c r="W15" s="110">
        <v>0</v>
      </c>
      <c r="X15" s="110">
        <f t="shared" si="8"/>
        <v>0</v>
      </c>
      <c r="Y15" s="42">
        <f t="shared" si="9"/>
        <v>0</v>
      </c>
      <c r="Z15" s="80">
        <v>1289672189</v>
      </c>
      <c r="AA15" s="81">
        <v>154686256</v>
      </c>
      <c r="AB15" s="81">
        <f t="shared" si="10"/>
        <v>1444358445</v>
      </c>
      <c r="AC15" s="42">
        <f t="shared" si="11"/>
        <v>0.17321192880710748</v>
      </c>
      <c r="AD15" s="80">
        <v>1350570147</v>
      </c>
      <c r="AE15" s="81">
        <v>221656676</v>
      </c>
      <c r="AF15" s="81">
        <f t="shared" si="12"/>
        <v>1572226823</v>
      </c>
      <c r="AG15" s="42">
        <f t="shared" si="13"/>
        <v>0.23862453095314015</v>
      </c>
      <c r="AH15" s="42">
        <f t="shared" si="14"/>
        <v>-0.08132947239509092</v>
      </c>
      <c r="AI15" s="14">
        <v>6588705766</v>
      </c>
      <c r="AJ15" s="14">
        <v>7694754138</v>
      </c>
      <c r="AK15" s="14">
        <v>1572226823</v>
      </c>
      <c r="AL15" s="14"/>
    </row>
    <row r="16" spans="1:38" s="15" customFormat="1" ht="12.75">
      <c r="A16" s="31"/>
      <c r="B16" s="40" t="s">
        <v>35</v>
      </c>
      <c r="C16" s="41" t="s">
        <v>36</v>
      </c>
      <c r="D16" s="80">
        <v>749548344</v>
      </c>
      <c r="E16" s="81">
        <v>144571229</v>
      </c>
      <c r="F16" s="83">
        <f t="shared" si="0"/>
        <v>894119573</v>
      </c>
      <c r="G16" s="80">
        <v>749548344</v>
      </c>
      <c r="H16" s="81">
        <v>144571229</v>
      </c>
      <c r="I16" s="83">
        <f t="shared" si="1"/>
        <v>894119573</v>
      </c>
      <c r="J16" s="80">
        <v>324163181</v>
      </c>
      <c r="K16" s="81">
        <v>38370654</v>
      </c>
      <c r="L16" s="81">
        <f t="shared" si="2"/>
        <v>362533835</v>
      </c>
      <c r="M16" s="42">
        <f t="shared" si="3"/>
        <v>0.4054645999791797</v>
      </c>
      <c r="N16" s="108">
        <v>0</v>
      </c>
      <c r="O16" s="109">
        <v>0</v>
      </c>
      <c r="P16" s="110">
        <f t="shared" si="4"/>
        <v>0</v>
      </c>
      <c r="Q16" s="42">
        <f t="shared" si="5"/>
        <v>0</v>
      </c>
      <c r="R16" s="108">
        <v>0</v>
      </c>
      <c r="S16" s="110">
        <v>0</v>
      </c>
      <c r="T16" s="110">
        <f t="shared" si="6"/>
        <v>0</v>
      </c>
      <c r="U16" s="42">
        <f t="shared" si="7"/>
        <v>0</v>
      </c>
      <c r="V16" s="108">
        <v>0</v>
      </c>
      <c r="W16" s="110">
        <v>0</v>
      </c>
      <c r="X16" s="110">
        <f t="shared" si="8"/>
        <v>0</v>
      </c>
      <c r="Y16" s="42">
        <f t="shared" si="9"/>
        <v>0</v>
      </c>
      <c r="Z16" s="80">
        <v>324163181</v>
      </c>
      <c r="AA16" s="81">
        <v>38370654</v>
      </c>
      <c r="AB16" s="81">
        <f t="shared" si="10"/>
        <v>362533835</v>
      </c>
      <c r="AC16" s="42">
        <f t="shared" si="11"/>
        <v>0.4054645999791797</v>
      </c>
      <c r="AD16" s="80">
        <v>440817792</v>
      </c>
      <c r="AE16" s="81">
        <v>320961108</v>
      </c>
      <c r="AF16" s="81">
        <f t="shared" si="12"/>
        <v>761778900</v>
      </c>
      <c r="AG16" s="42">
        <f t="shared" si="13"/>
        <v>0.2958219266302088</v>
      </c>
      <c r="AH16" s="42">
        <f t="shared" si="14"/>
        <v>-0.5240957251506966</v>
      </c>
      <c r="AI16" s="14">
        <v>2575126559</v>
      </c>
      <c r="AJ16" s="14">
        <v>2695751349</v>
      </c>
      <c r="AK16" s="14">
        <v>761778900</v>
      </c>
      <c r="AL16" s="14"/>
    </row>
    <row r="17" spans="1:38" s="15" customFormat="1" ht="12.75">
      <c r="A17" s="31"/>
      <c r="B17" s="43" t="s">
        <v>37</v>
      </c>
      <c r="C17" s="41" t="s">
        <v>38</v>
      </c>
      <c r="D17" s="80">
        <v>29379677680</v>
      </c>
      <c r="E17" s="81">
        <v>7711725450</v>
      </c>
      <c r="F17" s="83">
        <f t="shared" si="0"/>
        <v>37091403130</v>
      </c>
      <c r="G17" s="80">
        <v>29372882545</v>
      </c>
      <c r="H17" s="81">
        <v>7097590999</v>
      </c>
      <c r="I17" s="83">
        <f t="shared" si="1"/>
        <v>36470473544</v>
      </c>
      <c r="J17" s="80">
        <v>6316833944</v>
      </c>
      <c r="K17" s="81">
        <v>1215281308</v>
      </c>
      <c r="L17" s="81">
        <f t="shared" si="2"/>
        <v>7532115252</v>
      </c>
      <c r="M17" s="42">
        <f t="shared" si="3"/>
        <v>0.20306902992051895</v>
      </c>
      <c r="N17" s="108">
        <v>0</v>
      </c>
      <c r="O17" s="109">
        <v>0</v>
      </c>
      <c r="P17" s="110">
        <f t="shared" si="4"/>
        <v>0</v>
      </c>
      <c r="Q17" s="42">
        <f t="shared" si="5"/>
        <v>0</v>
      </c>
      <c r="R17" s="108">
        <v>0</v>
      </c>
      <c r="S17" s="110">
        <v>0</v>
      </c>
      <c r="T17" s="110">
        <f t="shared" si="6"/>
        <v>0</v>
      </c>
      <c r="U17" s="42">
        <f t="shared" si="7"/>
        <v>0</v>
      </c>
      <c r="V17" s="108">
        <v>0</v>
      </c>
      <c r="W17" s="110">
        <v>0</v>
      </c>
      <c r="X17" s="110">
        <f t="shared" si="8"/>
        <v>0</v>
      </c>
      <c r="Y17" s="42">
        <f t="shared" si="9"/>
        <v>0</v>
      </c>
      <c r="Z17" s="80">
        <v>6316833944</v>
      </c>
      <c r="AA17" s="81">
        <v>1215281308</v>
      </c>
      <c r="AB17" s="81">
        <f t="shared" si="10"/>
        <v>7532115252</v>
      </c>
      <c r="AC17" s="42">
        <f t="shared" si="11"/>
        <v>0.20306902992051895</v>
      </c>
      <c r="AD17" s="80">
        <v>5347586587</v>
      </c>
      <c r="AE17" s="81">
        <v>1094283641</v>
      </c>
      <c r="AF17" s="81">
        <f t="shared" si="12"/>
        <v>6441870228</v>
      </c>
      <c r="AG17" s="42">
        <f t="shared" si="13"/>
        <v>0.21095906984992313</v>
      </c>
      <c r="AH17" s="42">
        <f t="shared" si="14"/>
        <v>0.16924355589486728</v>
      </c>
      <c r="AI17" s="14">
        <v>30536114103</v>
      </c>
      <c r="AJ17" s="14">
        <v>33219858685</v>
      </c>
      <c r="AK17" s="14">
        <v>6441870228</v>
      </c>
      <c r="AL17" s="14"/>
    </row>
    <row r="18" spans="1:38" s="15" customFormat="1" ht="12.75">
      <c r="A18" s="44"/>
      <c r="B18" s="45" t="s">
        <v>13</v>
      </c>
      <c r="C18" s="44"/>
      <c r="D18" s="84">
        <f>SUM(D9:D17)</f>
        <v>140716502927</v>
      </c>
      <c r="E18" s="85">
        <f>SUM(E9:E17)</f>
        <v>38216755316</v>
      </c>
      <c r="F18" s="86">
        <f t="shared" si="0"/>
        <v>178933258243</v>
      </c>
      <c r="G18" s="84">
        <f>SUM(G9:G17)</f>
        <v>140792900250</v>
      </c>
      <c r="H18" s="85">
        <f>SUM(H9:H17)</f>
        <v>37610640865</v>
      </c>
      <c r="I18" s="86">
        <f t="shared" si="1"/>
        <v>178403541115</v>
      </c>
      <c r="J18" s="84">
        <f>SUM(J9:J17)</f>
        <v>33230790169</v>
      </c>
      <c r="K18" s="85">
        <f>SUM(K9:K17)</f>
        <v>6564422127</v>
      </c>
      <c r="L18" s="85">
        <f t="shared" si="2"/>
        <v>39795212296</v>
      </c>
      <c r="M18" s="46">
        <f t="shared" si="3"/>
        <v>0.22240254655149788</v>
      </c>
      <c r="N18" s="111">
        <f>SUM(N9:N17)</f>
        <v>0</v>
      </c>
      <c r="O18" s="112">
        <f>SUM(O9:O17)</f>
        <v>0</v>
      </c>
      <c r="P18" s="113">
        <f t="shared" si="4"/>
        <v>0</v>
      </c>
      <c r="Q18" s="46">
        <f t="shared" si="5"/>
        <v>0</v>
      </c>
      <c r="R18" s="111">
        <f>SUM(R9:R17)</f>
        <v>0</v>
      </c>
      <c r="S18" s="113">
        <f>SUM(S9:S17)</f>
        <v>0</v>
      </c>
      <c r="T18" s="113">
        <f t="shared" si="6"/>
        <v>0</v>
      </c>
      <c r="U18" s="46">
        <f t="shared" si="7"/>
        <v>0</v>
      </c>
      <c r="V18" s="111">
        <f>SUM(V9:V17)</f>
        <v>0</v>
      </c>
      <c r="W18" s="113">
        <f>SUM(W9:W17)</f>
        <v>0</v>
      </c>
      <c r="X18" s="113">
        <f t="shared" si="8"/>
        <v>0</v>
      </c>
      <c r="Y18" s="46">
        <f t="shared" si="9"/>
        <v>0</v>
      </c>
      <c r="Z18" s="84">
        <f>SUM(Z9:Z17)</f>
        <v>33230790169</v>
      </c>
      <c r="AA18" s="85">
        <f>SUM(AA9:AA17)</f>
        <v>6564422127</v>
      </c>
      <c r="AB18" s="85">
        <f t="shared" si="10"/>
        <v>39795212296</v>
      </c>
      <c r="AC18" s="46">
        <f t="shared" si="11"/>
        <v>0.22240254655149788</v>
      </c>
      <c r="AD18" s="84">
        <f>SUM(AD9:AD17)</f>
        <v>29168780753</v>
      </c>
      <c r="AE18" s="85">
        <f>SUM(AE9:AE17)</f>
        <v>6343700472</v>
      </c>
      <c r="AF18" s="85">
        <f t="shared" si="12"/>
        <v>35512481225</v>
      </c>
      <c r="AG18" s="46">
        <f t="shared" si="13"/>
        <v>0.2052619097072453</v>
      </c>
      <c r="AH18" s="46">
        <f t="shared" si="14"/>
        <v>0.12059791158678745</v>
      </c>
      <c r="AI18" s="14">
        <f>SUM(AI9:AI17)</f>
        <v>173010575979</v>
      </c>
      <c r="AJ18" s="14">
        <f>SUM(AJ9:AJ17)</f>
        <v>181742742057</v>
      </c>
      <c r="AK18" s="14">
        <f>SUM(AK9:AK17)</f>
        <v>35512481225</v>
      </c>
      <c r="AL18" s="14"/>
    </row>
    <row r="19" spans="1:38" s="15" customFormat="1" ht="12.75">
      <c r="A19" s="47"/>
      <c r="B19" s="48"/>
      <c r="C19" s="49"/>
      <c r="D19" s="87"/>
      <c r="E19" s="88"/>
      <c r="F19" s="89"/>
      <c r="G19" s="87"/>
      <c r="H19" s="88"/>
      <c r="I19" s="89"/>
      <c r="J19" s="90"/>
      <c r="K19" s="88"/>
      <c r="L19" s="89"/>
      <c r="M19" s="50"/>
      <c r="N19" s="90"/>
      <c r="O19" s="89"/>
      <c r="P19" s="88"/>
      <c r="Q19" s="50"/>
      <c r="R19" s="90"/>
      <c r="S19" s="88"/>
      <c r="T19" s="88"/>
      <c r="U19" s="50"/>
      <c r="V19" s="90"/>
      <c r="W19" s="88"/>
      <c r="X19" s="88"/>
      <c r="Y19" s="50"/>
      <c r="Z19" s="90"/>
      <c r="AA19" s="88"/>
      <c r="AB19" s="89"/>
      <c r="AC19" s="50"/>
      <c r="AD19" s="90"/>
      <c r="AE19" s="88"/>
      <c r="AF19" s="88"/>
      <c r="AG19" s="50"/>
      <c r="AH19" s="50"/>
      <c r="AI19" s="14"/>
      <c r="AJ19" s="14"/>
      <c r="AK19" s="14"/>
      <c r="AL19" s="14"/>
    </row>
    <row r="20" spans="1:38" s="15" customFormat="1" ht="12.75">
      <c r="A20" s="14"/>
      <c r="B20" s="51"/>
      <c r="C20" s="14"/>
      <c r="D20" s="91"/>
      <c r="E20" s="91"/>
      <c r="F20" s="91"/>
      <c r="G20" s="91"/>
      <c r="H20" s="91"/>
      <c r="I20" s="91"/>
      <c r="J20" s="91"/>
      <c r="K20" s="91"/>
      <c r="L20" s="91"/>
      <c r="M20" s="14"/>
      <c r="N20" s="91"/>
      <c r="O20" s="91"/>
      <c r="P20" s="91"/>
      <c r="Q20" s="14"/>
      <c r="R20" s="91"/>
      <c r="S20" s="91"/>
      <c r="T20" s="91"/>
      <c r="U20" s="14"/>
      <c r="V20" s="91"/>
      <c r="W20" s="91"/>
      <c r="X20" s="91"/>
      <c r="Y20" s="14"/>
      <c r="Z20" s="91"/>
      <c r="AA20" s="91"/>
      <c r="AB20" s="91"/>
      <c r="AC20" s="14"/>
      <c r="AD20" s="91"/>
      <c r="AE20" s="91"/>
      <c r="AF20" s="91"/>
      <c r="AG20" s="14"/>
      <c r="AH20" s="14"/>
      <c r="AI20" s="14"/>
      <c r="AJ20" s="14"/>
      <c r="AK20" s="14"/>
      <c r="AL20" s="14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9">
    <mergeCell ref="B2:Z2"/>
    <mergeCell ref="AD4:AG4"/>
    <mergeCell ref="D4:F4"/>
    <mergeCell ref="G4:I4"/>
    <mergeCell ref="J4:M4"/>
    <mergeCell ref="N4:Q4"/>
    <mergeCell ref="R4:U4"/>
    <mergeCell ref="V4:Y4"/>
    <mergeCell ref="Z4:AC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L84"/>
  <sheetViews>
    <sheetView showGridLines="0" zoomScalePageLayoutView="0" workbookViewId="0" topLeftCell="A3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13.7109375" style="3" customWidth="1"/>
    <col min="14" max="16" width="12.140625" style="3" hidden="1" customWidth="1"/>
    <col min="17" max="17" width="13.7109375" style="3" hidden="1" customWidth="1"/>
    <col min="18" max="25" width="12.140625" style="3" hidden="1" customWidth="1"/>
    <col min="26" max="28" width="12.140625" style="3" customWidth="1"/>
    <col min="29" max="29" width="13.7109375" style="3" customWidth="1"/>
    <col min="30" max="34" width="12.14062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25" t="s">
        <v>1</v>
      </c>
      <c r="E4" s="125"/>
      <c r="F4" s="125"/>
      <c r="G4" s="125" t="s">
        <v>2</v>
      </c>
      <c r="H4" s="125"/>
      <c r="I4" s="125"/>
      <c r="J4" s="122" t="s">
        <v>3</v>
      </c>
      <c r="K4" s="123"/>
      <c r="L4" s="123"/>
      <c r="M4" s="124"/>
      <c r="N4" s="122" t="s">
        <v>4</v>
      </c>
      <c r="O4" s="126"/>
      <c r="P4" s="126"/>
      <c r="Q4" s="127"/>
      <c r="R4" s="122" t="s">
        <v>5</v>
      </c>
      <c r="S4" s="126"/>
      <c r="T4" s="126"/>
      <c r="U4" s="127"/>
      <c r="V4" s="122" t="s">
        <v>6</v>
      </c>
      <c r="W4" s="128"/>
      <c r="X4" s="128"/>
      <c r="Y4" s="129"/>
      <c r="Z4" s="122" t="s">
        <v>7</v>
      </c>
      <c r="AA4" s="123"/>
      <c r="AB4" s="123"/>
      <c r="AC4" s="124"/>
      <c r="AD4" s="122" t="s">
        <v>8</v>
      </c>
      <c r="AE4" s="123"/>
      <c r="AF4" s="123"/>
      <c r="AG4" s="124"/>
      <c r="AH4" s="13"/>
      <c r="AI4" s="14"/>
      <c r="AJ4" s="14"/>
      <c r="AK4" s="14"/>
      <c r="AL4" s="14"/>
    </row>
    <row r="5" spans="1:38" s="15" customFormat="1" ht="5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18</v>
      </c>
      <c r="AD5" s="19" t="s">
        <v>11</v>
      </c>
      <c r="AE5" s="20" t="s">
        <v>12</v>
      </c>
      <c r="AF5" s="20" t="s">
        <v>13</v>
      </c>
      <c r="AG5" s="24" t="s">
        <v>18</v>
      </c>
      <c r="AH5" s="25" t="s">
        <v>19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3" t="s">
        <v>35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96</v>
      </c>
      <c r="B9" s="132" t="s">
        <v>454</v>
      </c>
      <c r="C9" s="41" t="s">
        <v>455</v>
      </c>
      <c r="D9" s="80">
        <v>0</v>
      </c>
      <c r="E9" s="81">
        <v>0</v>
      </c>
      <c r="F9" s="82">
        <f>$D9+$E9</f>
        <v>0</v>
      </c>
      <c r="G9" s="80">
        <v>0</v>
      </c>
      <c r="H9" s="81">
        <v>0</v>
      </c>
      <c r="I9" s="83">
        <f>$G9+$H9</f>
        <v>0</v>
      </c>
      <c r="J9" s="80">
        <v>0</v>
      </c>
      <c r="K9" s="81">
        <v>0</v>
      </c>
      <c r="L9" s="81">
        <f>$J9+$K9</f>
        <v>0</v>
      </c>
      <c r="M9" s="42">
        <f>IF($F9=0,0,$L9/$F9)</f>
        <v>0</v>
      </c>
      <c r="N9" s="108">
        <v>0</v>
      </c>
      <c r="O9" s="109">
        <v>0</v>
      </c>
      <c r="P9" s="110">
        <f>$N9+$O9</f>
        <v>0</v>
      </c>
      <c r="Q9" s="42">
        <f>IF($I9=0,0,$P9/$I9)</f>
        <v>0</v>
      </c>
      <c r="R9" s="108">
        <v>0</v>
      </c>
      <c r="S9" s="110">
        <v>0</v>
      </c>
      <c r="T9" s="110">
        <f>$R9+$S9</f>
        <v>0</v>
      </c>
      <c r="U9" s="42">
        <f>IF($I9=0,0,$T9/$I9)</f>
        <v>0</v>
      </c>
      <c r="V9" s="108">
        <v>0</v>
      </c>
      <c r="W9" s="110">
        <v>0</v>
      </c>
      <c r="X9" s="110">
        <f>$V9+$W9</f>
        <v>0</v>
      </c>
      <c r="Y9" s="42">
        <f>IF($I9=0,0,$X9/$I9)</f>
        <v>0</v>
      </c>
      <c r="Z9" s="80">
        <v>0</v>
      </c>
      <c r="AA9" s="81">
        <v>0</v>
      </c>
      <c r="AB9" s="81">
        <f>$Z9+$AA9</f>
        <v>0</v>
      </c>
      <c r="AC9" s="42">
        <f>IF($F9=0,0,$AB9/$F9)</f>
        <v>0</v>
      </c>
      <c r="AD9" s="80">
        <v>3015037</v>
      </c>
      <c r="AE9" s="81">
        <v>1196291</v>
      </c>
      <c r="AF9" s="81">
        <f>$AD9+$AE9</f>
        <v>4211328</v>
      </c>
      <c r="AG9" s="42">
        <f>IF($AI9=0,0,$AK9/$AI9)</f>
        <v>0.19540785998101198</v>
      </c>
      <c r="AH9" s="42">
        <f>IF($AF9=0,0,$L9/$AF9-1)</f>
        <v>-1</v>
      </c>
      <c r="AI9" s="14">
        <v>21551477</v>
      </c>
      <c r="AJ9" s="14">
        <v>74585467</v>
      </c>
      <c r="AK9" s="14">
        <v>4211328</v>
      </c>
      <c r="AL9" s="14"/>
    </row>
    <row r="10" spans="1:38" s="15" customFormat="1" ht="12.75">
      <c r="A10" s="31" t="s">
        <v>96</v>
      </c>
      <c r="B10" s="132" t="s">
        <v>456</v>
      </c>
      <c r="C10" s="41" t="s">
        <v>457</v>
      </c>
      <c r="D10" s="80">
        <v>136701954</v>
      </c>
      <c r="E10" s="81">
        <v>0</v>
      </c>
      <c r="F10" s="83">
        <f aca="true" t="shared" si="0" ref="F10:F46">$D10+$E10</f>
        <v>136701954</v>
      </c>
      <c r="G10" s="80">
        <v>136701954</v>
      </c>
      <c r="H10" s="81">
        <v>0</v>
      </c>
      <c r="I10" s="83">
        <f aca="true" t="shared" si="1" ref="I10:I46">$G10+$H10</f>
        <v>136701954</v>
      </c>
      <c r="J10" s="80">
        <v>34075587</v>
      </c>
      <c r="K10" s="81">
        <v>5991951</v>
      </c>
      <c r="L10" s="81">
        <f aca="true" t="shared" si="2" ref="L10:L46">$J10+$K10</f>
        <v>40067538</v>
      </c>
      <c r="M10" s="42">
        <f aca="true" t="shared" si="3" ref="M10:M46">IF($F10=0,0,$L10/$F10)</f>
        <v>0.2931014285282272</v>
      </c>
      <c r="N10" s="108">
        <v>0</v>
      </c>
      <c r="O10" s="109">
        <v>0</v>
      </c>
      <c r="P10" s="110">
        <f aca="true" t="shared" si="4" ref="P10:P46">$N10+$O10</f>
        <v>0</v>
      </c>
      <c r="Q10" s="42">
        <f aca="true" t="shared" si="5" ref="Q10:Q46">IF($I10=0,0,$P10/$I10)</f>
        <v>0</v>
      </c>
      <c r="R10" s="108">
        <v>0</v>
      </c>
      <c r="S10" s="110">
        <v>0</v>
      </c>
      <c r="T10" s="110">
        <f aca="true" t="shared" si="6" ref="T10:T46">$R10+$S10</f>
        <v>0</v>
      </c>
      <c r="U10" s="42">
        <f aca="true" t="shared" si="7" ref="U10:U46">IF($I10=0,0,$T10/$I10)</f>
        <v>0</v>
      </c>
      <c r="V10" s="108">
        <v>0</v>
      </c>
      <c r="W10" s="110">
        <v>0</v>
      </c>
      <c r="X10" s="110">
        <f aca="true" t="shared" si="8" ref="X10:X46">$V10+$W10</f>
        <v>0</v>
      </c>
      <c r="Y10" s="42">
        <f aca="true" t="shared" si="9" ref="Y10:Y46">IF($I10=0,0,$X10/$I10)</f>
        <v>0</v>
      </c>
      <c r="Z10" s="80">
        <v>34075587</v>
      </c>
      <c r="AA10" s="81">
        <v>5991951</v>
      </c>
      <c r="AB10" s="81">
        <f aca="true" t="shared" si="10" ref="AB10:AB46">$Z10+$AA10</f>
        <v>40067538</v>
      </c>
      <c r="AC10" s="42">
        <f aca="true" t="shared" si="11" ref="AC10:AC46">IF($F10=0,0,$AB10/$F10)</f>
        <v>0.2931014285282272</v>
      </c>
      <c r="AD10" s="80">
        <v>21709317</v>
      </c>
      <c r="AE10" s="81">
        <v>6425181</v>
      </c>
      <c r="AF10" s="81">
        <f aca="true" t="shared" si="12" ref="AF10:AF46">$AD10+$AE10</f>
        <v>28134498</v>
      </c>
      <c r="AG10" s="42">
        <f aca="true" t="shared" si="13" ref="AG10:AG46">IF($AI10=0,0,$AK10/$AI10)</f>
        <v>0.1941507192944969</v>
      </c>
      <c r="AH10" s="42">
        <f aca="true" t="shared" si="14" ref="AH10:AH46">IF($AF10=0,0,$L10/$AF10-1)</f>
        <v>0.4241426308726035</v>
      </c>
      <c r="AI10" s="14">
        <v>144910604</v>
      </c>
      <c r="AJ10" s="14">
        <v>145737400</v>
      </c>
      <c r="AK10" s="14">
        <v>28134498</v>
      </c>
      <c r="AL10" s="14"/>
    </row>
    <row r="11" spans="1:38" s="15" customFormat="1" ht="12.75">
      <c r="A11" s="31" t="s">
        <v>96</v>
      </c>
      <c r="B11" s="132" t="s">
        <v>458</v>
      </c>
      <c r="C11" s="41" t="s">
        <v>459</v>
      </c>
      <c r="D11" s="80">
        <v>0</v>
      </c>
      <c r="E11" s="81">
        <v>0</v>
      </c>
      <c r="F11" s="82">
        <f t="shared" si="0"/>
        <v>0</v>
      </c>
      <c r="G11" s="80">
        <v>0</v>
      </c>
      <c r="H11" s="81">
        <v>0</v>
      </c>
      <c r="I11" s="83">
        <f t="shared" si="1"/>
        <v>0</v>
      </c>
      <c r="J11" s="80">
        <v>9277993</v>
      </c>
      <c r="K11" s="81">
        <v>78186</v>
      </c>
      <c r="L11" s="81">
        <f t="shared" si="2"/>
        <v>9356179</v>
      </c>
      <c r="M11" s="42">
        <f t="shared" si="3"/>
        <v>0</v>
      </c>
      <c r="N11" s="108">
        <v>0</v>
      </c>
      <c r="O11" s="109">
        <v>0</v>
      </c>
      <c r="P11" s="110">
        <f t="shared" si="4"/>
        <v>0</v>
      </c>
      <c r="Q11" s="42">
        <f t="shared" si="5"/>
        <v>0</v>
      </c>
      <c r="R11" s="108">
        <v>0</v>
      </c>
      <c r="S11" s="110">
        <v>0</v>
      </c>
      <c r="T11" s="110">
        <f t="shared" si="6"/>
        <v>0</v>
      </c>
      <c r="U11" s="42">
        <f t="shared" si="7"/>
        <v>0</v>
      </c>
      <c r="V11" s="108">
        <v>0</v>
      </c>
      <c r="W11" s="110">
        <v>0</v>
      </c>
      <c r="X11" s="110">
        <f t="shared" si="8"/>
        <v>0</v>
      </c>
      <c r="Y11" s="42">
        <f t="shared" si="9"/>
        <v>0</v>
      </c>
      <c r="Z11" s="80">
        <v>9277993</v>
      </c>
      <c r="AA11" s="81">
        <v>78186</v>
      </c>
      <c r="AB11" s="81">
        <f t="shared" si="10"/>
        <v>9356179</v>
      </c>
      <c r="AC11" s="42">
        <f t="shared" si="11"/>
        <v>0</v>
      </c>
      <c r="AD11" s="80">
        <v>21747217</v>
      </c>
      <c r="AE11" s="81">
        <v>3844423</v>
      </c>
      <c r="AF11" s="81">
        <f t="shared" si="12"/>
        <v>25591640</v>
      </c>
      <c r="AG11" s="42">
        <f t="shared" si="13"/>
        <v>0</v>
      </c>
      <c r="AH11" s="42">
        <f t="shared" si="14"/>
        <v>-0.634404868152256</v>
      </c>
      <c r="AI11" s="14">
        <v>0</v>
      </c>
      <c r="AJ11" s="14">
        <v>0</v>
      </c>
      <c r="AK11" s="14">
        <v>25591640</v>
      </c>
      <c r="AL11" s="14"/>
    </row>
    <row r="12" spans="1:38" s="15" customFormat="1" ht="12.75">
      <c r="A12" s="31" t="s">
        <v>115</v>
      </c>
      <c r="B12" s="132" t="s">
        <v>460</v>
      </c>
      <c r="C12" s="41" t="s">
        <v>461</v>
      </c>
      <c r="D12" s="80">
        <v>0</v>
      </c>
      <c r="E12" s="81">
        <v>0</v>
      </c>
      <c r="F12" s="82">
        <f t="shared" si="0"/>
        <v>0</v>
      </c>
      <c r="G12" s="80">
        <v>0</v>
      </c>
      <c r="H12" s="81">
        <v>0</v>
      </c>
      <c r="I12" s="83">
        <f t="shared" si="1"/>
        <v>0</v>
      </c>
      <c r="J12" s="80">
        <v>46304186</v>
      </c>
      <c r="K12" s="81">
        <v>309062</v>
      </c>
      <c r="L12" s="81">
        <f t="shared" si="2"/>
        <v>46613248</v>
      </c>
      <c r="M12" s="42">
        <f t="shared" si="3"/>
        <v>0</v>
      </c>
      <c r="N12" s="108">
        <v>0</v>
      </c>
      <c r="O12" s="109">
        <v>0</v>
      </c>
      <c r="P12" s="110">
        <f t="shared" si="4"/>
        <v>0</v>
      </c>
      <c r="Q12" s="42">
        <f t="shared" si="5"/>
        <v>0</v>
      </c>
      <c r="R12" s="108">
        <v>0</v>
      </c>
      <c r="S12" s="110">
        <v>0</v>
      </c>
      <c r="T12" s="110">
        <f t="shared" si="6"/>
        <v>0</v>
      </c>
      <c r="U12" s="42">
        <f t="shared" si="7"/>
        <v>0</v>
      </c>
      <c r="V12" s="108">
        <v>0</v>
      </c>
      <c r="W12" s="110">
        <v>0</v>
      </c>
      <c r="X12" s="110">
        <f t="shared" si="8"/>
        <v>0</v>
      </c>
      <c r="Y12" s="42">
        <f t="shared" si="9"/>
        <v>0</v>
      </c>
      <c r="Z12" s="80">
        <v>46304186</v>
      </c>
      <c r="AA12" s="81">
        <v>309062</v>
      </c>
      <c r="AB12" s="81">
        <f t="shared" si="10"/>
        <v>46613248</v>
      </c>
      <c r="AC12" s="42">
        <f t="shared" si="11"/>
        <v>0</v>
      </c>
      <c r="AD12" s="80">
        <v>7837829</v>
      </c>
      <c r="AE12" s="81">
        <v>90880</v>
      </c>
      <c r="AF12" s="81">
        <f t="shared" si="12"/>
        <v>7928709</v>
      </c>
      <c r="AG12" s="42">
        <f t="shared" si="13"/>
        <v>0</v>
      </c>
      <c r="AH12" s="42">
        <f t="shared" si="14"/>
        <v>4.879046386996925</v>
      </c>
      <c r="AI12" s="14">
        <v>0</v>
      </c>
      <c r="AJ12" s="14">
        <v>0</v>
      </c>
      <c r="AK12" s="14">
        <v>7928709</v>
      </c>
      <c r="AL12" s="14"/>
    </row>
    <row r="13" spans="1:38" s="60" customFormat="1" ht="12.75">
      <c r="A13" s="64"/>
      <c r="B13" s="65" t="s">
        <v>648</v>
      </c>
      <c r="C13" s="34"/>
      <c r="D13" s="84">
        <f>SUM(D9:D12)</f>
        <v>136701954</v>
      </c>
      <c r="E13" s="85">
        <f>SUM(E9:E12)</f>
        <v>0</v>
      </c>
      <c r="F13" s="93">
        <f t="shared" si="0"/>
        <v>136701954</v>
      </c>
      <c r="G13" s="84">
        <f>SUM(G9:G12)</f>
        <v>136701954</v>
      </c>
      <c r="H13" s="85">
        <f>SUM(H9:H12)</f>
        <v>0</v>
      </c>
      <c r="I13" s="86">
        <f t="shared" si="1"/>
        <v>136701954</v>
      </c>
      <c r="J13" s="84">
        <f>SUM(J9:J12)</f>
        <v>89657766</v>
      </c>
      <c r="K13" s="85">
        <f>SUM(K9:K12)</f>
        <v>6379199</v>
      </c>
      <c r="L13" s="85">
        <f t="shared" si="2"/>
        <v>96036965</v>
      </c>
      <c r="M13" s="46">
        <f t="shared" si="3"/>
        <v>0.70252810724271</v>
      </c>
      <c r="N13" s="114">
        <f>SUM(N9:N12)</f>
        <v>0</v>
      </c>
      <c r="O13" s="115">
        <f>SUM(O9:O12)</f>
        <v>0</v>
      </c>
      <c r="P13" s="116">
        <f t="shared" si="4"/>
        <v>0</v>
      </c>
      <c r="Q13" s="46">
        <f t="shared" si="5"/>
        <v>0</v>
      </c>
      <c r="R13" s="114">
        <f>SUM(R9:R12)</f>
        <v>0</v>
      </c>
      <c r="S13" s="116">
        <f>SUM(S9:S12)</f>
        <v>0</v>
      </c>
      <c r="T13" s="116">
        <f t="shared" si="6"/>
        <v>0</v>
      </c>
      <c r="U13" s="46">
        <f t="shared" si="7"/>
        <v>0</v>
      </c>
      <c r="V13" s="114">
        <f>SUM(V9:V12)</f>
        <v>0</v>
      </c>
      <c r="W13" s="116">
        <f>SUM(W9:W12)</f>
        <v>0</v>
      </c>
      <c r="X13" s="116">
        <f t="shared" si="8"/>
        <v>0</v>
      </c>
      <c r="Y13" s="46">
        <f t="shared" si="9"/>
        <v>0</v>
      </c>
      <c r="Z13" s="84">
        <f>SUM(Z9:Z12)</f>
        <v>89657766</v>
      </c>
      <c r="AA13" s="85">
        <f>SUM(AA9:AA12)</f>
        <v>6379199</v>
      </c>
      <c r="AB13" s="85">
        <f t="shared" si="10"/>
        <v>96036965</v>
      </c>
      <c r="AC13" s="46">
        <f t="shared" si="11"/>
        <v>0.70252810724271</v>
      </c>
      <c r="AD13" s="84">
        <f>SUM(AD9:AD12)</f>
        <v>54309400</v>
      </c>
      <c r="AE13" s="85">
        <f>SUM(AE9:AE12)</f>
        <v>11556775</v>
      </c>
      <c r="AF13" s="85">
        <f t="shared" si="12"/>
        <v>65866175</v>
      </c>
      <c r="AG13" s="46">
        <f t="shared" si="13"/>
        <v>0.3956827561226992</v>
      </c>
      <c r="AH13" s="46">
        <f t="shared" si="14"/>
        <v>0.4580619718694763</v>
      </c>
      <c r="AI13" s="66">
        <f>SUM(AI9:AI12)</f>
        <v>166462081</v>
      </c>
      <c r="AJ13" s="66">
        <f>SUM(AJ9:AJ12)</f>
        <v>220322867</v>
      </c>
      <c r="AK13" s="66">
        <f>SUM(AK9:AK12)</f>
        <v>65866175</v>
      </c>
      <c r="AL13" s="66"/>
    </row>
    <row r="14" spans="1:38" s="15" customFormat="1" ht="12.75">
      <c r="A14" s="31" t="s">
        <v>96</v>
      </c>
      <c r="B14" s="132" t="s">
        <v>462</v>
      </c>
      <c r="C14" s="41" t="s">
        <v>463</v>
      </c>
      <c r="D14" s="80">
        <v>0</v>
      </c>
      <c r="E14" s="81">
        <v>0</v>
      </c>
      <c r="F14" s="82">
        <f t="shared" si="0"/>
        <v>0</v>
      </c>
      <c r="G14" s="80">
        <v>0</v>
      </c>
      <c r="H14" s="81">
        <v>0</v>
      </c>
      <c r="I14" s="83">
        <f t="shared" si="1"/>
        <v>0</v>
      </c>
      <c r="J14" s="80">
        <v>5831942</v>
      </c>
      <c r="K14" s="81">
        <v>0</v>
      </c>
      <c r="L14" s="81">
        <f t="shared" si="2"/>
        <v>5831942</v>
      </c>
      <c r="M14" s="42">
        <f t="shared" si="3"/>
        <v>0</v>
      </c>
      <c r="N14" s="108">
        <v>0</v>
      </c>
      <c r="O14" s="109">
        <v>0</v>
      </c>
      <c r="P14" s="110">
        <f t="shared" si="4"/>
        <v>0</v>
      </c>
      <c r="Q14" s="42">
        <f t="shared" si="5"/>
        <v>0</v>
      </c>
      <c r="R14" s="108">
        <v>0</v>
      </c>
      <c r="S14" s="110">
        <v>0</v>
      </c>
      <c r="T14" s="110">
        <f t="shared" si="6"/>
        <v>0</v>
      </c>
      <c r="U14" s="42">
        <f t="shared" si="7"/>
        <v>0</v>
      </c>
      <c r="V14" s="108">
        <v>0</v>
      </c>
      <c r="W14" s="110">
        <v>0</v>
      </c>
      <c r="X14" s="110">
        <f t="shared" si="8"/>
        <v>0</v>
      </c>
      <c r="Y14" s="42">
        <f t="shared" si="9"/>
        <v>0</v>
      </c>
      <c r="Z14" s="80">
        <v>5831942</v>
      </c>
      <c r="AA14" s="81">
        <v>0</v>
      </c>
      <c r="AB14" s="81">
        <f t="shared" si="10"/>
        <v>5831942</v>
      </c>
      <c r="AC14" s="42">
        <f t="shared" si="11"/>
        <v>0</v>
      </c>
      <c r="AD14" s="80">
        <v>1732802</v>
      </c>
      <c r="AE14" s="81">
        <v>77715951</v>
      </c>
      <c r="AF14" s="81">
        <f t="shared" si="12"/>
        <v>79448753</v>
      </c>
      <c r="AG14" s="42">
        <f t="shared" si="13"/>
        <v>0</v>
      </c>
      <c r="AH14" s="42">
        <f t="shared" si="14"/>
        <v>-0.9265949208793749</v>
      </c>
      <c r="AI14" s="14">
        <v>0</v>
      </c>
      <c r="AJ14" s="14">
        <v>0</v>
      </c>
      <c r="AK14" s="14">
        <v>79448753</v>
      </c>
      <c r="AL14" s="14"/>
    </row>
    <row r="15" spans="1:38" s="15" customFormat="1" ht="12.75">
      <c r="A15" s="31" t="s">
        <v>96</v>
      </c>
      <c r="B15" s="132" t="s">
        <v>464</v>
      </c>
      <c r="C15" s="41" t="s">
        <v>465</v>
      </c>
      <c r="D15" s="80">
        <v>0</v>
      </c>
      <c r="E15" s="81">
        <v>0</v>
      </c>
      <c r="F15" s="82">
        <f t="shared" si="0"/>
        <v>0</v>
      </c>
      <c r="G15" s="80">
        <v>0</v>
      </c>
      <c r="H15" s="81">
        <v>0</v>
      </c>
      <c r="I15" s="83">
        <f t="shared" si="1"/>
        <v>0</v>
      </c>
      <c r="J15" s="80">
        <v>0</v>
      </c>
      <c r="K15" s="81">
        <v>0</v>
      </c>
      <c r="L15" s="81">
        <f t="shared" si="2"/>
        <v>0</v>
      </c>
      <c r="M15" s="42">
        <f t="shared" si="3"/>
        <v>0</v>
      </c>
      <c r="N15" s="108">
        <v>0</v>
      </c>
      <c r="O15" s="109">
        <v>0</v>
      </c>
      <c r="P15" s="110">
        <f t="shared" si="4"/>
        <v>0</v>
      </c>
      <c r="Q15" s="42">
        <f t="shared" si="5"/>
        <v>0</v>
      </c>
      <c r="R15" s="108">
        <v>0</v>
      </c>
      <c r="S15" s="110">
        <v>0</v>
      </c>
      <c r="T15" s="110">
        <f t="shared" si="6"/>
        <v>0</v>
      </c>
      <c r="U15" s="42">
        <f t="shared" si="7"/>
        <v>0</v>
      </c>
      <c r="V15" s="108">
        <v>0</v>
      </c>
      <c r="W15" s="110">
        <v>0</v>
      </c>
      <c r="X15" s="110">
        <f t="shared" si="8"/>
        <v>0</v>
      </c>
      <c r="Y15" s="42">
        <f t="shared" si="9"/>
        <v>0</v>
      </c>
      <c r="Z15" s="80">
        <v>0</v>
      </c>
      <c r="AA15" s="81">
        <v>0</v>
      </c>
      <c r="AB15" s="81">
        <f t="shared" si="10"/>
        <v>0</v>
      </c>
      <c r="AC15" s="42">
        <f t="shared" si="11"/>
        <v>0</v>
      </c>
      <c r="AD15" s="80">
        <v>21329180</v>
      </c>
      <c r="AE15" s="81">
        <v>129390</v>
      </c>
      <c r="AF15" s="81">
        <f t="shared" si="12"/>
        <v>21458570</v>
      </c>
      <c r="AG15" s="42">
        <f t="shared" si="13"/>
        <v>0.21254934338429216</v>
      </c>
      <c r="AH15" s="42">
        <f t="shared" si="14"/>
        <v>-1</v>
      </c>
      <c r="AI15" s="14">
        <v>100958063</v>
      </c>
      <c r="AJ15" s="14">
        <v>105155652</v>
      </c>
      <c r="AK15" s="14">
        <v>21458570</v>
      </c>
      <c r="AL15" s="14"/>
    </row>
    <row r="16" spans="1:38" s="15" customFormat="1" ht="12.75">
      <c r="A16" s="31" t="s">
        <v>96</v>
      </c>
      <c r="B16" s="132" t="s">
        <v>466</v>
      </c>
      <c r="C16" s="41" t="s">
        <v>467</v>
      </c>
      <c r="D16" s="80">
        <v>30787608</v>
      </c>
      <c r="E16" s="81">
        <v>0</v>
      </c>
      <c r="F16" s="82">
        <f t="shared" si="0"/>
        <v>30787608</v>
      </c>
      <c r="G16" s="80">
        <v>30787608</v>
      </c>
      <c r="H16" s="81">
        <v>0</v>
      </c>
      <c r="I16" s="83">
        <f t="shared" si="1"/>
        <v>30787608</v>
      </c>
      <c r="J16" s="80">
        <v>-4160245</v>
      </c>
      <c r="K16" s="81">
        <v>0</v>
      </c>
      <c r="L16" s="81">
        <f t="shared" si="2"/>
        <v>-4160245</v>
      </c>
      <c r="M16" s="42">
        <f t="shared" si="3"/>
        <v>-0.1351272563948456</v>
      </c>
      <c r="N16" s="108">
        <v>0</v>
      </c>
      <c r="O16" s="109">
        <v>0</v>
      </c>
      <c r="P16" s="110">
        <f t="shared" si="4"/>
        <v>0</v>
      </c>
      <c r="Q16" s="42">
        <f t="shared" si="5"/>
        <v>0</v>
      </c>
      <c r="R16" s="108">
        <v>0</v>
      </c>
      <c r="S16" s="110">
        <v>0</v>
      </c>
      <c r="T16" s="110">
        <f t="shared" si="6"/>
        <v>0</v>
      </c>
      <c r="U16" s="42">
        <f t="shared" si="7"/>
        <v>0</v>
      </c>
      <c r="V16" s="108">
        <v>0</v>
      </c>
      <c r="W16" s="110">
        <v>0</v>
      </c>
      <c r="X16" s="110">
        <f t="shared" si="8"/>
        <v>0</v>
      </c>
      <c r="Y16" s="42">
        <f t="shared" si="9"/>
        <v>0</v>
      </c>
      <c r="Z16" s="80">
        <v>-4160245</v>
      </c>
      <c r="AA16" s="81">
        <v>0</v>
      </c>
      <c r="AB16" s="81">
        <f t="shared" si="10"/>
        <v>-4160245</v>
      </c>
      <c r="AC16" s="42">
        <f t="shared" si="11"/>
        <v>-0.1351272563948456</v>
      </c>
      <c r="AD16" s="80">
        <v>-1913325</v>
      </c>
      <c r="AE16" s="81">
        <v>0</v>
      </c>
      <c r="AF16" s="81">
        <f t="shared" si="12"/>
        <v>-1913325</v>
      </c>
      <c r="AG16" s="42">
        <f t="shared" si="13"/>
        <v>0</v>
      </c>
      <c r="AH16" s="42">
        <f t="shared" si="14"/>
        <v>1.1743535468360053</v>
      </c>
      <c r="AI16" s="14">
        <v>0</v>
      </c>
      <c r="AJ16" s="14">
        <v>0</v>
      </c>
      <c r="AK16" s="14">
        <v>-1913325</v>
      </c>
      <c r="AL16" s="14"/>
    </row>
    <row r="17" spans="1:38" s="15" customFormat="1" ht="12.75">
      <c r="A17" s="31" t="s">
        <v>96</v>
      </c>
      <c r="B17" s="132" t="s">
        <v>468</v>
      </c>
      <c r="C17" s="41" t="s">
        <v>469</v>
      </c>
      <c r="D17" s="80">
        <v>44138757</v>
      </c>
      <c r="E17" s="81">
        <v>0</v>
      </c>
      <c r="F17" s="82">
        <f t="shared" si="0"/>
        <v>44138757</v>
      </c>
      <c r="G17" s="80">
        <v>44138757</v>
      </c>
      <c r="H17" s="81">
        <v>0</v>
      </c>
      <c r="I17" s="83">
        <f t="shared" si="1"/>
        <v>44138757</v>
      </c>
      <c r="J17" s="80">
        <v>8621550</v>
      </c>
      <c r="K17" s="81">
        <v>0</v>
      </c>
      <c r="L17" s="81">
        <f t="shared" si="2"/>
        <v>8621550</v>
      </c>
      <c r="M17" s="42">
        <f t="shared" si="3"/>
        <v>0.1953283369533945</v>
      </c>
      <c r="N17" s="108">
        <v>0</v>
      </c>
      <c r="O17" s="109">
        <v>0</v>
      </c>
      <c r="P17" s="110">
        <f t="shared" si="4"/>
        <v>0</v>
      </c>
      <c r="Q17" s="42">
        <f t="shared" si="5"/>
        <v>0</v>
      </c>
      <c r="R17" s="108">
        <v>0</v>
      </c>
      <c r="S17" s="110">
        <v>0</v>
      </c>
      <c r="T17" s="110">
        <f t="shared" si="6"/>
        <v>0</v>
      </c>
      <c r="U17" s="42">
        <f t="shared" si="7"/>
        <v>0</v>
      </c>
      <c r="V17" s="108">
        <v>0</v>
      </c>
      <c r="W17" s="110">
        <v>0</v>
      </c>
      <c r="X17" s="110">
        <f t="shared" si="8"/>
        <v>0</v>
      </c>
      <c r="Y17" s="42">
        <f t="shared" si="9"/>
        <v>0</v>
      </c>
      <c r="Z17" s="80">
        <v>8621550</v>
      </c>
      <c r="AA17" s="81">
        <v>0</v>
      </c>
      <c r="AB17" s="81">
        <f t="shared" si="10"/>
        <v>8621550</v>
      </c>
      <c r="AC17" s="42">
        <f t="shared" si="11"/>
        <v>0.1953283369533945</v>
      </c>
      <c r="AD17" s="80">
        <v>7099255</v>
      </c>
      <c r="AE17" s="81">
        <v>-32430</v>
      </c>
      <c r="AF17" s="81">
        <f t="shared" si="12"/>
        <v>7066825</v>
      </c>
      <c r="AG17" s="42">
        <f t="shared" si="13"/>
        <v>0</v>
      </c>
      <c r="AH17" s="42">
        <f t="shared" si="14"/>
        <v>0.22000332539719047</v>
      </c>
      <c r="AI17" s="14">
        <v>0</v>
      </c>
      <c r="AJ17" s="14">
        <v>0</v>
      </c>
      <c r="AK17" s="14">
        <v>7066825</v>
      </c>
      <c r="AL17" s="14"/>
    </row>
    <row r="18" spans="1:38" s="15" customFormat="1" ht="12.75">
      <c r="A18" s="31" t="s">
        <v>96</v>
      </c>
      <c r="B18" s="132" t="s">
        <v>470</v>
      </c>
      <c r="C18" s="41" t="s">
        <v>471</v>
      </c>
      <c r="D18" s="80">
        <v>0</v>
      </c>
      <c r="E18" s="81">
        <v>0</v>
      </c>
      <c r="F18" s="82">
        <f t="shared" si="0"/>
        <v>0</v>
      </c>
      <c r="G18" s="80">
        <v>0</v>
      </c>
      <c r="H18" s="81">
        <v>0</v>
      </c>
      <c r="I18" s="83">
        <f t="shared" si="1"/>
        <v>0</v>
      </c>
      <c r="J18" s="80">
        <v>4991399</v>
      </c>
      <c r="K18" s="81">
        <v>571290</v>
      </c>
      <c r="L18" s="81">
        <f t="shared" si="2"/>
        <v>5562689</v>
      </c>
      <c r="M18" s="42">
        <f t="shared" si="3"/>
        <v>0</v>
      </c>
      <c r="N18" s="108">
        <v>0</v>
      </c>
      <c r="O18" s="109">
        <v>0</v>
      </c>
      <c r="P18" s="110">
        <f t="shared" si="4"/>
        <v>0</v>
      </c>
      <c r="Q18" s="42">
        <f t="shared" si="5"/>
        <v>0</v>
      </c>
      <c r="R18" s="108">
        <v>0</v>
      </c>
      <c r="S18" s="110">
        <v>0</v>
      </c>
      <c r="T18" s="110">
        <f t="shared" si="6"/>
        <v>0</v>
      </c>
      <c r="U18" s="42">
        <f t="shared" si="7"/>
        <v>0</v>
      </c>
      <c r="V18" s="108">
        <v>0</v>
      </c>
      <c r="W18" s="110">
        <v>0</v>
      </c>
      <c r="X18" s="110">
        <f t="shared" si="8"/>
        <v>0</v>
      </c>
      <c r="Y18" s="42">
        <f t="shared" si="9"/>
        <v>0</v>
      </c>
      <c r="Z18" s="80">
        <v>4991399</v>
      </c>
      <c r="AA18" s="81">
        <v>571290</v>
      </c>
      <c r="AB18" s="81">
        <f t="shared" si="10"/>
        <v>5562689</v>
      </c>
      <c r="AC18" s="42">
        <f t="shared" si="11"/>
        <v>0</v>
      </c>
      <c r="AD18" s="80">
        <v>7204807</v>
      </c>
      <c r="AE18" s="81">
        <v>1378922</v>
      </c>
      <c r="AF18" s="81">
        <f t="shared" si="12"/>
        <v>8583729</v>
      </c>
      <c r="AG18" s="42">
        <f t="shared" si="13"/>
        <v>0</v>
      </c>
      <c r="AH18" s="42">
        <f t="shared" si="14"/>
        <v>-0.35194960139119025</v>
      </c>
      <c r="AI18" s="14">
        <v>0</v>
      </c>
      <c r="AJ18" s="14">
        <v>0</v>
      </c>
      <c r="AK18" s="14">
        <v>8583729</v>
      </c>
      <c r="AL18" s="14"/>
    </row>
    <row r="19" spans="1:38" s="15" customFormat="1" ht="12.75">
      <c r="A19" s="31" t="s">
        <v>96</v>
      </c>
      <c r="B19" s="132" t="s">
        <v>472</v>
      </c>
      <c r="C19" s="41" t="s">
        <v>473</v>
      </c>
      <c r="D19" s="80">
        <v>19914360</v>
      </c>
      <c r="E19" s="81">
        <v>0</v>
      </c>
      <c r="F19" s="82">
        <f t="shared" si="0"/>
        <v>19914360</v>
      </c>
      <c r="G19" s="80">
        <v>19914360</v>
      </c>
      <c r="H19" s="81">
        <v>0</v>
      </c>
      <c r="I19" s="83">
        <f t="shared" si="1"/>
        <v>19914360</v>
      </c>
      <c r="J19" s="80">
        <v>3463133</v>
      </c>
      <c r="K19" s="81">
        <v>224162</v>
      </c>
      <c r="L19" s="81">
        <f t="shared" si="2"/>
        <v>3687295</v>
      </c>
      <c r="M19" s="42">
        <f t="shared" si="3"/>
        <v>0.18515759482102362</v>
      </c>
      <c r="N19" s="108">
        <v>0</v>
      </c>
      <c r="O19" s="109">
        <v>0</v>
      </c>
      <c r="P19" s="110">
        <f t="shared" si="4"/>
        <v>0</v>
      </c>
      <c r="Q19" s="42">
        <f t="shared" si="5"/>
        <v>0</v>
      </c>
      <c r="R19" s="108">
        <v>0</v>
      </c>
      <c r="S19" s="110">
        <v>0</v>
      </c>
      <c r="T19" s="110">
        <f t="shared" si="6"/>
        <v>0</v>
      </c>
      <c r="U19" s="42">
        <f t="shared" si="7"/>
        <v>0</v>
      </c>
      <c r="V19" s="108">
        <v>0</v>
      </c>
      <c r="W19" s="110">
        <v>0</v>
      </c>
      <c r="X19" s="110">
        <f t="shared" si="8"/>
        <v>0</v>
      </c>
      <c r="Y19" s="42">
        <f t="shared" si="9"/>
        <v>0</v>
      </c>
      <c r="Z19" s="80">
        <v>3463133</v>
      </c>
      <c r="AA19" s="81">
        <v>224162</v>
      </c>
      <c r="AB19" s="81">
        <f t="shared" si="10"/>
        <v>3687295</v>
      </c>
      <c r="AC19" s="42">
        <f t="shared" si="11"/>
        <v>0.18515759482102362</v>
      </c>
      <c r="AD19" s="80">
        <v>3274972</v>
      </c>
      <c r="AE19" s="81">
        <v>705598</v>
      </c>
      <c r="AF19" s="81">
        <f t="shared" si="12"/>
        <v>3980570</v>
      </c>
      <c r="AG19" s="42">
        <f t="shared" si="13"/>
        <v>0.24809653686884678</v>
      </c>
      <c r="AH19" s="42">
        <f t="shared" si="14"/>
        <v>-0.07367663425087367</v>
      </c>
      <c r="AI19" s="14">
        <v>16044440</v>
      </c>
      <c r="AJ19" s="14">
        <v>16044440</v>
      </c>
      <c r="AK19" s="14">
        <v>3980570</v>
      </c>
      <c r="AL19" s="14"/>
    </row>
    <row r="20" spans="1:38" s="15" customFormat="1" ht="12.75">
      <c r="A20" s="31" t="s">
        <v>115</v>
      </c>
      <c r="B20" s="132" t="s">
        <v>474</v>
      </c>
      <c r="C20" s="41" t="s">
        <v>475</v>
      </c>
      <c r="D20" s="80">
        <v>0</v>
      </c>
      <c r="E20" s="81">
        <v>0</v>
      </c>
      <c r="F20" s="82">
        <f t="shared" si="0"/>
        <v>0</v>
      </c>
      <c r="G20" s="80">
        <v>0</v>
      </c>
      <c r="H20" s="81">
        <v>0</v>
      </c>
      <c r="I20" s="83">
        <f t="shared" si="1"/>
        <v>0</v>
      </c>
      <c r="J20" s="80">
        <v>0</v>
      </c>
      <c r="K20" s="81">
        <v>0</v>
      </c>
      <c r="L20" s="81">
        <f t="shared" si="2"/>
        <v>0</v>
      </c>
      <c r="M20" s="42">
        <f t="shared" si="3"/>
        <v>0</v>
      </c>
      <c r="N20" s="108">
        <v>0</v>
      </c>
      <c r="O20" s="109">
        <v>0</v>
      </c>
      <c r="P20" s="110">
        <f t="shared" si="4"/>
        <v>0</v>
      </c>
      <c r="Q20" s="42">
        <f t="shared" si="5"/>
        <v>0</v>
      </c>
      <c r="R20" s="108">
        <v>0</v>
      </c>
      <c r="S20" s="110">
        <v>0</v>
      </c>
      <c r="T20" s="110">
        <f t="shared" si="6"/>
        <v>0</v>
      </c>
      <c r="U20" s="42">
        <f t="shared" si="7"/>
        <v>0</v>
      </c>
      <c r="V20" s="108">
        <v>0</v>
      </c>
      <c r="W20" s="110">
        <v>0</v>
      </c>
      <c r="X20" s="110">
        <f t="shared" si="8"/>
        <v>0</v>
      </c>
      <c r="Y20" s="42">
        <f t="shared" si="9"/>
        <v>0</v>
      </c>
      <c r="Z20" s="80">
        <v>0</v>
      </c>
      <c r="AA20" s="81">
        <v>0</v>
      </c>
      <c r="AB20" s="81">
        <f t="shared" si="10"/>
        <v>0</v>
      </c>
      <c r="AC20" s="42">
        <f t="shared" si="11"/>
        <v>0</v>
      </c>
      <c r="AD20" s="80">
        <v>15476516</v>
      </c>
      <c r="AE20" s="81">
        <v>41097</v>
      </c>
      <c r="AF20" s="81">
        <f t="shared" si="12"/>
        <v>15517613</v>
      </c>
      <c r="AG20" s="42">
        <f t="shared" si="13"/>
        <v>0.1642882948435862</v>
      </c>
      <c r="AH20" s="42">
        <f t="shared" si="14"/>
        <v>-1</v>
      </c>
      <c r="AI20" s="14">
        <v>94453552</v>
      </c>
      <c r="AJ20" s="14">
        <v>94518552</v>
      </c>
      <c r="AK20" s="14">
        <v>15517613</v>
      </c>
      <c r="AL20" s="14"/>
    </row>
    <row r="21" spans="1:38" s="60" customFormat="1" ht="12.75">
      <c r="A21" s="64"/>
      <c r="B21" s="65" t="s">
        <v>649</v>
      </c>
      <c r="C21" s="34"/>
      <c r="D21" s="84">
        <f>SUM(D14:D20)</f>
        <v>94840725</v>
      </c>
      <c r="E21" s="85">
        <f>SUM(E14:E20)</f>
        <v>0</v>
      </c>
      <c r="F21" s="86">
        <f t="shared" si="0"/>
        <v>94840725</v>
      </c>
      <c r="G21" s="84">
        <f>SUM(G14:G20)</f>
        <v>94840725</v>
      </c>
      <c r="H21" s="85">
        <f>SUM(H14:H20)</f>
        <v>0</v>
      </c>
      <c r="I21" s="86">
        <f t="shared" si="1"/>
        <v>94840725</v>
      </c>
      <c r="J21" s="84">
        <f>SUM(J14:J20)</f>
        <v>18747779</v>
      </c>
      <c r="K21" s="85">
        <f>SUM(K14:K20)</f>
        <v>795452</v>
      </c>
      <c r="L21" s="85">
        <f t="shared" si="2"/>
        <v>19543231</v>
      </c>
      <c r="M21" s="46">
        <f t="shared" si="3"/>
        <v>0.20606370311909783</v>
      </c>
      <c r="N21" s="114">
        <f>SUM(N14:N20)</f>
        <v>0</v>
      </c>
      <c r="O21" s="115">
        <f>SUM(O14:O20)</f>
        <v>0</v>
      </c>
      <c r="P21" s="116">
        <f t="shared" si="4"/>
        <v>0</v>
      </c>
      <c r="Q21" s="46">
        <f t="shared" si="5"/>
        <v>0</v>
      </c>
      <c r="R21" s="114">
        <f>SUM(R14:R20)</f>
        <v>0</v>
      </c>
      <c r="S21" s="116">
        <f>SUM(S14:S20)</f>
        <v>0</v>
      </c>
      <c r="T21" s="116">
        <f t="shared" si="6"/>
        <v>0</v>
      </c>
      <c r="U21" s="46">
        <f t="shared" si="7"/>
        <v>0</v>
      </c>
      <c r="V21" s="114">
        <f>SUM(V14:V20)</f>
        <v>0</v>
      </c>
      <c r="W21" s="116">
        <f>SUM(W14:W20)</f>
        <v>0</v>
      </c>
      <c r="X21" s="116">
        <f t="shared" si="8"/>
        <v>0</v>
      </c>
      <c r="Y21" s="46">
        <f t="shared" si="9"/>
        <v>0</v>
      </c>
      <c r="Z21" s="84">
        <f>SUM(Z14:Z20)</f>
        <v>18747779</v>
      </c>
      <c r="AA21" s="85">
        <f>SUM(AA14:AA20)</f>
        <v>795452</v>
      </c>
      <c r="AB21" s="85">
        <f t="shared" si="10"/>
        <v>19543231</v>
      </c>
      <c r="AC21" s="46">
        <f t="shared" si="11"/>
        <v>0.20606370311909783</v>
      </c>
      <c r="AD21" s="84">
        <f>SUM(AD14:AD20)</f>
        <v>54204207</v>
      </c>
      <c r="AE21" s="85">
        <f>SUM(AE14:AE20)</f>
        <v>79938528</v>
      </c>
      <c r="AF21" s="85">
        <f t="shared" si="12"/>
        <v>134142735</v>
      </c>
      <c r="AG21" s="46">
        <f t="shared" si="13"/>
        <v>0.6343764192517448</v>
      </c>
      <c r="AH21" s="46">
        <f t="shared" si="14"/>
        <v>-0.8543101793772134</v>
      </c>
      <c r="AI21" s="66">
        <f>SUM(AI14:AI20)</f>
        <v>211456055</v>
      </c>
      <c r="AJ21" s="66">
        <f>SUM(AJ14:AJ20)</f>
        <v>215718644</v>
      </c>
      <c r="AK21" s="66">
        <f>SUM(AK14:AK20)</f>
        <v>134142735</v>
      </c>
      <c r="AL21" s="66"/>
    </row>
    <row r="22" spans="1:38" s="15" customFormat="1" ht="12.75">
      <c r="A22" s="31" t="s">
        <v>96</v>
      </c>
      <c r="B22" s="132" t="s">
        <v>476</v>
      </c>
      <c r="C22" s="41" t="s">
        <v>477</v>
      </c>
      <c r="D22" s="80">
        <v>43083070</v>
      </c>
      <c r="E22" s="81">
        <v>8995120</v>
      </c>
      <c r="F22" s="82">
        <f t="shared" si="0"/>
        <v>52078190</v>
      </c>
      <c r="G22" s="80">
        <v>43083070</v>
      </c>
      <c r="H22" s="81">
        <v>8995120</v>
      </c>
      <c r="I22" s="83">
        <f t="shared" si="1"/>
        <v>52078190</v>
      </c>
      <c r="J22" s="80">
        <v>6006336</v>
      </c>
      <c r="K22" s="81">
        <v>716779</v>
      </c>
      <c r="L22" s="81">
        <f t="shared" si="2"/>
        <v>6723115</v>
      </c>
      <c r="M22" s="42">
        <f t="shared" si="3"/>
        <v>0.12909655654315175</v>
      </c>
      <c r="N22" s="108">
        <v>0</v>
      </c>
      <c r="O22" s="109">
        <v>0</v>
      </c>
      <c r="P22" s="110">
        <f t="shared" si="4"/>
        <v>0</v>
      </c>
      <c r="Q22" s="42">
        <f t="shared" si="5"/>
        <v>0</v>
      </c>
      <c r="R22" s="108">
        <v>0</v>
      </c>
      <c r="S22" s="110">
        <v>0</v>
      </c>
      <c r="T22" s="110">
        <f t="shared" si="6"/>
        <v>0</v>
      </c>
      <c r="U22" s="42">
        <f t="shared" si="7"/>
        <v>0</v>
      </c>
      <c r="V22" s="108">
        <v>0</v>
      </c>
      <c r="W22" s="110">
        <v>0</v>
      </c>
      <c r="X22" s="110">
        <f t="shared" si="8"/>
        <v>0</v>
      </c>
      <c r="Y22" s="42">
        <f t="shared" si="9"/>
        <v>0</v>
      </c>
      <c r="Z22" s="80">
        <v>6006336</v>
      </c>
      <c r="AA22" s="81">
        <v>716779</v>
      </c>
      <c r="AB22" s="81">
        <f t="shared" si="10"/>
        <v>6723115</v>
      </c>
      <c r="AC22" s="42">
        <f t="shared" si="11"/>
        <v>0.12909655654315175</v>
      </c>
      <c r="AD22" s="80">
        <v>6429141</v>
      </c>
      <c r="AE22" s="81">
        <v>8386591</v>
      </c>
      <c r="AF22" s="81">
        <f t="shared" si="12"/>
        <v>14815732</v>
      </c>
      <c r="AG22" s="42">
        <f t="shared" si="13"/>
        <v>0.2731499357184496</v>
      </c>
      <c r="AH22" s="42">
        <f t="shared" si="14"/>
        <v>-0.5462178311540733</v>
      </c>
      <c r="AI22" s="14">
        <v>54240291</v>
      </c>
      <c r="AJ22" s="14">
        <v>59916060</v>
      </c>
      <c r="AK22" s="14">
        <v>14815732</v>
      </c>
      <c r="AL22" s="14"/>
    </row>
    <row r="23" spans="1:38" s="15" customFormat="1" ht="12.75">
      <c r="A23" s="31" t="s">
        <v>96</v>
      </c>
      <c r="B23" s="132" t="s">
        <v>478</v>
      </c>
      <c r="C23" s="41" t="s">
        <v>479</v>
      </c>
      <c r="D23" s="80">
        <v>57322267</v>
      </c>
      <c r="E23" s="81">
        <v>20201000</v>
      </c>
      <c r="F23" s="82">
        <f t="shared" si="0"/>
        <v>77523267</v>
      </c>
      <c r="G23" s="80">
        <v>57322267</v>
      </c>
      <c r="H23" s="81">
        <v>20201000</v>
      </c>
      <c r="I23" s="83">
        <f t="shared" si="1"/>
        <v>77523267</v>
      </c>
      <c r="J23" s="80">
        <v>11696249</v>
      </c>
      <c r="K23" s="81">
        <v>5438206</v>
      </c>
      <c r="L23" s="81">
        <f t="shared" si="2"/>
        <v>17134455</v>
      </c>
      <c r="M23" s="42">
        <f t="shared" si="3"/>
        <v>0.22102338643700348</v>
      </c>
      <c r="N23" s="108">
        <v>0</v>
      </c>
      <c r="O23" s="109">
        <v>0</v>
      </c>
      <c r="P23" s="110">
        <f t="shared" si="4"/>
        <v>0</v>
      </c>
      <c r="Q23" s="42">
        <f t="shared" si="5"/>
        <v>0</v>
      </c>
      <c r="R23" s="108">
        <v>0</v>
      </c>
      <c r="S23" s="110">
        <v>0</v>
      </c>
      <c r="T23" s="110">
        <f t="shared" si="6"/>
        <v>0</v>
      </c>
      <c r="U23" s="42">
        <f t="shared" si="7"/>
        <v>0</v>
      </c>
      <c r="V23" s="108">
        <v>0</v>
      </c>
      <c r="W23" s="110">
        <v>0</v>
      </c>
      <c r="X23" s="110">
        <f t="shared" si="8"/>
        <v>0</v>
      </c>
      <c r="Y23" s="42">
        <f t="shared" si="9"/>
        <v>0</v>
      </c>
      <c r="Z23" s="80">
        <v>11696249</v>
      </c>
      <c r="AA23" s="81">
        <v>5438206</v>
      </c>
      <c r="AB23" s="81">
        <f t="shared" si="10"/>
        <v>17134455</v>
      </c>
      <c r="AC23" s="42">
        <f t="shared" si="11"/>
        <v>0.22102338643700348</v>
      </c>
      <c r="AD23" s="80">
        <v>10152935</v>
      </c>
      <c r="AE23" s="81">
        <v>501312</v>
      </c>
      <c r="AF23" s="81">
        <f t="shared" si="12"/>
        <v>10654247</v>
      </c>
      <c r="AG23" s="42">
        <f t="shared" si="13"/>
        <v>0.19374606422651333</v>
      </c>
      <c r="AH23" s="42">
        <f t="shared" si="14"/>
        <v>0.6082276861048932</v>
      </c>
      <c r="AI23" s="14">
        <v>54990779</v>
      </c>
      <c r="AJ23" s="14">
        <v>54990779</v>
      </c>
      <c r="AK23" s="14">
        <v>10654247</v>
      </c>
      <c r="AL23" s="14"/>
    </row>
    <row r="24" spans="1:38" s="15" customFormat="1" ht="12.75">
      <c r="A24" s="31" t="s">
        <v>96</v>
      </c>
      <c r="B24" s="132" t="s">
        <v>480</v>
      </c>
      <c r="C24" s="41" t="s">
        <v>481</v>
      </c>
      <c r="D24" s="80">
        <v>143747416</v>
      </c>
      <c r="E24" s="81">
        <v>28100358</v>
      </c>
      <c r="F24" s="82">
        <f t="shared" si="0"/>
        <v>171847774</v>
      </c>
      <c r="G24" s="80">
        <v>143747416</v>
      </c>
      <c r="H24" s="81">
        <v>28100358</v>
      </c>
      <c r="I24" s="83">
        <f t="shared" si="1"/>
        <v>171847774</v>
      </c>
      <c r="J24" s="80">
        <v>26245476</v>
      </c>
      <c r="K24" s="81">
        <v>3776130</v>
      </c>
      <c r="L24" s="81">
        <f t="shared" si="2"/>
        <v>30021606</v>
      </c>
      <c r="M24" s="42">
        <f t="shared" si="3"/>
        <v>0.17469883549378998</v>
      </c>
      <c r="N24" s="108">
        <v>0</v>
      </c>
      <c r="O24" s="109">
        <v>0</v>
      </c>
      <c r="P24" s="110">
        <f t="shared" si="4"/>
        <v>0</v>
      </c>
      <c r="Q24" s="42">
        <f t="shared" si="5"/>
        <v>0</v>
      </c>
      <c r="R24" s="108">
        <v>0</v>
      </c>
      <c r="S24" s="110">
        <v>0</v>
      </c>
      <c r="T24" s="110">
        <f t="shared" si="6"/>
        <v>0</v>
      </c>
      <c r="U24" s="42">
        <f t="shared" si="7"/>
        <v>0</v>
      </c>
      <c r="V24" s="108">
        <v>0</v>
      </c>
      <c r="W24" s="110">
        <v>0</v>
      </c>
      <c r="X24" s="110">
        <f t="shared" si="8"/>
        <v>0</v>
      </c>
      <c r="Y24" s="42">
        <f t="shared" si="9"/>
        <v>0</v>
      </c>
      <c r="Z24" s="80">
        <v>26245476</v>
      </c>
      <c r="AA24" s="81">
        <v>3776130</v>
      </c>
      <c r="AB24" s="81">
        <f t="shared" si="10"/>
        <v>30021606</v>
      </c>
      <c r="AC24" s="42">
        <f t="shared" si="11"/>
        <v>0.17469883549378998</v>
      </c>
      <c r="AD24" s="80">
        <v>19674019</v>
      </c>
      <c r="AE24" s="81">
        <v>251903</v>
      </c>
      <c r="AF24" s="81">
        <f t="shared" si="12"/>
        <v>19925922</v>
      </c>
      <c r="AG24" s="42">
        <f t="shared" si="13"/>
        <v>0.1951333745655313</v>
      </c>
      <c r="AH24" s="42">
        <f t="shared" si="14"/>
        <v>0.5066608210149572</v>
      </c>
      <c r="AI24" s="14">
        <v>102114372</v>
      </c>
      <c r="AJ24" s="14">
        <v>102114372</v>
      </c>
      <c r="AK24" s="14">
        <v>19925922</v>
      </c>
      <c r="AL24" s="14"/>
    </row>
    <row r="25" spans="1:38" s="15" customFormat="1" ht="12.75">
      <c r="A25" s="31" t="s">
        <v>96</v>
      </c>
      <c r="B25" s="132" t="s">
        <v>482</v>
      </c>
      <c r="C25" s="41" t="s">
        <v>483</v>
      </c>
      <c r="D25" s="80">
        <v>36266970</v>
      </c>
      <c r="E25" s="81">
        <v>6622000</v>
      </c>
      <c r="F25" s="82">
        <f t="shared" si="0"/>
        <v>42888970</v>
      </c>
      <c r="G25" s="80">
        <v>36266970</v>
      </c>
      <c r="H25" s="81">
        <v>6622000</v>
      </c>
      <c r="I25" s="83">
        <f t="shared" si="1"/>
        <v>42888970</v>
      </c>
      <c r="J25" s="80">
        <v>7259920</v>
      </c>
      <c r="K25" s="81">
        <v>1690022</v>
      </c>
      <c r="L25" s="81">
        <f t="shared" si="2"/>
        <v>8949942</v>
      </c>
      <c r="M25" s="42">
        <f t="shared" si="3"/>
        <v>0.20867700949684734</v>
      </c>
      <c r="N25" s="108">
        <v>0</v>
      </c>
      <c r="O25" s="109">
        <v>0</v>
      </c>
      <c r="P25" s="110">
        <f t="shared" si="4"/>
        <v>0</v>
      </c>
      <c r="Q25" s="42">
        <f t="shared" si="5"/>
        <v>0</v>
      </c>
      <c r="R25" s="108">
        <v>0</v>
      </c>
      <c r="S25" s="110">
        <v>0</v>
      </c>
      <c r="T25" s="110">
        <f t="shared" si="6"/>
        <v>0</v>
      </c>
      <c r="U25" s="42">
        <f t="shared" si="7"/>
        <v>0</v>
      </c>
      <c r="V25" s="108">
        <v>0</v>
      </c>
      <c r="W25" s="110">
        <v>0</v>
      </c>
      <c r="X25" s="110">
        <f t="shared" si="8"/>
        <v>0</v>
      </c>
      <c r="Y25" s="42">
        <f t="shared" si="9"/>
        <v>0</v>
      </c>
      <c r="Z25" s="80">
        <v>7259920</v>
      </c>
      <c r="AA25" s="81">
        <v>1690022</v>
      </c>
      <c r="AB25" s="81">
        <f t="shared" si="10"/>
        <v>8949942</v>
      </c>
      <c r="AC25" s="42">
        <f t="shared" si="11"/>
        <v>0.20867700949684734</v>
      </c>
      <c r="AD25" s="80">
        <v>11957105</v>
      </c>
      <c r="AE25" s="81">
        <v>376122</v>
      </c>
      <c r="AF25" s="81">
        <f t="shared" si="12"/>
        <v>12333227</v>
      </c>
      <c r="AG25" s="42">
        <f t="shared" si="13"/>
        <v>0.1663395974893204</v>
      </c>
      <c r="AH25" s="42">
        <f t="shared" si="14"/>
        <v>-0.27432277051253495</v>
      </c>
      <c r="AI25" s="14">
        <v>74144865</v>
      </c>
      <c r="AJ25" s="14">
        <v>74144865</v>
      </c>
      <c r="AK25" s="14">
        <v>12333227</v>
      </c>
      <c r="AL25" s="14"/>
    </row>
    <row r="26" spans="1:38" s="15" customFormat="1" ht="12.75">
      <c r="A26" s="31" t="s">
        <v>96</v>
      </c>
      <c r="B26" s="132" t="s">
        <v>484</v>
      </c>
      <c r="C26" s="41" t="s">
        <v>485</v>
      </c>
      <c r="D26" s="80">
        <v>24608000</v>
      </c>
      <c r="E26" s="81">
        <v>13802000</v>
      </c>
      <c r="F26" s="82">
        <f t="shared" si="0"/>
        <v>38410000</v>
      </c>
      <c r="G26" s="80">
        <v>24608000</v>
      </c>
      <c r="H26" s="81">
        <v>13802000</v>
      </c>
      <c r="I26" s="83">
        <f t="shared" si="1"/>
        <v>38410000</v>
      </c>
      <c r="J26" s="80">
        <v>10270102</v>
      </c>
      <c r="K26" s="81">
        <v>6764228</v>
      </c>
      <c r="L26" s="81">
        <f t="shared" si="2"/>
        <v>17034330</v>
      </c>
      <c r="M26" s="42">
        <f t="shared" si="3"/>
        <v>0.44348685238219215</v>
      </c>
      <c r="N26" s="108">
        <v>0</v>
      </c>
      <c r="O26" s="109">
        <v>0</v>
      </c>
      <c r="P26" s="110">
        <f t="shared" si="4"/>
        <v>0</v>
      </c>
      <c r="Q26" s="42">
        <f t="shared" si="5"/>
        <v>0</v>
      </c>
      <c r="R26" s="108">
        <v>0</v>
      </c>
      <c r="S26" s="110">
        <v>0</v>
      </c>
      <c r="T26" s="110">
        <f t="shared" si="6"/>
        <v>0</v>
      </c>
      <c r="U26" s="42">
        <f t="shared" si="7"/>
        <v>0</v>
      </c>
      <c r="V26" s="108">
        <v>0</v>
      </c>
      <c r="W26" s="110">
        <v>0</v>
      </c>
      <c r="X26" s="110">
        <f t="shared" si="8"/>
        <v>0</v>
      </c>
      <c r="Y26" s="42">
        <f t="shared" si="9"/>
        <v>0</v>
      </c>
      <c r="Z26" s="80">
        <v>10270102</v>
      </c>
      <c r="AA26" s="81">
        <v>6764228</v>
      </c>
      <c r="AB26" s="81">
        <f t="shared" si="10"/>
        <v>17034330</v>
      </c>
      <c r="AC26" s="42">
        <f t="shared" si="11"/>
        <v>0.44348685238219215</v>
      </c>
      <c r="AD26" s="80">
        <v>572463</v>
      </c>
      <c r="AE26" s="81">
        <v>0</v>
      </c>
      <c r="AF26" s="81">
        <f t="shared" si="12"/>
        <v>572463</v>
      </c>
      <c r="AG26" s="42">
        <f t="shared" si="13"/>
        <v>0.1470115562403698</v>
      </c>
      <c r="AH26" s="42">
        <f t="shared" si="14"/>
        <v>28.756211318460757</v>
      </c>
      <c r="AI26" s="14">
        <v>3894000</v>
      </c>
      <c r="AJ26" s="14">
        <v>3894000</v>
      </c>
      <c r="AK26" s="14">
        <v>572463</v>
      </c>
      <c r="AL26" s="14"/>
    </row>
    <row r="27" spans="1:38" s="15" customFormat="1" ht="12.75">
      <c r="A27" s="31" t="s">
        <v>96</v>
      </c>
      <c r="B27" s="132" t="s">
        <v>486</v>
      </c>
      <c r="C27" s="41" t="s">
        <v>487</v>
      </c>
      <c r="D27" s="80">
        <v>27294227</v>
      </c>
      <c r="E27" s="81">
        <v>12201156</v>
      </c>
      <c r="F27" s="82">
        <f t="shared" si="0"/>
        <v>39495383</v>
      </c>
      <c r="G27" s="80">
        <v>27294227</v>
      </c>
      <c r="H27" s="81">
        <v>12201156</v>
      </c>
      <c r="I27" s="83">
        <f t="shared" si="1"/>
        <v>39495383</v>
      </c>
      <c r="J27" s="80">
        <v>5007476</v>
      </c>
      <c r="K27" s="81">
        <v>970631</v>
      </c>
      <c r="L27" s="81">
        <f t="shared" si="2"/>
        <v>5978107</v>
      </c>
      <c r="M27" s="42">
        <f t="shared" si="3"/>
        <v>0.15136217314312408</v>
      </c>
      <c r="N27" s="108">
        <v>0</v>
      </c>
      <c r="O27" s="109">
        <v>0</v>
      </c>
      <c r="P27" s="110">
        <f t="shared" si="4"/>
        <v>0</v>
      </c>
      <c r="Q27" s="42">
        <f t="shared" si="5"/>
        <v>0</v>
      </c>
      <c r="R27" s="108">
        <v>0</v>
      </c>
      <c r="S27" s="110">
        <v>0</v>
      </c>
      <c r="T27" s="110">
        <f t="shared" si="6"/>
        <v>0</v>
      </c>
      <c r="U27" s="42">
        <f t="shared" si="7"/>
        <v>0</v>
      </c>
      <c r="V27" s="108">
        <v>0</v>
      </c>
      <c r="W27" s="110">
        <v>0</v>
      </c>
      <c r="X27" s="110">
        <f t="shared" si="8"/>
        <v>0</v>
      </c>
      <c r="Y27" s="42">
        <f t="shared" si="9"/>
        <v>0</v>
      </c>
      <c r="Z27" s="80">
        <v>5007476</v>
      </c>
      <c r="AA27" s="81">
        <v>970631</v>
      </c>
      <c r="AB27" s="81">
        <f t="shared" si="10"/>
        <v>5978107</v>
      </c>
      <c r="AC27" s="42">
        <f t="shared" si="11"/>
        <v>0.15136217314312408</v>
      </c>
      <c r="AD27" s="80">
        <v>5751253</v>
      </c>
      <c r="AE27" s="81">
        <v>910877</v>
      </c>
      <c r="AF27" s="81">
        <f t="shared" si="12"/>
        <v>6662130</v>
      </c>
      <c r="AG27" s="42">
        <f t="shared" si="13"/>
        <v>0</v>
      </c>
      <c r="AH27" s="42">
        <f t="shared" si="14"/>
        <v>-0.10267331919371137</v>
      </c>
      <c r="AI27" s="14">
        <v>0</v>
      </c>
      <c r="AJ27" s="14">
        <v>0</v>
      </c>
      <c r="AK27" s="14">
        <v>6662130</v>
      </c>
      <c r="AL27" s="14"/>
    </row>
    <row r="28" spans="1:38" s="15" customFormat="1" ht="12.75">
      <c r="A28" s="31" t="s">
        <v>96</v>
      </c>
      <c r="B28" s="132" t="s">
        <v>488</v>
      </c>
      <c r="C28" s="41" t="s">
        <v>489</v>
      </c>
      <c r="D28" s="80">
        <v>41344275</v>
      </c>
      <c r="E28" s="81">
        <v>13769000</v>
      </c>
      <c r="F28" s="82">
        <f t="shared" si="0"/>
        <v>55113275</v>
      </c>
      <c r="G28" s="80">
        <v>41344275</v>
      </c>
      <c r="H28" s="81">
        <v>13769000</v>
      </c>
      <c r="I28" s="83">
        <f t="shared" si="1"/>
        <v>55113275</v>
      </c>
      <c r="J28" s="80">
        <v>15919856</v>
      </c>
      <c r="K28" s="81">
        <v>2899531</v>
      </c>
      <c r="L28" s="81">
        <f t="shared" si="2"/>
        <v>18819387</v>
      </c>
      <c r="M28" s="42">
        <f t="shared" si="3"/>
        <v>0.34146740508525397</v>
      </c>
      <c r="N28" s="108">
        <v>0</v>
      </c>
      <c r="O28" s="109">
        <v>0</v>
      </c>
      <c r="P28" s="110">
        <f t="shared" si="4"/>
        <v>0</v>
      </c>
      <c r="Q28" s="42">
        <f t="shared" si="5"/>
        <v>0</v>
      </c>
      <c r="R28" s="108">
        <v>0</v>
      </c>
      <c r="S28" s="110">
        <v>0</v>
      </c>
      <c r="T28" s="110">
        <f t="shared" si="6"/>
        <v>0</v>
      </c>
      <c r="U28" s="42">
        <f t="shared" si="7"/>
        <v>0</v>
      </c>
      <c r="V28" s="108">
        <v>0</v>
      </c>
      <c r="W28" s="110">
        <v>0</v>
      </c>
      <c r="X28" s="110">
        <f t="shared" si="8"/>
        <v>0</v>
      </c>
      <c r="Y28" s="42">
        <f t="shared" si="9"/>
        <v>0</v>
      </c>
      <c r="Z28" s="80">
        <v>15919856</v>
      </c>
      <c r="AA28" s="81">
        <v>2899531</v>
      </c>
      <c r="AB28" s="81">
        <f t="shared" si="10"/>
        <v>18819387</v>
      </c>
      <c r="AC28" s="42">
        <f t="shared" si="11"/>
        <v>0.34146740508525397</v>
      </c>
      <c r="AD28" s="80">
        <v>6522159</v>
      </c>
      <c r="AE28" s="81">
        <v>176458912</v>
      </c>
      <c r="AF28" s="81">
        <f t="shared" si="12"/>
        <v>182981071</v>
      </c>
      <c r="AG28" s="42">
        <f t="shared" si="13"/>
        <v>4.519793655756567</v>
      </c>
      <c r="AH28" s="42">
        <f t="shared" si="14"/>
        <v>-0.897151181282571</v>
      </c>
      <c r="AI28" s="14">
        <v>40484386</v>
      </c>
      <c r="AJ28" s="14">
        <v>40484386</v>
      </c>
      <c r="AK28" s="14">
        <v>182981071</v>
      </c>
      <c r="AL28" s="14"/>
    </row>
    <row r="29" spans="1:38" s="15" customFormat="1" ht="12.75">
      <c r="A29" s="31" t="s">
        <v>96</v>
      </c>
      <c r="B29" s="132" t="s">
        <v>490</v>
      </c>
      <c r="C29" s="41" t="s">
        <v>491</v>
      </c>
      <c r="D29" s="80">
        <v>0</v>
      </c>
      <c r="E29" s="81">
        <v>0</v>
      </c>
      <c r="F29" s="82">
        <f t="shared" si="0"/>
        <v>0</v>
      </c>
      <c r="G29" s="80">
        <v>0</v>
      </c>
      <c r="H29" s="81">
        <v>0</v>
      </c>
      <c r="I29" s="83">
        <f t="shared" si="1"/>
        <v>0</v>
      </c>
      <c r="J29" s="80">
        <v>30748965</v>
      </c>
      <c r="K29" s="81">
        <v>1788206</v>
      </c>
      <c r="L29" s="81">
        <f t="shared" si="2"/>
        <v>32537171</v>
      </c>
      <c r="M29" s="42">
        <f t="shared" si="3"/>
        <v>0</v>
      </c>
      <c r="N29" s="108">
        <v>0</v>
      </c>
      <c r="O29" s="109">
        <v>0</v>
      </c>
      <c r="P29" s="110">
        <f t="shared" si="4"/>
        <v>0</v>
      </c>
      <c r="Q29" s="42">
        <f t="shared" si="5"/>
        <v>0</v>
      </c>
      <c r="R29" s="108">
        <v>0</v>
      </c>
      <c r="S29" s="110">
        <v>0</v>
      </c>
      <c r="T29" s="110">
        <f t="shared" si="6"/>
        <v>0</v>
      </c>
      <c r="U29" s="42">
        <f t="shared" si="7"/>
        <v>0</v>
      </c>
      <c r="V29" s="108">
        <v>0</v>
      </c>
      <c r="W29" s="110">
        <v>0</v>
      </c>
      <c r="X29" s="110">
        <f t="shared" si="8"/>
        <v>0</v>
      </c>
      <c r="Y29" s="42">
        <f t="shared" si="9"/>
        <v>0</v>
      </c>
      <c r="Z29" s="80">
        <v>30748965</v>
      </c>
      <c r="AA29" s="81">
        <v>1788206</v>
      </c>
      <c r="AB29" s="81">
        <f t="shared" si="10"/>
        <v>32537171</v>
      </c>
      <c r="AC29" s="42">
        <f t="shared" si="11"/>
        <v>0</v>
      </c>
      <c r="AD29" s="80">
        <v>9810523</v>
      </c>
      <c r="AE29" s="81">
        <v>524827</v>
      </c>
      <c r="AF29" s="81">
        <f t="shared" si="12"/>
        <v>10335350</v>
      </c>
      <c r="AG29" s="42">
        <f t="shared" si="13"/>
        <v>0.23749063052488822</v>
      </c>
      <c r="AH29" s="42">
        <f t="shared" si="14"/>
        <v>2.1481440880086304</v>
      </c>
      <c r="AI29" s="14">
        <v>43518980</v>
      </c>
      <c r="AJ29" s="14">
        <v>43518980</v>
      </c>
      <c r="AK29" s="14">
        <v>10335350</v>
      </c>
      <c r="AL29" s="14"/>
    </row>
    <row r="30" spans="1:38" s="15" customFormat="1" ht="12.75">
      <c r="A30" s="31" t="s">
        <v>115</v>
      </c>
      <c r="B30" s="132" t="s">
        <v>426</v>
      </c>
      <c r="C30" s="41" t="s">
        <v>492</v>
      </c>
      <c r="D30" s="80">
        <v>0</v>
      </c>
      <c r="E30" s="81">
        <v>0</v>
      </c>
      <c r="F30" s="82">
        <f t="shared" si="0"/>
        <v>0</v>
      </c>
      <c r="G30" s="80">
        <v>0</v>
      </c>
      <c r="H30" s="81">
        <v>0</v>
      </c>
      <c r="I30" s="83">
        <f t="shared" si="1"/>
        <v>0</v>
      </c>
      <c r="J30" s="80">
        <v>13834434</v>
      </c>
      <c r="K30" s="81">
        <v>51155</v>
      </c>
      <c r="L30" s="81">
        <f t="shared" si="2"/>
        <v>13885589</v>
      </c>
      <c r="M30" s="42">
        <f t="shared" si="3"/>
        <v>0</v>
      </c>
      <c r="N30" s="108">
        <v>0</v>
      </c>
      <c r="O30" s="109">
        <v>0</v>
      </c>
      <c r="P30" s="110">
        <f t="shared" si="4"/>
        <v>0</v>
      </c>
      <c r="Q30" s="42">
        <f t="shared" si="5"/>
        <v>0</v>
      </c>
      <c r="R30" s="108">
        <v>0</v>
      </c>
      <c r="S30" s="110">
        <v>0</v>
      </c>
      <c r="T30" s="110">
        <f t="shared" si="6"/>
        <v>0</v>
      </c>
      <c r="U30" s="42">
        <f t="shared" si="7"/>
        <v>0</v>
      </c>
      <c r="V30" s="108">
        <v>0</v>
      </c>
      <c r="W30" s="110">
        <v>0</v>
      </c>
      <c r="X30" s="110">
        <f t="shared" si="8"/>
        <v>0</v>
      </c>
      <c r="Y30" s="42">
        <f t="shared" si="9"/>
        <v>0</v>
      </c>
      <c r="Z30" s="80">
        <v>13834434</v>
      </c>
      <c r="AA30" s="81">
        <v>51155</v>
      </c>
      <c r="AB30" s="81">
        <f t="shared" si="10"/>
        <v>13885589</v>
      </c>
      <c r="AC30" s="42">
        <f t="shared" si="11"/>
        <v>0</v>
      </c>
      <c r="AD30" s="80">
        <v>17638968</v>
      </c>
      <c r="AE30" s="81">
        <v>788799</v>
      </c>
      <c r="AF30" s="81">
        <f t="shared" si="12"/>
        <v>18427767</v>
      </c>
      <c r="AG30" s="42">
        <f t="shared" si="13"/>
        <v>0.20989301095843763</v>
      </c>
      <c r="AH30" s="42">
        <f t="shared" si="14"/>
        <v>-0.2464855345739937</v>
      </c>
      <c r="AI30" s="14">
        <v>87796001</v>
      </c>
      <c r="AJ30" s="14">
        <v>87796001</v>
      </c>
      <c r="AK30" s="14">
        <v>18427767</v>
      </c>
      <c r="AL30" s="14"/>
    </row>
    <row r="31" spans="1:38" s="60" customFormat="1" ht="12.75">
      <c r="A31" s="64"/>
      <c r="B31" s="65" t="s">
        <v>650</v>
      </c>
      <c r="C31" s="34"/>
      <c r="D31" s="84">
        <f>SUM(D22:D30)</f>
        <v>373666225</v>
      </c>
      <c r="E31" s="85">
        <f>SUM(E22:E30)</f>
        <v>103690634</v>
      </c>
      <c r="F31" s="86">
        <f t="shared" si="0"/>
        <v>477356859</v>
      </c>
      <c r="G31" s="84">
        <f>SUM(G22:G30)</f>
        <v>373666225</v>
      </c>
      <c r="H31" s="85">
        <f>SUM(H22:H30)</f>
        <v>103690634</v>
      </c>
      <c r="I31" s="86">
        <f t="shared" si="1"/>
        <v>477356859</v>
      </c>
      <c r="J31" s="84">
        <f>SUM(J22:J30)</f>
        <v>126988814</v>
      </c>
      <c r="K31" s="85">
        <f>SUM(K22:K30)</f>
        <v>24094888</v>
      </c>
      <c r="L31" s="85">
        <f t="shared" si="2"/>
        <v>151083702</v>
      </c>
      <c r="M31" s="46">
        <f t="shared" si="3"/>
        <v>0.31650053655141885</v>
      </c>
      <c r="N31" s="114">
        <f>SUM(N22:N30)</f>
        <v>0</v>
      </c>
      <c r="O31" s="115">
        <f>SUM(O22:O30)</f>
        <v>0</v>
      </c>
      <c r="P31" s="116">
        <f t="shared" si="4"/>
        <v>0</v>
      </c>
      <c r="Q31" s="46">
        <f t="shared" si="5"/>
        <v>0</v>
      </c>
      <c r="R31" s="114">
        <f>SUM(R22:R30)</f>
        <v>0</v>
      </c>
      <c r="S31" s="116">
        <f>SUM(S22:S30)</f>
        <v>0</v>
      </c>
      <c r="T31" s="116">
        <f t="shared" si="6"/>
        <v>0</v>
      </c>
      <c r="U31" s="46">
        <f t="shared" si="7"/>
        <v>0</v>
      </c>
      <c r="V31" s="114">
        <f>SUM(V22:V30)</f>
        <v>0</v>
      </c>
      <c r="W31" s="116">
        <f>SUM(W22:W30)</f>
        <v>0</v>
      </c>
      <c r="X31" s="116">
        <f t="shared" si="8"/>
        <v>0</v>
      </c>
      <c r="Y31" s="46">
        <f t="shared" si="9"/>
        <v>0</v>
      </c>
      <c r="Z31" s="84">
        <f>SUM(Z22:Z30)</f>
        <v>126988814</v>
      </c>
      <c r="AA31" s="85">
        <f>SUM(AA22:AA30)</f>
        <v>24094888</v>
      </c>
      <c r="AB31" s="85">
        <f t="shared" si="10"/>
        <v>151083702</v>
      </c>
      <c r="AC31" s="46">
        <f t="shared" si="11"/>
        <v>0.31650053655141885</v>
      </c>
      <c r="AD31" s="84">
        <f>SUM(AD22:AD30)</f>
        <v>88508566</v>
      </c>
      <c r="AE31" s="85">
        <f>SUM(AE22:AE30)</f>
        <v>188199343</v>
      </c>
      <c r="AF31" s="85">
        <f t="shared" si="12"/>
        <v>276707909</v>
      </c>
      <c r="AG31" s="46">
        <f t="shared" si="13"/>
        <v>0.5999950228073339</v>
      </c>
      <c r="AH31" s="46">
        <f t="shared" si="14"/>
        <v>-0.4539957222545453</v>
      </c>
      <c r="AI31" s="66">
        <f>SUM(AI22:AI30)</f>
        <v>461183674</v>
      </c>
      <c r="AJ31" s="66">
        <f>SUM(AJ22:AJ30)</f>
        <v>466859443</v>
      </c>
      <c r="AK31" s="66">
        <f>SUM(AK22:AK30)</f>
        <v>276707909</v>
      </c>
      <c r="AL31" s="66"/>
    </row>
    <row r="32" spans="1:38" s="15" customFormat="1" ht="12.75">
      <c r="A32" s="31" t="s">
        <v>96</v>
      </c>
      <c r="B32" s="132" t="s">
        <v>493</v>
      </c>
      <c r="C32" s="41" t="s">
        <v>494</v>
      </c>
      <c r="D32" s="80">
        <v>0</v>
      </c>
      <c r="E32" s="81">
        <v>0</v>
      </c>
      <c r="F32" s="82">
        <f t="shared" si="0"/>
        <v>0</v>
      </c>
      <c r="G32" s="80">
        <v>0</v>
      </c>
      <c r="H32" s="81">
        <v>0</v>
      </c>
      <c r="I32" s="83">
        <f t="shared" si="1"/>
        <v>0</v>
      </c>
      <c r="J32" s="80">
        <v>3383128</v>
      </c>
      <c r="K32" s="81">
        <v>708620</v>
      </c>
      <c r="L32" s="81">
        <f t="shared" si="2"/>
        <v>4091748</v>
      </c>
      <c r="M32" s="42">
        <f t="shared" si="3"/>
        <v>0</v>
      </c>
      <c r="N32" s="108">
        <v>0</v>
      </c>
      <c r="O32" s="109">
        <v>0</v>
      </c>
      <c r="P32" s="110">
        <f t="shared" si="4"/>
        <v>0</v>
      </c>
      <c r="Q32" s="42">
        <f t="shared" si="5"/>
        <v>0</v>
      </c>
      <c r="R32" s="108">
        <v>0</v>
      </c>
      <c r="S32" s="110">
        <v>0</v>
      </c>
      <c r="T32" s="110">
        <f t="shared" si="6"/>
        <v>0</v>
      </c>
      <c r="U32" s="42">
        <f t="shared" si="7"/>
        <v>0</v>
      </c>
      <c r="V32" s="108">
        <v>0</v>
      </c>
      <c r="W32" s="110">
        <v>0</v>
      </c>
      <c r="X32" s="110">
        <f t="shared" si="8"/>
        <v>0</v>
      </c>
      <c r="Y32" s="42">
        <f t="shared" si="9"/>
        <v>0</v>
      </c>
      <c r="Z32" s="80">
        <v>3383128</v>
      </c>
      <c r="AA32" s="81">
        <v>708620</v>
      </c>
      <c r="AB32" s="81">
        <f t="shared" si="10"/>
        <v>4091748</v>
      </c>
      <c r="AC32" s="42">
        <f t="shared" si="11"/>
        <v>0</v>
      </c>
      <c r="AD32" s="80">
        <v>2525212</v>
      </c>
      <c r="AE32" s="81">
        <v>0</v>
      </c>
      <c r="AF32" s="81">
        <f t="shared" si="12"/>
        <v>2525212</v>
      </c>
      <c r="AG32" s="42">
        <f t="shared" si="13"/>
        <v>0.17994500629683388</v>
      </c>
      <c r="AH32" s="42">
        <f t="shared" si="14"/>
        <v>0.6203582115085784</v>
      </c>
      <c r="AI32" s="14">
        <v>14033243</v>
      </c>
      <c r="AJ32" s="14">
        <v>14033243</v>
      </c>
      <c r="AK32" s="14">
        <v>2525212</v>
      </c>
      <c r="AL32" s="14"/>
    </row>
    <row r="33" spans="1:38" s="15" customFormat="1" ht="12.75">
      <c r="A33" s="31" t="s">
        <v>96</v>
      </c>
      <c r="B33" s="132" t="s">
        <v>495</v>
      </c>
      <c r="C33" s="41" t="s">
        <v>496</v>
      </c>
      <c r="D33" s="80">
        <v>0</v>
      </c>
      <c r="E33" s="81">
        <v>0</v>
      </c>
      <c r="F33" s="82">
        <f t="shared" si="0"/>
        <v>0</v>
      </c>
      <c r="G33" s="80">
        <v>0</v>
      </c>
      <c r="H33" s="81">
        <v>0</v>
      </c>
      <c r="I33" s="83">
        <f t="shared" si="1"/>
        <v>0</v>
      </c>
      <c r="J33" s="80">
        <v>0</v>
      </c>
      <c r="K33" s="81">
        <v>0</v>
      </c>
      <c r="L33" s="81">
        <f t="shared" si="2"/>
        <v>0</v>
      </c>
      <c r="M33" s="42">
        <f t="shared" si="3"/>
        <v>0</v>
      </c>
      <c r="N33" s="108">
        <v>0</v>
      </c>
      <c r="O33" s="109">
        <v>0</v>
      </c>
      <c r="P33" s="110">
        <f t="shared" si="4"/>
        <v>0</v>
      </c>
      <c r="Q33" s="42">
        <f t="shared" si="5"/>
        <v>0</v>
      </c>
      <c r="R33" s="108">
        <v>0</v>
      </c>
      <c r="S33" s="110">
        <v>0</v>
      </c>
      <c r="T33" s="110">
        <f t="shared" si="6"/>
        <v>0</v>
      </c>
      <c r="U33" s="42">
        <f t="shared" si="7"/>
        <v>0</v>
      </c>
      <c r="V33" s="108">
        <v>0</v>
      </c>
      <c r="W33" s="110">
        <v>0</v>
      </c>
      <c r="X33" s="110">
        <f t="shared" si="8"/>
        <v>0</v>
      </c>
      <c r="Y33" s="42">
        <f t="shared" si="9"/>
        <v>0</v>
      </c>
      <c r="Z33" s="80">
        <v>0</v>
      </c>
      <c r="AA33" s="81">
        <v>0</v>
      </c>
      <c r="AB33" s="81">
        <f t="shared" si="10"/>
        <v>0</v>
      </c>
      <c r="AC33" s="42">
        <f t="shared" si="11"/>
        <v>0</v>
      </c>
      <c r="AD33" s="80">
        <v>16838791</v>
      </c>
      <c r="AE33" s="81">
        <v>2157290</v>
      </c>
      <c r="AF33" s="81">
        <f t="shared" si="12"/>
        <v>18996081</v>
      </c>
      <c r="AG33" s="42">
        <f t="shared" si="13"/>
        <v>0.2055235973158144</v>
      </c>
      <c r="AH33" s="42">
        <f t="shared" si="14"/>
        <v>-1</v>
      </c>
      <c r="AI33" s="14">
        <v>92427737</v>
      </c>
      <c r="AJ33" s="14">
        <v>95542989</v>
      </c>
      <c r="AK33" s="14">
        <v>18996081</v>
      </c>
      <c r="AL33" s="14"/>
    </row>
    <row r="34" spans="1:38" s="15" customFormat="1" ht="12.75">
      <c r="A34" s="31" t="s">
        <v>96</v>
      </c>
      <c r="B34" s="132" t="s">
        <v>497</v>
      </c>
      <c r="C34" s="41" t="s">
        <v>498</v>
      </c>
      <c r="D34" s="80">
        <v>0</v>
      </c>
      <c r="E34" s="81">
        <v>0</v>
      </c>
      <c r="F34" s="82">
        <f t="shared" si="0"/>
        <v>0</v>
      </c>
      <c r="G34" s="80">
        <v>0</v>
      </c>
      <c r="H34" s="81">
        <v>0</v>
      </c>
      <c r="I34" s="83">
        <f t="shared" si="1"/>
        <v>0</v>
      </c>
      <c r="J34" s="80">
        <v>0</v>
      </c>
      <c r="K34" s="81">
        <v>0</v>
      </c>
      <c r="L34" s="81">
        <f t="shared" si="2"/>
        <v>0</v>
      </c>
      <c r="M34" s="42">
        <f t="shared" si="3"/>
        <v>0</v>
      </c>
      <c r="N34" s="108">
        <v>0</v>
      </c>
      <c r="O34" s="109">
        <v>0</v>
      </c>
      <c r="P34" s="110">
        <f t="shared" si="4"/>
        <v>0</v>
      </c>
      <c r="Q34" s="42">
        <f t="shared" si="5"/>
        <v>0</v>
      </c>
      <c r="R34" s="108">
        <v>0</v>
      </c>
      <c r="S34" s="110">
        <v>0</v>
      </c>
      <c r="T34" s="110">
        <f t="shared" si="6"/>
        <v>0</v>
      </c>
      <c r="U34" s="42">
        <f t="shared" si="7"/>
        <v>0</v>
      </c>
      <c r="V34" s="108">
        <v>0</v>
      </c>
      <c r="W34" s="110">
        <v>0</v>
      </c>
      <c r="X34" s="110">
        <f t="shared" si="8"/>
        <v>0</v>
      </c>
      <c r="Y34" s="42">
        <f t="shared" si="9"/>
        <v>0</v>
      </c>
      <c r="Z34" s="80">
        <v>0</v>
      </c>
      <c r="AA34" s="81">
        <v>0</v>
      </c>
      <c r="AB34" s="81">
        <f t="shared" si="10"/>
        <v>0</v>
      </c>
      <c r="AC34" s="42">
        <f t="shared" si="11"/>
        <v>0</v>
      </c>
      <c r="AD34" s="80">
        <v>52435650</v>
      </c>
      <c r="AE34" s="81">
        <v>3953326</v>
      </c>
      <c r="AF34" s="81">
        <f t="shared" si="12"/>
        <v>56388976</v>
      </c>
      <c r="AG34" s="42">
        <f t="shared" si="13"/>
        <v>0.1898366340084383</v>
      </c>
      <c r="AH34" s="42">
        <f t="shared" si="14"/>
        <v>-1</v>
      </c>
      <c r="AI34" s="14">
        <v>297039485</v>
      </c>
      <c r="AJ34" s="14">
        <v>289620871</v>
      </c>
      <c r="AK34" s="14">
        <v>56388976</v>
      </c>
      <c r="AL34" s="14"/>
    </row>
    <row r="35" spans="1:38" s="15" customFormat="1" ht="12.75">
      <c r="A35" s="31" t="s">
        <v>96</v>
      </c>
      <c r="B35" s="132" t="s">
        <v>499</v>
      </c>
      <c r="C35" s="41" t="s">
        <v>500</v>
      </c>
      <c r="D35" s="80">
        <v>0</v>
      </c>
      <c r="E35" s="81">
        <v>0</v>
      </c>
      <c r="F35" s="82">
        <f t="shared" si="0"/>
        <v>0</v>
      </c>
      <c r="G35" s="80">
        <v>0</v>
      </c>
      <c r="H35" s="81">
        <v>0</v>
      </c>
      <c r="I35" s="83">
        <f t="shared" si="1"/>
        <v>0</v>
      </c>
      <c r="J35" s="80">
        <v>3930999</v>
      </c>
      <c r="K35" s="81">
        <v>1372961</v>
      </c>
      <c r="L35" s="81">
        <f t="shared" si="2"/>
        <v>5303960</v>
      </c>
      <c r="M35" s="42">
        <f t="shared" si="3"/>
        <v>0</v>
      </c>
      <c r="N35" s="108">
        <v>0</v>
      </c>
      <c r="O35" s="109">
        <v>0</v>
      </c>
      <c r="P35" s="110">
        <f t="shared" si="4"/>
        <v>0</v>
      </c>
      <c r="Q35" s="42">
        <f t="shared" si="5"/>
        <v>0</v>
      </c>
      <c r="R35" s="108">
        <v>0</v>
      </c>
      <c r="S35" s="110">
        <v>0</v>
      </c>
      <c r="T35" s="110">
        <f t="shared" si="6"/>
        <v>0</v>
      </c>
      <c r="U35" s="42">
        <f t="shared" si="7"/>
        <v>0</v>
      </c>
      <c r="V35" s="108">
        <v>0</v>
      </c>
      <c r="W35" s="110">
        <v>0</v>
      </c>
      <c r="X35" s="110">
        <f t="shared" si="8"/>
        <v>0</v>
      </c>
      <c r="Y35" s="42">
        <f t="shared" si="9"/>
        <v>0</v>
      </c>
      <c r="Z35" s="80">
        <v>3930999</v>
      </c>
      <c r="AA35" s="81">
        <v>1372961</v>
      </c>
      <c r="AB35" s="81">
        <f t="shared" si="10"/>
        <v>5303960</v>
      </c>
      <c r="AC35" s="42">
        <f t="shared" si="11"/>
        <v>0</v>
      </c>
      <c r="AD35" s="80">
        <v>794931</v>
      </c>
      <c r="AE35" s="81">
        <v>276565</v>
      </c>
      <c r="AF35" s="81">
        <f t="shared" si="12"/>
        <v>1071496</v>
      </c>
      <c r="AG35" s="42">
        <f t="shared" si="13"/>
        <v>0.04950309380476286</v>
      </c>
      <c r="AH35" s="42">
        <f t="shared" si="14"/>
        <v>3.9500511434480394</v>
      </c>
      <c r="AI35" s="14">
        <v>21645031</v>
      </c>
      <c r="AJ35" s="14">
        <v>21645031</v>
      </c>
      <c r="AK35" s="14">
        <v>1071496</v>
      </c>
      <c r="AL35" s="14"/>
    </row>
    <row r="36" spans="1:38" s="15" customFormat="1" ht="12.75">
      <c r="A36" s="31" t="s">
        <v>96</v>
      </c>
      <c r="B36" s="132" t="s">
        <v>501</v>
      </c>
      <c r="C36" s="41" t="s">
        <v>502</v>
      </c>
      <c r="D36" s="80">
        <v>0</v>
      </c>
      <c r="E36" s="81">
        <v>0</v>
      </c>
      <c r="F36" s="82">
        <f t="shared" si="0"/>
        <v>0</v>
      </c>
      <c r="G36" s="80">
        <v>0</v>
      </c>
      <c r="H36" s="81">
        <v>0</v>
      </c>
      <c r="I36" s="83">
        <f t="shared" si="1"/>
        <v>0</v>
      </c>
      <c r="J36" s="80">
        <v>0</v>
      </c>
      <c r="K36" s="81">
        <v>0</v>
      </c>
      <c r="L36" s="81">
        <f t="shared" si="2"/>
        <v>0</v>
      </c>
      <c r="M36" s="42">
        <f t="shared" si="3"/>
        <v>0</v>
      </c>
      <c r="N36" s="108">
        <v>0</v>
      </c>
      <c r="O36" s="109">
        <v>0</v>
      </c>
      <c r="P36" s="110">
        <f t="shared" si="4"/>
        <v>0</v>
      </c>
      <c r="Q36" s="42">
        <f t="shared" si="5"/>
        <v>0</v>
      </c>
      <c r="R36" s="108">
        <v>0</v>
      </c>
      <c r="S36" s="110">
        <v>0</v>
      </c>
      <c r="T36" s="110">
        <f t="shared" si="6"/>
        <v>0</v>
      </c>
      <c r="U36" s="42">
        <f t="shared" si="7"/>
        <v>0</v>
      </c>
      <c r="V36" s="108">
        <v>0</v>
      </c>
      <c r="W36" s="110">
        <v>0</v>
      </c>
      <c r="X36" s="110">
        <f t="shared" si="8"/>
        <v>0</v>
      </c>
      <c r="Y36" s="42">
        <f t="shared" si="9"/>
        <v>0</v>
      </c>
      <c r="Z36" s="80">
        <v>0</v>
      </c>
      <c r="AA36" s="81">
        <v>0</v>
      </c>
      <c r="AB36" s="81">
        <f t="shared" si="10"/>
        <v>0</v>
      </c>
      <c r="AC36" s="42">
        <f t="shared" si="11"/>
        <v>0</v>
      </c>
      <c r="AD36" s="80">
        <v>16910559</v>
      </c>
      <c r="AE36" s="81">
        <v>2298584</v>
      </c>
      <c r="AF36" s="81">
        <f t="shared" si="12"/>
        <v>19209143</v>
      </c>
      <c r="AG36" s="42">
        <f t="shared" si="13"/>
        <v>0.2487077399217179</v>
      </c>
      <c r="AH36" s="42">
        <f t="shared" si="14"/>
        <v>-1</v>
      </c>
      <c r="AI36" s="14">
        <v>77235807</v>
      </c>
      <c r="AJ36" s="14">
        <v>117634346</v>
      </c>
      <c r="AK36" s="14">
        <v>19209143</v>
      </c>
      <c r="AL36" s="14"/>
    </row>
    <row r="37" spans="1:38" s="15" customFormat="1" ht="12.75">
      <c r="A37" s="31" t="s">
        <v>96</v>
      </c>
      <c r="B37" s="132" t="s">
        <v>503</v>
      </c>
      <c r="C37" s="41" t="s">
        <v>504</v>
      </c>
      <c r="D37" s="80">
        <v>36347610</v>
      </c>
      <c r="E37" s="81">
        <v>32220095</v>
      </c>
      <c r="F37" s="82">
        <f t="shared" si="0"/>
        <v>68567705</v>
      </c>
      <c r="G37" s="80">
        <v>36347610</v>
      </c>
      <c r="H37" s="81">
        <v>32220095</v>
      </c>
      <c r="I37" s="83">
        <f t="shared" si="1"/>
        <v>68567705</v>
      </c>
      <c r="J37" s="80">
        <v>8118054</v>
      </c>
      <c r="K37" s="81">
        <v>940418</v>
      </c>
      <c r="L37" s="81">
        <f t="shared" si="2"/>
        <v>9058472</v>
      </c>
      <c r="M37" s="42">
        <f t="shared" si="3"/>
        <v>0.13210989050895025</v>
      </c>
      <c r="N37" s="108">
        <v>0</v>
      </c>
      <c r="O37" s="109">
        <v>0</v>
      </c>
      <c r="P37" s="110">
        <f t="shared" si="4"/>
        <v>0</v>
      </c>
      <c r="Q37" s="42">
        <f t="shared" si="5"/>
        <v>0</v>
      </c>
      <c r="R37" s="108">
        <v>0</v>
      </c>
      <c r="S37" s="110">
        <v>0</v>
      </c>
      <c r="T37" s="110">
        <f t="shared" si="6"/>
        <v>0</v>
      </c>
      <c r="U37" s="42">
        <f t="shared" si="7"/>
        <v>0</v>
      </c>
      <c r="V37" s="108">
        <v>0</v>
      </c>
      <c r="W37" s="110">
        <v>0</v>
      </c>
      <c r="X37" s="110">
        <f t="shared" si="8"/>
        <v>0</v>
      </c>
      <c r="Y37" s="42">
        <f t="shared" si="9"/>
        <v>0</v>
      </c>
      <c r="Z37" s="80">
        <v>8118054</v>
      </c>
      <c r="AA37" s="81">
        <v>940418</v>
      </c>
      <c r="AB37" s="81">
        <f t="shared" si="10"/>
        <v>9058472</v>
      </c>
      <c r="AC37" s="42">
        <f t="shared" si="11"/>
        <v>0.13210989050895025</v>
      </c>
      <c r="AD37" s="80">
        <v>7764152</v>
      </c>
      <c r="AE37" s="81">
        <v>5610923</v>
      </c>
      <c r="AF37" s="81">
        <f t="shared" si="12"/>
        <v>13375075</v>
      </c>
      <c r="AG37" s="42">
        <f t="shared" si="13"/>
        <v>0.32826588548250485</v>
      </c>
      <c r="AH37" s="42">
        <f t="shared" si="14"/>
        <v>-0.3227348631689916</v>
      </c>
      <c r="AI37" s="14">
        <v>40744639</v>
      </c>
      <c r="AJ37" s="14">
        <v>44734144</v>
      </c>
      <c r="AK37" s="14">
        <v>13375075</v>
      </c>
      <c r="AL37" s="14"/>
    </row>
    <row r="38" spans="1:38" s="15" customFormat="1" ht="12.75">
      <c r="A38" s="31" t="s">
        <v>115</v>
      </c>
      <c r="B38" s="132" t="s">
        <v>505</v>
      </c>
      <c r="C38" s="41" t="s">
        <v>506</v>
      </c>
      <c r="D38" s="80">
        <v>0</v>
      </c>
      <c r="E38" s="81">
        <v>0</v>
      </c>
      <c r="F38" s="82">
        <f t="shared" si="0"/>
        <v>0</v>
      </c>
      <c r="G38" s="80">
        <v>0</v>
      </c>
      <c r="H38" s="81">
        <v>0</v>
      </c>
      <c r="I38" s="83">
        <f t="shared" si="1"/>
        <v>0</v>
      </c>
      <c r="J38" s="80">
        <v>0</v>
      </c>
      <c r="K38" s="81">
        <v>0</v>
      </c>
      <c r="L38" s="81">
        <f t="shared" si="2"/>
        <v>0</v>
      </c>
      <c r="M38" s="42">
        <f t="shared" si="3"/>
        <v>0</v>
      </c>
      <c r="N38" s="108">
        <v>0</v>
      </c>
      <c r="O38" s="109">
        <v>0</v>
      </c>
      <c r="P38" s="110">
        <f t="shared" si="4"/>
        <v>0</v>
      </c>
      <c r="Q38" s="42">
        <f t="shared" si="5"/>
        <v>0</v>
      </c>
      <c r="R38" s="108">
        <v>0</v>
      </c>
      <c r="S38" s="110">
        <v>0</v>
      </c>
      <c r="T38" s="110">
        <f t="shared" si="6"/>
        <v>0</v>
      </c>
      <c r="U38" s="42">
        <f t="shared" si="7"/>
        <v>0</v>
      </c>
      <c r="V38" s="108">
        <v>0</v>
      </c>
      <c r="W38" s="110">
        <v>0</v>
      </c>
      <c r="X38" s="110">
        <f t="shared" si="8"/>
        <v>0</v>
      </c>
      <c r="Y38" s="42">
        <f t="shared" si="9"/>
        <v>0</v>
      </c>
      <c r="Z38" s="80">
        <v>0</v>
      </c>
      <c r="AA38" s="81">
        <v>0</v>
      </c>
      <c r="AB38" s="81">
        <f t="shared" si="10"/>
        <v>0</v>
      </c>
      <c r="AC38" s="42">
        <f t="shared" si="11"/>
        <v>0</v>
      </c>
      <c r="AD38" s="80">
        <v>8984274</v>
      </c>
      <c r="AE38" s="81">
        <v>206440</v>
      </c>
      <c r="AF38" s="81">
        <f t="shared" si="12"/>
        <v>9190714</v>
      </c>
      <c r="AG38" s="42">
        <f t="shared" si="13"/>
        <v>0.14299420481265854</v>
      </c>
      <c r="AH38" s="42">
        <f t="shared" si="14"/>
        <v>-1</v>
      </c>
      <c r="AI38" s="14">
        <v>64273332</v>
      </c>
      <c r="AJ38" s="14">
        <v>67435389</v>
      </c>
      <c r="AK38" s="14">
        <v>9190714</v>
      </c>
      <c r="AL38" s="14"/>
    </row>
    <row r="39" spans="1:38" s="60" customFormat="1" ht="12.75">
      <c r="A39" s="64"/>
      <c r="B39" s="65" t="s">
        <v>651</v>
      </c>
      <c r="C39" s="34"/>
      <c r="D39" s="84">
        <f>SUM(D32:D38)</f>
        <v>36347610</v>
      </c>
      <c r="E39" s="85">
        <f>SUM(E32:E38)</f>
        <v>32220095</v>
      </c>
      <c r="F39" s="93">
        <f t="shared" si="0"/>
        <v>68567705</v>
      </c>
      <c r="G39" s="84">
        <f>SUM(G32:G38)</f>
        <v>36347610</v>
      </c>
      <c r="H39" s="85">
        <f>SUM(H32:H38)</f>
        <v>32220095</v>
      </c>
      <c r="I39" s="86">
        <f t="shared" si="1"/>
        <v>68567705</v>
      </c>
      <c r="J39" s="84">
        <f>SUM(J32:J38)</f>
        <v>15432181</v>
      </c>
      <c r="K39" s="85">
        <f>SUM(K32:K38)</f>
        <v>3021999</v>
      </c>
      <c r="L39" s="85">
        <f t="shared" si="2"/>
        <v>18454180</v>
      </c>
      <c r="M39" s="46">
        <f t="shared" si="3"/>
        <v>0.2691380730914065</v>
      </c>
      <c r="N39" s="114">
        <f>SUM(N32:N38)</f>
        <v>0</v>
      </c>
      <c r="O39" s="115">
        <f>SUM(O32:O38)</f>
        <v>0</v>
      </c>
      <c r="P39" s="116">
        <f t="shared" si="4"/>
        <v>0</v>
      </c>
      <c r="Q39" s="46">
        <f t="shared" si="5"/>
        <v>0</v>
      </c>
      <c r="R39" s="114">
        <f>SUM(R32:R38)</f>
        <v>0</v>
      </c>
      <c r="S39" s="116">
        <f>SUM(S32:S38)</f>
        <v>0</v>
      </c>
      <c r="T39" s="116">
        <f t="shared" si="6"/>
        <v>0</v>
      </c>
      <c r="U39" s="46">
        <f t="shared" si="7"/>
        <v>0</v>
      </c>
      <c r="V39" s="114">
        <f>SUM(V32:V38)</f>
        <v>0</v>
      </c>
      <c r="W39" s="116">
        <f>SUM(W32:W38)</f>
        <v>0</v>
      </c>
      <c r="X39" s="116">
        <f t="shared" si="8"/>
        <v>0</v>
      </c>
      <c r="Y39" s="46">
        <f t="shared" si="9"/>
        <v>0</v>
      </c>
      <c r="Z39" s="84">
        <f>SUM(Z32:Z38)</f>
        <v>15432181</v>
      </c>
      <c r="AA39" s="85">
        <f>SUM(AA32:AA38)</f>
        <v>3021999</v>
      </c>
      <c r="AB39" s="85">
        <f t="shared" si="10"/>
        <v>18454180</v>
      </c>
      <c r="AC39" s="46">
        <f t="shared" si="11"/>
        <v>0.2691380730914065</v>
      </c>
      <c r="AD39" s="84">
        <f>SUM(AD32:AD38)</f>
        <v>106253569</v>
      </c>
      <c r="AE39" s="85">
        <f>SUM(AE32:AE38)</f>
        <v>14503128</v>
      </c>
      <c r="AF39" s="85">
        <f t="shared" si="12"/>
        <v>120756697</v>
      </c>
      <c r="AG39" s="46">
        <f t="shared" si="13"/>
        <v>0.1988094193869583</v>
      </c>
      <c r="AH39" s="46">
        <f t="shared" si="14"/>
        <v>-0.847178827688538</v>
      </c>
      <c r="AI39" s="66">
        <f>SUM(AI32:AI38)</f>
        <v>607399274</v>
      </c>
      <c r="AJ39" s="66">
        <f>SUM(AJ32:AJ38)</f>
        <v>650646013</v>
      </c>
      <c r="AK39" s="66">
        <f>SUM(AK32:AK38)</f>
        <v>120756697</v>
      </c>
      <c r="AL39" s="66"/>
    </row>
    <row r="40" spans="1:38" s="15" customFormat="1" ht="12.75">
      <c r="A40" s="31" t="s">
        <v>96</v>
      </c>
      <c r="B40" s="132" t="s">
        <v>85</v>
      </c>
      <c r="C40" s="41" t="s">
        <v>86</v>
      </c>
      <c r="D40" s="80">
        <v>0</v>
      </c>
      <c r="E40" s="81">
        <v>0</v>
      </c>
      <c r="F40" s="82">
        <f t="shared" si="0"/>
        <v>0</v>
      </c>
      <c r="G40" s="80">
        <v>0</v>
      </c>
      <c r="H40" s="81">
        <v>0</v>
      </c>
      <c r="I40" s="83">
        <f t="shared" si="1"/>
        <v>0</v>
      </c>
      <c r="J40" s="80">
        <v>57149224</v>
      </c>
      <c r="K40" s="81">
        <v>0</v>
      </c>
      <c r="L40" s="81">
        <f t="shared" si="2"/>
        <v>57149224</v>
      </c>
      <c r="M40" s="42">
        <f t="shared" si="3"/>
        <v>0</v>
      </c>
      <c r="N40" s="108">
        <v>0</v>
      </c>
      <c r="O40" s="109">
        <v>0</v>
      </c>
      <c r="P40" s="110">
        <f t="shared" si="4"/>
        <v>0</v>
      </c>
      <c r="Q40" s="42">
        <f t="shared" si="5"/>
        <v>0</v>
      </c>
      <c r="R40" s="108">
        <v>0</v>
      </c>
      <c r="S40" s="110">
        <v>0</v>
      </c>
      <c r="T40" s="110">
        <f t="shared" si="6"/>
        <v>0</v>
      </c>
      <c r="U40" s="42">
        <f t="shared" si="7"/>
        <v>0</v>
      </c>
      <c r="V40" s="108">
        <v>0</v>
      </c>
      <c r="W40" s="110">
        <v>0</v>
      </c>
      <c r="X40" s="110">
        <f t="shared" si="8"/>
        <v>0</v>
      </c>
      <c r="Y40" s="42">
        <f t="shared" si="9"/>
        <v>0</v>
      </c>
      <c r="Z40" s="80">
        <v>57149224</v>
      </c>
      <c r="AA40" s="81">
        <v>0</v>
      </c>
      <c r="AB40" s="81">
        <f t="shared" si="10"/>
        <v>57149224</v>
      </c>
      <c r="AC40" s="42">
        <f t="shared" si="11"/>
        <v>0</v>
      </c>
      <c r="AD40" s="80">
        <v>96674776</v>
      </c>
      <c r="AE40" s="81">
        <v>13413184</v>
      </c>
      <c r="AF40" s="81">
        <f t="shared" si="12"/>
        <v>110087960</v>
      </c>
      <c r="AG40" s="42">
        <f t="shared" si="13"/>
        <v>0.13921378045552937</v>
      </c>
      <c r="AH40" s="42">
        <f t="shared" si="14"/>
        <v>-0.4808767098600065</v>
      </c>
      <c r="AI40" s="14">
        <v>790783496</v>
      </c>
      <c r="AJ40" s="14">
        <v>802802956</v>
      </c>
      <c r="AK40" s="14">
        <v>110087960</v>
      </c>
      <c r="AL40" s="14"/>
    </row>
    <row r="41" spans="1:38" s="15" customFormat="1" ht="12.75">
      <c r="A41" s="31" t="s">
        <v>96</v>
      </c>
      <c r="B41" s="132" t="s">
        <v>507</v>
      </c>
      <c r="C41" s="41" t="s">
        <v>508</v>
      </c>
      <c r="D41" s="80">
        <v>0</v>
      </c>
      <c r="E41" s="81">
        <v>0</v>
      </c>
      <c r="F41" s="82">
        <f t="shared" si="0"/>
        <v>0</v>
      </c>
      <c r="G41" s="80">
        <v>0</v>
      </c>
      <c r="H41" s="81">
        <v>0</v>
      </c>
      <c r="I41" s="83">
        <f t="shared" si="1"/>
        <v>0</v>
      </c>
      <c r="J41" s="80">
        <v>0</v>
      </c>
      <c r="K41" s="81">
        <v>0</v>
      </c>
      <c r="L41" s="81">
        <f t="shared" si="2"/>
        <v>0</v>
      </c>
      <c r="M41" s="42">
        <f t="shared" si="3"/>
        <v>0</v>
      </c>
      <c r="N41" s="108">
        <v>0</v>
      </c>
      <c r="O41" s="109">
        <v>0</v>
      </c>
      <c r="P41" s="110">
        <f t="shared" si="4"/>
        <v>0</v>
      </c>
      <c r="Q41" s="42">
        <f t="shared" si="5"/>
        <v>0</v>
      </c>
      <c r="R41" s="108">
        <v>0</v>
      </c>
      <c r="S41" s="110">
        <v>0</v>
      </c>
      <c r="T41" s="110">
        <f t="shared" si="6"/>
        <v>0</v>
      </c>
      <c r="U41" s="42">
        <f t="shared" si="7"/>
        <v>0</v>
      </c>
      <c r="V41" s="108">
        <v>0</v>
      </c>
      <c r="W41" s="110">
        <v>0</v>
      </c>
      <c r="X41" s="110">
        <f t="shared" si="8"/>
        <v>0</v>
      </c>
      <c r="Y41" s="42">
        <f t="shared" si="9"/>
        <v>0</v>
      </c>
      <c r="Z41" s="80">
        <v>0</v>
      </c>
      <c r="AA41" s="81">
        <v>0</v>
      </c>
      <c r="AB41" s="81">
        <f t="shared" si="10"/>
        <v>0</v>
      </c>
      <c r="AC41" s="42">
        <f t="shared" si="11"/>
        <v>0</v>
      </c>
      <c r="AD41" s="80">
        <v>8146226</v>
      </c>
      <c r="AE41" s="81">
        <v>1590012</v>
      </c>
      <c r="AF41" s="81">
        <f t="shared" si="12"/>
        <v>9736238</v>
      </c>
      <c r="AG41" s="42">
        <f t="shared" si="13"/>
        <v>0.15680867613951952</v>
      </c>
      <c r="AH41" s="42">
        <f t="shared" si="14"/>
        <v>-1</v>
      </c>
      <c r="AI41" s="14">
        <v>62089919</v>
      </c>
      <c r="AJ41" s="14">
        <v>62089919</v>
      </c>
      <c r="AK41" s="14">
        <v>9736238</v>
      </c>
      <c r="AL41" s="14"/>
    </row>
    <row r="42" spans="1:38" s="15" customFormat="1" ht="12.75">
      <c r="A42" s="31" t="s">
        <v>96</v>
      </c>
      <c r="B42" s="132" t="s">
        <v>509</v>
      </c>
      <c r="C42" s="41" t="s">
        <v>510</v>
      </c>
      <c r="D42" s="80">
        <v>0</v>
      </c>
      <c r="E42" s="81">
        <v>0</v>
      </c>
      <c r="F42" s="82">
        <f t="shared" si="0"/>
        <v>0</v>
      </c>
      <c r="G42" s="80">
        <v>0</v>
      </c>
      <c r="H42" s="81">
        <v>0</v>
      </c>
      <c r="I42" s="83">
        <f t="shared" si="1"/>
        <v>0</v>
      </c>
      <c r="J42" s="80">
        <v>0</v>
      </c>
      <c r="K42" s="81">
        <v>0</v>
      </c>
      <c r="L42" s="81">
        <f t="shared" si="2"/>
        <v>0</v>
      </c>
      <c r="M42" s="42">
        <f t="shared" si="3"/>
        <v>0</v>
      </c>
      <c r="N42" s="108">
        <v>0</v>
      </c>
      <c r="O42" s="109">
        <v>0</v>
      </c>
      <c r="P42" s="110">
        <f t="shared" si="4"/>
        <v>0</v>
      </c>
      <c r="Q42" s="42">
        <f t="shared" si="5"/>
        <v>0</v>
      </c>
      <c r="R42" s="108">
        <v>0</v>
      </c>
      <c r="S42" s="110">
        <v>0</v>
      </c>
      <c r="T42" s="110">
        <f t="shared" si="6"/>
        <v>0</v>
      </c>
      <c r="U42" s="42">
        <f t="shared" si="7"/>
        <v>0</v>
      </c>
      <c r="V42" s="108">
        <v>0</v>
      </c>
      <c r="W42" s="110">
        <v>0</v>
      </c>
      <c r="X42" s="110">
        <f t="shared" si="8"/>
        <v>0</v>
      </c>
      <c r="Y42" s="42">
        <f t="shared" si="9"/>
        <v>0</v>
      </c>
      <c r="Z42" s="80">
        <v>0</v>
      </c>
      <c r="AA42" s="81">
        <v>0</v>
      </c>
      <c r="AB42" s="81">
        <f t="shared" si="10"/>
        <v>0</v>
      </c>
      <c r="AC42" s="42">
        <f t="shared" si="11"/>
        <v>0</v>
      </c>
      <c r="AD42" s="80">
        <v>6775224</v>
      </c>
      <c r="AE42" s="81">
        <v>2920005</v>
      </c>
      <c r="AF42" s="81">
        <f t="shared" si="12"/>
        <v>9695229</v>
      </c>
      <c r="AG42" s="42">
        <f t="shared" si="13"/>
        <v>0.18530889000838258</v>
      </c>
      <c r="AH42" s="42">
        <f t="shared" si="14"/>
        <v>-1</v>
      </c>
      <c r="AI42" s="14">
        <v>52319287</v>
      </c>
      <c r="AJ42" s="14">
        <v>54518039</v>
      </c>
      <c r="AK42" s="14">
        <v>9695229</v>
      </c>
      <c r="AL42" s="14"/>
    </row>
    <row r="43" spans="1:38" s="15" customFormat="1" ht="12.75">
      <c r="A43" s="31" t="s">
        <v>96</v>
      </c>
      <c r="B43" s="132" t="s">
        <v>511</v>
      </c>
      <c r="C43" s="41" t="s">
        <v>512</v>
      </c>
      <c r="D43" s="80">
        <v>0</v>
      </c>
      <c r="E43" s="81">
        <v>0</v>
      </c>
      <c r="F43" s="83">
        <f t="shared" si="0"/>
        <v>0</v>
      </c>
      <c r="G43" s="80">
        <v>0</v>
      </c>
      <c r="H43" s="81">
        <v>0</v>
      </c>
      <c r="I43" s="82">
        <f t="shared" si="1"/>
        <v>0</v>
      </c>
      <c r="J43" s="80">
        <v>0</v>
      </c>
      <c r="K43" s="94">
        <v>0</v>
      </c>
      <c r="L43" s="81">
        <f t="shared" si="2"/>
        <v>0</v>
      </c>
      <c r="M43" s="42">
        <f t="shared" si="3"/>
        <v>0</v>
      </c>
      <c r="N43" s="108">
        <v>0</v>
      </c>
      <c r="O43" s="109">
        <v>0</v>
      </c>
      <c r="P43" s="110">
        <f t="shared" si="4"/>
        <v>0</v>
      </c>
      <c r="Q43" s="42">
        <f t="shared" si="5"/>
        <v>0</v>
      </c>
      <c r="R43" s="108">
        <v>0</v>
      </c>
      <c r="S43" s="110">
        <v>0</v>
      </c>
      <c r="T43" s="110">
        <f t="shared" si="6"/>
        <v>0</v>
      </c>
      <c r="U43" s="42">
        <f t="shared" si="7"/>
        <v>0</v>
      </c>
      <c r="V43" s="108">
        <v>0</v>
      </c>
      <c r="W43" s="110">
        <v>0</v>
      </c>
      <c r="X43" s="110">
        <f t="shared" si="8"/>
        <v>0</v>
      </c>
      <c r="Y43" s="42">
        <f t="shared" si="9"/>
        <v>0</v>
      </c>
      <c r="Z43" s="80">
        <v>0</v>
      </c>
      <c r="AA43" s="81">
        <v>0</v>
      </c>
      <c r="AB43" s="81">
        <f t="shared" si="10"/>
        <v>0</v>
      </c>
      <c r="AC43" s="42">
        <f t="shared" si="11"/>
        <v>0</v>
      </c>
      <c r="AD43" s="80">
        <v>12380479</v>
      </c>
      <c r="AE43" s="81">
        <v>5391428</v>
      </c>
      <c r="AF43" s="81">
        <f t="shared" si="12"/>
        <v>17771907</v>
      </c>
      <c r="AG43" s="42">
        <f t="shared" si="13"/>
        <v>0.16824511043845955</v>
      </c>
      <c r="AH43" s="42">
        <f t="shared" si="14"/>
        <v>-1</v>
      </c>
      <c r="AI43" s="14">
        <v>105631046</v>
      </c>
      <c r="AJ43" s="14">
        <v>105631046</v>
      </c>
      <c r="AK43" s="14">
        <v>17771907</v>
      </c>
      <c r="AL43" s="14"/>
    </row>
    <row r="44" spans="1:38" s="15" customFormat="1" ht="12.75">
      <c r="A44" s="31" t="s">
        <v>115</v>
      </c>
      <c r="B44" s="132" t="s">
        <v>513</v>
      </c>
      <c r="C44" s="41" t="s">
        <v>514</v>
      </c>
      <c r="D44" s="80">
        <v>107991830</v>
      </c>
      <c r="E44" s="81">
        <v>8660500</v>
      </c>
      <c r="F44" s="83">
        <f t="shared" si="0"/>
        <v>116652330</v>
      </c>
      <c r="G44" s="80">
        <v>107991830</v>
      </c>
      <c r="H44" s="81">
        <v>8660500</v>
      </c>
      <c r="I44" s="82">
        <f t="shared" si="1"/>
        <v>116652330</v>
      </c>
      <c r="J44" s="80">
        <v>16187417</v>
      </c>
      <c r="K44" s="94">
        <v>4079116</v>
      </c>
      <c r="L44" s="81">
        <f t="shared" si="2"/>
        <v>20266533</v>
      </c>
      <c r="M44" s="42">
        <f t="shared" si="3"/>
        <v>0.17373448948683665</v>
      </c>
      <c r="N44" s="108">
        <v>0</v>
      </c>
      <c r="O44" s="109">
        <v>0</v>
      </c>
      <c r="P44" s="110">
        <f t="shared" si="4"/>
        <v>0</v>
      </c>
      <c r="Q44" s="42">
        <f t="shared" si="5"/>
        <v>0</v>
      </c>
      <c r="R44" s="108">
        <v>0</v>
      </c>
      <c r="S44" s="110">
        <v>0</v>
      </c>
      <c r="T44" s="110">
        <f t="shared" si="6"/>
        <v>0</v>
      </c>
      <c r="U44" s="42">
        <f t="shared" si="7"/>
        <v>0</v>
      </c>
      <c r="V44" s="108">
        <v>0</v>
      </c>
      <c r="W44" s="110">
        <v>0</v>
      </c>
      <c r="X44" s="110">
        <f t="shared" si="8"/>
        <v>0</v>
      </c>
      <c r="Y44" s="42">
        <f t="shared" si="9"/>
        <v>0</v>
      </c>
      <c r="Z44" s="80">
        <v>16187417</v>
      </c>
      <c r="AA44" s="81">
        <v>4079116</v>
      </c>
      <c r="AB44" s="81">
        <f t="shared" si="10"/>
        <v>20266533</v>
      </c>
      <c r="AC44" s="42">
        <f t="shared" si="11"/>
        <v>0.17373448948683665</v>
      </c>
      <c r="AD44" s="80">
        <v>13565345</v>
      </c>
      <c r="AE44" s="81">
        <v>3448705</v>
      </c>
      <c r="AF44" s="81">
        <f t="shared" si="12"/>
        <v>17014050</v>
      </c>
      <c r="AG44" s="42">
        <f t="shared" si="13"/>
        <v>0.14442954643610614</v>
      </c>
      <c r="AH44" s="42">
        <f t="shared" si="14"/>
        <v>0.191164537543971</v>
      </c>
      <c r="AI44" s="14">
        <v>117801727</v>
      </c>
      <c r="AJ44" s="14">
        <v>117162422</v>
      </c>
      <c r="AK44" s="14">
        <v>17014050</v>
      </c>
      <c r="AL44" s="14"/>
    </row>
    <row r="45" spans="1:38" s="60" customFormat="1" ht="12.75">
      <c r="A45" s="64"/>
      <c r="B45" s="65" t="s">
        <v>652</v>
      </c>
      <c r="C45" s="34"/>
      <c r="D45" s="84">
        <f>SUM(D40:D44)</f>
        <v>107991830</v>
      </c>
      <c r="E45" s="85">
        <f>SUM(E40:E44)</f>
        <v>8660500</v>
      </c>
      <c r="F45" s="93">
        <f t="shared" si="0"/>
        <v>116652330</v>
      </c>
      <c r="G45" s="84">
        <f>SUM(G40:G44)</f>
        <v>107991830</v>
      </c>
      <c r="H45" s="85">
        <f>SUM(H40:H44)</f>
        <v>8660500</v>
      </c>
      <c r="I45" s="86">
        <f t="shared" si="1"/>
        <v>116652330</v>
      </c>
      <c r="J45" s="84">
        <f>SUM(J40:J44)</f>
        <v>73336641</v>
      </c>
      <c r="K45" s="85">
        <f>SUM(K40:K44)</f>
        <v>4079116</v>
      </c>
      <c r="L45" s="85">
        <f t="shared" si="2"/>
        <v>77415757</v>
      </c>
      <c r="M45" s="46">
        <f t="shared" si="3"/>
        <v>0.6636451839410323</v>
      </c>
      <c r="N45" s="114">
        <f>SUM(N40:N44)</f>
        <v>0</v>
      </c>
      <c r="O45" s="115">
        <f>SUM(O40:O44)</f>
        <v>0</v>
      </c>
      <c r="P45" s="116">
        <f t="shared" si="4"/>
        <v>0</v>
      </c>
      <c r="Q45" s="46">
        <f t="shared" si="5"/>
        <v>0</v>
      </c>
      <c r="R45" s="114">
        <f>SUM(R40:R44)</f>
        <v>0</v>
      </c>
      <c r="S45" s="116">
        <f>SUM(S40:S44)</f>
        <v>0</v>
      </c>
      <c r="T45" s="116">
        <f t="shared" si="6"/>
        <v>0</v>
      </c>
      <c r="U45" s="46">
        <f t="shared" si="7"/>
        <v>0</v>
      </c>
      <c r="V45" s="114">
        <f>SUM(V40:V44)</f>
        <v>0</v>
      </c>
      <c r="W45" s="116">
        <f>SUM(W40:W44)</f>
        <v>0</v>
      </c>
      <c r="X45" s="116">
        <f t="shared" si="8"/>
        <v>0</v>
      </c>
      <c r="Y45" s="46">
        <f t="shared" si="9"/>
        <v>0</v>
      </c>
      <c r="Z45" s="84">
        <f>SUM(Z40:Z44)</f>
        <v>73336641</v>
      </c>
      <c r="AA45" s="85">
        <f>SUM(AA40:AA44)</f>
        <v>4079116</v>
      </c>
      <c r="AB45" s="85">
        <f t="shared" si="10"/>
        <v>77415757</v>
      </c>
      <c r="AC45" s="46">
        <f t="shared" si="11"/>
        <v>0.6636451839410323</v>
      </c>
      <c r="AD45" s="84">
        <f>SUM(AD40:AD44)</f>
        <v>137542050</v>
      </c>
      <c r="AE45" s="85">
        <f>SUM(AE40:AE44)</f>
        <v>26763334</v>
      </c>
      <c r="AF45" s="85">
        <f t="shared" si="12"/>
        <v>164305384</v>
      </c>
      <c r="AG45" s="46">
        <f t="shared" si="13"/>
        <v>0.14558007739458478</v>
      </c>
      <c r="AH45" s="46">
        <f t="shared" si="14"/>
        <v>-0.5288300656051539</v>
      </c>
      <c r="AI45" s="66">
        <f>SUM(AI40:AI44)</f>
        <v>1128625475</v>
      </c>
      <c r="AJ45" s="66">
        <f>SUM(AJ40:AJ44)</f>
        <v>1142204382</v>
      </c>
      <c r="AK45" s="66">
        <f>SUM(AK40:AK44)</f>
        <v>164305384</v>
      </c>
      <c r="AL45" s="66"/>
    </row>
    <row r="46" spans="1:38" s="60" customFormat="1" ht="12.75">
      <c r="A46" s="64"/>
      <c r="B46" s="65" t="s">
        <v>653</v>
      </c>
      <c r="C46" s="34"/>
      <c r="D46" s="84">
        <f>SUM(D9:D12,D14:D20,D22:D30,D32:D38,D40:D44)</f>
        <v>749548344</v>
      </c>
      <c r="E46" s="85">
        <f>SUM(E9:E12,E14:E20,E22:E30,E32:E38,E40:E44)</f>
        <v>144571229</v>
      </c>
      <c r="F46" s="93">
        <f t="shared" si="0"/>
        <v>894119573</v>
      </c>
      <c r="G46" s="84">
        <f>SUM(G9:G12,G14:G20,G22:G30,G32:G38,G40:G44)</f>
        <v>749548344</v>
      </c>
      <c r="H46" s="85">
        <f>SUM(H9:H12,H14:H20,H22:H30,H32:H38,H40:H44)</f>
        <v>144571229</v>
      </c>
      <c r="I46" s="86">
        <f t="shared" si="1"/>
        <v>894119573</v>
      </c>
      <c r="J46" s="84">
        <f>SUM(J9:J12,J14:J20,J22:J30,J32:J38,J40:J44)</f>
        <v>324163181</v>
      </c>
      <c r="K46" s="85">
        <f>SUM(K9:K12,K14:K20,K22:K30,K32:K38,K40:K44)</f>
        <v>38370654</v>
      </c>
      <c r="L46" s="85">
        <f t="shared" si="2"/>
        <v>362533835</v>
      </c>
      <c r="M46" s="46">
        <f t="shared" si="3"/>
        <v>0.4054645999791797</v>
      </c>
      <c r="N46" s="114">
        <f>SUM(N9:N12,N14:N20,N22:N30,N32:N38,N40:N44)</f>
        <v>0</v>
      </c>
      <c r="O46" s="115">
        <f>SUM(O9:O12,O14:O20,O22:O30,O32:O38,O40:O44)</f>
        <v>0</v>
      </c>
      <c r="P46" s="116">
        <f t="shared" si="4"/>
        <v>0</v>
      </c>
      <c r="Q46" s="46">
        <f t="shared" si="5"/>
        <v>0</v>
      </c>
      <c r="R46" s="114">
        <f>SUM(R9:R12,R14:R20,R22:R30,R32:R38,R40:R44)</f>
        <v>0</v>
      </c>
      <c r="S46" s="116">
        <f>SUM(S9:S12,S14:S20,S22:S30,S32:S38,S40:S44)</f>
        <v>0</v>
      </c>
      <c r="T46" s="116">
        <f t="shared" si="6"/>
        <v>0</v>
      </c>
      <c r="U46" s="46">
        <f t="shared" si="7"/>
        <v>0</v>
      </c>
      <c r="V46" s="114">
        <f>SUM(V9:V12,V14:V20,V22:V30,V32:V38,V40:V44)</f>
        <v>0</v>
      </c>
      <c r="W46" s="116">
        <f>SUM(W9:W12,W14:W20,W22:W30,W32:W38,W40:W44)</f>
        <v>0</v>
      </c>
      <c r="X46" s="116">
        <f t="shared" si="8"/>
        <v>0</v>
      </c>
      <c r="Y46" s="46">
        <f t="shared" si="9"/>
        <v>0</v>
      </c>
      <c r="Z46" s="84">
        <f>SUM(Z9:Z12,Z14:Z20,Z22:Z30,Z32:Z38,Z40:Z44)</f>
        <v>324163181</v>
      </c>
      <c r="AA46" s="85">
        <f>SUM(AA9:AA12,AA14:AA20,AA22:AA30,AA32:AA38,AA40:AA44)</f>
        <v>38370654</v>
      </c>
      <c r="AB46" s="85">
        <f t="shared" si="10"/>
        <v>362533835</v>
      </c>
      <c r="AC46" s="46">
        <f t="shared" si="11"/>
        <v>0.4054645999791797</v>
      </c>
      <c r="AD46" s="84">
        <f>SUM(AD9:AD12,AD14:AD20,AD22:AD30,AD32:AD38,AD40:AD44)</f>
        <v>440817792</v>
      </c>
      <c r="AE46" s="85">
        <f>SUM(AE9:AE12,AE14:AE20,AE22:AE30,AE32:AE38,AE40:AE44)</f>
        <v>320961108</v>
      </c>
      <c r="AF46" s="85">
        <f t="shared" si="12"/>
        <v>761778900</v>
      </c>
      <c r="AG46" s="46">
        <f t="shared" si="13"/>
        <v>0.2958219266302088</v>
      </c>
      <c r="AH46" s="46">
        <f t="shared" si="14"/>
        <v>-0.5240957251506966</v>
      </c>
      <c r="AI46" s="66">
        <f>SUM(AI9:AI12,AI14:AI20,AI22:AI30,AI32:AI38,AI40:AI44)</f>
        <v>2575126559</v>
      </c>
      <c r="AJ46" s="66">
        <f>SUM(AJ9:AJ12,AJ14:AJ20,AJ22:AJ30,AJ32:AJ38,AJ40:AJ44)</f>
        <v>2695751349</v>
      </c>
      <c r="AK46" s="66">
        <f>SUM(AK9:AK12,AK14:AK20,AK22:AK30,AK32:AK38,AK40:AK44)</f>
        <v>761778900</v>
      </c>
      <c r="AL46" s="66"/>
    </row>
    <row r="47" spans="1:38" s="15" customFormat="1" ht="12.75">
      <c r="A47" s="67"/>
      <c r="B47" s="68"/>
      <c r="C47" s="69"/>
      <c r="D47" s="96"/>
      <c r="E47" s="96"/>
      <c r="F47" s="97"/>
      <c r="G47" s="98"/>
      <c r="H47" s="96"/>
      <c r="I47" s="99"/>
      <c r="J47" s="98"/>
      <c r="K47" s="100"/>
      <c r="L47" s="96"/>
      <c r="M47" s="73"/>
      <c r="N47" s="98"/>
      <c r="O47" s="100"/>
      <c r="P47" s="96"/>
      <c r="Q47" s="73"/>
      <c r="R47" s="98"/>
      <c r="S47" s="100"/>
      <c r="T47" s="96"/>
      <c r="U47" s="73"/>
      <c r="V47" s="98"/>
      <c r="W47" s="100"/>
      <c r="X47" s="96"/>
      <c r="Y47" s="73"/>
      <c r="Z47" s="98"/>
      <c r="AA47" s="100"/>
      <c r="AB47" s="96"/>
      <c r="AC47" s="73"/>
      <c r="AD47" s="98"/>
      <c r="AE47" s="96"/>
      <c r="AF47" s="96"/>
      <c r="AG47" s="73"/>
      <c r="AH47" s="73"/>
      <c r="AI47" s="14"/>
      <c r="AJ47" s="14"/>
      <c r="AK47" s="14"/>
      <c r="AL47" s="14"/>
    </row>
    <row r="48" spans="1:38" s="76" customFormat="1" ht="12.75">
      <c r="A48" s="78"/>
      <c r="B48" s="78"/>
      <c r="C48" s="78"/>
      <c r="D48" s="101"/>
      <c r="E48" s="101"/>
      <c r="F48" s="101"/>
      <c r="G48" s="101"/>
      <c r="H48" s="101"/>
      <c r="I48" s="101"/>
      <c r="J48" s="101"/>
      <c r="K48" s="101"/>
      <c r="L48" s="101"/>
      <c r="M48" s="78"/>
      <c r="N48" s="101"/>
      <c r="O48" s="101"/>
      <c r="P48" s="101"/>
      <c r="Q48" s="78"/>
      <c r="R48" s="101"/>
      <c r="S48" s="101"/>
      <c r="T48" s="101"/>
      <c r="U48" s="78"/>
      <c r="V48" s="101"/>
      <c r="W48" s="101"/>
      <c r="X48" s="101"/>
      <c r="Y48" s="78"/>
      <c r="Z48" s="101"/>
      <c r="AA48" s="101"/>
      <c r="AB48" s="101"/>
      <c r="AC48" s="78"/>
      <c r="AD48" s="101"/>
      <c r="AE48" s="101"/>
      <c r="AF48" s="101"/>
      <c r="AG48" s="78"/>
      <c r="AH48" s="78"/>
      <c r="AI48" s="78"/>
      <c r="AJ48" s="78"/>
      <c r="AK48" s="78"/>
      <c r="AL48" s="78"/>
    </row>
    <row r="49" spans="1:38" s="76" customFormat="1" ht="12.75">
      <c r="A49" s="78"/>
      <c r="B49" s="78"/>
      <c r="C49" s="78"/>
      <c r="D49" s="101"/>
      <c r="E49" s="101"/>
      <c r="F49" s="101"/>
      <c r="G49" s="101"/>
      <c r="H49" s="101"/>
      <c r="I49" s="101"/>
      <c r="J49" s="101"/>
      <c r="K49" s="101"/>
      <c r="L49" s="101"/>
      <c r="M49" s="78"/>
      <c r="N49" s="101"/>
      <c r="O49" s="101"/>
      <c r="P49" s="101"/>
      <c r="Q49" s="78"/>
      <c r="R49" s="101"/>
      <c r="S49" s="101"/>
      <c r="T49" s="101"/>
      <c r="U49" s="78"/>
      <c r="V49" s="101"/>
      <c r="W49" s="101"/>
      <c r="X49" s="101"/>
      <c r="Y49" s="78"/>
      <c r="Z49" s="101"/>
      <c r="AA49" s="101"/>
      <c r="AB49" s="101"/>
      <c r="AC49" s="78"/>
      <c r="AD49" s="101"/>
      <c r="AE49" s="101"/>
      <c r="AF49" s="101"/>
      <c r="AG49" s="78"/>
      <c r="AH49" s="78"/>
      <c r="AI49" s="78"/>
      <c r="AJ49" s="78"/>
      <c r="AK49" s="78"/>
      <c r="AL49" s="78"/>
    </row>
    <row r="50" spans="1:38" s="76" customFormat="1" ht="12.75">
      <c r="A50" s="78"/>
      <c r="B50" s="78"/>
      <c r="C50" s="78"/>
      <c r="D50" s="101"/>
      <c r="E50" s="101"/>
      <c r="F50" s="101"/>
      <c r="G50" s="101"/>
      <c r="H50" s="101"/>
      <c r="I50" s="101"/>
      <c r="J50" s="101"/>
      <c r="K50" s="101"/>
      <c r="L50" s="101"/>
      <c r="M50" s="78"/>
      <c r="N50" s="101"/>
      <c r="O50" s="101"/>
      <c r="P50" s="101"/>
      <c r="Q50" s="78"/>
      <c r="R50" s="101"/>
      <c r="S50" s="101"/>
      <c r="T50" s="101"/>
      <c r="U50" s="78"/>
      <c r="V50" s="101"/>
      <c r="W50" s="101"/>
      <c r="X50" s="101"/>
      <c r="Y50" s="78"/>
      <c r="Z50" s="101"/>
      <c r="AA50" s="101"/>
      <c r="AB50" s="101"/>
      <c r="AC50" s="78"/>
      <c r="AD50" s="101"/>
      <c r="AE50" s="101"/>
      <c r="AF50" s="101"/>
      <c r="AG50" s="78"/>
      <c r="AH50" s="78"/>
      <c r="AI50" s="78"/>
      <c r="AJ50" s="78"/>
      <c r="AK50" s="78"/>
      <c r="AL50" s="78"/>
    </row>
    <row r="51" spans="1:38" s="77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77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77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77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77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77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77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77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77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77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77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77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77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77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77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77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77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77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77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77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77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77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77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77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77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77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77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77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77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77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77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77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77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77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</sheetData>
  <sheetProtection password="F954" sheet="1" objects="1" scenarios="1"/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L84"/>
  <sheetViews>
    <sheetView showGridLines="0" zoomScalePageLayoutView="0" workbookViewId="0" topLeftCell="A16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13.7109375" style="3" customWidth="1"/>
    <col min="14" max="16" width="12.140625" style="3" hidden="1" customWidth="1"/>
    <col min="17" max="17" width="13.7109375" style="3" hidden="1" customWidth="1"/>
    <col min="18" max="25" width="12.140625" style="3" hidden="1" customWidth="1"/>
    <col min="26" max="28" width="12.140625" style="3" customWidth="1"/>
    <col min="29" max="29" width="13.7109375" style="3" customWidth="1"/>
    <col min="30" max="34" width="12.14062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25" t="s">
        <v>1</v>
      </c>
      <c r="E4" s="125"/>
      <c r="F4" s="125"/>
      <c r="G4" s="125" t="s">
        <v>2</v>
      </c>
      <c r="H4" s="125"/>
      <c r="I4" s="125"/>
      <c r="J4" s="122" t="s">
        <v>3</v>
      </c>
      <c r="K4" s="123"/>
      <c r="L4" s="123"/>
      <c r="M4" s="124"/>
      <c r="N4" s="122" t="s">
        <v>4</v>
      </c>
      <c r="O4" s="126"/>
      <c r="P4" s="126"/>
      <c r="Q4" s="127"/>
      <c r="R4" s="122" t="s">
        <v>5</v>
      </c>
      <c r="S4" s="126"/>
      <c r="T4" s="126"/>
      <c r="U4" s="127"/>
      <c r="V4" s="122" t="s">
        <v>6</v>
      </c>
      <c r="W4" s="128"/>
      <c r="X4" s="128"/>
      <c r="Y4" s="129"/>
      <c r="Z4" s="122" t="s">
        <v>7</v>
      </c>
      <c r="AA4" s="123"/>
      <c r="AB4" s="123"/>
      <c r="AC4" s="124"/>
      <c r="AD4" s="122" t="s">
        <v>8</v>
      </c>
      <c r="AE4" s="123"/>
      <c r="AF4" s="123"/>
      <c r="AG4" s="124"/>
      <c r="AH4" s="13"/>
      <c r="AI4" s="14"/>
      <c r="AJ4" s="14"/>
      <c r="AK4" s="14"/>
      <c r="AL4" s="14"/>
    </row>
    <row r="5" spans="1:38" s="15" customFormat="1" ht="5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18</v>
      </c>
      <c r="AD5" s="19" t="s">
        <v>11</v>
      </c>
      <c r="AE5" s="20" t="s">
        <v>12</v>
      </c>
      <c r="AF5" s="20" t="s">
        <v>13</v>
      </c>
      <c r="AG5" s="24" t="s">
        <v>18</v>
      </c>
      <c r="AH5" s="25" t="s">
        <v>19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3" t="s">
        <v>33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96</v>
      </c>
      <c r="B9" s="132" t="s">
        <v>515</v>
      </c>
      <c r="C9" s="41" t="s">
        <v>516</v>
      </c>
      <c r="D9" s="80">
        <v>108708012</v>
      </c>
      <c r="E9" s="81">
        <v>242011031</v>
      </c>
      <c r="F9" s="82">
        <f>$D9+$E9</f>
        <v>350719043</v>
      </c>
      <c r="G9" s="80">
        <v>108708012</v>
      </c>
      <c r="H9" s="81">
        <v>242011031</v>
      </c>
      <c r="I9" s="83">
        <f>$G9+$H9</f>
        <v>350719043</v>
      </c>
      <c r="J9" s="80">
        <v>9592525</v>
      </c>
      <c r="K9" s="81">
        <v>6371060</v>
      </c>
      <c r="L9" s="81">
        <f>$J9+$K9</f>
        <v>15963585</v>
      </c>
      <c r="M9" s="42">
        <f>IF($F9=0,0,$L9/$F9)</f>
        <v>0.04551673289094827</v>
      </c>
      <c r="N9" s="108">
        <v>0</v>
      </c>
      <c r="O9" s="109">
        <v>0</v>
      </c>
      <c r="P9" s="110">
        <f>$N9+$O9</f>
        <v>0</v>
      </c>
      <c r="Q9" s="42">
        <f>IF($I9=0,0,$P9/$I9)</f>
        <v>0</v>
      </c>
      <c r="R9" s="108">
        <v>0</v>
      </c>
      <c r="S9" s="110">
        <v>0</v>
      </c>
      <c r="T9" s="110">
        <f>$R9+$S9</f>
        <v>0</v>
      </c>
      <c r="U9" s="42">
        <f>IF($I9=0,0,$T9/$I9)</f>
        <v>0</v>
      </c>
      <c r="V9" s="108">
        <v>0</v>
      </c>
      <c r="W9" s="110">
        <v>0</v>
      </c>
      <c r="X9" s="110">
        <f>$V9+$W9</f>
        <v>0</v>
      </c>
      <c r="Y9" s="42">
        <f>IF($I9=0,0,$X9/$I9)</f>
        <v>0</v>
      </c>
      <c r="Z9" s="80">
        <v>9592525</v>
      </c>
      <c r="AA9" s="81">
        <v>6371060</v>
      </c>
      <c r="AB9" s="81">
        <f>$Z9+$AA9</f>
        <v>15963585</v>
      </c>
      <c r="AC9" s="42">
        <f>IF($F9=0,0,$AB9/$F9)</f>
        <v>0.04551673289094827</v>
      </c>
      <c r="AD9" s="80">
        <v>22083993</v>
      </c>
      <c r="AE9" s="81">
        <v>1860201</v>
      </c>
      <c r="AF9" s="81">
        <f>$AD9+$AE9</f>
        <v>23944194</v>
      </c>
      <c r="AG9" s="42">
        <f>IF($AI9=0,0,$AK9/$AI9)</f>
        <v>0.06169810554002626</v>
      </c>
      <c r="AH9" s="42">
        <f>IF($AF9=0,0,$L9/$AF9-1)</f>
        <v>-0.33330038171257714</v>
      </c>
      <c r="AI9" s="14">
        <v>388086373</v>
      </c>
      <c r="AJ9" s="14">
        <v>390793832</v>
      </c>
      <c r="AK9" s="14">
        <v>23944194</v>
      </c>
      <c r="AL9" s="14"/>
    </row>
    <row r="10" spans="1:38" s="15" customFormat="1" ht="12.75">
      <c r="A10" s="31" t="s">
        <v>96</v>
      </c>
      <c r="B10" s="132" t="s">
        <v>67</v>
      </c>
      <c r="C10" s="41" t="s">
        <v>68</v>
      </c>
      <c r="D10" s="80">
        <v>767381836</v>
      </c>
      <c r="E10" s="81">
        <v>263498794</v>
      </c>
      <c r="F10" s="83">
        <f aca="true" t="shared" si="0" ref="F10:F38">$D10+$E10</f>
        <v>1030880630</v>
      </c>
      <c r="G10" s="80">
        <v>767381836</v>
      </c>
      <c r="H10" s="81">
        <v>263498794</v>
      </c>
      <c r="I10" s="83">
        <f aca="true" t="shared" si="1" ref="I10:I38">$G10+$H10</f>
        <v>1030880630</v>
      </c>
      <c r="J10" s="80">
        <v>-30467498</v>
      </c>
      <c r="K10" s="81">
        <v>8876065</v>
      </c>
      <c r="L10" s="81">
        <f aca="true" t="shared" si="2" ref="L10:L38">$J10+$K10</f>
        <v>-21591433</v>
      </c>
      <c r="M10" s="42">
        <f aca="true" t="shared" si="3" ref="M10:M38">IF($F10=0,0,$L10/$F10)</f>
        <v>-0.02094464904244054</v>
      </c>
      <c r="N10" s="108">
        <v>0</v>
      </c>
      <c r="O10" s="109">
        <v>0</v>
      </c>
      <c r="P10" s="110">
        <f aca="true" t="shared" si="4" ref="P10:P38">$N10+$O10</f>
        <v>0</v>
      </c>
      <c r="Q10" s="42">
        <f aca="true" t="shared" si="5" ref="Q10:Q38">IF($I10=0,0,$P10/$I10)</f>
        <v>0</v>
      </c>
      <c r="R10" s="108">
        <v>0</v>
      </c>
      <c r="S10" s="110">
        <v>0</v>
      </c>
      <c r="T10" s="110">
        <f aca="true" t="shared" si="6" ref="T10:T38">$R10+$S10</f>
        <v>0</v>
      </c>
      <c r="U10" s="42">
        <f aca="true" t="shared" si="7" ref="U10:U38">IF($I10=0,0,$T10/$I10)</f>
        <v>0</v>
      </c>
      <c r="V10" s="108">
        <v>0</v>
      </c>
      <c r="W10" s="110">
        <v>0</v>
      </c>
      <c r="X10" s="110">
        <f aca="true" t="shared" si="8" ref="X10:X38">$V10+$W10</f>
        <v>0</v>
      </c>
      <c r="Y10" s="42">
        <f aca="true" t="shared" si="9" ref="Y10:Y38">IF($I10=0,0,$X10/$I10)</f>
        <v>0</v>
      </c>
      <c r="Z10" s="80">
        <v>-30467498</v>
      </c>
      <c r="AA10" s="81">
        <v>8876065</v>
      </c>
      <c r="AB10" s="81">
        <f aca="true" t="shared" si="10" ref="AB10:AB38">$Z10+$AA10</f>
        <v>-21591433</v>
      </c>
      <c r="AC10" s="42">
        <f aca="true" t="shared" si="11" ref="AC10:AC38">IF($F10=0,0,$AB10/$F10)</f>
        <v>-0.02094464904244054</v>
      </c>
      <c r="AD10" s="80">
        <v>188551900</v>
      </c>
      <c r="AE10" s="81">
        <v>27041000</v>
      </c>
      <c r="AF10" s="81">
        <f aca="true" t="shared" si="12" ref="AF10:AF38">$AD10+$AE10</f>
        <v>215592900</v>
      </c>
      <c r="AG10" s="42">
        <f aca="true" t="shared" si="13" ref="AG10:AG38">IF($AI10=0,0,$AK10/$AI10)</f>
        <v>0.3786630214712798</v>
      </c>
      <c r="AH10" s="42">
        <f aca="true" t="shared" si="14" ref="AH10:AH38">IF($AF10=0,0,$L10/$AF10-1)</f>
        <v>-1.1001490911806464</v>
      </c>
      <c r="AI10" s="14">
        <v>569352928</v>
      </c>
      <c r="AJ10" s="14">
        <v>569352928</v>
      </c>
      <c r="AK10" s="14">
        <v>215592900</v>
      </c>
      <c r="AL10" s="14"/>
    </row>
    <row r="11" spans="1:38" s="15" customFormat="1" ht="12.75">
      <c r="A11" s="31" t="s">
        <v>96</v>
      </c>
      <c r="B11" s="132" t="s">
        <v>83</v>
      </c>
      <c r="C11" s="41" t="s">
        <v>84</v>
      </c>
      <c r="D11" s="80">
        <v>0</v>
      </c>
      <c r="E11" s="81">
        <v>0</v>
      </c>
      <c r="F11" s="82">
        <f t="shared" si="0"/>
        <v>0</v>
      </c>
      <c r="G11" s="80">
        <v>0</v>
      </c>
      <c r="H11" s="81">
        <v>0</v>
      </c>
      <c r="I11" s="83">
        <f t="shared" si="1"/>
        <v>0</v>
      </c>
      <c r="J11" s="80">
        <v>595576747</v>
      </c>
      <c r="K11" s="81">
        <v>27132685</v>
      </c>
      <c r="L11" s="81">
        <f t="shared" si="2"/>
        <v>622709432</v>
      </c>
      <c r="M11" s="42">
        <f t="shared" si="3"/>
        <v>0</v>
      </c>
      <c r="N11" s="108">
        <v>0</v>
      </c>
      <c r="O11" s="109">
        <v>0</v>
      </c>
      <c r="P11" s="110">
        <f t="shared" si="4"/>
        <v>0</v>
      </c>
      <c r="Q11" s="42">
        <f t="shared" si="5"/>
        <v>0</v>
      </c>
      <c r="R11" s="108">
        <v>0</v>
      </c>
      <c r="S11" s="110">
        <v>0</v>
      </c>
      <c r="T11" s="110">
        <f t="shared" si="6"/>
        <v>0</v>
      </c>
      <c r="U11" s="42">
        <f t="shared" si="7"/>
        <v>0</v>
      </c>
      <c r="V11" s="108">
        <v>0</v>
      </c>
      <c r="W11" s="110">
        <v>0</v>
      </c>
      <c r="X11" s="110">
        <f t="shared" si="8"/>
        <v>0</v>
      </c>
      <c r="Y11" s="42">
        <f t="shared" si="9"/>
        <v>0</v>
      </c>
      <c r="Z11" s="80">
        <v>595576747</v>
      </c>
      <c r="AA11" s="81">
        <v>27132685</v>
      </c>
      <c r="AB11" s="81">
        <f t="shared" si="10"/>
        <v>622709432</v>
      </c>
      <c r="AC11" s="42">
        <f t="shared" si="11"/>
        <v>0</v>
      </c>
      <c r="AD11" s="80">
        <v>375853003</v>
      </c>
      <c r="AE11" s="81">
        <v>44006414</v>
      </c>
      <c r="AF11" s="81">
        <f t="shared" si="12"/>
        <v>419859417</v>
      </c>
      <c r="AG11" s="42">
        <f t="shared" si="13"/>
        <v>0.23886901161032165</v>
      </c>
      <c r="AH11" s="42">
        <f t="shared" si="14"/>
        <v>0.4831379428128917</v>
      </c>
      <c r="AI11" s="14">
        <v>1757697301</v>
      </c>
      <c r="AJ11" s="14">
        <v>1757697301</v>
      </c>
      <c r="AK11" s="14">
        <v>419859417</v>
      </c>
      <c r="AL11" s="14"/>
    </row>
    <row r="12" spans="1:38" s="15" customFormat="1" ht="12.75">
      <c r="A12" s="31" t="s">
        <v>96</v>
      </c>
      <c r="B12" s="132" t="s">
        <v>517</v>
      </c>
      <c r="C12" s="41" t="s">
        <v>518</v>
      </c>
      <c r="D12" s="80">
        <v>60086443</v>
      </c>
      <c r="E12" s="81">
        <v>16959000</v>
      </c>
      <c r="F12" s="82">
        <f t="shared" si="0"/>
        <v>77045443</v>
      </c>
      <c r="G12" s="80">
        <v>60086443</v>
      </c>
      <c r="H12" s="81">
        <v>16959000</v>
      </c>
      <c r="I12" s="83">
        <f t="shared" si="1"/>
        <v>77045443</v>
      </c>
      <c r="J12" s="80">
        <v>14455110</v>
      </c>
      <c r="K12" s="81">
        <v>0</v>
      </c>
      <c r="L12" s="81">
        <f t="shared" si="2"/>
        <v>14455110</v>
      </c>
      <c r="M12" s="42">
        <f t="shared" si="3"/>
        <v>0.18761797501767885</v>
      </c>
      <c r="N12" s="108">
        <v>0</v>
      </c>
      <c r="O12" s="109">
        <v>0</v>
      </c>
      <c r="P12" s="110">
        <f t="shared" si="4"/>
        <v>0</v>
      </c>
      <c r="Q12" s="42">
        <f t="shared" si="5"/>
        <v>0</v>
      </c>
      <c r="R12" s="108">
        <v>0</v>
      </c>
      <c r="S12" s="110">
        <v>0</v>
      </c>
      <c r="T12" s="110">
        <f t="shared" si="6"/>
        <v>0</v>
      </c>
      <c r="U12" s="42">
        <f t="shared" si="7"/>
        <v>0</v>
      </c>
      <c r="V12" s="108">
        <v>0</v>
      </c>
      <c r="W12" s="110">
        <v>0</v>
      </c>
      <c r="X12" s="110">
        <f t="shared" si="8"/>
        <v>0</v>
      </c>
      <c r="Y12" s="42">
        <f t="shared" si="9"/>
        <v>0</v>
      </c>
      <c r="Z12" s="80">
        <v>14455110</v>
      </c>
      <c r="AA12" s="81">
        <v>0</v>
      </c>
      <c r="AB12" s="81">
        <f t="shared" si="10"/>
        <v>14455110</v>
      </c>
      <c r="AC12" s="42">
        <f t="shared" si="11"/>
        <v>0.18761797501767885</v>
      </c>
      <c r="AD12" s="80">
        <v>14034107</v>
      </c>
      <c r="AE12" s="81">
        <v>0</v>
      </c>
      <c r="AF12" s="81">
        <f t="shared" si="12"/>
        <v>14034107</v>
      </c>
      <c r="AG12" s="42">
        <f t="shared" si="13"/>
        <v>0</v>
      </c>
      <c r="AH12" s="42">
        <f t="shared" si="14"/>
        <v>0.029998559936873725</v>
      </c>
      <c r="AI12" s="14">
        <v>0</v>
      </c>
      <c r="AJ12" s="14">
        <v>0</v>
      </c>
      <c r="AK12" s="14">
        <v>14034107</v>
      </c>
      <c r="AL12" s="14"/>
    </row>
    <row r="13" spans="1:38" s="15" customFormat="1" ht="12.75">
      <c r="A13" s="31" t="s">
        <v>96</v>
      </c>
      <c r="B13" s="132" t="s">
        <v>519</v>
      </c>
      <c r="C13" s="41" t="s">
        <v>520</v>
      </c>
      <c r="D13" s="80">
        <v>271803638</v>
      </c>
      <c r="E13" s="81">
        <v>124276878</v>
      </c>
      <c r="F13" s="82">
        <f t="shared" si="0"/>
        <v>396080516</v>
      </c>
      <c r="G13" s="80">
        <v>271803638</v>
      </c>
      <c r="H13" s="81">
        <v>124276878</v>
      </c>
      <c r="I13" s="83">
        <f t="shared" si="1"/>
        <v>396080516</v>
      </c>
      <c r="J13" s="80">
        <v>0</v>
      </c>
      <c r="K13" s="81">
        <v>6464410</v>
      </c>
      <c r="L13" s="81">
        <f t="shared" si="2"/>
        <v>6464410</v>
      </c>
      <c r="M13" s="42">
        <f t="shared" si="3"/>
        <v>0.016320949248611865</v>
      </c>
      <c r="N13" s="108">
        <v>0</v>
      </c>
      <c r="O13" s="109">
        <v>0</v>
      </c>
      <c r="P13" s="110">
        <f t="shared" si="4"/>
        <v>0</v>
      </c>
      <c r="Q13" s="42">
        <f t="shared" si="5"/>
        <v>0</v>
      </c>
      <c r="R13" s="108">
        <v>0</v>
      </c>
      <c r="S13" s="110">
        <v>0</v>
      </c>
      <c r="T13" s="110">
        <f t="shared" si="6"/>
        <v>0</v>
      </c>
      <c r="U13" s="42">
        <f t="shared" si="7"/>
        <v>0</v>
      </c>
      <c r="V13" s="108">
        <v>0</v>
      </c>
      <c r="W13" s="110">
        <v>0</v>
      </c>
      <c r="X13" s="110">
        <f t="shared" si="8"/>
        <v>0</v>
      </c>
      <c r="Y13" s="42">
        <f t="shared" si="9"/>
        <v>0</v>
      </c>
      <c r="Z13" s="80">
        <v>0</v>
      </c>
      <c r="AA13" s="81">
        <v>6464410</v>
      </c>
      <c r="AB13" s="81">
        <f t="shared" si="10"/>
        <v>6464410</v>
      </c>
      <c r="AC13" s="42">
        <f t="shared" si="11"/>
        <v>0.016320949248611865</v>
      </c>
      <c r="AD13" s="80">
        <v>36666628</v>
      </c>
      <c r="AE13" s="81">
        <v>20859209</v>
      </c>
      <c r="AF13" s="81">
        <f t="shared" si="12"/>
        <v>57525837</v>
      </c>
      <c r="AG13" s="42">
        <f t="shared" si="13"/>
        <v>0.149040456525534</v>
      </c>
      <c r="AH13" s="42">
        <f t="shared" si="14"/>
        <v>-0.8876259723087558</v>
      </c>
      <c r="AI13" s="14">
        <v>385974643</v>
      </c>
      <c r="AJ13" s="14">
        <v>385974643</v>
      </c>
      <c r="AK13" s="14">
        <v>57525837</v>
      </c>
      <c r="AL13" s="14"/>
    </row>
    <row r="14" spans="1:38" s="15" customFormat="1" ht="12.75">
      <c r="A14" s="31" t="s">
        <v>115</v>
      </c>
      <c r="B14" s="132" t="s">
        <v>521</v>
      </c>
      <c r="C14" s="41" t="s">
        <v>522</v>
      </c>
      <c r="D14" s="80">
        <v>324729300</v>
      </c>
      <c r="E14" s="81">
        <v>33200000</v>
      </c>
      <c r="F14" s="82">
        <f t="shared" si="0"/>
        <v>357929300</v>
      </c>
      <c r="G14" s="80">
        <v>324729300</v>
      </c>
      <c r="H14" s="81">
        <v>33200000</v>
      </c>
      <c r="I14" s="83">
        <f t="shared" si="1"/>
        <v>357929300</v>
      </c>
      <c r="J14" s="80">
        <v>46459948</v>
      </c>
      <c r="K14" s="81">
        <v>272166</v>
      </c>
      <c r="L14" s="81">
        <f t="shared" si="2"/>
        <v>46732114</v>
      </c>
      <c r="M14" s="42">
        <f t="shared" si="3"/>
        <v>0.13056241553848763</v>
      </c>
      <c r="N14" s="108">
        <v>0</v>
      </c>
      <c r="O14" s="109">
        <v>0</v>
      </c>
      <c r="P14" s="110">
        <f t="shared" si="4"/>
        <v>0</v>
      </c>
      <c r="Q14" s="42">
        <f t="shared" si="5"/>
        <v>0</v>
      </c>
      <c r="R14" s="108">
        <v>0</v>
      </c>
      <c r="S14" s="110">
        <v>0</v>
      </c>
      <c r="T14" s="110">
        <f t="shared" si="6"/>
        <v>0</v>
      </c>
      <c r="U14" s="42">
        <f t="shared" si="7"/>
        <v>0</v>
      </c>
      <c r="V14" s="108">
        <v>0</v>
      </c>
      <c r="W14" s="110">
        <v>0</v>
      </c>
      <c r="X14" s="110">
        <f t="shared" si="8"/>
        <v>0</v>
      </c>
      <c r="Y14" s="42">
        <f t="shared" si="9"/>
        <v>0</v>
      </c>
      <c r="Z14" s="80">
        <v>46459948</v>
      </c>
      <c r="AA14" s="81">
        <v>272166</v>
      </c>
      <c r="AB14" s="81">
        <f t="shared" si="10"/>
        <v>46732114</v>
      </c>
      <c r="AC14" s="42">
        <f t="shared" si="11"/>
        <v>0.13056241553848763</v>
      </c>
      <c r="AD14" s="80">
        <v>40933665</v>
      </c>
      <c r="AE14" s="81">
        <v>2521178</v>
      </c>
      <c r="AF14" s="81">
        <f t="shared" si="12"/>
        <v>43454843</v>
      </c>
      <c r="AG14" s="42">
        <f t="shared" si="13"/>
        <v>0</v>
      </c>
      <c r="AH14" s="42">
        <f t="shared" si="14"/>
        <v>0.07541785388569933</v>
      </c>
      <c r="AI14" s="14">
        <v>0</v>
      </c>
      <c r="AJ14" s="14">
        <v>0</v>
      </c>
      <c r="AK14" s="14">
        <v>43454843</v>
      </c>
      <c r="AL14" s="14"/>
    </row>
    <row r="15" spans="1:38" s="60" customFormat="1" ht="12.75">
      <c r="A15" s="64"/>
      <c r="B15" s="65" t="s">
        <v>654</v>
      </c>
      <c r="C15" s="34"/>
      <c r="D15" s="84">
        <f>SUM(D9:D14)</f>
        <v>1532709229</v>
      </c>
      <c r="E15" s="85">
        <f>SUM(E9:E14)</f>
        <v>679945703</v>
      </c>
      <c r="F15" s="93">
        <f t="shared" si="0"/>
        <v>2212654932</v>
      </c>
      <c r="G15" s="84">
        <f>SUM(G9:G14)</f>
        <v>1532709229</v>
      </c>
      <c r="H15" s="85">
        <f>SUM(H9:H14)</f>
        <v>679945703</v>
      </c>
      <c r="I15" s="86">
        <f t="shared" si="1"/>
        <v>2212654932</v>
      </c>
      <c r="J15" s="84">
        <f>SUM(J9:J14)</f>
        <v>635616832</v>
      </c>
      <c r="K15" s="85">
        <f>SUM(K9:K14)</f>
        <v>49116386</v>
      </c>
      <c r="L15" s="85">
        <f t="shared" si="2"/>
        <v>684733218</v>
      </c>
      <c r="M15" s="46">
        <f t="shared" si="3"/>
        <v>0.3094622700074952</v>
      </c>
      <c r="N15" s="114">
        <f>SUM(N9:N14)</f>
        <v>0</v>
      </c>
      <c r="O15" s="115">
        <f>SUM(O9:O14)</f>
        <v>0</v>
      </c>
      <c r="P15" s="116">
        <f t="shared" si="4"/>
        <v>0</v>
      </c>
      <c r="Q15" s="46">
        <f t="shared" si="5"/>
        <v>0</v>
      </c>
      <c r="R15" s="114">
        <f>SUM(R9:R14)</f>
        <v>0</v>
      </c>
      <c r="S15" s="116">
        <f>SUM(S9:S14)</f>
        <v>0</v>
      </c>
      <c r="T15" s="116">
        <f t="shared" si="6"/>
        <v>0</v>
      </c>
      <c r="U15" s="46">
        <f t="shared" si="7"/>
        <v>0</v>
      </c>
      <c r="V15" s="114">
        <f>SUM(V9:V14)</f>
        <v>0</v>
      </c>
      <c r="W15" s="116">
        <f>SUM(W9:W14)</f>
        <v>0</v>
      </c>
      <c r="X15" s="116">
        <f t="shared" si="8"/>
        <v>0</v>
      </c>
      <c r="Y15" s="46">
        <f t="shared" si="9"/>
        <v>0</v>
      </c>
      <c r="Z15" s="84">
        <f>SUM(Z9:Z14)</f>
        <v>635616832</v>
      </c>
      <c r="AA15" s="85">
        <f>SUM(AA9:AA14)</f>
        <v>49116386</v>
      </c>
      <c r="AB15" s="85">
        <f t="shared" si="10"/>
        <v>684733218</v>
      </c>
      <c r="AC15" s="46">
        <f t="shared" si="11"/>
        <v>0.3094622700074952</v>
      </c>
      <c r="AD15" s="84">
        <f>SUM(AD9:AD14)</f>
        <v>678123296</v>
      </c>
      <c r="AE15" s="85">
        <f>SUM(AE9:AE14)</f>
        <v>96288002</v>
      </c>
      <c r="AF15" s="85">
        <f t="shared" si="12"/>
        <v>774411298</v>
      </c>
      <c r="AG15" s="46">
        <f t="shared" si="13"/>
        <v>0.24972057975946618</v>
      </c>
      <c r="AH15" s="46">
        <f t="shared" si="14"/>
        <v>-0.11580161631371244</v>
      </c>
      <c r="AI15" s="66">
        <f>SUM(AI9:AI14)</f>
        <v>3101111245</v>
      </c>
      <c r="AJ15" s="66">
        <f>SUM(AJ9:AJ14)</f>
        <v>3103818704</v>
      </c>
      <c r="AK15" s="66">
        <f>SUM(AK9:AK14)</f>
        <v>774411298</v>
      </c>
      <c r="AL15" s="66"/>
    </row>
    <row r="16" spans="1:38" s="15" customFormat="1" ht="12.75">
      <c r="A16" s="31" t="s">
        <v>96</v>
      </c>
      <c r="B16" s="132" t="s">
        <v>523</v>
      </c>
      <c r="C16" s="41" t="s">
        <v>524</v>
      </c>
      <c r="D16" s="80">
        <v>44187000</v>
      </c>
      <c r="E16" s="81">
        <v>38869695</v>
      </c>
      <c r="F16" s="82">
        <f t="shared" si="0"/>
        <v>83056695</v>
      </c>
      <c r="G16" s="80">
        <v>44187000</v>
      </c>
      <c r="H16" s="81">
        <v>38869695</v>
      </c>
      <c r="I16" s="83">
        <f t="shared" si="1"/>
        <v>83056695</v>
      </c>
      <c r="J16" s="80">
        <v>6878549</v>
      </c>
      <c r="K16" s="81">
        <v>0</v>
      </c>
      <c r="L16" s="81">
        <f t="shared" si="2"/>
        <v>6878549</v>
      </c>
      <c r="M16" s="42">
        <f t="shared" si="3"/>
        <v>0.08281751398848702</v>
      </c>
      <c r="N16" s="108">
        <v>0</v>
      </c>
      <c r="O16" s="109">
        <v>0</v>
      </c>
      <c r="P16" s="110">
        <f t="shared" si="4"/>
        <v>0</v>
      </c>
      <c r="Q16" s="42">
        <f t="shared" si="5"/>
        <v>0</v>
      </c>
      <c r="R16" s="108">
        <v>0</v>
      </c>
      <c r="S16" s="110">
        <v>0</v>
      </c>
      <c r="T16" s="110">
        <f t="shared" si="6"/>
        <v>0</v>
      </c>
      <c r="U16" s="42">
        <f t="shared" si="7"/>
        <v>0</v>
      </c>
      <c r="V16" s="108">
        <v>0</v>
      </c>
      <c r="W16" s="110">
        <v>0</v>
      </c>
      <c r="X16" s="110">
        <f t="shared" si="8"/>
        <v>0</v>
      </c>
      <c r="Y16" s="42">
        <f t="shared" si="9"/>
        <v>0</v>
      </c>
      <c r="Z16" s="80">
        <v>6878549</v>
      </c>
      <c r="AA16" s="81">
        <v>0</v>
      </c>
      <c r="AB16" s="81">
        <f t="shared" si="10"/>
        <v>6878549</v>
      </c>
      <c r="AC16" s="42">
        <f t="shared" si="11"/>
        <v>0.08281751398848702</v>
      </c>
      <c r="AD16" s="80">
        <v>7513260</v>
      </c>
      <c r="AE16" s="81">
        <v>9159487</v>
      </c>
      <c r="AF16" s="81">
        <f t="shared" si="12"/>
        <v>16672747</v>
      </c>
      <c r="AG16" s="42">
        <f t="shared" si="13"/>
        <v>0.21817416972300083</v>
      </c>
      <c r="AH16" s="42">
        <f t="shared" si="14"/>
        <v>-0.5874375710253386</v>
      </c>
      <c r="AI16" s="14">
        <v>76419436</v>
      </c>
      <c r="AJ16" s="14">
        <v>76419436</v>
      </c>
      <c r="AK16" s="14">
        <v>16672747</v>
      </c>
      <c r="AL16" s="14"/>
    </row>
    <row r="17" spans="1:38" s="15" customFormat="1" ht="12.75">
      <c r="A17" s="31" t="s">
        <v>96</v>
      </c>
      <c r="B17" s="132" t="s">
        <v>525</v>
      </c>
      <c r="C17" s="41" t="s">
        <v>526</v>
      </c>
      <c r="D17" s="80">
        <v>83397420</v>
      </c>
      <c r="E17" s="81">
        <v>70371401</v>
      </c>
      <c r="F17" s="82">
        <f t="shared" si="0"/>
        <v>153768821</v>
      </c>
      <c r="G17" s="80">
        <v>83397420</v>
      </c>
      <c r="H17" s="81">
        <v>70371401</v>
      </c>
      <c r="I17" s="83">
        <f t="shared" si="1"/>
        <v>153768821</v>
      </c>
      <c r="J17" s="80">
        <v>0</v>
      </c>
      <c r="K17" s="81">
        <v>0</v>
      </c>
      <c r="L17" s="81">
        <f t="shared" si="2"/>
        <v>0</v>
      </c>
      <c r="M17" s="42">
        <f t="shared" si="3"/>
        <v>0</v>
      </c>
      <c r="N17" s="108">
        <v>0</v>
      </c>
      <c r="O17" s="109">
        <v>0</v>
      </c>
      <c r="P17" s="110">
        <f t="shared" si="4"/>
        <v>0</v>
      </c>
      <c r="Q17" s="42">
        <f t="shared" si="5"/>
        <v>0</v>
      </c>
      <c r="R17" s="108">
        <v>0</v>
      </c>
      <c r="S17" s="110">
        <v>0</v>
      </c>
      <c r="T17" s="110">
        <f t="shared" si="6"/>
        <v>0</v>
      </c>
      <c r="U17" s="42">
        <f t="shared" si="7"/>
        <v>0</v>
      </c>
      <c r="V17" s="108">
        <v>0</v>
      </c>
      <c r="W17" s="110">
        <v>0</v>
      </c>
      <c r="X17" s="110">
        <f t="shared" si="8"/>
        <v>0</v>
      </c>
      <c r="Y17" s="42">
        <f t="shared" si="9"/>
        <v>0</v>
      </c>
      <c r="Z17" s="80">
        <v>0</v>
      </c>
      <c r="AA17" s="81">
        <v>0</v>
      </c>
      <c r="AB17" s="81">
        <f t="shared" si="10"/>
        <v>0</v>
      </c>
      <c r="AC17" s="42">
        <f t="shared" si="11"/>
        <v>0</v>
      </c>
      <c r="AD17" s="80">
        <v>21190568</v>
      </c>
      <c r="AE17" s="81">
        <v>0</v>
      </c>
      <c r="AF17" s="81">
        <f t="shared" si="12"/>
        <v>21190568</v>
      </c>
      <c r="AG17" s="42">
        <f t="shared" si="13"/>
        <v>0.1813576380402093</v>
      </c>
      <c r="AH17" s="42">
        <f t="shared" si="14"/>
        <v>-1</v>
      </c>
      <c r="AI17" s="14">
        <v>116844089</v>
      </c>
      <c r="AJ17" s="14">
        <v>116844089</v>
      </c>
      <c r="AK17" s="14">
        <v>21190568</v>
      </c>
      <c r="AL17" s="14"/>
    </row>
    <row r="18" spans="1:38" s="15" customFormat="1" ht="12.75">
      <c r="A18" s="31" t="s">
        <v>96</v>
      </c>
      <c r="B18" s="132" t="s">
        <v>527</v>
      </c>
      <c r="C18" s="41" t="s">
        <v>528</v>
      </c>
      <c r="D18" s="80">
        <v>328132468</v>
      </c>
      <c r="E18" s="81">
        <v>54826000</v>
      </c>
      <c r="F18" s="82">
        <f t="shared" si="0"/>
        <v>382958468</v>
      </c>
      <c r="G18" s="80">
        <v>328132468</v>
      </c>
      <c r="H18" s="81">
        <v>54826000</v>
      </c>
      <c r="I18" s="83">
        <f t="shared" si="1"/>
        <v>382958468</v>
      </c>
      <c r="J18" s="80">
        <v>38591712</v>
      </c>
      <c r="K18" s="81">
        <v>1139919</v>
      </c>
      <c r="L18" s="81">
        <f t="shared" si="2"/>
        <v>39731631</v>
      </c>
      <c r="M18" s="42">
        <f t="shared" si="3"/>
        <v>0.10374919036912379</v>
      </c>
      <c r="N18" s="108">
        <v>0</v>
      </c>
      <c r="O18" s="109">
        <v>0</v>
      </c>
      <c r="P18" s="110">
        <f t="shared" si="4"/>
        <v>0</v>
      </c>
      <c r="Q18" s="42">
        <f t="shared" si="5"/>
        <v>0</v>
      </c>
      <c r="R18" s="108">
        <v>0</v>
      </c>
      <c r="S18" s="110">
        <v>0</v>
      </c>
      <c r="T18" s="110">
        <f t="shared" si="6"/>
        <v>0</v>
      </c>
      <c r="U18" s="42">
        <f t="shared" si="7"/>
        <v>0</v>
      </c>
      <c r="V18" s="108">
        <v>0</v>
      </c>
      <c r="W18" s="110">
        <v>0</v>
      </c>
      <c r="X18" s="110">
        <f t="shared" si="8"/>
        <v>0</v>
      </c>
      <c r="Y18" s="42">
        <f t="shared" si="9"/>
        <v>0</v>
      </c>
      <c r="Z18" s="80">
        <v>38591712</v>
      </c>
      <c r="AA18" s="81">
        <v>1139919</v>
      </c>
      <c r="AB18" s="81">
        <f t="shared" si="10"/>
        <v>39731631</v>
      </c>
      <c r="AC18" s="42">
        <f t="shared" si="11"/>
        <v>0.10374919036912379</v>
      </c>
      <c r="AD18" s="80">
        <v>47195541</v>
      </c>
      <c r="AE18" s="81">
        <v>6448779</v>
      </c>
      <c r="AF18" s="81">
        <f t="shared" si="12"/>
        <v>53644320</v>
      </c>
      <c r="AG18" s="42">
        <f t="shared" si="13"/>
        <v>0.13039960158497044</v>
      </c>
      <c r="AH18" s="42">
        <f t="shared" si="14"/>
        <v>-0.25935064513819917</v>
      </c>
      <c r="AI18" s="14">
        <v>411384079</v>
      </c>
      <c r="AJ18" s="14">
        <v>443952662</v>
      </c>
      <c r="AK18" s="14">
        <v>53644320</v>
      </c>
      <c r="AL18" s="14"/>
    </row>
    <row r="19" spans="1:38" s="15" customFormat="1" ht="12.75">
      <c r="A19" s="31" t="s">
        <v>96</v>
      </c>
      <c r="B19" s="132" t="s">
        <v>529</v>
      </c>
      <c r="C19" s="41" t="s">
        <v>530</v>
      </c>
      <c r="D19" s="80">
        <v>166317000</v>
      </c>
      <c r="E19" s="81">
        <v>27847000</v>
      </c>
      <c r="F19" s="82">
        <f t="shared" si="0"/>
        <v>194164000</v>
      </c>
      <c r="G19" s="80">
        <v>166317000</v>
      </c>
      <c r="H19" s="81">
        <v>27847000</v>
      </c>
      <c r="I19" s="83">
        <f t="shared" si="1"/>
        <v>194164000</v>
      </c>
      <c r="J19" s="80">
        <v>33032972</v>
      </c>
      <c r="K19" s="81">
        <v>2597000</v>
      </c>
      <c r="L19" s="81">
        <f t="shared" si="2"/>
        <v>35629972</v>
      </c>
      <c r="M19" s="42">
        <f t="shared" si="3"/>
        <v>0.18350452195051606</v>
      </c>
      <c r="N19" s="108">
        <v>0</v>
      </c>
      <c r="O19" s="109">
        <v>0</v>
      </c>
      <c r="P19" s="110">
        <f t="shared" si="4"/>
        <v>0</v>
      </c>
      <c r="Q19" s="42">
        <f t="shared" si="5"/>
        <v>0</v>
      </c>
      <c r="R19" s="108">
        <v>0</v>
      </c>
      <c r="S19" s="110">
        <v>0</v>
      </c>
      <c r="T19" s="110">
        <f t="shared" si="6"/>
        <v>0</v>
      </c>
      <c r="U19" s="42">
        <f t="shared" si="7"/>
        <v>0</v>
      </c>
      <c r="V19" s="108">
        <v>0</v>
      </c>
      <c r="W19" s="110">
        <v>0</v>
      </c>
      <c r="X19" s="110">
        <f t="shared" si="8"/>
        <v>0</v>
      </c>
      <c r="Y19" s="42">
        <f t="shared" si="9"/>
        <v>0</v>
      </c>
      <c r="Z19" s="80">
        <v>33032972</v>
      </c>
      <c r="AA19" s="81">
        <v>2597000</v>
      </c>
      <c r="AB19" s="81">
        <f t="shared" si="10"/>
        <v>35629972</v>
      </c>
      <c r="AC19" s="42">
        <f t="shared" si="11"/>
        <v>0.18350452195051606</v>
      </c>
      <c r="AD19" s="80">
        <v>34463011</v>
      </c>
      <c r="AE19" s="81">
        <v>19707492</v>
      </c>
      <c r="AF19" s="81">
        <f t="shared" si="12"/>
        <v>54170503</v>
      </c>
      <c r="AG19" s="42">
        <f t="shared" si="13"/>
        <v>0.35129101361509485</v>
      </c>
      <c r="AH19" s="42">
        <f t="shared" si="14"/>
        <v>-0.34226248554494687</v>
      </c>
      <c r="AI19" s="14">
        <v>154204067</v>
      </c>
      <c r="AJ19" s="14">
        <v>154204067</v>
      </c>
      <c r="AK19" s="14">
        <v>54170503</v>
      </c>
      <c r="AL19" s="14"/>
    </row>
    <row r="20" spans="1:38" s="15" customFormat="1" ht="12.75">
      <c r="A20" s="31" t="s">
        <v>96</v>
      </c>
      <c r="B20" s="132" t="s">
        <v>531</v>
      </c>
      <c r="C20" s="41" t="s">
        <v>532</v>
      </c>
      <c r="D20" s="80">
        <v>115636209</v>
      </c>
      <c r="E20" s="81">
        <v>54800017</v>
      </c>
      <c r="F20" s="82">
        <f t="shared" si="0"/>
        <v>170436226</v>
      </c>
      <c r="G20" s="80">
        <v>115636209</v>
      </c>
      <c r="H20" s="81">
        <v>54800017</v>
      </c>
      <c r="I20" s="83">
        <f t="shared" si="1"/>
        <v>170436226</v>
      </c>
      <c r="J20" s="80">
        <v>15383852</v>
      </c>
      <c r="K20" s="81">
        <v>1350260</v>
      </c>
      <c r="L20" s="81">
        <f t="shared" si="2"/>
        <v>16734112</v>
      </c>
      <c r="M20" s="42">
        <f t="shared" si="3"/>
        <v>0.09818400930797423</v>
      </c>
      <c r="N20" s="108">
        <v>0</v>
      </c>
      <c r="O20" s="109">
        <v>0</v>
      </c>
      <c r="P20" s="110">
        <f t="shared" si="4"/>
        <v>0</v>
      </c>
      <c r="Q20" s="42">
        <f t="shared" si="5"/>
        <v>0</v>
      </c>
      <c r="R20" s="108">
        <v>0</v>
      </c>
      <c r="S20" s="110">
        <v>0</v>
      </c>
      <c r="T20" s="110">
        <f t="shared" si="6"/>
        <v>0</v>
      </c>
      <c r="U20" s="42">
        <f t="shared" si="7"/>
        <v>0</v>
      </c>
      <c r="V20" s="108">
        <v>0</v>
      </c>
      <c r="W20" s="110">
        <v>0</v>
      </c>
      <c r="X20" s="110">
        <f t="shared" si="8"/>
        <v>0</v>
      </c>
      <c r="Y20" s="42">
        <f t="shared" si="9"/>
        <v>0</v>
      </c>
      <c r="Z20" s="80">
        <v>15383852</v>
      </c>
      <c r="AA20" s="81">
        <v>1350260</v>
      </c>
      <c r="AB20" s="81">
        <f t="shared" si="10"/>
        <v>16734112</v>
      </c>
      <c r="AC20" s="42">
        <f t="shared" si="11"/>
        <v>0.09818400930797423</v>
      </c>
      <c r="AD20" s="80">
        <v>24562853</v>
      </c>
      <c r="AE20" s="81">
        <v>809212</v>
      </c>
      <c r="AF20" s="81">
        <f t="shared" si="12"/>
        <v>25372065</v>
      </c>
      <c r="AG20" s="42">
        <f t="shared" si="13"/>
        <v>0.20529523109349004</v>
      </c>
      <c r="AH20" s="42">
        <f t="shared" si="14"/>
        <v>-0.34045131919691995</v>
      </c>
      <c r="AI20" s="14">
        <v>123588185</v>
      </c>
      <c r="AJ20" s="14">
        <v>123588185</v>
      </c>
      <c r="AK20" s="14">
        <v>25372065</v>
      </c>
      <c r="AL20" s="14"/>
    </row>
    <row r="21" spans="1:38" s="15" customFormat="1" ht="12.75">
      <c r="A21" s="31" t="s">
        <v>115</v>
      </c>
      <c r="B21" s="132" t="s">
        <v>533</v>
      </c>
      <c r="C21" s="41" t="s">
        <v>534</v>
      </c>
      <c r="D21" s="80">
        <v>279033038</v>
      </c>
      <c r="E21" s="81">
        <v>133435000</v>
      </c>
      <c r="F21" s="83">
        <f t="shared" si="0"/>
        <v>412468038</v>
      </c>
      <c r="G21" s="80">
        <v>279033038</v>
      </c>
      <c r="H21" s="81">
        <v>133435000</v>
      </c>
      <c r="I21" s="83">
        <f t="shared" si="1"/>
        <v>412468038</v>
      </c>
      <c r="J21" s="80">
        <v>29433494</v>
      </c>
      <c r="K21" s="81">
        <v>1668318</v>
      </c>
      <c r="L21" s="81">
        <f t="shared" si="2"/>
        <v>31101812</v>
      </c>
      <c r="M21" s="42">
        <f t="shared" si="3"/>
        <v>0.07540417471086572</v>
      </c>
      <c r="N21" s="108">
        <v>0</v>
      </c>
      <c r="O21" s="109">
        <v>0</v>
      </c>
      <c r="P21" s="110">
        <f t="shared" si="4"/>
        <v>0</v>
      </c>
      <c r="Q21" s="42">
        <f t="shared" si="5"/>
        <v>0</v>
      </c>
      <c r="R21" s="108">
        <v>0</v>
      </c>
      <c r="S21" s="110">
        <v>0</v>
      </c>
      <c r="T21" s="110">
        <f t="shared" si="6"/>
        <v>0</v>
      </c>
      <c r="U21" s="42">
        <f t="shared" si="7"/>
        <v>0</v>
      </c>
      <c r="V21" s="108">
        <v>0</v>
      </c>
      <c r="W21" s="110">
        <v>0</v>
      </c>
      <c r="X21" s="110">
        <f t="shared" si="8"/>
        <v>0</v>
      </c>
      <c r="Y21" s="42">
        <f t="shared" si="9"/>
        <v>0</v>
      </c>
      <c r="Z21" s="80">
        <v>29433494</v>
      </c>
      <c r="AA21" s="81">
        <v>1668318</v>
      </c>
      <c r="AB21" s="81">
        <f t="shared" si="10"/>
        <v>31101812</v>
      </c>
      <c r="AC21" s="42">
        <f t="shared" si="11"/>
        <v>0.07540417471086572</v>
      </c>
      <c r="AD21" s="80">
        <v>2663466</v>
      </c>
      <c r="AE21" s="81">
        <v>18435394</v>
      </c>
      <c r="AF21" s="81">
        <f t="shared" si="12"/>
        <v>21098860</v>
      </c>
      <c r="AG21" s="42">
        <f t="shared" si="13"/>
        <v>0</v>
      </c>
      <c r="AH21" s="42">
        <f t="shared" si="14"/>
        <v>0.47409916933900687</v>
      </c>
      <c r="AI21" s="14">
        <v>0</v>
      </c>
      <c r="AJ21" s="14">
        <v>0</v>
      </c>
      <c r="AK21" s="14">
        <v>21098860</v>
      </c>
      <c r="AL21" s="14"/>
    </row>
    <row r="22" spans="1:38" s="60" customFormat="1" ht="12.75">
      <c r="A22" s="64"/>
      <c r="B22" s="65" t="s">
        <v>655</v>
      </c>
      <c r="C22" s="34"/>
      <c r="D22" s="84">
        <f>SUM(D16:D21)</f>
        <v>1016703135</v>
      </c>
      <c r="E22" s="85">
        <f>SUM(E16:E21)</f>
        <v>380149113</v>
      </c>
      <c r="F22" s="93">
        <f t="shared" si="0"/>
        <v>1396852248</v>
      </c>
      <c r="G22" s="84">
        <f>SUM(G16:G21)</f>
        <v>1016703135</v>
      </c>
      <c r="H22" s="85">
        <f>SUM(H16:H21)</f>
        <v>380149113</v>
      </c>
      <c r="I22" s="86">
        <f t="shared" si="1"/>
        <v>1396852248</v>
      </c>
      <c r="J22" s="84">
        <f>SUM(J16:J21)</f>
        <v>123320579</v>
      </c>
      <c r="K22" s="85">
        <f>SUM(K16:K21)</f>
        <v>6755497</v>
      </c>
      <c r="L22" s="85">
        <f t="shared" si="2"/>
        <v>130076076</v>
      </c>
      <c r="M22" s="46">
        <f t="shared" si="3"/>
        <v>0.09312085525598124</v>
      </c>
      <c r="N22" s="114">
        <f>SUM(N16:N21)</f>
        <v>0</v>
      </c>
      <c r="O22" s="115">
        <f>SUM(O16:O21)</f>
        <v>0</v>
      </c>
      <c r="P22" s="116">
        <f t="shared" si="4"/>
        <v>0</v>
      </c>
      <c r="Q22" s="46">
        <f t="shared" si="5"/>
        <v>0</v>
      </c>
      <c r="R22" s="114">
        <f>SUM(R16:R21)</f>
        <v>0</v>
      </c>
      <c r="S22" s="116">
        <f>SUM(S16:S21)</f>
        <v>0</v>
      </c>
      <c r="T22" s="116">
        <f t="shared" si="6"/>
        <v>0</v>
      </c>
      <c r="U22" s="46">
        <f t="shared" si="7"/>
        <v>0</v>
      </c>
      <c r="V22" s="114">
        <f>SUM(V16:V21)</f>
        <v>0</v>
      </c>
      <c r="W22" s="116">
        <f>SUM(W16:W21)</f>
        <v>0</v>
      </c>
      <c r="X22" s="116">
        <f t="shared" si="8"/>
        <v>0</v>
      </c>
      <c r="Y22" s="46">
        <f t="shared" si="9"/>
        <v>0</v>
      </c>
      <c r="Z22" s="84">
        <f>SUM(Z16:Z21)</f>
        <v>123320579</v>
      </c>
      <c r="AA22" s="85">
        <f>SUM(AA16:AA21)</f>
        <v>6755497</v>
      </c>
      <c r="AB22" s="85">
        <f t="shared" si="10"/>
        <v>130076076</v>
      </c>
      <c r="AC22" s="46">
        <f t="shared" si="11"/>
        <v>0.09312085525598124</v>
      </c>
      <c r="AD22" s="84">
        <f>SUM(AD16:AD21)</f>
        <v>137588699</v>
      </c>
      <c r="AE22" s="85">
        <f>SUM(AE16:AE21)</f>
        <v>54560364</v>
      </c>
      <c r="AF22" s="85">
        <f t="shared" si="12"/>
        <v>192149063</v>
      </c>
      <c r="AG22" s="46">
        <f t="shared" si="13"/>
        <v>0.21774748918412407</v>
      </c>
      <c r="AH22" s="46">
        <f t="shared" si="14"/>
        <v>-0.32304600413273943</v>
      </c>
      <c r="AI22" s="66">
        <f>SUM(AI16:AI21)</f>
        <v>882439856</v>
      </c>
      <c r="AJ22" s="66">
        <f>SUM(AJ16:AJ21)</f>
        <v>915008439</v>
      </c>
      <c r="AK22" s="66">
        <f>SUM(AK16:AK21)</f>
        <v>192149063</v>
      </c>
      <c r="AL22" s="66"/>
    </row>
    <row r="23" spans="1:38" s="15" customFormat="1" ht="12.75">
      <c r="A23" s="31" t="s">
        <v>96</v>
      </c>
      <c r="B23" s="132" t="s">
        <v>535</v>
      </c>
      <c r="C23" s="41" t="s">
        <v>536</v>
      </c>
      <c r="D23" s="80">
        <v>35141011</v>
      </c>
      <c r="E23" s="81">
        <v>97064246</v>
      </c>
      <c r="F23" s="82">
        <f t="shared" si="0"/>
        <v>132205257</v>
      </c>
      <c r="G23" s="80">
        <v>35141011</v>
      </c>
      <c r="H23" s="81">
        <v>97064246</v>
      </c>
      <c r="I23" s="83">
        <f t="shared" si="1"/>
        <v>132205257</v>
      </c>
      <c r="J23" s="80">
        <v>0</v>
      </c>
      <c r="K23" s="81">
        <v>0</v>
      </c>
      <c r="L23" s="81">
        <f t="shared" si="2"/>
        <v>0</v>
      </c>
      <c r="M23" s="42">
        <f t="shared" si="3"/>
        <v>0</v>
      </c>
      <c r="N23" s="108">
        <v>0</v>
      </c>
      <c r="O23" s="109">
        <v>0</v>
      </c>
      <c r="P23" s="110">
        <f t="shared" si="4"/>
        <v>0</v>
      </c>
      <c r="Q23" s="42">
        <f t="shared" si="5"/>
        <v>0</v>
      </c>
      <c r="R23" s="108">
        <v>0</v>
      </c>
      <c r="S23" s="110">
        <v>0</v>
      </c>
      <c r="T23" s="110">
        <f t="shared" si="6"/>
        <v>0</v>
      </c>
      <c r="U23" s="42">
        <f t="shared" si="7"/>
        <v>0</v>
      </c>
      <c r="V23" s="108">
        <v>0</v>
      </c>
      <c r="W23" s="110">
        <v>0</v>
      </c>
      <c r="X23" s="110">
        <f t="shared" si="8"/>
        <v>0</v>
      </c>
      <c r="Y23" s="42">
        <f t="shared" si="9"/>
        <v>0</v>
      </c>
      <c r="Z23" s="80">
        <v>0</v>
      </c>
      <c r="AA23" s="81">
        <v>0</v>
      </c>
      <c r="AB23" s="81">
        <f t="shared" si="10"/>
        <v>0</v>
      </c>
      <c r="AC23" s="42">
        <f t="shared" si="11"/>
        <v>0</v>
      </c>
      <c r="AD23" s="80">
        <v>0</v>
      </c>
      <c r="AE23" s="81">
        <v>0</v>
      </c>
      <c r="AF23" s="81">
        <f t="shared" si="12"/>
        <v>0</v>
      </c>
      <c r="AG23" s="42">
        <f t="shared" si="13"/>
        <v>0</v>
      </c>
      <c r="AH23" s="42">
        <f t="shared" si="14"/>
        <v>0</v>
      </c>
      <c r="AI23" s="14">
        <v>0</v>
      </c>
      <c r="AJ23" s="14">
        <v>0</v>
      </c>
      <c r="AK23" s="14">
        <v>0</v>
      </c>
      <c r="AL23" s="14"/>
    </row>
    <row r="24" spans="1:38" s="15" customFormat="1" ht="12.75">
      <c r="A24" s="31" t="s">
        <v>96</v>
      </c>
      <c r="B24" s="132" t="s">
        <v>537</v>
      </c>
      <c r="C24" s="41" t="s">
        <v>538</v>
      </c>
      <c r="D24" s="80">
        <v>162296000</v>
      </c>
      <c r="E24" s="81">
        <v>191130000</v>
      </c>
      <c r="F24" s="82">
        <f t="shared" si="0"/>
        <v>353426000</v>
      </c>
      <c r="G24" s="80">
        <v>162296000</v>
      </c>
      <c r="H24" s="81">
        <v>191130000</v>
      </c>
      <c r="I24" s="83">
        <f t="shared" si="1"/>
        <v>353426000</v>
      </c>
      <c r="J24" s="80">
        <v>22931295</v>
      </c>
      <c r="K24" s="81">
        <v>0</v>
      </c>
      <c r="L24" s="81">
        <f t="shared" si="2"/>
        <v>22931295</v>
      </c>
      <c r="M24" s="42">
        <f t="shared" si="3"/>
        <v>0.0648828750572963</v>
      </c>
      <c r="N24" s="108">
        <v>0</v>
      </c>
      <c r="O24" s="109">
        <v>0</v>
      </c>
      <c r="P24" s="110">
        <f t="shared" si="4"/>
        <v>0</v>
      </c>
      <c r="Q24" s="42">
        <f t="shared" si="5"/>
        <v>0</v>
      </c>
      <c r="R24" s="108">
        <v>0</v>
      </c>
      <c r="S24" s="110">
        <v>0</v>
      </c>
      <c r="T24" s="110">
        <f t="shared" si="6"/>
        <v>0</v>
      </c>
      <c r="U24" s="42">
        <f t="shared" si="7"/>
        <v>0</v>
      </c>
      <c r="V24" s="108">
        <v>0</v>
      </c>
      <c r="W24" s="110">
        <v>0</v>
      </c>
      <c r="X24" s="110">
        <f t="shared" si="8"/>
        <v>0</v>
      </c>
      <c r="Y24" s="42">
        <f t="shared" si="9"/>
        <v>0</v>
      </c>
      <c r="Z24" s="80">
        <v>22931295</v>
      </c>
      <c r="AA24" s="81">
        <v>0</v>
      </c>
      <c r="AB24" s="81">
        <f t="shared" si="10"/>
        <v>22931295</v>
      </c>
      <c r="AC24" s="42">
        <f t="shared" si="11"/>
        <v>0.0648828750572963</v>
      </c>
      <c r="AD24" s="80">
        <v>15808516</v>
      </c>
      <c r="AE24" s="81">
        <v>0</v>
      </c>
      <c r="AF24" s="81">
        <f t="shared" si="12"/>
        <v>15808516</v>
      </c>
      <c r="AG24" s="42">
        <f t="shared" si="13"/>
        <v>0</v>
      </c>
      <c r="AH24" s="42">
        <f t="shared" si="14"/>
        <v>0.4505659481256812</v>
      </c>
      <c r="AI24" s="14">
        <v>0</v>
      </c>
      <c r="AJ24" s="14">
        <v>0</v>
      </c>
      <c r="AK24" s="14">
        <v>15808516</v>
      </c>
      <c r="AL24" s="14"/>
    </row>
    <row r="25" spans="1:38" s="15" customFormat="1" ht="12.75">
      <c r="A25" s="31" t="s">
        <v>96</v>
      </c>
      <c r="B25" s="132" t="s">
        <v>539</v>
      </c>
      <c r="C25" s="41" t="s">
        <v>540</v>
      </c>
      <c r="D25" s="80">
        <v>69163926</v>
      </c>
      <c r="E25" s="81">
        <v>38294915</v>
      </c>
      <c r="F25" s="82">
        <f t="shared" si="0"/>
        <v>107458841</v>
      </c>
      <c r="G25" s="80">
        <v>69163926</v>
      </c>
      <c r="H25" s="81">
        <v>38294915</v>
      </c>
      <c r="I25" s="83">
        <f t="shared" si="1"/>
        <v>107458841</v>
      </c>
      <c r="J25" s="80">
        <v>0</v>
      </c>
      <c r="K25" s="81">
        <v>0</v>
      </c>
      <c r="L25" s="81">
        <f t="shared" si="2"/>
        <v>0</v>
      </c>
      <c r="M25" s="42">
        <f t="shared" si="3"/>
        <v>0</v>
      </c>
      <c r="N25" s="108">
        <v>0</v>
      </c>
      <c r="O25" s="109">
        <v>0</v>
      </c>
      <c r="P25" s="110">
        <f t="shared" si="4"/>
        <v>0</v>
      </c>
      <c r="Q25" s="42">
        <f t="shared" si="5"/>
        <v>0</v>
      </c>
      <c r="R25" s="108">
        <v>0</v>
      </c>
      <c r="S25" s="110">
        <v>0</v>
      </c>
      <c r="T25" s="110">
        <f t="shared" si="6"/>
        <v>0</v>
      </c>
      <c r="U25" s="42">
        <f t="shared" si="7"/>
        <v>0</v>
      </c>
      <c r="V25" s="108">
        <v>0</v>
      </c>
      <c r="W25" s="110">
        <v>0</v>
      </c>
      <c r="X25" s="110">
        <f t="shared" si="8"/>
        <v>0</v>
      </c>
      <c r="Y25" s="42">
        <f t="shared" si="9"/>
        <v>0</v>
      </c>
      <c r="Z25" s="80">
        <v>0</v>
      </c>
      <c r="AA25" s="81">
        <v>0</v>
      </c>
      <c r="AB25" s="81">
        <f t="shared" si="10"/>
        <v>0</v>
      </c>
      <c r="AC25" s="42">
        <f t="shared" si="11"/>
        <v>0</v>
      </c>
      <c r="AD25" s="80">
        <v>10419615</v>
      </c>
      <c r="AE25" s="81">
        <v>3612688</v>
      </c>
      <c r="AF25" s="81">
        <f t="shared" si="12"/>
        <v>14032303</v>
      </c>
      <c r="AG25" s="42">
        <f t="shared" si="13"/>
        <v>0.12329913452501823</v>
      </c>
      <c r="AH25" s="42">
        <f t="shared" si="14"/>
        <v>-1</v>
      </c>
      <c r="AI25" s="14">
        <v>113806987</v>
      </c>
      <c r="AJ25" s="14">
        <v>113806987</v>
      </c>
      <c r="AK25" s="14">
        <v>14032303</v>
      </c>
      <c r="AL25" s="14"/>
    </row>
    <row r="26" spans="1:38" s="15" customFormat="1" ht="12.75">
      <c r="A26" s="31" t="s">
        <v>96</v>
      </c>
      <c r="B26" s="132" t="s">
        <v>541</v>
      </c>
      <c r="C26" s="41" t="s">
        <v>542</v>
      </c>
      <c r="D26" s="80">
        <v>74681103</v>
      </c>
      <c r="E26" s="81">
        <v>28604000</v>
      </c>
      <c r="F26" s="82">
        <f t="shared" si="0"/>
        <v>103285103</v>
      </c>
      <c r="G26" s="80">
        <v>74681103</v>
      </c>
      <c r="H26" s="81">
        <v>28604000</v>
      </c>
      <c r="I26" s="83">
        <f t="shared" si="1"/>
        <v>103285103</v>
      </c>
      <c r="J26" s="80">
        <v>10762667</v>
      </c>
      <c r="K26" s="81">
        <v>2272463</v>
      </c>
      <c r="L26" s="81">
        <f t="shared" si="2"/>
        <v>13035130</v>
      </c>
      <c r="M26" s="42">
        <f t="shared" si="3"/>
        <v>0.1262053250796487</v>
      </c>
      <c r="N26" s="108">
        <v>0</v>
      </c>
      <c r="O26" s="109">
        <v>0</v>
      </c>
      <c r="P26" s="110">
        <f t="shared" si="4"/>
        <v>0</v>
      </c>
      <c r="Q26" s="42">
        <f t="shared" si="5"/>
        <v>0</v>
      </c>
      <c r="R26" s="108">
        <v>0</v>
      </c>
      <c r="S26" s="110">
        <v>0</v>
      </c>
      <c r="T26" s="110">
        <f t="shared" si="6"/>
        <v>0</v>
      </c>
      <c r="U26" s="42">
        <f t="shared" si="7"/>
        <v>0</v>
      </c>
      <c r="V26" s="108">
        <v>0</v>
      </c>
      <c r="W26" s="110">
        <v>0</v>
      </c>
      <c r="X26" s="110">
        <f t="shared" si="8"/>
        <v>0</v>
      </c>
      <c r="Y26" s="42">
        <f t="shared" si="9"/>
        <v>0</v>
      </c>
      <c r="Z26" s="80">
        <v>10762667</v>
      </c>
      <c r="AA26" s="81">
        <v>2272463</v>
      </c>
      <c r="AB26" s="81">
        <f t="shared" si="10"/>
        <v>13035130</v>
      </c>
      <c r="AC26" s="42">
        <f t="shared" si="11"/>
        <v>0.1262053250796487</v>
      </c>
      <c r="AD26" s="80">
        <v>10877667</v>
      </c>
      <c r="AE26" s="81">
        <v>1646055</v>
      </c>
      <c r="AF26" s="81">
        <f t="shared" si="12"/>
        <v>12523722</v>
      </c>
      <c r="AG26" s="42">
        <f t="shared" si="13"/>
        <v>0.16114562309752362</v>
      </c>
      <c r="AH26" s="42">
        <f t="shared" si="14"/>
        <v>0.040835144695802184</v>
      </c>
      <c r="AI26" s="14">
        <v>77716799</v>
      </c>
      <c r="AJ26" s="14">
        <v>77716799</v>
      </c>
      <c r="AK26" s="14">
        <v>12523722</v>
      </c>
      <c r="AL26" s="14"/>
    </row>
    <row r="27" spans="1:38" s="15" customFormat="1" ht="12.75">
      <c r="A27" s="31" t="s">
        <v>96</v>
      </c>
      <c r="B27" s="132" t="s">
        <v>543</v>
      </c>
      <c r="C27" s="41" t="s">
        <v>544</v>
      </c>
      <c r="D27" s="80">
        <v>10492559</v>
      </c>
      <c r="E27" s="81">
        <v>9120100</v>
      </c>
      <c r="F27" s="82">
        <f t="shared" si="0"/>
        <v>19612659</v>
      </c>
      <c r="G27" s="80">
        <v>10492559</v>
      </c>
      <c r="H27" s="81">
        <v>9120100</v>
      </c>
      <c r="I27" s="83">
        <f t="shared" si="1"/>
        <v>19612659</v>
      </c>
      <c r="J27" s="80">
        <v>0</v>
      </c>
      <c r="K27" s="81">
        <v>0</v>
      </c>
      <c r="L27" s="81">
        <f t="shared" si="2"/>
        <v>0</v>
      </c>
      <c r="M27" s="42">
        <f t="shared" si="3"/>
        <v>0</v>
      </c>
      <c r="N27" s="108">
        <v>0</v>
      </c>
      <c r="O27" s="109">
        <v>0</v>
      </c>
      <c r="P27" s="110">
        <f t="shared" si="4"/>
        <v>0</v>
      </c>
      <c r="Q27" s="42">
        <f t="shared" si="5"/>
        <v>0</v>
      </c>
      <c r="R27" s="108">
        <v>0</v>
      </c>
      <c r="S27" s="110">
        <v>0</v>
      </c>
      <c r="T27" s="110">
        <f t="shared" si="6"/>
        <v>0</v>
      </c>
      <c r="U27" s="42">
        <f t="shared" si="7"/>
        <v>0</v>
      </c>
      <c r="V27" s="108">
        <v>0</v>
      </c>
      <c r="W27" s="110">
        <v>0</v>
      </c>
      <c r="X27" s="110">
        <f t="shared" si="8"/>
        <v>0</v>
      </c>
      <c r="Y27" s="42">
        <f t="shared" si="9"/>
        <v>0</v>
      </c>
      <c r="Z27" s="80">
        <v>0</v>
      </c>
      <c r="AA27" s="81">
        <v>0</v>
      </c>
      <c r="AB27" s="81">
        <f t="shared" si="10"/>
        <v>0</v>
      </c>
      <c r="AC27" s="42">
        <f t="shared" si="11"/>
        <v>0</v>
      </c>
      <c r="AD27" s="80">
        <v>2269623</v>
      </c>
      <c r="AE27" s="81">
        <v>13328</v>
      </c>
      <c r="AF27" s="81">
        <f t="shared" si="12"/>
        <v>2282951</v>
      </c>
      <c r="AG27" s="42">
        <f t="shared" si="13"/>
        <v>0.2623177065379754</v>
      </c>
      <c r="AH27" s="42">
        <f t="shared" si="14"/>
        <v>-1</v>
      </c>
      <c r="AI27" s="14">
        <v>8703000</v>
      </c>
      <c r="AJ27" s="14">
        <v>8703000</v>
      </c>
      <c r="AK27" s="14">
        <v>2282951</v>
      </c>
      <c r="AL27" s="14"/>
    </row>
    <row r="28" spans="1:38" s="15" customFormat="1" ht="12.75">
      <c r="A28" s="31" t="s">
        <v>96</v>
      </c>
      <c r="B28" s="132" t="s">
        <v>545</v>
      </c>
      <c r="C28" s="41" t="s">
        <v>546</v>
      </c>
      <c r="D28" s="80">
        <v>120107003</v>
      </c>
      <c r="E28" s="81">
        <v>13093000</v>
      </c>
      <c r="F28" s="82">
        <f t="shared" si="0"/>
        <v>133200003</v>
      </c>
      <c r="G28" s="80">
        <v>142120775</v>
      </c>
      <c r="H28" s="81">
        <v>13093000</v>
      </c>
      <c r="I28" s="83">
        <f t="shared" si="1"/>
        <v>155213775</v>
      </c>
      <c r="J28" s="80">
        <v>14144568</v>
      </c>
      <c r="K28" s="81">
        <v>3808285</v>
      </c>
      <c r="L28" s="81">
        <f t="shared" si="2"/>
        <v>17952853</v>
      </c>
      <c r="M28" s="42">
        <f t="shared" si="3"/>
        <v>0.1347811756430666</v>
      </c>
      <c r="N28" s="108">
        <v>0</v>
      </c>
      <c r="O28" s="109">
        <v>0</v>
      </c>
      <c r="P28" s="110">
        <f t="shared" si="4"/>
        <v>0</v>
      </c>
      <c r="Q28" s="42">
        <f t="shared" si="5"/>
        <v>0</v>
      </c>
      <c r="R28" s="108">
        <v>0</v>
      </c>
      <c r="S28" s="110">
        <v>0</v>
      </c>
      <c r="T28" s="110">
        <f t="shared" si="6"/>
        <v>0</v>
      </c>
      <c r="U28" s="42">
        <f t="shared" si="7"/>
        <v>0</v>
      </c>
      <c r="V28" s="108">
        <v>0</v>
      </c>
      <c r="W28" s="110">
        <v>0</v>
      </c>
      <c r="X28" s="110">
        <f t="shared" si="8"/>
        <v>0</v>
      </c>
      <c r="Y28" s="42">
        <f t="shared" si="9"/>
        <v>0</v>
      </c>
      <c r="Z28" s="80">
        <v>14144568</v>
      </c>
      <c r="AA28" s="81">
        <v>3808285</v>
      </c>
      <c r="AB28" s="81">
        <f t="shared" si="10"/>
        <v>17952853</v>
      </c>
      <c r="AC28" s="42">
        <f t="shared" si="11"/>
        <v>0.1347811756430666</v>
      </c>
      <c r="AD28" s="80">
        <v>10838905</v>
      </c>
      <c r="AE28" s="81">
        <v>54910</v>
      </c>
      <c r="AF28" s="81">
        <f t="shared" si="12"/>
        <v>10893815</v>
      </c>
      <c r="AG28" s="42">
        <f t="shared" si="13"/>
        <v>0</v>
      </c>
      <c r="AH28" s="42">
        <f t="shared" si="14"/>
        <v>0.6479858525227389</v>
      </c>
      <c r="AI28" s="14">
        <v>0</v>
      </c>
      <c r="AJ28" s="14">
        <v>0</v>
      </c>
      <c r="AK28" s="14">
        <v>10893815</v>
      </c>
      <c r="AL28" s="14"/>
    </row>
    <row r="29" spans="1:38" s="15" customFormat="1" ht="12.75">
      <c r="A29" s="31" t="s">
        <v>115</v>
      </c>
      <c r="B29" s="132" t="s">
        <v>547</v>
      </c>
      <c r="C29" s="41" t="s">
        <v>548</v>
      </c>
      <c r="D29" s="80">
        <v>153098859</v>
      </c>
      <c r="E29" s="81">
        <v>104168793</v>
      </c>
      <c r="F29" s="82">
        <f t="shared" si="0"/>
        <v>257267652</v>
      </c>
      <c r="G29" s="80">
        <v>153098859</v>
      </c>
      <c r="H29" s="81">
        <v>104168793</v>
      </c>
      <c r="I29" s="83">
        <f t="shared" si="1"/>
        <v>257267652</v>
      </c>
      <c r="J29" s="80">
        <v>0</v>
      </c>
      <c r="K29" s="81">
        <v>0</v>
      </c>
      <c r="L29" s="81">
        <f t="shared" si="2"/>
        <v>0</v>
      </c>
      <c r="M29" s="42">
        <f t="shared" si="3"/>
        <v>0</v>
      </c>
      <c r="N29" s="108">
        <v>0</v>
      </c>
      <c r="O29" s="109">
        <v>0</v>
      </c>
      <c r="P29" s="110">
        <f t="shared" si="4"/>
        <v>0</v>
      </c>
      <c r="Q29" s="42">
        <f t="shared" si="5"/>
        <v>0</v>
      </c>
      <c r="R29" s="108">
        <v>0</v>
      </c>
      <c r="S29" s="110">
        <v>0</v>
      </c>
      <c r="T29" s="110">
        <f t="shared" si="6"/>
        <v>0</v>
      </c>
      <c r="U29" s="42">
        <f t="shared" si="7"/>
        <v>0</v>
      </c>
      <c r="V29" s="108">
        <v>0</v>
      </c>
      <c r="W29" s="110">
        <v>0</v>
      </c>
      <c r="X29" s="110">
        <f t="shared" si="8"/>
        <v>0</v>
      </c>
      <c r="Y29" s="42">
        <f t="shared" si="9"/>
        <v>0</v>
      </c>
      <c r="Z29" s="80">
        <v>0</v>
      </c>
      <c r="AA29" s="81">
        <v>0</v>
      </c>
      <c r="AB29" s="81">
        <f t="shared" si="10"/>
        <v>0</v>
      </c>
      <c r="AC29" s="42">
        <f t="shared" si="11"/>
        <v>0</v>
      </c>
      <c r="AD29" s="80">
        <v>13767401</v>
      </c>
      <c r="AE29" s="81">
        <v>5083803</v>
      </c>
      <c r="AF29" s="81">
        <f t="shared" si="12"/>
        <v>18851204</v>
      </c>
      <c r="AG29" s="42">
        <f t="shared" si="13"/>
        <v>0.10159960654090444</v>
      </c>
      <c r="AH29" s="42">
        <f t="shared" si="14"/>
        <v>-1</v>
      </c>
      <c r="AI29" s="14">
        <v>185544065</v>
      </c>
      <c r="AJ29" s="14">
        <v>185544065</v>
      </c>
      <c r="AK29" s="14">
        <v>18851204</v>
      </c>
      <c r="AL29" s="14"/>
    </row>
    <row r="30" spans="1:38" s="60" customFormat="1" ht="12.75">
      <c r="A30" s="64"/>
      <c r="B30" s="65" t="s">
        <v>656</v>
      </c>
      <c r="C30" s="34"/>
      <c r="D30" s="84">
        <f>SUM(D23:D29)</f>
        <v>624980461</v>
      </c>
      <c r="E30" s="85">
        <f>SUM(E23:E29)</f>
        <v>481475054</v>
      </c>
      <c r="F30" s="93">
        <f t="shared" si="0"/>
        <v>1106455515</v>
      </c>
      <c r="G30" s="84">
        <f>SUM(G23:G29)</f>
        <v>646994233</v>
      </c>
      <c r="H30" s="85">
        <f>SUM(H23:H29)</f>
        <v>481475054</v>
      </c>
      <c r="I30" s="86">
        <f t="shared" si="1"/>
        <v>1128469287</v>
      </c>
      <c r="J30" s="84">
        <f>SUM(J23:J29)</f>
        <v>47838530</v>
      </c>
      <c r="K30" s="85">
        <f>SUM(K23:K29)</f>
        <v>6080748</v>
      </c>
      <c r="L30" s="85">
        <f t="shared" si="2"/>
        <v>53919278</v>
      </c>
      <c r="M30" s="46">
        <f t="shared" si="3"/>
        <v>0.04873153711923068</v>
      </c>
      <c r="N30" s="114">
        <f>SUM(N23:N29)</f>
        <v>0</v>
      </c>
      <c r="O30" s="115">
        <f>SUM(O23:O29)</f>
        <v>0</v>
      </c>
      <c r="P30" s="116">
        <f t="shared" si="4"/>
        <v>0</v>
      </c>
      <c r="Q30" s="46">
        <f t="shared" si="5"/>
        <v>0</v>
      </c>
      <c r="R30" s="114">
        <f>SUM(R23:R29)</f>
        <v>0</v>
      </c>
      <c r="S30" s="116">
        <f>SUM(S23:S29)</f>
        <v>0</v>
      </c>
      <c r="T30" s="116">
        <f t="shared" si="6"/>
        <v>0</v>
      </c>
      <c r="U30" s="46">
        <f t="shared" si="7"/>
        <v>0</v>
      </c>
      <c r="V30" s="114">
        <f>SUM(V23:V29)</f>
        <v>0</v>
      </c>
      <c r="W30" s="116">
        <f>SUM(W23:W29)</f>
        <v>0</v>
      </c>
      <c r="X30" s="116">
        <f t="shared" si="8"/>
        <v>0</v>
      </c>
      <c r="Y30" s="46">
        <f t="shared" si="9"/>
        <v>0</v>
      </c>
      <c r="Z30" s="84">
        <f>SUM(Z23:Z29)</f>
        <v>47838530</v>
      </c>
      <c r="AA30" s="85">
        <f>SUM(AA23:AA29)</f>
        <v>6080748</v>
      </c>
      <c r="AB30" s="85">
        <f t="shared" si="10"/>
        <v>53919278</v>
      </c>
      <c r="AC30" s="46">
        <f t="shared" si="11"/>
        <v>0.04873153711923068</v>
      </c>
      <c r="AD30" s="84">
        <f>SUM(AD23:AD29)</f>
        <v>63981727</v>
      </c>
      <c r="AE30" s="85">
        <f>SUM(AE23:AE29)</f>
        <v>10410784</v>
      </c>
      <c r="AF30" s="85">
        <f t="shared" si="12"/>
        <v>74392511</v>
      </c>
      <c r="AG30" s="46">
        <f t="shared" si="13"/>
        <v>0.19284119265921415</v>
      </c>
      <c r="AH30" s="46">
        <f t="shared" si="14"/>
        <v>-0.2752055647106736</v>
      </c>
      <c r="AI30" s="66">
        <f>SUM(AI23:AI29)</f>
        <v>385770851</v>
      </c>
      <c r="AJ30" s="66">
        <f>SUM(AJ23:AJ29)</f>
        <v>385770851</v>
      </c>
      <c r="AK30" s="66">
        <f>SUM(AK23:AK29)</f>
        <v>74392511</v>
      </c>
      <c r="AL30" s="66"/>
    </row>
    <row r="31" spans="1:38" s="15" customFormat="1" ht="12.75">
      <c r="A31" s="31" t="s">
        <v>96</v>
      </c>
      <c r="B31" s="132" t="s">
        <v>549</v>
      </c>
      <c r="C31" s="41" t="s">
        <v>550</v>
      </c>
      <c r="D31" s="80">
        <v>80122947</v>
      </c>
      <c r="E31" s="81">
        <v>0</v>
      </c>
      <c r="F31" s="83">
        <f t="shared" si="0"/>
        <v>80122947</v>
      </c>
      <c r="G31" s="80">
        <v>80122947</v>
      </c>
      <c r="H31" s="81">
        <v>0</v>
      </c>
      <c r="I31" s="83">
        <f t="shared" si="1"/>
        <v>80122947</v>
      </c>
      <c r="J31" s="80">
        <v>4215886</v>
      </c>
      <c r="K31" s="81">
        <v>3079658</v>
      </c>
      <c r="L31" s="81">
        <f t="shared" si="2"/>
        <v>7295544</v>
      </c>
      <c r="M31" s="42">
        <f t="shared" si="3"/>
        <v>0.09105436423849962</v>
      </c>
      <c r="N31" s="108">
        <v>0</v>
      </c>
      <c r="O31" s="109">
        <v>0</v>
      </c>
      <c r="P31" s="110">
        <f t="shared" si="4"/>
        <v>0</v>
      </c>
      <c r="Q31" s="42">
        <f t="shared" si="5"/>
        <v>0</v>
      </c>
      <c r="R31" s="108">
        <v>0</v>
      </c>
      <c r="S31" s="110">
        <v>0</v>
      </c>
      <c r="T31" s="110">
        <f t="shared" si="6"/>
        <v>0</v>
      </c>
      <c r="U31" s="42">
        <f t="shared" si="7"/>
        <v>0</v>
      </c>
      <c r="V31" s="108">
        <v>0</v>
      </c>
      <c r="W31" s="110">
        <v>0</v>
      </c>
      <c r="X31" s="110">
        <f t="shared" si="8"/>
        <v>0</v>
      </c>
      <c r="Y31" s="42">
        <f t="shared" si="9"/>
        <v>0</v>
      </c>
      <c r="Z31" s="80">
        <v>4215886</v>
      </c>
      <c r="AA31" s="81">
        <v>3079658</v>
      </c>
      <c r="AB31" s="81">
        <f t="shared" si="10"/>
        <v>7295544</v>
      </c>
      <c r="AC31" s="42">
        <f t="shared" si="11"/>
        <v>0.09105436423849962</v>
      </c>
      <c r="AD31" s="80">
        <v>16198312</v>
      </c>
      <c r="AE31" s="81">
        <v>2196018</v>
      </c>
      <c r="AF31" s="81">
        <f t="shared" si="12"/>
        <v>18394330</v>
      </c>
      <c r="AG31" s="42">
        <f t="shared" si="13"/>
        <v>0.2507223916649672</v>
      </c>
      <c r="AH31" s="42">
        <f t="shared" si="14"/>
        <v>-0.6033808244170894</v>
      </c>
      <c r="AI31" s="14">
        <v>73365326</v>
      </c>
      <c r="AJ31" s="14">
        <v>73365326</v>
      </c>
      <c r="AK31" s="14">
        <v>18394330</v>
      </c>
      <c r="AL31" s="14"/>
    </row>
    <row r="32" spans="1:38" s="15" customFormat="1" ht="12.75">
      <c r="A32" s="31" t="s">
        <v>96</v>
      </c>
      <c r="B32" s="132" t="s">
        <v>91</v>
      </c>
      <c r="C32" s="41" t="s">
        <v>92</v>
      </c>
      <c r="D32" s="80">
        <v>565113396</v>
      </c>
      <c r="E32" s="81">
        <v>122463711</v>
      </c>
      <c r="F32" s="82">
        <f t="shared" si="0"/>
        <v>687577107</v>
      </c>
      <c r="G32" s="80">
        <v>565113396</v>
      </c>
      <c r="H32" s="81">
        <v>122463711</v>
      </c>
      <c r="I32" s="83">
        <f t="shared" si="1"/>
        <v>687577107</v>
      </c>
      <c r="J32" s="80">
        <v>144313358</v>
      </c>
      <c r="K32" s="81">
        <v>24888433</v>
      </c>
      <c r="L32" s="81">
        <f t="shared" si="2"/>
        <v>169201791</v>
      </c>
      <c r="M32" s="42">
        <f t="shared" si="3"/>
        <v>0.24608409628158256</v>
      </c>
      <c r="N32" s="108">
        <v>0</v>
      </c>
      <c r="O32" s="109">
        <v>0</v>
      </c>
      <c r="P32" s="110">
        <f t="shared" si="4"/>
        <v>0</v>
      </c>
      <c r="Q32" s="42">
        <f t="shared" si="5"/>
        <v>0</v>
      </c>
      <c r="R32" s="108">
        <v>0</v>
      </c>
      <c r="S32" s="110">
        <v>0</v>
      </c>
      <c r="T32" s="110">
        <f t="shared" si="6"/>
        <v>0</v>
      </c>
      <c r="U32" s="42">
        <f t="shared" si="7"/>
        <v>0</v>
      </c>
      <c r="V32" s="108">
        <v>0</v>
      </c>
      <c r="W32" s="110">
        <v>0</v>
      </c>
      <c r="X32" s="110">
        <f t="shared" si="8"/>
        <v>0</v>
      </c>
      <c r="Y32" s="42">
        <f t="shared" si="9"/>
        <v>0</v>
      </c>
      <c r="Z32" s="80">
        <v>144313358</v>
      </c>
      <c r="AA32" s="81">
        <v>24888433</v>
      </c>
      <c r="AB32" s="81">
        <f t="shared" si="10"/>
        <v>169201791</v>
      </c>
      <c r="AC32" s="42">
        <f t="shared" si="11"/>
        <v>0.24608409628158256</v>
      </c>
      <c r="AD32" s="80">
        <v>120267620</v>
      </c>
      <c r="AE32" s="81">
        <v>8516060</v>
      </c>
      <c r="AF32" s="81">
        <f t="shared" si="12"/>
        <v>128783680</v>
      </c>
      <c r="AG32" s="42">
        <f t="shared" si="13"/>
        <v>0.22700964603019103</v>
      </c>
      <c r="AH32" s="42">
        <f t="shared" si="14"/>
        <v>0.3138449763199809</v>
      </c>
      <c r="AI32" s="14">
        <v>567304880</v>
      </c>
      <c r="AJ32" s="14">
        <v>613119104</v>
      </c>
      <c r="AK32" s="14">
        <v>128783680</v>
      </c>
      <c r="AL32" s="14"/>
    </row>
    <row r="33" spans="1:38" s="15" customFormat="1" ht="12.75">
      <c r="A33" s="31" t="s">
        <v>96</v>
      </c>
      <c r="B33" s="132" t="s">
        <v>55</v>
      </c>
      <c r="C33" s="41" t="s">
        <v>56</v>
      </c>
      <c r="D33" s="80">
        <v>1196953830</v>
      </c>
      <c r="E33" s="81">
        <v>354205800</v>
      </c>
      <c r="F33" s="82">
        <f t="shared" si="0"/>
        <v>1551159630</v>
      </c>
      <c r="G33" s="80">
        <v>1196953830</v>
      </c>
      <c r="H33" s="81">
        <v>354205800</v>
      </c>
      <c r="I33" s="83">
        <f t="shared" si="1"/>
        <v>1551159630</v>
      </c>
      <c r="J33" s="80">
        <v>220187026</v>
      </c>
      <c r="K33" s="81">
        <v>36066700</v>
      </c>
      <c r="L33" s="81">
        <f t="shared" si="2"/>
        <v>256253726</v>
      </c>
      <c r="M33" s="42">
        <f t="shared" si="3"/>
        <v>0.16520138936313086</v>
      </c>
      <c r="N33" s="108">
        <v>0</v>
      </c>
      <c r="O33" s="109">
        <v>0</v>
      </c>
      <c r="P33" s="110">
        <f t="shared" si="4"/>
        <v>0</v>
      </c>
      <c r="Q33" s="42">
        <f t="shared" si="5"/>
        <v>0</v>
      </c>
      <c r="R33" s="108">
        <v>0</v>
      </c>
      <c r="S33" s="110">
        <v>0</v>
      </c>
      <c r="T33" s="110">
        <f t="shared" si="6"/>
        <v>0</v>
      </c>
      <c r="U33" s="42">
        <f t="shared" si="7"/>
        <v>0</v>
      </c>
      <c r="V33" s="108">
        <v>0</v>
      </c>
      <c r="W33" s="110">
        <v>0</v>
      </c>
      <c r="X33" s="110">
        <f t="shared" si="8"/>
        <v>0</v>
      </c>
      <c r="Y33" s="42">
        <f t="shared" si="9"/>
        <v>0</v>
      </c>
      <c r="Z33" s="80">
        <v>220187026</v>
      </c>
      <c r="AA33" s="81">
        <v>36066700</v>
      </c>
      <c r="AB33" s="81">
        <f t="shared" si="10"/>
        <v>256253726</v>
      </c>
      <c r="AC33" s="42">
        <f t="shared" si="11"/>
        <v>0.16520138936313086</v>
      </c>
      <c r="AD33" s="80">
        <v>213093663</v>
      </c>
      <c r="AE33" s="81">
        <v>26163904</v>
      </c>
      <c r="AF33" s="81">
        <f t="shared" si="12"/>
        <v>239257567</v>
      </c>
      <c r="AG33" s="42">
        <f t="shared" si="13"/>
        <v>0.18305389091573823</v>
      </c>
      <c r="AH33" s="42">
        <f t="shared" si="14"/>
        <v>0.07103708030266809</v>
      </c>
      <c r="AI33" s="14">
        <v>1307033496</v>
      </c>
      <c r="AJ33" s="14">
        <v>1384652807</v>
      </c>
      <c r="AK33" s="14">
        <v>239257567</v>
      </c>
      <c r="AL33" s="14"/>
    </row>
    <row r="34" spans="1:38" s="15" customFormat="1" ht="12.75">
      <c r="A34" s="31" t="s">
        <v>96</v>
      </c>
      <c r="B34" s="132" t="s">
        <v>551</v>
      </c>
      <c r="C34" s="41" t="s">
        <v>552</v>
      </c>
      <c r="D34" s="80">
        <v>109907391</v>
      </c>
      <c r="E34" s="81">
        <v>0</v>
      </c>
      <c r="F34" s="82">
        <f t="shared" si="0"/>
        <v>109907391</v>
      </c>
      <c r="G34" s="80">
        <v>109907391</v>
      </c>
      <c r="H34" s="81">
        <v>0</v>
      </c>
      <c r="I34" s="83">
        <f t="shared" si="1"/>
        <v>109907391</v>
      </c>
      <c r="J34" s="80">
        <v>14436091</v>
      </c>
      <c r="K34" s="81">
        <v>8868270</v>
      </c>
      <c r="L34" s="81">
        <f t="shared" si="2"/>
        <v>23304361</v>
      </c>
      <c r="M34" s="42">
        <f t="shared" si="3"/>
        <v>0.2120363406679356</v>
      </c>
      <c r="N34" s="108">
        <v>0</v>
      </c>
      <c r="O34" s="109">
        <v>0</v>
      </c>
      <c r="P34" s="110">
        <f t="shared" si="4"/>
        <v>0</v>
      </c>
      <c r="Q34" s="42">
        <f t="shared" si="5"/>
        <v>0</v>
      </c>
      <c r="R34" s="108">
        <v>0</v>
      </c>
      <c r="S34" s="110">
        <v>0</v>
      </c>
      <c r="T34" s="110">
        <f t="shared" si="6"/>
        <v>0</v>
      </c>
      <c r="U34" s="42">
        <f t="shared" si="7"/>
        <v>0</v>
      </c>
      <c r="V34" s="108">
        <v>0</v>
      </c>
      <c r="W34" s="110">
        <v>0</v>
      </c>
      <c r="X34" s="110">
        <f t="shared" si="8"/>
        <v>0</v>
      </c>
      <c r="Y34" s="42">
        <f t="shared" si="9"/>
        <v>0</v>
      </c>
      <c r="Z34" s="80">
        <v>14436091</v>
      </c>
      <c r="AA34" s="81">
        <v>8868270</v>
      </c>
      <c r="AB34" s="81">
        <f t="shared" si="10"/>
        <v>23304361</v>
      </c>
      <c r="AC34" s="42">
        <f t="shared" si="11"/>
        <v>0.2120363406679356</v>
      </c>
      <c r="AD34" s="80">
        <v>13539205</v>
      </c>
      <c r="AE34" s="81">
        <v>0</v>
      </c>
      <c r="AF34" s="81">
        <f t="shared" si="12"/>
        <v>13539205</v>
      </c>
      <c r="AG34" s="42">
        <f t="shared" si="13"/>
        <v>0.11902894145021703</v>
      </c>
      <c r="AH34" s="42">
        <f t="shared" si="14"/>
        <v>0.7212503245205313</v>
      </c>
      <c r="AI34" s="14">
        <v>113747168</v>
      </c>
      <c r="AJ34" s="14">
        <v>228525079</v>
      </c>
      <c r="AK34" s="14">
        <v>13539205</v>
      </c>
      <c r="AL34" s="14"/>
    </row>
    <row r="35" spans="1:38" s="15" customFormat="1" ht="12.75">
      <c r="A35" s="31" t="s">
        <v>96</v>
      </c>
      <c r="B35" s="132" t="s">
        <v>553</v>
      </c>
      <c r="C35" s="41" t="s">
        <v>554</v>
      </c>
      <c r="D35" s="80">
        <v>917280096</v>
      </c>
      <c r="E35" s="81">
        <v>86991876</v>
      </c>
      <c r="F35" s="82">
        <f t="shared" si="0"/>
        <v>1004271972</v>
      </c>
      <c r="G35" s="80">
        <v>917280096</v>
      </c>
      <c r="H35" s="81">
        <v>86991876</v>
      </c>
      <c r="I35" s="83">
        <f t="shared" si="1"/>
        <v>1004271972</v>
      </c>
      <c r="J35" s="80">
        <v>79745760</v>
      </c>
      <c r="K35" s="81">
        <v>17496861</v>
      </c>
      <c r="L35" s="81">
        <f t="shared" si="2"/>
        <v>97242621</v>
      </c>
      <c r="M35" s="42">
        <f t="shared" si="3"/>
        <v>0.0968289703498765</v>
      </c>
      <c r="N35" s="108">
        <v>0</v>
      </c>
      <c r="O35" s="109">
        <v>0</v>
      </c>
      <c r="P35" s="110">
        <f t="shared" si="4"/>
        <v>0</v>
      </c>
      <c r="Q35" s="42">
        <f t="shared" si="5"/>
        <v>0</v>
      </c>
      <c r="R35" s="108">
        <v>0</v>
      </c>
      <c r="S35" s="110">
        <v>0</v>
      </c>
      <c r="T35" s="110">
        <f t="shared" si="6"/>
        <v>0</v>
      </c>
      <c r="U35" s="42">
        <f t="shared" si="7"/>
        <v>0</v>
      </c>
      <c r="V35" s="108">
        <v>0</v>
      </c>
      <c r="W35" s="110">
        <v>0</v>
      </c>
      <c r="X35" s="110">
        <f t="shared" si="8"/>
        <v>0</v>
      </c>
      <c r="Y35" s="42">
        <f t="shared" si="9"/>
        <v>0</v>
      </c>
      <c r="Z35" s="80">
        <v>79745760</v>
      </c>
      <c r="AA35" s="81">
        <v>17496861</v>
      </c>
      <c r="AB35" s="81">
        <f t="shared" si="10"/>
        <v>97242621</v>
      </c>
      <c r="AC35" s="42">
        <f t="shared" si="11"/>
        <v>0.0968289703498765</v>
      </c>
      <c r="AD35" s="80">
        <v>82308366</v>
      </c>
      <c r="AE35" s="81">
        <v>12778270</v>
      </c>
      <c r="AF35" s="81">
        <f t="shared" si="12"/>
        <v>95086636</v>
      </c>
      <c r="AG35" s="42">
        <f t="shared" si="13"/>
        <v>0</v>
      </c>
      <c r="AH35" s="42">
        <f t="shared" si="14"/>
        <v>0.022673901304069766</v>
      </c>
      <c r="AI35" s="14">
        <v>0</v>
      </c>
      <c r="AJ35" s="14">
        <v>808078282</v>
      </c>
      <c r="AK35" s="14">
        <v>95086636</v>
      </c>
      <c r="AL35" s="14"/>
    </row>
    <row r="36" spans="1:38" s="15" customFormat="1" ht="12.75">
      <c r="A36" s="31" t="s">
        <v>115</v>
      </c>
      <c r="B36" s="132" t="s">
        <v>555</v>
      </c>
      <c r="C36" s="41" t="s">
        <v>556</v>
      </c>
      <c r="D36" s="80">
        <v>138174361</v>
      </c>
      <c r="E36" s="81">
        <v>51501579</v>
      </c>
      <c r="F36" s="82">
        <f t="shared" si="0"/>
        <v>189675940</v>
      </c>
      <c r="G36" s="80">
        <v>138174361</v>
      </c>
      <c r="H36" s="81">
        <v>51501579</v>
      </c>
      <c r="I36" s="83">
        <f t="shared" si="1"/>
        <v>189675940</v>
      </c>
      <c r="J36" s="80">
        <v>19998127</v>
      </c>
      <c r="K36" s="81">
        <v>2333703</v>
      </c>
      <c r="L36" s="81">
        <f t="shared" si="2"/>
        <v>22331830</v>
      </c>
      <c r="M36" s="42">
        <f t="shared" si="3"/>
        <v>0.1177367567019834</v>
      </c>
      <c r="N36" s="108">
        <v>0</v>
      </c>
      <c r="O36" s="109">
        <v>0</v>
      </c>
      <c r="P36" s="110">
        <f t="shared" si="4"/>
        <v>0</v>
      </c>
      <c r="Q36" s="42">
        <f t="shared" si="5"/>
        <v>0</v>
      </c>
      <c r="R36" s="108">
        <v>0</v>
      </c>
      <c r="S36" s="110">
        <v>0</v>
      </c>
      <c r="T36" s="110">
        <f t="shared" si="6"/>
        <v>0</v>
      </c>
      <c r="U36" s="42">
        <f t="shared" si="7"/>
        <v>0</v>
      </c>
      <c r="V36" s="108">
        <v>0</v>
      </c>
      <c r="W36" s="110">
        <v>0</v>
      </c>
      <c r="X36" s="110">
        <f t="shared" si="8"/>
        <v>0</v>
      </c>
      <c r="Y36" s="42">
        <f t="shared" si="9"/>
        <v>0</v>
      </c>
      <c r="Z36" s="80">
        <v>19998127</v>
      </c>
      <c r="AA36" s="81">
        <v>2333703</v>
      </c>
      <c r="AB36" s="81">
        <f t="shared" si="10"/>
        <v>22331830</v>
      </c>
      <c r="AC36" s="42">
        <f t="shared" si="11"/>
        <v>0.1177367567019834</v>
      </c>
      <c r="AD36" s="80">
        <v>25469259</v>
      </c>
      <c r="AE36" s="81">
        <v>10743274</v>
      </c>
      <c r="AF36" s="81">
        <f t="shared" si="12"/>
        <v>36212533</v>
      </c>
      <c r="AG36" s="42">
        <f t="shared" si="13"/>
        <v>0.22929055890960914</v>
      </c>
      <c r="AH36" s="42">
        <f t="shared" si="14"/>
        <v>-0.3833121256665476</v>
      </c>
      <c r="AI36" s="14">
        <v>157932944</v>
      </c>
      <c r="AJ36" s="14">
        <v>182415546</v>
      </c>
      <c r="AK36" s="14">
        <v>36212533</v>
      </c>
      <c r="AL36" s="14"/>
    </row>
    <row r="37" spans="1:38" s="60" customFormat="1" ht="12.75">
      <c r="A37" s="64"/>
      <c r="B37" s="65" t="s">
        <v>657</v>
      </c>
      <c r="C37" s="34"/>
      <c r="D37" s="84">
        <f>SUM(D31:D36)</f>
        <v>3007552021</v>
      </c>
      <c r="E37" s="85">
        <f>SUM(E31:E36)</f>
        <v>615162966</v>
      </c>
      <c r="F37" s="93">
        <f t="shared" si="0"/>
        <v>3622714987</v>
      </c>
      <c r="G37" s="84">
        <f>SUM(G31:G36)</f>
        <v>3007552021</v>
      </c>
      <c r="H37" s="85">
        <f>SUM(H31:H36)</f>
        <v>615162966</v>
      </c>
      <c r="I37" s="86">
        <f t="shared" si="1"/>
        <v>3622714987</v>
      </c>
      <c r="J37" s="84">
        <f>SUM(J31:J36)</f>
        <v>482896248</v>
      </c>
      <c r="K37" s="85">
        <f>SUM(K31:K36)</f>
        <v>92733625</v>
      </c>
      <c r="L37" s="85">
        <f t="shared" si="2"/>
        <v>575629873</v>
      </c>
      <c r="M37" s="46">
        <f t="shared" si="3"/>
        <v>0.15889460668742364</v>
      </c>
      <c r="N37" s="114">
        <f>SUM(N31:N36)</f>
        <v>0</v>
      </c>
      <c r="O37" s="115">
        <f>SUM(O31:O36)</f>
        <v>0</v>
      </c>
      <c r="P37" s="116">
        <f t="shared" si="4"/>
        <v>0</v>
      </c>
      <c r="Q37" s="46">
        <f t="shared" si="5"/>
        <v>0</v>
      </c>
      <c r="R37" s="114">
        <f>SUM(R31:R36)</f>
        <v>0</v>
      </c>
      <c r="S37" s="116">
        <f>SUM(S31:S36)</f>
        <v>0</v>
      </c>
      <c r="T37" s="116">
        <f t="shared" si="6"/>
        <v>0</v>
      </c>
      <c r="U37" s="46">
        <f t="shared" si="7"/>
        <v>0</v>
      </c>
      <c r="V37" s="114">
        <f>SUM(V31:V36)</f>
        <v>0</v>
      </c>
      <c r="W37" s="116">
        <f>SUM(W31:W36)</f>
        <v>0</v>
      </c>
      <c r="X37" s="116">
        <f t="shared" si="8"/>
        <v>0</v>
      </c>
      <c r="Y37" s="46">
        <f t="shared" si="9"/>
        <v>0</v>
      </c>
      <c r="Z37" s="84">
        <f>SUM(Z31:Z36)</f>
        <v>482896248</v>
      </c>
      <c r="AA37" s="85">
        <f>SUM(AA31:AA36)</f>
        <v>92733625</v>
      </c>
      <c r="AB37" s="85">
        <f t="shared" si="10"/>
        <v>575629873</v>
      </c>
      <c r="AC37" s="46">
        <f t="shared" si="11"/>
        <v>0.15889460668742364</v>
      </c>
      <c r="AD37" s="84">
        <f>SUM(AD31:AD36)</f>
        <v>470876425</v>
      </c>
      <c r="AE37" s="85">
        <f>SUM(AE31:AE36)</f>
        <v>60397526</v>
      </c>
      <c r="AF37" s="85">
        <f t="shared" si="12"/>
        <v>531273951</v>
      </c>
      <c r="AG37" s="46">
        <f t="shared" si="13"/>
        <v>0.2393790328868281</v>
      </c>
      <c r="AH37" s="46">
        <f t="shared" si="14"/>
        <v>0.08348973616438427</v>
      </c>
      <c r="AI37" s="66">
        <f>SUM(AI31:AI36)</f>
        <v>2219383814</v>
      </c>
      <c r="AJ37" s="66">
        <f>SUM(AJ31:AJ36)</f>
        <v>3290156144</v>
      </c>
      <c r="AK37" s="66">
        <f>SUM(AK31:AK36)</f>
        <v>531273951</v>
      </c>
      <c r="AL37" s="66"/>
    </row>
    <row r="38" spans="1:38" s="60" customFormat="1" ht="12.75">
      <c r="A38" s="64"/>
      <c r="B38" s="65" t="s">
        <v>658</v>
      </c>
      <c r="C38" s="34"/>
      <c r="D38" s="84">
        <f>SUM(D9:D14,D16:D21,D23:D29,D31:D36)</f>
        <v>6181944846</v>
      </c>
      <c r="E38" s="85">
        <f>SUM(E9:E14,E16:E21,E23:E29,E31:E36)</f>
        <v>2156732836</v>
      </c>
      <c r="F38" s="86">
        <f t="shared" si="0"/>
        <v>8338677682</v>
      </c>
      <c r="G38" s="84">
        <f>SUM(G9:G14,G16:G21,G23:G29,G31:G36)</f>
        <v>6203958618</v>
      </c>
      <c r="H38" s="85">
        <f>SUM(H9:H14,H16:H21,H23:H29,H31:H36)</f>
        <v>2156732836</v>
      </c>
      <c r="I38" s="93">
        <f t="shared" si="1"/>
        <v>8360691454</v>
      </c>
      <c r="J38" s="84">
        <f>SUM(J9:J14,J16:J21,J23:J29,J31:J36)</f>
        <v>1289672189</v>
      </c>
      <c r="K38" s="95">
        <f>SUM(K9:K14,K16:K21,K23:K29,K31:K36)</f>
        <v>154686256</v>
      </c>
      <c r="L38" s="85">
        <f t="shared" si="2"/>
        <v>1444358445</v>
      </c>
      <c r="M38" s="46">
        <f t="shared" si="3"/>
        <v>0.17321192880710748</v>
      </c>
      <c r="N38" s="114">
        <f>SUM(N9:N14,N16:N21,N23:N29,N31:N36)</f>
        <v>0</v>
      </c>
      <c r="O38" s="115">
        <f>SUM(O9:O14,O16:O21,O23:O29,O31:O36)</f>
        <v>0</v>
      </c>
      <c r="P38" s="116">
        <f t="shared" si="4"/>
        <v>0</v>
      </c>
      <c r="Q38" s="46">
        <f t="shared" si="5"/>
        <v>0</v>
      </c>
      <c r="R38" s="114">
        <f>SUM(R9:R14,R16:R21,R23:R29,R31:R36)</f>
        <v>0</v>
      </c>
      <c r="S38" s="116">
        <f>SUM(S9:S14,S16:S21,S23:S29,S31:S36)</f>
        <v>0</v>
      </c>
      <c r="T38" s="116">
        <f t="shared" si="6"/>
        <v>0</v>
      </c>
      <c r="U38" s="46">
        <f t="shared" si="7"/>
        <v>0</v>
      </c>
      <c r="V38" s="114">
        <f>SUM(V9:V14,V16:V21,V23:V29,V31:V36)</f>
        <v>0</v>
      </c>
      <c r="W38" s="116">
        <f>SUM(W9:W14,W16:W21,W23:W29,W31:W36)</f>
        <v>0</v>
      </c>
      <c r="X38" s="116">
        <f t="shared" si="8"/>
        <v>0</v>
      </c>
      <c r="Y38" s="46">
        <f t="shared" si="9"/>
        <v>0</v>
      </c>
      <c r="Z38" s="84">
        <f>SUM(Z9:Z14,Z16:Z21,Z23:Z29,Z31:Z36)</f>
        <v>1289672189</v>
      </c>
      <c r="AA38" s="85">
        <f>SUM(AA9:AA14,AA16:AA21,AA23:AA29,AA31:AA36)</f>
        <v>154686256</v>
      </c>
      <c r="AB38" s="85">
        <f t="shared" si="10"/>
        <v>1444358445</v>
      </c>
      <c r="AC38" s="46">
        <f t="shared" si="11"/>
        <v>0.17321192880710748</v>
      </c>
      <c r="AD38" s="84">
        <f>SUM(AD9:AD14,AD16:AD21,AD23:AD29,AD31:AD36)</f>
        <v>1350570147</v>
      </c>
      <c r="AE38" s="85">
        <f>SUM(AE9:AE14,AE16:AE21,AE23:AE29,AE31:AE36)</f>
        <v>221656676</v>
      </c>
      <c r="AF38" s="85">
        <f t="shared" si="12"/>
        <v>1572226823</v>
      </c>
      <c r="AG38" s="46">
        <f t="shared" si="13"/>
        <v>0.23862453095314015</v>
      </c>
      <c r="AH38" s="46">
        <f t="shared" si="14"/>
        <v>-0.08132947239509092</v>
      </c>
      <c r="AI38" s="66">
        <f>SUM(AI9:AI14,AI16:AI21,AI23:AI29,AI31:AI36)</f>
        <v>6588705766</v>
      </c>
      <c r="AJ38" s="66">
        <f>SUM(AJ9:AJ14,AJ16:AJ21,AJ23:AJ29,AJ31:AJ36)</f>
        <v>7694754138</v>
      </c>
      <c r="AK38" s="66">
        <f>SUM(AK9:AK14,AK16:AK21,AK23:AK29,AK31:AK36)</f>
        <v>1572226823</v>
      </c>
      <c r="AL38" s="66"/>
    </row>
    <row r="39" spans="1:38" s="15" customFormat="1" ht="12.75">
      <c r="A39" s="67"/>
      <c r="B39" s="68"/>
      <c r="C39" s="69"/>
      <c r="D39" s="96"/>
      <c r="E39" s="96"/>
      <c r="F39" s="97"/>
      <c r="G39" s="98"/>
      <c r="H39" s="96"/>
      <c r="I39" s="99"/>
      <c r="J39" s="98"/>
      <c r="K39" s="100"/>
      <c r="L39" s="96"/>
      <c r="M39" s="73"/>
      <c r="N39" s="98"/>
      <c r="O39" s="100"/>
      <c r="P39" s="96"/>
      <c r="Q39" s="73"/>
      <c r="R39" s="98"/>
      <c r="S39" s="100"/>
      <c r="T39" s="96"/>
      <c r="U39" s="73"/>
      <c r="V39" s="98"/>
      <c r="W39" s="100"/>
      <c r="X39" s="96"/>
      <c r="Y39" s="73"/>
      <c r="Z39" s="98"/>
      <c r="AA39" s="100"/>
      <c r="AB39" s="96"/>
      <c r="AC39" s="73"/>
      <c r="AD39" s="98"/>
      <c r="AE39" s="96"/>
      <c r="AF39" s="96"/>
      <c r="AG39" s="73"/>
      <c r="AH39" s="73"/>
      <c r="AI39" s="14"/>
      <c r="AJ39" s="14"/>
      <c r="AK39" s="14"/>
      <c r="AL39" s="14"/>
    </row>
    <row r="40" spans="1:38" s="15" customFormat="1" ht="12.75">
      <c r="A40" s="14"/>
      <c r="B40" s="61"/>
      <c r="C40" s="14"/>
      <c r="D40" s="91"/>
      <c r="E40" s="91"/>
      <c r="F40" s="91"/>
      <c r="G40" s="91"/>
      <c r="H40" s="91"/>
      <c r="I40" s="91"/>
      <c r="J40" s="91"/>
      <c r="K40" s="91"/>
      <c r="L40" s="91"/>
      <c r="M40" s="14"/>
      <c r="N40" s="91"/>
      <c r="O40" s="91"/>
      <c r="P40" s="91"/>
      <c r="Q40" s="14"/>
      <c r="R40" s="91"/>
      <c r="S40" s="91"/>
      <c r="T40" s="91"/>
      <c r="U40" s="14"/>
      <c r="V40" s="91"/>
      <c r="W40" s="91"/>
      <c r="X40" s="91"/>
      <c r="Y40" s="14"/>
      <c r="Z40" s="91"/>
      <c r="AA40" s="91"/>
      <c r="AB40" s="91"/>
      <c r="AC40" s="14"/>
      <c r="AD40" s="91"/>
      <c r="AE40" s="91"/>
      <c r="AF40" s="91"/>
      <c r="AG40" s="14"/>
      <c r="AH40" s="14"/>
      <c r="AI40" s="14"/>
      <c r="AJ40" s="14"/>
      <c r="AK40" s="14"/>
      <c r="AL40" s="14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13.7109375" style="3" customWidth="1"/>
    <col min="14" max="16" width="12.140625" style="3" hidden="1" customWidth="1"/>
    <col min="17" max="17" width="13.7109375" style="3" hidden="1" customWidth="1"/>
    <col min="18" max="25" width="12.140625" style="3" hidden="1" customWidth="1"/>
    <col min="26" max="28" width="12.140625" style="3" customWidth="1"/>
    <col min="29" max="29" width="13.7109375" style="3" customWidth="1"/>
    <col min="30" max="34" width="12.14062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25" t="s">
        <v>1</v>
      </c>
      <c r="E4" s="125"/>
      <c r="F4" s="125"/>
      <c r="G4" s="125" t="s">
        <v>2</v>
      </c>
      <c r="H4" s="125"/>
      <c r="I4" s="125"/>
      <c r="J4" s="122" t="s">
        <v>3</v>
      </c>
      <c r="K4" s="123"/>
      <c r="L4" s="123"/>
      <c r="M4" s="124"/>
      <c r="N4" s="122" t="s">
        <v>4</v>
      </c>
      <c r="O4" s="126"/>
      <c r="P4" s="126"/>
      <c r="Q4" s="127"/>
      <c r="R4" s="122" t="s">
        <v>5</v>
      </c>
      <c r="S4" s="126"/>
      <c r="T4" s="126"/>
      <c r="U4" s="127"/>
      <c r="V4" s="122" t="s">
        <v>6</v>
      </c>
      <c r="W4" s="128"/>
      <c r="X4" s="128"/>
      <c r="Y4" s="129"/>
      <c r="Z4" s="122" t="s">
        <v>7</v>
      </c>
      <c r="AA4" s="123"/>
      <c r="AB4" s="123"/>
      <c r="AC4" s="124"/>
      <c r="AD4" s="122" t="s">
        <v>8</v>
      </c>
      <c r="AE4" s="123"/>
      <c r="AF4" s="123"/>
      <c r="AG4" s="124"/>
      <c r="AH4" s="13"/>
      <c r="AI4" s="14"/>
      <c r="AJ4" s="14"/>
      <c r="AK4" s="14"/>
      <c r="AL4" s="14"/>
    </row>
    <row r="5" spans="1:38" s="15" customFormat="1" ht="5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18</v>
      </c>
      <c r="AD5" s="19" t="s">
        <v>11</v>
      </c>
      <c r="AE5" s="20" t="s">
        <v>12</v>
      </c>
      <c r="AF5" s="20" t="s">
        <v>13</v>
      </c>
      <c r="AG5" s="24" t="s">
        <v>18</v>
      </c>
      <c r="AH5" s="25" t="s">
        <v>19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3" t="s">
        <v>37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95</v>
      </c>
      <c r="B9" s="132" t="s">
        <v>50</v>
      </c>
      <c r="C9" s="41" t="s">
        <v>51</v>
      </c>
      <c r="D9" s="80">
        <v>23515778750</v>
      </c>
      <c r="E9" s="81">
        <v>6202463858</v>
      </c>
      <c r="F9" s="82">
        <f>$D9+$E9</f>
        <v>29718242608</v>
      </c>
      <c r="G9" s="80">
        <v>23508983615</v>
      </c>
      <c r="H9" s="81">
        <v>5588329407</v>
      </c>
      <c r="I9" s="83">
        <f>$G9+$H9</f>
        <v>29097313022</v>
      </c>
      <c r="J9" s="80">
        <v>4923453043</v>
      </c>
      <c r="K9" s="81">
        <v>863086699</v>
      </c>
      <c r="L9" s="81">
        <f>$J9+$K9</f>
        <v>5786539742</v>
      </c>
      <c r="M9" s="42">
        <f>IF($F9=0,0,$L9/$F9)</f>
        <v>0.1947133892918114</v>
      </c>
      <c r="N9" s="108">
        <v>0</v>
      </c>
      <c r="O9" s="109">
        <v>0</v>
      </c>
      <c r="P9" s="110">
        <f>$N9+$O9</f>
        <v>0</v>
      </c>
      <c r="Q9" s="42">
        <f>IF($I9=0,0,$P9/$I9)</f>
        <v>0</v>
      </c>
      <c r="R9" s="108">
        <v>0</v>
      </c>
      <c r="S9" s="110">
        <v>0</v>
      </c>
      <c r="T9" s="110">
        <f>$R9+$S9</f>
        <v>0</v>
      </c>
      <c r="U9" s="42">
        <f>IF($I9=0,0,$T9/$I9)</f>
        <v>0</v>
      </c>
      <c r="V9" s="108">
        <v>0</v>
      </c>
      <c r="W9" s="110">
        <v>0</v>
      </c>
      <c r="X9" s="110">
        <f>$V9+$W9</f>
        <v>0</v>
      </c>
      <c r="Y9" s="42">
        <f>IF($I9=0,0,$X9/$I9)</f>
        <v>0</v>
      </c>
      <c r="Z9" s="80">
        <v>4923453043</v>
      </c>
      <c r="AA9" s="81">
        <v>863086699</v>
      </c>
      <c r="AB9" s="81">
        <f>$Z9+$AA9</f>
        <v>5786539742</v>
      </c>
      <c r="AC9" s="42">
        <f>IF($F9=0,0,$AB9/$F9)</f>
        <v>0.1947133892918114</v>
      </c>
      <c r="AD9" s="80">
        <v>4042704642</v>
      </c>
      <c r="AE9" s="81">
        <v>851800281</v>
      </c>
      <c r="AF9" s="81">
        <f>$AD9+$AE9</f>
        <v>4894504923</v>
      </c>
      <c r="AG9" s="42">
        <f>IF($AI9=0,0,$AK9/$AI9)</f>
        <v>0.22322721742781504</v>
      </c>
      <c r="AH9" s="42">
        <f>IF($AF9=0,0,$L9/$AF9-1)</f>
        <v>0.1822523080543237</v>
      </c>
      <c r="AI9" s="14">
        <v>21926111786</v>
      </c>
      <c r="AJ9" s="14">
        <v>24110637810</v>
      </c>
      <c r="AK9" s="14">
        <v>4894504923</v>
      </c>
      <c r="AL9" s="14"/>
    </row>
    <row r="10" spans="1:38" s="60" customFormat="1" ht="12.75">
      <c r="A10" s="64"/>
      <c r="B10" s="65" t="s">
        <v>13</v>
      </c>
      <c r="C10" s="34"/>
      <c r="D10" s="84">
        <f>D9</f>
        <v>23515778750</v>
      </c>
      <c r="E10" s="85">
        <f>E9</f>
        <v>6202463858</v>
      </c>
      <c r="F10" s="86">
        <f aca="true" t="shared" si="0" ref="F10:F45">$D10+$E10</f>
        <v>29718242608</v>
      </c>
      <c r="G10" s="84">
        <f>G9</f>
        <v>23508983615</v>
      </c>
      <c r="H10" s="85">
        <f>H9</f>
        <v>5588329407</v>
      </c>
      <c r="I10" s="86">
        <f aca="true" t="shared" si="1" ref="I10:I45">$G10+$H10</f>
        <v>29097313022</v>
      </c>
      <c r="J10" s="84">
        <f>J9</f>
        <v>4923453043</v>
      </c>
      <c r="K10" s="85">
        <f>K9</f>
        <v>863086699</v>
      </c>
      <c r="L10" s="85">
        <f aca="true" t="shared" si="2" ref="L10:L45">$J10+$K10</f>
        <v>5786539742</v>
      </c>
      <c r="M10" s="46">
        <f aca="true" t="shared" si="3" ref="M10:M45">IF($F10=0,0,$L10/$F10)</f>
        <v>0.1947133892918114</v>
      </c>
      <c r="N10" s="114">
        <f>N9</f>
        <v>0</v>
      </c>
      <c r="O10" s="115">
        <f>O9</f>
        <v>0</v>
      </c>
      <c r="P10" s="116">
        <f aca="true" t="shared" si="4" ref="P10:P45">$N10+$O10</f>
        <v>0</v>
      </c>
      <c r="Q10" s="46">
        <f aca="true" t="shared" si="5" ref="Q10:Q45">IF($I10=0,0,$P10/$I10)</f>
        <v>0</v>
      </c>
      <c r="R10" s="114">
        <f>R9</f>
        <v>0</v>
      </c>
      <c r="S10" s="116">
        <f>S9</f>
        <v>0</v>
      </c>
      <c r="T10" s="116">
        <f aca="true" t="shared" si="6" ref="T10:T45">$R10+$S10</f>
        <v>0</v>
      </c>
      <c r="U10" s="46">
        <f aca="true" t="shared" si="7" ref="U10:U45">IF($I10=0,0,$T10/$I10)</f>
        <v>0</v>
      </c>
      <c r="V10" s="114">
        <f>V9</f>
        <v>0</v>
      </c>
      <c r="W10" s="116">
        <f>W9</f>
        <v>0</v>
      </c>
      <c r="X10" s="116">
        <f aca="true" t="shared" si="8" ref="X10:X45">$V10+$W10</f>
        <v>0</v>
      </c>
      <c r="Y10" s="46">
        <f aca="true" t="shared" si="9" ref="Y10:Y45">IF($I10=0,0,$X10/$I10)</f>
        <v>0</v>
      </c>
      <c r="Z10" s="84">
        <f>Z9</f>
        <v>4923453043</v>
      </c>
      <c r="AA10" s="85">
        <f>AA9</f>
        <v>863086699</v>
      </c>
      <c r="AB10" s="85">
        <f aca="true" t="shared" si="10" ref="AB10:AB45">$Z10+$AA10</f>
        <v>5786539742</v>
      </c>
      <c r="AC10" s="46">
        <f aca="true" t="shared" si="11" ref="AC10:AC45">IF($F10=0,0,$AB10/$F10)</f>
        <v>0.1947133892918114</v>
      </c>
      <c r="AD10" s="84">
        <f>AD9</f>
        <v>4042704642</v>
      </c>
      <c r="AE10" s="85">
        <f>AE9</f>
        <v>851800281</v>
      </c>
      <c r="AF10" s="85">
        <f aca="true" t="shared" si="12" ref="AF10:AF45">$AD10+$AE10</f>
        <v>4894504923</v>
      </c>
      <c r="AG10" s="46">
        <f aca="true" t="shared" si="13" ref="AG10:AG45">IF($AI10=0,0,$AK10/$AI10)</f>
        <v>0.22322721742781504</v>
      </c>
      <c r="AH10" s="46">
        <f aca="true" t="shared" si="14" ref="AH10:AH45">IF($AF10=0,0,$L10/$AF10-1)</f>
        <v>0.1822523080543237</v>
      </c>
      <c r="AI10" s="66">
        <f>AI9</f>
        <v>21926111786</v>
      </c>
      <c r="AJ10" s="66">
        <f>AJ9</f>
        <v>24110637810</v>
      </c>
      <c r="AK10" s="66">
        <f>AK9</f>
        <v>4894504923</v>
      </c>
      <c r="AL10" s="66"/>
    </row>
    <row r="11" spans="1:38" s="15" customFormat="1" ht="12.75">
      <c r="A11" s="31" t="s">
        <v>96</v>
      </c>
      <c r="B11" s="132" t="s">
        <v>557</v>
      </c>
      <c r="C11" s="41" t="s">
        <v>558</v>
      </c>
      <c r="D11" s="80">
        <v>0</v>
      </c>
      <c r="E11" s="81">
        <v>0</v>
      </c>
      <c r="F11" s="82">
        <f t="shared" si="0"/>
        <v>0</v>
      </c>
      <c r="G11" s="80">
        <v>0</v>
      </c>
      <c r="H11" s="81">
        <v>0</v>
      </c>
      <c r="I11" s="83">
        <f t="shared" si="1"/>
        <v>0</v>
      </c>
      <c r="J11" s="80">
        <v>0</v>
      </c>
      <c r="K11" s="81">
        <v>0</v>
      </c>
      <c r="L11" s="81">
        <f t="shared" si="2"/>
        <v>0</v>
      </c>
      <c r="M11" s="42">
        <f t="shared" si="3"/>
        <v>0</v>
      </c>
      <c r="N11" s="108">
        <v>0</v>
      </c>
      <c r="O11" s="109">
        <v>0</v>
      </c>
      <c r="P11" s="110">
        <f t="shared" si="4"/>
        <v>0</v>
      </c>
      <c r="Q11" s="42">
        <f t="shared" si="5"/>
        <v>0</v>
      </c>
      <c r="R11" s="108">
        <v>0</v>
      </c>
      <c r="S11" s="110">
        <v>0</v>
      </c>
      <c r="T11" s="110">
        <f t="shared" si="6"/>
        <v>0</v>
      </c>
      <c r="U11" s="42">
        <f t="shared" si="7"/>
        <v>0</v>
      </c>
      <c r="V11" s="108">
        <v>0</v>
      </c>
      <c r="W11" s="110">
        <v>0</v>
      </c>
      <c r="X11" s="110">
        <f t="shared" si="8"/>
        <v>0</v>
      </c>
      <c r="Y11" s="42">
        <f t="shared" si="9"/>
        <v>0</v>
      </c>
      <c r="Z11" s="80">
        <v>0</v>
      </c>
      <c r="AA11" s="81">
        <v>0</v>
      </c>
      <c r="AB11" s="81">
        <f t="shared" si="10"/>
        <v>0</v>
      </c>
      <c r="AC11" s="42">
        <f t="shared" si="11"/>
        <v>0</v>
      </c>
      <c r="AD11" s="80">
        <v>26377131</v>
      </c>
      <c r="AE11" s="81">
        <v>19653247</v>
      </c>
      <c r="AF11" s="81">
        <f t="shared" si="12"/>
        <v>46030378</v>
      </c>
      <c r="AG11" s="42">
        <f t="shared" si="13"/>
        <v>0.28752716166148434</v>
      </c>
      <c r="AH11" s="42">
        <f t="shared" si="14"/>
        <v>-1</v>
      </c>
      <c r="AI11" s="14">
        <v>160090538</v>
      </c>
      <c r="AJ11" s="14">
        <v>179213007</v>
      </c>
      <c r="AK11" s="14">
        <v>46030378</v>
      </c>
      <c r="AL11" s="14"/>
    </row>
    <row r="12" spans="1:38" s="15" customFormat="1" ht="12.75">
      <c r="A12" s="31" t="s">
        <v>96</v>
      </c>
      <c r="B12" s="132" t="s">
        <v>559</v>
      </c>
      <c r="C12" s="41" t="s">
        <v>560</v>
      </c>
      <c r="D12" s="80">
        <v>126788830</v>
      </c>
      <c r="E12" s="81">
        <v>18687356</v>
      </c>
      <c r="F12" s="82">
        <f t="shared" si="0"/>
        <v>145476186</v>
      </c>
      <c r="G12" s="80">
        <v>126788830</v>
      </c>
      <c r="H12" s="81">
        <v>18687356</v>
      </c>
      <c r="I12" s="83">
        <f t="shared" si="1"/>
        <v>145476186</v>
      </c>
      <c r="J12" s="80">
        <v>25832123</v>
      </c>
      <c r="K12" s="81">
        <v>3473900</v>
      </c>
      <c r="L12" s="81">
        <f t="shared" si="2"/>
        <v>29306023</v>
      </c>
      <c r="M12" s="42">
        <f t="shared" si="3"/>
        <v>0.20144893680399348</v>
      </c>
      <c r="N12" s="108">
        <v>0</v>
      </c>
      <c r="O12" s="109">
        <v>0</v>
      </c>
      <c r="P12" s="110">
        <f t="shared" si="4"/>
        <v>0</v>
      </c>
      <c r="Q12" s="42">
        <f t="shared" si="5"/>
        <v>0</v>
      </c>
      <c r="R12" s="108">
        <v>0</v>
      </c>
      <c r="S12" s="110">
        <v>0</v>
      </c>
      <c r="T12" s="110">
        <f t="shared" si="6"/>
        <v>0</v>
      </c>
      <c r="U12" s="42">
        <f t="shared" si="7"/>
        <v>0</v>
      </c>
      <c r="V12" s="108">
        <v>0</v>
      </c>
      <c r="W12" s="110">
        <v>0</v>
      </c>
      <c r="X12" s="110">
        <f t="shared" si="8"/>
        <v>0</v>
      </c>
      <c r="Y12" s="42">
        <f t="shared" si="9"/>
        <v>0</v>
      </c>
      <c r="Z12" s="80">
        <v>25832123</v>
      </c>
      <c r="AA12" s="81">
        <v>3473900</v>
      </c>
      <c r="AB12" s="81">
        <f t="shared" si="10"/>
        <v>29306023</v>
      </c>
      <c r="AC12" s="42">
        <f t="shared" si="11"/>
        <v>0.20144893680399348</v>
      </c>
      <c r="AD12" s="80">
        <v>16596568</v>
      </c>
      <c r="AE12" s="81">
        <v>1359990</v>
      </c>
      <c r="AF12" s="81">
        <f t="shared" si="12"/>
        <v>17956558</v>
      </c>
      <c r="AG12" s="42">
        <f t="shared" si="13"/>
        <v>0</v>
      </c>
      <c r="AH12" s="42">
        <f t="shared" si="14"/>
        <v>0.6320512539207124</v>
      </c>
      <c r="AI12" s="14">
        <v>0</v>
      </c>
      <c r="AJ12" s="14">
        <v>109887294</v>
      </c>
      <c r="AK12" s="14">
        <v>17956558</v>
      </c>
      <c r="AL12" s="14"/>
    </row>
    <row r="13" spans="1:38" s="15" customFormat="1" ht="12.75">
      <c r="A13" s="31" t="s">
        <v>96</v>
      </c>
      <c r="B13" s="132" t="s">
        <v>561</v>
      </c>
      <c r="C13" s="41" t="s">
        <v>562</v>
      </c>
      <c r="D13" s="80">
        <v>0</v>
      </c>
      <c r="E13" s="81">
        <v>0</v>
      </c>
      <c r="F13" s="82">
        <f t="shared" si="0"/>
        <v>0</v>
      </c>
      <c r="G13" s="80">
        <v>0</v>
      </c>
      <c r="H13" s="81">
        <v>0</v>
      </c>
      <c r="I13" s="83">
        <f t="shared" si="1"/>
        <v>0</v>
      </c>
      <c r="J13" s="80">
        <v>0</v>
      </c>
      <c r="K13" s="81">
        <v>0</v>
      </c>
      <c r="L13" s="81">
        <f t="shared" si="2"/>
        <v>0</v>
      </c>
      <c r="M13" s="42">
        <f t="shared" si="3"/>
        <v>0</v>
      </c>
      <c r="N13" s="108">
        <v>0</v>
      </c>
      <c r="O13" s="109">
        <v>0</v>
      </c>
      <c r="P13" s="110">
        <f t="shared" si="4"/>
        <v>0</v>
      </c>
      <c r="Q13" s="42">
        <f t="shared" si="5"/>
        <v>0</v>
      </c>
      <c r="R13" s="108">
        <v>0</v>
      </c>
      <c r="S13" s="110">
        <v>0</v>
      </c>
      <c r="T13" s="110">
        <f t="shared" si="6"/>
        <v>0</v>
      </c>
      <c r="U13" s="42">
        <f t="shared" si="7"/>
        <v>0</v>
      </c>
      <c r="V13" s="108">
        <v>0</v>
      </c>
      <c r="W13" s="110">
        <v>0</v>
      </c>
      <c r="X13" s="110">
        <f t="shared" si="8"/>
        <v>0</v>
      </c>
      <c r="Y13" s="42">
        <f t="shared" si="9"/>
        <v>0</v>
      </c>
      <c r="Z13" s="80">
        <v>0</v>
      </c>
      <c r="AA13" s="81">
        <v>0</v>
      </c>
      <c r="AB13" s="81">
        <f t="shared" si="10"/>
        <v>0</v>
      </c>
      <c r="AC13" s="42">
        <f t="shared" si="11"/>
        <v>0</v>
      </c>
      <c r="AD13" s="80">
        <v>21059566</v>
      </c>
      <c r="AE13" s="81">
        <v>9162710</v>
      </c>
      <c r="AF13" s="81">
        <f t="shared" si="12"/>
        <v>30222276</v>
      </c>
      <c r="AG13" s="42">
        <f t="shared" si="13"/>
        <v>0.15925924376273787</v>
      </c>
      <c r="AH13" s="42">
        <f t="shared" si="14"/>
        <v>-1</v>
      </c>
      <c r="AI13" s="14">
        <v>189767798</v>
      </c>
      <c r="AJ13" s="14">
        <v>192143141</v>
      </c>
      <c r="AK13" s="14">
        <v>30222276</v>
      </c>
      <c r="AL13" s="14"/>
    </row>
    <row r="14" spans="1:38" s="15" customFormat="1" ht="12.75">
      <c r="A14" s="31" t="s">
        <v>96</v>
      </c>
      <c r="B14" s="132" t="s">
        <v>563</v>
      </c>
      <c r="C14" s="41" t="s">
        <v>564</v>
      </c>
      <c r="D14" s="80">
        <v>0</v>
      </c>
      <c r="E14" s="81">
        <v>226164352</v>
      </c>
      <c r="F14" s="82">
        <f t="shared" si="0"/>
        <v>226164352</v>
      </c>
      <c r="G14" s="80">
        <v>0</v>
      </c>
      <c r="H14" s="81">
        <v>226164352</v>
      </c>
      <c r="I14" s="83">
        <f t="shared" si="1"/>
        <v>226164352</v>
      </c>
      <c r="J14" s="80">
        <v>65956857</v>
      </c>
      <c r="K14" s="81">
        <v>8678837</v>
      </c>
      <c r="L14" s="81">
        <f t="shared" si="2"/>
        <v>74635694</v>
      </c>
      <c r="M14" s="42">
        <f t="shared" si="3"/>
        <v>0.33000644593185047</v>
      </c>
      <c r="N14" s="108">
        <v>0</v>
      </c>
      <c r="O14" s="109">
        <v>0</v>
      </c>
      <c r="P14" s="110">
        <f t="shared" si="4"/>
        <v>0</v>
      </c>
      <c r="Q14" s="42">
        <f t="shared" si="5"/>
        <v>0</v>
      </c>
      <c r="R14" s="108">
        <v>0</v>
      </c>
      <c r="S14" s="110">
        <v>0</v>
      </c>
      <c r="T14" s="110">
        <f t="shared" si="6"/>
        <v>0</v>
      </c>
      <c r="U14" s="42">
        <f t="shared" si="7"/>
        <v>0</v>
      </c>
      <c r="V14" s="108">
        <v>0</v>
      </c>
      <c r="W14" s="110">
        <v>0</v>
      </c>
      <c r="X14" s="110">
        <f t="shared" si="8"/>
        <v>0</v>
      </c>
      <c r="Y14" s="42">
        <f t="shared" si="9"/>
        <v>0</v>
      </c>
      <c r="Z14" s="80">
        <v>65956857</v>
      </c>
      <c r="AA14" s="81">
        <v>8678837</v>
      </c>
      <c r="AB14" s="81">
        <f t="shared" si="10"/>
        <v>74635694</v>
      </c>
      <c r="AC14" s="42">
        <f t="shared" si="11"/>
        <v>0.33000644593185047</v>
      </c>
      <c r="AD14" s="80">
        <v>70588390</v>
      </c>
      <c r="AE14" s="81">
        <v>14248802</v>
      </c>
      <c r="AF14" s="81">
        <f t="shared" si="12"/>
        <v>84837192</v>
      </c>
      <c r="AG14" s="42">
        <f t="shared" si="13"/>
        <v>0.18405359863314721</v>
      </c>
      <c r="AH14" s="42">
        <f t="shared" si="14"/>
        <v>-0.12024794502863789</v>
      </c>
      <c r="AI14" s="14">
        <v>460937426</v>
      </c>
      <c r="AJ14" s="14">
        <v>460937426</v>
      </c>
      <c r="AK14" s="14">
        <v>84837192</v>
      </c>
      <c r="AL14" s="14"/>
    </row>
    <row r="15" spans="1:38" s="15" customFormat="1" ht="12.75">
      <c r="A15" s="31" t="s">
        <v>96</v>
      </c>
      <c r="B15" s="132" t="s">
        <v>565</v>
      </c>
      <c r="C15" s="41" t="s">
        <v>566</v>
      </c>
      <c r="D15" s="80">
        <v>0</v>
      </c>
      <c r="E15" s="81">
        <v>0</v>
      </c>
      <c r="F15" s="82">
        <f t="shared" si="0"/>
        <v>0</v>
      </c>
      <c r="G15" s="80">
        <v>0</v>
      </c>
      <c r="H15" s="81">
        <v>0</v>
      </c>
      <c r="I15" s="83">
        <f t="shared" si="1"/>
        <v>0</v>
      </c>
      <c r="J15" s="80">
        <v>-62742586</v>
      </c>
      <c r="K15" s="81">
        <v>15347520</v>
      </c>
      <c r="L15" s="81">
        <f t="shared" si="2"/>
        <v>-47395066</v>
      </c>
      <c r="M15" s="42">
        <f t="shared" si="3"/>
        <v>0</v>
      </c>
      <c r="N15" s="108">
        <v>0</v>
      </c>
      <c r="O15" s="109">
        <v>0</v>
      </c>
      <c r="P15" s="110">
        <f t="shared" si="4"/>
        <v>0</v>
      </c>
      <c r="Q15" s="42">
        <f t="shared" si="5"/>
        <v>0</v>
      </c>
      <c r="R15" s="108">
        <v>0</v>
      </c>
      <c r="S15" s="110">
        <v>0</v>
      </c>
      <c r="T15" s="110">
        <f t="shared" si="6"/>
        <v>0</v>
      </c>
      <c r="U15" s="42">
        <f t="shared" si="7"/>
        <v>0</v>
      </c>
      <c r="V15" s="108">
        <v>0</v>
      </c>
      <c r="W15" s="110">
        <v>0</v>
      </c>
      <c r="X15" s="110">
        <f t="shared" si="8"/>
        <v>0</v>
      </c>
      <c r="Y15" s="42">
        <f t="shared" si="9"/>
        <v>0</v>
      </c>
      <c r="Z15" s="80">
        <v>-62742586</v>
      </c>
      <c r="AA15" s="81">
        <v>15347520</v>
      </c>
      <c r="AB15" s="81">
        <f t="shared" si="10"/>
        <v>-47395066</v>
      </c>
      <c r="AC15" s="42">
        <f t="shared" si="11"/>
        <v>0</v>
      </c>
      <c r="AD15" s="80">
        <v>41342924</v>
      </c>
      <c r="AE15" s="81">
        <v>4127653</v>
      </c>
      <c r="AF15" s="81">
        <f t="shared" si="12"/>
        <v>45470577</v>
      </c>
      <c r="AG15" s="42">
        <f t="shared" si="13"/>
        <v>0.16391524344835806</v>
      </c>
      <c r="AH15" s="42">
        <f t="shared" si="14"/>
        <v>-2.0423238306388765</v>
      </c>
      <c r="AI15" s="14">
        <v>277402980</v>
      </c>
      <c r="AJ15" s="14">
        <v>277402980</v>
      </c>
      <c r="AK15" s="14">
        <v>45470577</v>
      </c>
      <c r="AL15" s="14"/>
    </row>
    <row r="16" spans="1:38" s="15" customFormat="1" ht="12.75">
      <c r="A16" s="31" t="s">
        <v>115</v>
      </c>
      <c r="B16" s="132" t="s">
        <v>567</v>
      </c>
      <c r="C16" s="41" t="s">
        <v>568</v>
      </c>
      <c r="D16" s="80">
        <v>224215860</v>
      </c>
      <c r="E16" s="81">
        <v>0</v>
      </c>
      <c r="F16" s="82">
        <f t="shared" si="0"/>
        <v>224215860</v>
      </c>
      <c r="G16" s="80">
        <v>224215860</v>
      </c>
      <c r="H16" s="81">
        <v>0</v>
      </c>
      <c r="I16" s="83">
        <f t="shared" si="1"/>
        <v>224215860</v>
      </c>
      <c r="J16" s="80">
        <v>41377940</v>
      </c>
      <c r="K16" s="81">
        <v>2914271</v>
      </c>
      <c r="L16" s="81">
        <f t="shared" si="2"/>
        <v>44292211</v>
      </c>
      <c r="M16" s="42">
        <f t="shared" si="3"/>
        <v>0.19754272066213335</v>
      </c>
      <c r="N16" s="108">
        <v>0</v>
      </c>
      <c r="O16" s="109">
        <v>0</v>
      </c>
      <c r="P16" s="110">
        <f t="shared" si="4"/>
        <v>0</v>
      </c>
      <c r="Q16" s="42">
        <f t="shared" si="5"/>
        <v>0</v>
      </c>
      <c r="R16" s="108">
        <v>0</v>
      </c>
      <c r="S16" s="110">
        <v>0</v>
      </c>
      <c r="T16" s="110">
        <f t="shared" si="6"/>
        <v>0</v>
      </c>
      <c r="U16" s="42">
        <f t="shared" si="7"/>
        <v>0</v>
      </c>
      <c r="V16" s="108">
        <v>0</v>
      </c>
      <c r="W16" s="110">
        <v>0</v>
      </c>
      <c r="X16" s="110">
        <f t="shared" si="8"/>
        <v>0</v>
      </c>
      <c r="Y16" s="42">
        <f t="shared" si="9"/>
        <v>0</v>
      </c>
      <c r="Z16" s="80">
        <v>41377940</v>
      </c>
      <c r="AA16" s="81">
        <v>2914271</v>
      </c>
      <c r="AB16" s="81">
        <f t="shared" si="10"/>
        <v>44292211</v>
      </c>
      <c r="AC16" s="42">
        <f t="shared" si="11"/>
        <v>0.19754272066213335</v>
      </c>
      <c r="AD16" s="80">
        <v>37432396</v>
      </c>
      <c r="AE16" s="81">
        <v>6547829</v>
      </c>
      <c r="AF16" s="81">
        <f t="shared" si="12"/>
        <v>43980225</v>
      </c>
      <c r="AG16" s="42">
        <f t="shared" si="13"/>
        <v>0.12680320997887143</v>
      </c>
      <c r="AH16" s="42">
        <f t="shared" si="14"/>
        <v>0.007093779079120122</v>
      </c>
      <c r="AI16" s="14">
        <v>346838420</v>
      </c>
      <c r="AJ16" s="14">
        <v>346838420</v>
      </c>
      <c r="AK16" s="14">
        <v>43980225</v>
      </c>
      <c r="AL16" s="14"/>
    </row>
    <row r="17" spans="1:38" s="60" customFormat="1" ht="12.75">
      <c r="A17" s="64"/>
      <c r="B17" s="65" t="s">
        <v>659</v>
      </c>
      <c r="C17" s="34"/>
      <c r="D17" s="84">
        <f>SUM(D11:D16)</f>
        <v>351004690</v>
      </c>
      <c r="E17" s="85">
        <f>SUM(E11:E16)</f>
        <v>244851708</v>
      </c>
      <c r="F17" s="93">
        <f t="shared" si="0"/>
        <v>595856398</v>
      </c>
      <c r="G17" s="84">
        <f>SUM(G11:G16)</f>
        <v>351004690</v>
      </c>
      <c r="H17" s="85">
        <f>SUM(H11:H16)</f>
        <v>244851708</v>
      </c>
      <c r="I17" s="86">
        <f t="shared" si="1"/>
        <v>595856398</v>
      </c>
      <c r="J17" s="84">
        <f>SUM(J11:J16)</f>
        <v>70424334</v>
      </c>
      <c r="K17" s="85">
        <f>SUM(K11:K16)</f>
        <v>30414528</v>
      </c>
      <c r="L17" s="85">
        <f t="shared" si="2"/>
        <v>100838862</v>
      </c>
      <c r="M17" s="46">
        <f t="shared" si="3"/>
        <v>0.16923349709505006</v>
      </c>
      <c r="N17" s="114">
        <f>SUM(N11:N16)</f>
        <v>0</v>
      </c>
      <c r="O17" s="115">
        <f>SUM(O11:O16)</f>
        <v>0</v>
      </c>
      <c r="P17" s="116">
        <f t="shared" si="4"/>
        <v>0</v>
      </c>
      <c r="Q17" s="46">
        <f t="shared" si="5"/>
        <v>0</v>
      </c>
      <c r="R17" s="114">
        <f>SUM(R11:R16)</f>
        <v>0</v>
      </c>
      <c r="S17" s="116">
        <f>SUM(S11:S16)</f>
        <v>0</v>
      </c>
      <c r="T17" s="116">
        <f t="shared" si="6"/>
        <v>0</v>
      </c>
      <c r="U17" s="46">
        <f t="shared" si="7"/>
        <v>0</v>
      </c>
      <c r="V17" s="114">
        <f>SUM(V11:V16)</f>
        <v>0</v>
      </c>
      <c r="W17" s="116">
        <f>SUM(W11:W16)</f>
        <v>0</v>
      </c>
      <c r="X17" s="116">
        <f t="shared" si="8"/>
        <v>0</v>
      </c>
      <c r="Y17" s="46">
        <f t="shared" si="9"/>
        <v>0</v>
      </c>
      <c r="Z17" s="84">
        <f>SUM(Z11:Z16)</f>
        <v>70424334</v>
      </c>
      <c r="AA17" s="85">
        <f>SUM(AA11:AA16)</f>
        <v>30414528</v>
      </c>
      <c r="AB17" s="85">
        <f t="shared" si="10"/>
        <v>100838862</v>
      </c>
      <c r="AC17" s="46">
        <f t="shared" si="11"/>
        <v>0.16923349709505006</v>
      </c>
      <c r="AD17" s="84">
        <f>SUM(AD11:AD16)</f>
        <v>213396975</v>
      </c>
      <c r="AE17" s="85">
        <f>SUM(AE11:AE16)</f>
        <v>55100231</v>
      </c>
      <c r="AF17" s="85">
        <f t="shared" si="12"/>
        <v>268497206</v>
      </c>
      <c r="AG17" s="46">
        <f t="shared" si="13"/>
        <v>0.18710122156404477</v>
      </c>
      <c r="AH17" s="46">
        <f t="shared" si="14"/>
        <v>-0.6244323600149493</v>
      </c>
      <c r="AI17" s="66">
        <f>SUM(AI11:AI16)</f>
        <v>1435037162</v>
      </c>
      <c r="AJ17" s="66">
        <f>SUM(AJ11:AJ16)</f>
        <v>1566422268</v>
      </c>
      <c r="AK17" s="66">
        <f>SUM(AK11:AK16)</f>
        <v>268497206</v>
      </c>
      <c r="AL17" s="66"/>
    </row>
    <row r="18" spans="1:38" s="15" customFormat="1" ht="12.75">
      <c r="A18" s="31" t="s">
        <v>96</v>
      </c>
      <c r="B18" s="132" t="s">
        <v>569</v>
      </c>
      <c r="C18" s="41" t="s">
        <v>570</v>
      </c>
      <c r="D18" s="80">
        <v>0</v>
      </c>
      <c r="E18" s="81">
        <v>0</v>
      </c>
      <c r="F18" s="82">
        <f t="shared" si="0"/>
        <v>0</v>
      </c>
      <c r="G18" s="80">
        <v>0</v>
      </c>
      <c r="H18" s="81">
        <v>0</v>
      </c>
      <c r="I18" s="83">
        <f t="shared" si="1"/>
        <v>0</v>
      </c>
      <c r="J18" s="80">
        <v>0</v>
      </c>
      <c r="K18" s="81">
        <v>0</v>
      </c>
      <c r="L18" s="81">
        <f t="shared" si="2"/>
        <v>0</v>
      </c>
      <c r="M18" s="42">
        <f t="shared" si="3"/>
        <v>0</v>
      </c>
      <c r="N18" s="108">
        <v>0</v>
      </c>
      <c r="O18" s="109">
        <v>0</v>
      </c>
      <c r="P18" s="110">
        <f t="shared" si="4"/>
        <v>0</v>
      </c>
      <c r="Q18" s="42">
        <f t="shared" si="5"/>
        <v>0</v>
      </c>
      <c r="R18" s="108">
        <v>0</v>
      </c>
      <c r="S18" s="110">
        <v>0</v>
      </c>
      <c r="T18" s="110">
        <f t="shared" si="6"/>
        <v>0</v>
      </c>
      <c r="U18" s="42">
        <f t="shared" si="7"/>
        <v>0</v>
      </c>
      <c r="V18" s="108">
        <v>0</v>
      </c>
      <c r="W18" s="110">
        <v>0</v>
      </c>
      <c r="X18" s="110">
        <f t="shared" si="8"/>
        <v>0</v>
      </c>
      <c r="Y18" s="42">
        <f t="shared" si="9"/>
        <v>0</v>
      </c>
      <c r="Z18" s="80">
        <v>0</v>
      </c>
      <c r="AA18" s="81">
        <v>0</v>
      </c>
      <c r="AB18" s="81">
        <f t="shared" si="10"/>
        <v>0</v>
      </c>
      <c r="AC18" s="42">
        <f t="shared" si="11"/>
        <v>0</v>
      </c>
      <c r="AD18" s="80">
        <v>53878637</v>
      </c>
      <c r="AE18" s="81">
        <v>7929503</v>
      </c>
      <c r="AF18" s="81">
        <f t="shared" si="12"/>
        <v>61808140</v>
      </c>
      <c r="AG18" s="42">
        <f t="shared" si="13"/>
        <v>0.23878713655434589</v>
      </c>
      <c r="AH18" s="42">
        <f t="shared" si="14"/>
        <v>-1</v>
      </c>
      <c r="AI18" s="14">
        <v>258842000</v>
      </c>
      <c r="AJ18" s="14">
        <v>296820581</v>
      </c>
      <c r="AK18" s="14">
        <v>61808140</v>
      </c>
      <c r="AL18" s="14"/>
    </row>
    <row r="19" spans="1:38" s="15" customFormat="1" ht="12.75">
      <c r="A19" s="31" t="s">
        <v>96</v>
      </c>
      <c r="B19" s="132" t="s">
        <v>57</v>
      </c>
      <c r="C19" s="41" t="s">
        <v>58</v>
      </c>
      <c r="D19" s="80">
        <v>940718711</v>
      </c>
      <c r="E19" s="81">
        <v>293079331</v>
      </c>
      <c r="F19" s="82">
        <f t="shared" si="0"/>
        <v>1233798042</v>
      </c>
      <c r="G19" s="80">
        <v>940718711</v>
      </c>
      <c r="H19" s="81">
        <v>293079331</v>
      </c>
      <c r="I19" s="83">
        <f t="shared" si="1"/>
        <v>1233798042</v>
      </c>
      <c r="J19" s="80">
        <v>207934714</v>
      </c>
      <c r="K19" s="81">
        <v>30876534</v>
      </c>
      <c r="L19" s="81">
        <f t="shared" si="2"/>
        <v>238811248</v>
      </c>
      <c r="M19" s="42">
        <f t="shared" si="3"/>
        <v>0.19355781081714507</v>
      </c>
      <c r="N19" s="108">
        <v>0</v>
      </c>
      <c r="O19" s="109">
        <v>0</v>
      </c>
      <c r="P19" s="110">
        <f t="shared" si="4"/>
        <v>0</v>
      </c>
      <c r="Q19" s="42">
        <f t="shared" si="5"/>
        <v>0</v>
      </c>
      <c r="R19" s="108">
        <v>0</v>
      </c>
      <c r="S19" s="110">
        <v>0</v>
      </c>
      <c r="T19" s="110">
        <f t="shared" si="6"/>
        <v>0</v>
      </c>
      <c r="U19" s="42">
        <f t="shared" si="7"/>
        <v>0</v>
      </c>
      <c r="V19" s="108">
        <v>0</v>
      </c>
      <c r="W19" s="110">
        <v>0</v>
      </c>
      <c r="X19" s="110">
        <f t="shared" si="8"/>
        <v>0</v>
      </c>
      <c r="Y19" s="42">
        <f t="shared" si="9"/>
        <v>0</v>
      </c>
      <c r="Z19" s="80">
        <v>207934714</v>
      </c>
      <c r="AA19" s="81">
        <v>30876534</v>
      </c>
      <c r="AB19" s="81">
        <f t="shared" si="10"/>
        <v>238811248</v>
      </c>
      <c r="AC19" s="42">
        <f t="shared" si="11"/>
        <v>0.19355781081714507</v>
      </c>
      <c r="AD19" s="80">
        <v>90401946</v>
      </c>
      <c r="AE19" s="81">
        <v>21978913</v>
      </c>
      <c r="AF19" s="81">
        <f t="shared" si="12"/>
        <v>112380859</v>
      </c>
      <c r="AG19" s="42">
        <f t="shared" si="13"/>
        <v>0.12456339066902773</v>
      </c>
      <c r="AH19" s="42">
        <f t="shared" si="14"/>
        <v>1.1250171081180294</v>
      </c>
      <c r="AI19" s="14">
        <v>902198137</v>
      </c>
      <c r="AJ19" s="14">
        <v>902198137</v>
      </c>
      <c r="AK19" s="14">
        <v>112380859</v>
      </c>
      <c r="AL19" s="14"/>
    </row>
    <row r="20" spans="1:38" s="15" customFormat="1" ht="12.75">
      <c r="A20" s="31" t="s">
        <v>96</v>
      </c>
      <c r="B20" s="132" t="s">
        <v>87</v>
      </c>
      <c r="C20" s="41" t="s">
        <v>88</v>
      </c>
      <c r="D20" s="80">
        <v>0</v>
      </c>
      <c r="E20" s="81">
        <v>0</v>
      </c>
      <c r="F20" s="82">
        <f t="shared" si="0"/>
        <v>0</v>
      </c>
      <c r="G20" s="80">
        <v>0</v>
      </c>
      <c r="H20" s="81">
        <v>0</v>
      </c>
      <c r="I20" s="83">
        <f t="shared" si="1"/>
        <v>0</v>
      </c>
      <c r="J20" s="80">
        <v>143355219</v>
      </c>
      <c r="K20" s="81">
        <v>6272613</v>
      </c>
      <c r="L20" s="81">
        <f t="shared" si="2"/>
        <v>149627832</v>
      </c>
      <c r="M20" s="42">
        <f t="shared" si="3"/>
        <v>0</v>
      </c>
      <c r="N20" s="108">
        <v>0</v>
      </c>
      <c r="O20" s="109">
        <v>0</v>
      </c>
      <c r="P20" s="110">
        <f t="shared" si="4"/>
        <v>0</v>
      </c>
      <c r="Q20" s="42">
        <f t="shared" si="5"/>
        <v>0</v>
      </c>
      <c r="R20" s="108">
        <v>0</v>
      </c>
      <c r="S20" s="110">
        <v>0</v>
      </c>
      <c r="T20" s="110">
        <f t="shared" si="6"/>
        <v>0</v>
      </c>
      <c r="U20" s="42">
        <f t="shared" si="7"/>
        <v>0</v>
      </c>
      <c r="V20" s="108">
        <v>0</v>
      </c>
      <c r="W20" s="110">
        <v>0</v>
      </c>
      <c r="X20" s="110">
        <f t="shared" si="8"/>
        <v>0</v>
      </c>
      <c r="Y20" s="42">
        <f t="shared" si="9"/>
        <v>0</v>
      </c>
      <c r="Z20" s="80">
        <v>143355219</v>
      </c>
      <c r="AA20" s="81">
        <v>6272613</v>
      </c>
      <c r="AB20" s="81">
        <f t="shared" si="10"/>
        <v>149627832</v>
      </c>
      <c r="AC20" s="42">
        <f t="shared" si="11"/>
        <v>0</v>
      </c>
      <c r="AD20" s="80">
        <v>119826158</v>
      </c>
      <c r="AE20" s="81">
        <v>6887607</v>
      </c>
      <c r="AF20" s="81">
        <f t="shared" si="12"/>
        <v>126713765</v>
      </c>
      <c r="AG20" s="42">
        <f t="shared" si="13"/>
        <v>0.1847995217598734</v>
      </c>
      <c r="AH20" s="42">
        <f t="shared" si="14"/>
        <v>0.18083328989553737</v>
      </c>
      <c r="AI20" s="14">
        <v>685682321</v>
      </c>
      <c r="AJ20" s="14">
        <v>685682321</v>
      </c>
      <c r="AK20" s="14">
        <v>126713765</v>
      </c>
      <c r="AL20" s="14"/>
    </row>
    <row r="21" spans="1:38" s="15" customFormat="1" ht="12.75">
      <c r="A21" s="31" t="s">
        <v>96</v>
      </c>
      <c r="B21" s="132" t="s">
        <v>571</v>
      </c>
      <c r="C21" s="41" t="s">
        <v>572</v>
      </c>
      <c r="D21" s="80">
        <v>453330648</v>
      </c>
      <c r="E21" s="81">
        <v>98238363</v>
      </c>
      <c r="F21" s="83">
        <f t="shared" si="0"/>
        <v>551569011</v>
      </c>
      <c r="G21" s="80">
        <v>453330648</v>
      </c>
      <c r="H21" s="81">
        <v>98238363</v>
      </c>
      <c r="I21" s="83">
        <f t="shared" si="1"/>
        <v>551569011</v>
      </c>
      <c r="J21" s="80">
        <v>90427088</v>
      </c>
      <c r="K21" s="81">
        <v>7453415</v>
      </c>
      <c r="L21" s="81">
        <f t="shared" si="2"/>
        <v>97880503</v>
      </c>
      <c r="M21" s="42">
        <f t="shared" si="3"/>
        <v>0.1774583072071828</v>
      </c>
      <c r="N21" s="108">
        <v>0</v>
      </c>
      <c r="O21" s="109">
        <v>0</v>
      </c>
      <c r="P21" s="110">
        <f t="shared" si="4"/>
        <v>0</v>
      </c>
      <c r="Q21" s="42">
        <f t="shared" si="5"/>
        <v>0</v>
      </c>
      <c r="R21" s="108">
        <v>0</v>
      </c>
      <c r="S21" s="110">
        <v>0</v>
      </c>
      <c r="T21" s="110">
        <f t="shared" si="6"/>
        <v>0</v>
      </c>
      <c r="U21" s="42">
        <f t="shared" si="7"/>
        <v>0</v>
      </c>
      <c r="V21" s="108">
        <v>0</v>
      </c>
      <c r="W21" s="110">
        <v>0</v>
      </c>
      <c r="X21" s="110">
        <f t="shared" si="8"/>
        <v>0</v>
      </c>
      <c r="Y21" s="42">
        <f t="shared" si="9"/>
        <v>0</v>
      </c>
      <c r="Z21" s="80">
        <v>90427088</v>
      </c>
      <c r="AA21" s="81">
        <v>7453415</v>
      </c>
      <c r="AB21" s="81">
        <f t="shared" si="10"/>
        <v>97880503</v>
      </c>
      <c r="AC21" s="42">
        <f t="shared" si="11"/>
        <v>0.1774583072071828</v>
      </c>
      <c r="AD21" s="80">
        <v>82187960</v>
      </c>
      <c r="AE21" s="81">
        <v>22798784</v>
      </c>
      <c r="AF21" s="81">
        <f t="shared" si="12"/>
        <v>104986744</v>
      </c>
      <c r="AG21" s="42">
        <f t="shared" si="13"/>
        <v>0.22517101860670774</v>
      </c>
      <c r="AH21" s="42">
        <f t="shared" si="14"/>
        <v>-0.06768703104079499</v>
      </c>
      <c r="AI21" s="14">
        <v>466253360</v>
      </c>
      <c r="AJ21" s="14">
        <v>586819577</v>
      </c>
      <c r="AK21" s="14">
        <v>104986744</v>
      </c>
      <c r="AL21" s="14"/>
    </row>
    <row r="22" spans="1:38" s="15" customFormat="1" ht="12.75">
      <c r="A22" s="31" t="s">
        <v>96</v>
      </c>
      <c r="B22" s="132" t="s">
        <v>573</v>
      </c>
      <c r="C22" s="41" t="s">
        <v>574</v>
      </c>
      <c r="D22" s="80">
        <v>309846505</v>
      </c>
      <c r="E22" s="81">
        <v>0</v>
      </c>
      <c r="F22" s="82">
        <f t="shared" si="0"/>
        <v>309846505</v>
      </c>
      <c r="G22" s="80">
        <v>309846505</v>
      </c>
      <c r="H22" s="81">
        <v>0</v>
      </c>
      <c r="I22" s="83">
        <f t="shared" si="1"/>
        <v>309846505</v>
      </c>
      <c r="J22" s="80">
        <v>72384109</v>
      </c>
      <c r="K22" s="81">
        <v>3392303</v>
      </c>
      <c r="L22" s="81">
        <f t="shared" si="2"/>
        <v>75776412</v>
      </c>
      <c r="M22" s="42">
        <f t="shared" si="3"/>
        <v>0.24456113197081245</v>
      </c>
      <c r="N22" s="108">
        <v>0</v>
      </c>
      <c r="O22" s="109">
        <v>0</v>
      </c>
      <c r="P22" s="110">
        <f t="shared" si="4"/>
        <v>0</v>
      </c>
      <c r="Q22" s="42">
        <f t="shared" si="5"/>
        <v>0</v>
      </c>
      <c r="R22" s="108">
        <v>0</v>
      </c>
      <c r="S22" s="110">
        <v>0</v>
      </c>
      <c r="T22" s="110">
        <f t="shared" si="6"/>
        <v>0</v>
      </c>
      <c r="U22" s="42">
        <f t="shared" si="7"/>
        <v>0</v>
      </c>
      <c r="V22" s="108">
        <v>0</v>
      </c>
      <c r="W22" s="110">
        <v>0</v>
      </c>
      <c r="X22" s="110">
        <f t="shared" si="8"/>
        <v>0</v>
      </c>
      <c r="Y22" s="42">
        <f t="shared" si="9"/>
        <v>0</v>
      </c>
      <c r="Z22" s="80">
        <v>72384109</v>
      </c>
      <c r="AA22" s="81">
        <v>3392303</v>
      </c>
      <c r="AB22" s="81">
        <f t="shared" si="10"/>
        <v>75776412</v>
      </c>
      <c r="AC22" s="42">
        <f t="shared" si="11"/>
        <v>0.24456113197081245</v>
      </c>
      <c r="AD22" s="80">
        <v>51591380</v>
      </c>
      <c r="AE22" s="81">
        <v>2610864</v>
      </c>
      <c r="AF22" s="81">
        <f t="shared" si="12"/>
        <v>54202244</v>
      </c>
      <c r="AG22" s="42">
        <f t="shared" si="13"/>
        <v>0.22191748998945854</v>
      </c>
      <c r="AH22" s="42">
        <f t="shared" si="14"/>
        <v>0.3980309007132621</v>
      </c>
      <c r="AI22" s="14">
        <v>244245030</v>
      </c>
      <c r="AJ22" s="14">
        <v>244245030</v>
      </c>
      <c r="AK22" s="14">
        <v>54202244</v>
      </c>
      <c r="AL22" s="14"/>
    </row>
    <row r="23" spans="1:38" s="15" customFormat="1" ht="12.75">
      <c r="A23" s="31" t="s">
        <v>115</v>
      </c>
      <c r="B23" s="132" t="s">
        <v>575</v>
      </c>
      <c r="C23" s="41" t="s">
        <v>576</v>
      </c>
      <c r="D23" s="80">
        <v>485775152</v>
      </c>
      <c r="E23" s="81">
        <v>18895716</v>
      </c>
      <c r="F23" s="82">
        <f t="shared" si="0"/>
        <v>504670868</v>
      </c>
      <c r="G23" s="80">
        <v>485775152</v>
      </c>
      <c r="H23" s="81">
        <v>18895716</v>
      </c>
      <c r="I23" s="83">
        <f t="shared" si="1"/>
        <v>504670868</v>
      </c>
      <c r="J23" s="80">
        <v>76428173</v>
      </c>
      <c r="K23" s="81">
        <v>1033639</v>
      </c>
      <c r="L23" s="81">
        <f t="shared" si="2"/>
        <v>77461812</v>
      </c>
      <c r="M23" s="42">
        <f t="shared" si="3"/>
        <v>0.1534897631539136</v>
      </c>
      <c r="N23" s="108">
        <v>0</v>
      </c>
      <c r="O23" s="109">
        <v>0</v>
      </c>
      <c r="P23" s="110">
        <f t="shared" si="4"/>
        <v>0</v>
      </c>
      <c r="Q23" s="42">
        <f t="shared" si="5"/>
        <v>0</v>
      </c>
      <c r="R23" s="108">
        <v>0</v>
      </c>
      <c r="S23" s="110">
        <v>0</v>
      </c>
      <c r="T23" s="110">
        <f t="shared" si="6"/>
        <v>0</v>
      </c>
      <c r="U23" s="42">
        <f t="shared" si="7"/>
        <v>0</v>
      </c>
      <c r="V23" s="108">
        <v>0</v>
      </c>
      <c r="W23" s="110">
        <v>0</v>
      </c>
      <c r="X23" s="110">
        <f t="shared" si="8"/>
        <v>0</v>
      </c>
      <c r="Y23" s="42">
        <f t="shared" si="9"/>
        <v>0</v>
      </c>
      <c r="Z23" s="80">
        <v>76428173</v>
      </c>
      <c r="AA23" s="81">
        <v>1033639</v>
      </c>
      <c r="AB23" s="81">
        <f t="shared" si="10"/>
        <v>77461812</v>
      </c>
      <c r="AC23" s="42">
        <f t="shared" si="11"/>
        <v>0.1534897631539136</v>
      </c>
      <c r="AD23" s="80">
        <v>63400749</v>
      </c>
      <c r="AE23" s="81">
        <v>1118119</v>
      </c>
      <c r="AF23" s="81">
        <f t="shared" si="12"/>
        <v>64518868</v>
      </c>
      <c r="AG23" s="42">
        <f t="shared" si="13"/>
        <v>0.18714707060326588</v>
      </c>
      <c r="AH23" s="42">
        <f t="shared" si="14"/>
        <v>0.2006071154255218</v>
      </c>
      <c r="AI23" s="14">
        <v>344749548</v>
      </c>
      <c r="AJ23" s="14">
        <v>444112843</v>
      </c>
      <c r="AK23" s="14">
        <v>64518868</v>
      </c>
      <c r="AL23" s="14"/>
    </row>
    <row r="24" spans="1:38" s="60" customFormat="1" ht="12.75">
      <c r="A24" s="64"/>
      <c r="B24" s="65" t="s">
        <v>660</v>
      </c>
      <c r="C24" s="34"/>
      <c r="D24" s="84">
        <f>SUM(D18:D23)</f>
        <v>2189671016</v>
      </c>
      <c r="E24" s="85">
        <f>SUM(E18:E23)</f>
        <v>410213410</v>
      </c>
      <c r="F24" s="93">
        <f t="shared" si="0"/>
        <v>2599884426</v>
      </c>
      <c r="G24" s="84">
        <f>SUM(G18:G23)</f>
        <v>2189671016</v>
      </c>
      <c r="H24" s="85">
        <f>SUM(H18:H23)</f>
        <v>410213410</v>
      </c>
      <c r="I24" s="86">
        <f t="shared" si="1"/>
        <v>2599884426</v>
      </c>
      <c r="J24" s="84">
        <f>SUM(J18:J23)</f>
        <v>590529303</v>
      </c>
      <c r="K24" s="85">
        <f>SUM(K18:K23)</f>
        <v>49028504</v>
      </c>
      <c r="L24" s="85">
        <f t="shared" si="2"/>
        <v>639557807</v>
      </c>
      <c r="M24" s="46">
        <f t="shared" si="3"/>
        <v>0.24599470676624607</v>
      </c>
      <c r="N24" s="114">
        <f>SUM(N18:N23)</f>
        <v>0</v>
      </c>
      <c r="O24" s="115">
        <f>SUM(O18:O23)</f>
        <v>0</v>
      </c>
      <c r="P24" s="116">
        <f t="shared" si="4"/>
        <v>0</v>
      </c>
      <c r="Q24" s="46">
        <f t="shared" si="5"/>
        <v>0</v>
      </c>
      <c r="R24" s="114">
        <f>SUM(R18:R23)</f>
        <v>0</v>
      </c>
      <c r="S24" s="116">
        <f>SUM(S18:S23)</f>
        <v>0</v>
      </c>
      <c r="T24" s="116">
        <f t="shared" si="6"/>
        <v>0</v>
      </c>
      <c r="U24" s="46">
        <f t="shared" si="7"/>
        <v>0</v>
      </c>
      <c r="V24" s="114">
        <f>SUM(V18:V23)</f>
        <v>0</v>
      </c>
      <c r="W24" s="116">
        <f>SUM(W18:W23)</f>
        <v>0</v>
      </c>
      <c r="X24" s="116">
        <f t="shared" si="8"/>
        <v>0</v>
      </c>
      <c r="Y24" s="46">
        <f t="shared" si="9"/>
        <v>0</v>
      </c>
      <c r="Z24" s="84">
        <f>SUM(Z18:Z23)</f>
        <v>590529303</v>
      </c>
      <c r="AA24" s="85">
        <f>SUM(AA18:AA23)</f>
        <v>49028504</v>
      </c>
      <c r="AB24" s="85">
        <f t="shared" si="10"/>
        <v>639557807</v>
      </c>
      <c r="AC24" s="46">
        <f t="shared" si="11"/>
        <v>0.24599470676624607</v>
      </c>
      <c r="AD24" s="84">
        <f>SUM(AD18:AD23)</f>
        <v>461286830</v>
      </c>
      <c r="AE24" s="85">
        <f>SUM(AE18:AE23)</f>
        <v>63323790</v>
      </c>
      <c r="AF24" s="85">
        <f t="shared" si="12"/>
        <v>524610620</v>
      </c>
      <c r="AG24" s="46">
        <f t="shared" si="13"/>
        <v>0.1807773851597899</v>
      </c>
      <c r="AH24" s="46">
        <f t="shared" si="14"/>
        <v>0.21910953117952503</v>
      </c>
      <c r="AI24" s="66">
        <f>SUM(AI18:AI23)</f>
        <v>2901970396</v>
      </c>
      <c r="AJ24" s="66">
        <f>SUM(AJ18:AJ23)</f>
        <v>3159878489</v>
      </c>
      <c r="AK24" s="66">
        <f>SUM(AK18:AK23)</f>
        <v>524610620</v>
      </c>
      <c r="AL24" s="66"/>
    </row>
    <row r="25" spans="1:38" s="15" customFormat="1" ht="12.75">
      <c r="A25" s="31" t="s">
        <v>96</v>
      </c>
      <c r="B25" s="132" t="s">
        <v>577</v>
      </c>
      <c r="C25" s="41" t="s">
        <v>578</v>
      </c>
      <c r="D25" s="80">
        <v>271325819</v>
      </c>
      <c r="E25" s="81">
        <v>89103090</v>
      </c>
      <c r="F25" s="82">
        <f t="shared" si="0"/>
        <v>360428909</v>
      </c>
      <c r="G25" s="80">
        <v>271325819</v>
      </c>
      <c r="H25" s="81">
        <v>89103090</v>
      </c>
      <c r="I25" s="83">
        <f t="shared" si="1"/>
        <v>360428909</v>
      </c>
      <c r="J25" s="80">
        <v>53202392</v>
      </c>
      <c r="K25" s="81">
        <v>10355880</v>
      </c>
      <c r="L25" s="81">
        <f t="shared" si="2"/>
        <v>63558272</v>
      </c>
      <c r="M25" s="42">
        <f t="shared" si="3"/>
        <v>0.1763406608430513</v>
      </c>
      <c r="N25" s="108">
        <v>0</v>
      </c>
      <c r="O25" s="109">
        <v>0</v>
      </c>
      <c r="P25" s="110">
        <f t="shared" si="4"/>
        <v>0</v>
      </c>
      <c r="Q25" s="42">
        <f t="shared" si="5"/>
        <v>0</v>
      </c>
      <c r="R25" s="108">
        <v>0</v>
      </c>
      <c r="S25" s="110">
        <v>0</v>
      </c>
      <c r="T25" s="110">
        <f t="shared" si="6"/>
        <v>0</v>
      </c>
      <c r="U25" s="42">
        <f t="shared" si="7"/>
        <v>0</v>
      </c>
      <c r="V25" s="108">
        <v>0</v>
      </c>
      <c r="W25" s="110">
        <v>0</v>
      </c>
      <c r="X25" s="110">
        <f t="shared" si="8"/>
        <v>0</v>
      </c>
      <c r="Y25" s="42">
        <f t="shared" si="9"/>
        <v>0</v>
      </c>
      <c r="Z25" s="80">
        <v>53202392</v>
      </c>
      <c r="AA25" s="81">
        <v>10355880</v>
      </c>
      <c r="AB25" s="81">
        <f t="shared" si="10"/>
        <v>63558272</v>
      </c>
      <c r="AC25" s="42">
        <f t="shared" si="11"/>
        <v>0.1763406608430513</v>
      </c>
      <c r="AD25" s="80">
        <v>39142663</v>
      </c>
      <c r="AE25" s="81">
        <v>6070847</v>
      </c>
      <c r="AF25" s="81">
        <f t="shared" si="12"/>
        <v>45213510</v>
      </c>
      <c r="AG25" s="42">
        <f t="shared" si="13"/>
        <v>0</v>
      </c>
      <c r="AH25" s="42">
        <f t="shared" si="14"/>
        <v>0.40573629430672375</v>
      </c>
      <c r="AI25" s="14">
        <v>0</v>
      </c>
      <c r="AJ25" s="14">
        <v>0</v>
      </c>
      <c r="AK25" s="14">
        <v>45213510</v>
      </c>
      <c r="AL25" s="14"/>
    </row>
    <row r="26" spans="1:38" s="15" customFormat="1" ht="12.75">
      <c r="A26" s="31" t="s">
        <v>96</v>
      </c>
      <c r="B26" s="132" t="s">
        <v>579</v>
      </c>
      <c r="C26" s="41" t="s">
        <v>580</v>
      </c>
      <c r="D26" s="80">
        <v>518242865</v>
      </c>
      <c r="E26" s="81">
        <v>162326820</v>
      </c>
      <c r="F26" s="82">
        <f t="shared" si="0"/>
        <v>680569685</v>
      </c>
      <c r="G26" s="80">
        <v>518242865</v>
      </c>
      <c r="H26" s="81">
        <v>162326820</v>
      </c>
      <c r="I26" s="83">
        <f t="shared" si="1"/>
        <v>680569685</v>
      </c>
      <c r="J26" s="80">
        <v>99126760</v>
      </c>
      <c r="K26" s="81">
        <v>9176995</v>
      </c>
      <c r="L26" s="81">
        <f t="shared" si="2"/>
        <v>108303755</v>
      </c>
      <c r="M26" s="42">
        <f t="shared" si="3"/>
        <v>0.15913690748655665</v>
      </c>
      <c r="N26" s="108">
        <v>0</v>
      </c>
      <c r="O26" s="109">
        <v>0</v>
      </c>
      <c r="P26" s="110">
        <f t="shared" si="4"/>
        <v>0</v>
      </c>
      <c r="Q26" s="42">
        <f t="shared" si="5"/>
        <v>0</v>
      </c>
      <c r="R26" s="108">
        <v>0</v>
      </c>
      <c r="S26" s="110">
        <v>0</v>
      </c>
      <c r="T26" s="110">
        <f t="shared" si="6"/>
        <v>0</v>
      </c>
      <c r="U26" s="42">
        <f t="shared" si="7"/>
        <v>0</v>
      </c>
      <c r="V26" s="108">
        <v>0</v>
      </c>
      <c r="W26" s="110">
        <v>0</v>
      </c>
      <c r="X26" s="110">
        <f t="shared" si="8"/>
        <v>0</v>
      </c>
      <c r="Y26" s="42">
        <f t="shared" si="9"/>
        <v>0</v>
      </c>
      <c r="Z26" s="80">
        <v>99126760</v>
      </c>
      <c r="AA26" s="81">
        <v>9176995</v>
      </c>
      <c r="AB26" s="81">
        <f t="shared" si="10"/>
        <v>108303755</v>
      </c>
      <c r="AC26" s="42">
        <f t="shared" si="11"/>
        <v>0.15913690748655665</v>
      </c>
      <c r="AD26" s="80">
        <v>21027098</v>
      </c>
      <c r="AE26" s="81">
        <v>12735372</v>
      </c>
      <c r="AF26" s="81">
        <f t="shared" si="12"/>
        <v>33762470</v>
      </c>
      <c r="AG26" s="42">
        <f t="shared" si="13"/>
        <v>0.056973243773288884</v>
      </c>
      <c r="AH26" s="42">
        <f t="shared" si="14"/>
        <v>2.2078149199392105</v>
      </c>
      <c r="AI26" s="14">
        <v>592602207</v>
      </c>
      <c r="AJ26" s="14">
        <v>592602207</v>
      </c>
      <c r="AK26" s="14">
        <v>33762470</v>
      </c>
      <c r="AL26" s="14"/>
    </row>
    <row r="27" spans="1:38" s="15" customFormat="1" ht="12.75">
      <c r="A27" s="31" t="s">
        <v>96</v>
      </c>
      <c r="B27" s="132" t="s">
        <v>581</v>
      </c>
      <c r="C27" s="41" t="s">
        <v>582</v>
      </c>
      <c r="D27" s="80">
        <v>0</v>
      </c>
      <c r="E27" s="81">
        <v>0</v>
      </c>
      <c r="F27" s="82">
        <f t="shared" si="0"/>
        <v>0</v>
      </c>
      <c r="G27" s="80">
        <v>0</v>
      </c>
      <c r="H27" s="81">
        <v>0</v>
      </c>
      <c r="I27" s="83">
        <f t="shared" si="1"/>
        <v>0</v>
      </c>
      <c r="J27" s="80">
        <v>30374079</v>
      </c>
      <c r="K27" s="81">
        <v>0</v>
      </c>
      <c r="L27" s="81">
        <f t="shared" si="2"/>
        <v>30374079</v>
      </c>
      <c r="M27" s="42">
        <f t="shared" si="3"/>
        <v>0</v>
      </c>
      <c r="N27" s="108">
        <v>0</v>
      </c>
      <c r="O27" s="109">
        <v>0</v>
      </c>
      <c r="P27" s="110">
        <f t="shared" si="4"/>
        <v>0</v>
      </c>
      <c r="Q27" s="42">
        <f t="shared" si="5"/>
        <v>0</v>
      </c>
      <c r="R27" s="108">
        <v>0</v>
      </c>
      <c r="S27" s="110">
        <v>0</v>
      </c>
      <c r="T27" s="110">
        <f t="shared" si="6"/>
        <v>0</v>
      </c>
      <c r="U27" s="42">
        <f t="shared" si="7"/>
        <v>0</v>
      </c>
      <c r="V27" s="108">
        <v>0</v>
      </c>
      <c r="W27" s="110">
        <v>0</v>
      </c>
      <c r="X27" s="110">
        <f t="shared" si="8"/>
        <v>0</v>
      </c>
      <c r="Y27" s="42">
        <f t="shared" si="9"/>
        <v>0</v>
      </c>
      <c r="Z27" s="80">
        <v>30374079</v>
      </c>
      <c r="AA27" s="81">
        <v>0</v>
      </c>
      <c r="AB27" s="81">
        <f t="shared" si="10"/>
        <v>30374079</v>
      </c>
      <c r="AC27" s="42">
        <f t="shared" si="11"/>
        <v>0</v>
      </c>
      <c r="AD27" s="80">
        <v>22319843</v>
      </c>
      <c r="AE27" s="81">
        <v>3798301</v>
      </c>
      <c r="AF27" s="81">
        <f t="shared" si="12"/>
        <v>26118144</v>
      </c>
      <c r="AG27" s="42">
        <f t="shared" si="13"/>
        <v>0.20185641337987015</v>
      </c>
      <c r="AH27" s="42">
        <f t="shared" si="14"/>
        <v>0.16294936577422958</v>
      </c>
      <c r="AI27" s="14">
        <v>129389716</v>
      </c>
      <c r="AJ27" s="14">
        <v>129389716</v>
      </c>
      <c r="AK27" s="14">
        <v>26118144</v>
      </c>
      <c r="AL27" s="14"/>
    </row>
    <row r="28" spans="1:38" s="15" customFormat="1" ht="12.75">
      <c r="A28" s="31" t="s">
        <v>96</v>
      </c>
      <c r="B28" s="132" t="s">
        <v>583</v>
      </c>
      <c r="C28" s="41" t="s">
        <v>584</v>
      </c>
      <c r="D28" s="80">
        <v>101513950</v>
      </c>
      <c r="E28" s="81">
        <v>0</v>
      </c>
      <c r="F28" s="82">
        <f t="shared" si="0"/>
        <v>101513950</v>
      </c>
      <c r="G28" s="80">
        <v>101513950</v>
      </c>
      <c r="H28" s="81">
        <v>0</v>
      </c>
      <c r="I28" s="83">
        <f t="shared" si="1"/>
        <v>101513950</v>
      </c>
      <c r="J28" s="80">
        <v>6291378</v>
      </c>
      <c r="K28" s="81">
        <v>1665347</v>
      </c>
      <c r="L28" s="81">
        <f t="shared" si="2"/>
        <v>7956725</v>
      </c>
      <c r="M28" s="42">
        <f t="shared" si="3"/>
        <v>0.07838060680330142</v>
      </c>
      <c r="N28" s="108">
        <v>0</v>
      </c>
      <c r="O28" s="109">
        <v>0</v>
      </c>
      <c r="P28" s="110">
        <f t="shared" si="4"/>
        <v>0</v>
      </c>
      <c r="Q28" s="42">
        <f t="shared" si="5"/>
        <v>0</v>
      </c>
      <c r="R28" s="108">
        <v>0</v>
      </c>
      <c r="S28" s="110">
        <v>0</v>
      </c>
      <c r="T28" s="110">
        <f t="shared" si="6"/>
        <v>0</v>
      </c>
      <c r="U28" s="42">
        <f t="shared" si="7"/>
        <v>0</v>
      </c>
      <c r="V28" s="108">
        <v>0</v>
      </c>
      <c r="W28" s="110">
        <v>0</v>
      </c>
      <c r="X28" s="110">
        <f t="shared" si="8"/>
        <v>0</v>
      </c>
      <c r="Y28" s="42">
        <f t="shared" si="9"/>
        <v>0</v>
      </c>
      <c r="Z28" s="80">
        <v>6291378</v>
      </c>
      <c r="AA28" s="81">
        <v>1665347</v>
      </c>
      <c r="AB28" s="81">
        <f t="shared" si="10"/>
        <v>7956725</v>
      </c>
      <c r="AC28" s="42">
        <f t="shared" si="11"/>
        <v>0.07838060680330142</v>
      </c>
      <c r="AD28" s="80">
        <v>13754990</v>
      </c>
      <c r="AE28" s="81">
        <v>1423564</v>
      </c>
      <c r="AF28" s="81">
        <f t="shared" si="12"/>
        <v>15178554</v>
      </c>
      <c r="AG28" s="42">
        <f t="shared" si="13"/>
        <v>0.120042971885654</v>
      </c>
      <c r="AH28" s="42">
        <f t="shared" si="14"/>
        <v>-0.47579163337956965</v>
      </c>
      <c r="AI28" s="14">
        <v>126442671</v>
      </c>
      <c r="AJ28" s="14">
        <v>129215973</v>
      </c>
      <c r="AK28" s="14">
        <v>15178554</v>
      </c>
      <c r="AL28" s="14"/>
    </row>
    <row r="29" spans="1:38" s="15" customFormat="1" ht="12.75">
      <c r="A29" s="31" t="s">
        <v>115</v>
      </c>
      <c r="B29" s="132" t="s">
        <v>585</v>
      </c>
      <c r="C29" s="41" t="s">
        <v>586</v>
      </c>
      <c r="D29" s="80">
        <v>0</v>
      </c>
      <c r="E29" s="81">
        <v>0</v>
      </c>
      <c r="F29" s="82">
        <f t="shared" si="0"/>
        <v>0</v>
      </c>
      <c r="G29" s="80">
        <v>0</v>
      </c>
      <c r="H29" s="81">
        <v>0</v>
      </c>
      <c r="I29" s="83">
        <f t="shared" si="1"/>
        <v>0</v>
      </c>
      <c r="J29" s="80">
        <v>19930208</v>
      </c>
      <c r="K29" s="81">
        <v>33070</v>
      </c>
      <c r="L29" s="81">
        <f t="shared" si="2"/>
        <v>19963278</v>
      </c>
      <c r="M29" s="42">
        <f t="shared" si="3"/>
        <v>0</v>
      </c>
      <c r="N29" s="108">
        <v>0</v>
      </c>
      <c r="O29" s="109">
        <v>0</v>
      </c>
      <c r="P29" s="110">
        <f t="shared" si="4"/>
        <v>0</v>
      </c>
      <c r="Q29" s="42">
        <f t="shared" si="5"/>
        <v>0</v>
      </c>
      <c r="R29" s="108">
        <v>0</v>
      </c>
      <c r="S29" s="110">
        <v>0</v>
      </c>
      <c r="T29" s="110">
        <f t="shared" si="6"/>
        <v>0</v>
      </c>
      <c r="U29" s="42">
        <f t="shared" si="7"/>
        <v>0</v>
      </c>
      <c r="V29" s="108">
        <v>0</v>
      </c>
      <c r="W29" s="110">
        <v>0</v>
      </c>
      <c r="X29" s="110">
        <f t="shared" si="8"/>
        <v>0</v>
      </c>
      <c r="Y29" s="42">
        <f t="shared" si="9"/>
        <v>0</v>
      </c>
      <c r="Z29" s="80">
        <v>19930208</v>
      </c>
      <c r="AA29" s="81">
        <v>33070</v>
      </c>
      <c r="AB29" s="81">
        <f t="shared" si="10"/>
        <v>19963278</v>
      </c>
      <c r="AC29" s="42">
        <f t="shared" si="11"/>
        <v>0</v>
      </c>
      <c r="AD29" s="80">
        <v>17179418</v>
      </c>
      <c r="AE29" s="81">
        <v>48439</v>
      </c>
      <c r="AF29" s="81">
        <f t="shared" si="12"/>
        <v>17227857</v>
      </c>
      <c r="AG29" s="42">
        <f t="shared" si="13"/>
        <v>0.13920511265482183</v>
      </c>
      <c r="AH29" s="42">
        <f t="shared" si="14"/>
        <v>0.15877894737575304</v>
      </c>
      <c r="AI29" s="14">
        <v>123758795</v>
      </c>
      <c r="AJ29" s="14">
        <v>99952742</v>
      </c>
      <c r="AK29" s="14">
        <v>17227857</v>
      </c>
      <c r="AL29" s="14"/>
    </row>
    <row r="30" spans="1:38" s="60" customFormat="1" ht="12.75">
      <c r="A30" s="64"/>
      <c r="B30" s="65" t="s">
        <v>661</v>
      </c>
      <c r="C30" s="34"/>
      <c r="D30" s="84">
        <f>SUM(D25:D29)</f>
        <v>891082634</v>
      </c>
      <c r="E30" s="85">
        <f>SUM(E25:E29)</f>
        <v>251429910</v>
      </c>
      <c r="F30" s="93">
        <f t="shared" si="0"/>
        <v>1142512544</v>
      </c>
      <c r="G30" s="84">
        <f>SUM(G25:G29)</f>
        <v>891082634</v>
      </c>
      <c r="H30" s="85">
        <f>SUM(H25:H29)</f>
        <v>251429910</v>
      </c>
      <c r="I30" s="86">
        <f t="shared" si="1"/>
        <v>1142512544</v>
      </c>
      <c r="J30" s="84">
        <f>SUM(J25:J29)</f>
        <v>208924817</v>
      </c>
      <c r="K30" s="85">
        <f>SUM(K25:K29)</f>
        <v>21231292</v>
      </c>
      <c r="L30" s="85">
        <f t="shared" si="2"/>
        <v>230156109</v>
      </c>
      <c r="M30" s="46">
        <f t="shared" si="3"/>
        <v>0.20144733658171546</v>
      </c>
      <c r="N30" s="114">
        <f>SUM(N25:N29)</f>
        <v>0</v>
      </c>
      <c r="O30" s="115">
        <f>SUM(O25:O29)</f>
        <v>0</v>
      </c>
      <c r="P30" s="116">
        <f t="shared" si="4"/>
        <v>0</v>
      </c>
      <c r="Q30" s="46">
        <f t="shared" si="5"/>
        <v>0</v>
      </c>
      <c r="R30" s="114">
        <f>SUM(R25:R29)</f>
        <v>0</v>
      </c>
      <c r="S30" s="116">
        <f>SUM(S25:S29)</f>
        <v>0</v>
      </c>
      <c r="T30" s="116">
        <f t="shared" si="6"/>
        <v>0</v>
      </c>
      <c r="U30" s="46">
        <f t="shared" si="7"/>
        <v>0</v>
      </c>
      <c r="V30" s="114">
        <f>SUM(V25:V29)</f>
        <v>0</v>
      </c>
      <c r="W30" s="116">
        <f>SUM(W25:W29)</f>
        <v>0</v>
      </c>
      <c r="X30" s="116">
        <f t="shared" si="8"/>
        <v>0</v>
      </c>
      <c r="Y30" s="46">
        <f t="shared" si="9"/>
        <v>0</v>
      </c>
      <c r="Z30" s="84">
        <f>SUM(Z25:Z29)</f>
        <v>208924817</v>
      </c>
      <c r="AA30" s="85">
        <f>SUM(AA25:AA29)</f>
        <v>21231292</v>
      </c>
      <c r="AB30" s="85">
        <f t="shared" si="10"/>
        <v>230156109</v>
      </c>
      <c r="AC30" s="46">
        <f t="shared" si="11"/>
        <v>0.20144733658171546</v>
      </c>
      <c r="AD30" s="84">
        <f>SUM(AD25:AD29)</f>
        <v>113424012</v>
      </c>
      <c r="AE30" s="85">
        <f>SUM(AE25:AE29)</f>
        <v>24076523</v>
      </c>
      <c r="AF30" s="85">
        <f t="shared" si="12"/>
        <v>137500535</v>
      </c>
      <c r="AG30" s="46">
        <f t="shared" si="13"/>
        <v>0.1414333162061854</v>
      </c>
      <c r="AH30" s="46">
        <f t="shared" si="14"/>
        <v>0.6738560980871819</v>
      </c>
      <c r="AI30" s="66">
        <f>SUM(AI25:AI29)</f>
        <v>972193389</v>
      </c>
      <c r="AJ30" s="66">
        <f>SUM(AJ25:AJ29)</f>
        <v>951160638</v>
      </c>
      <c r="AK30" s="66">
        <f>SUM(AK25:AK29)</f>
        <v>137500535</v>
      </c>
      <c r="AL30" s="66"/>
    </row>
    <row r="31" spans="1:38" s="15" customFormat="1" ht="12.75">
      <c r="A31" s="31" t="s">
        <v>96</v>
      </c>
      <c r="B31" s="132" t="s">
        <v>587</v>
      </c>
      <c r="C31" s="41" t="s">
        <v>588</v>
      </c>
      <c r="D31" s="80">
        <v>0</v>
      </c>
      <c r="E31" s="81">
        <v>0</v>
      </c>
      <c r="F31" s="83">
        <f t="shared" si="0"/>
        <v>0</v>
      </c>
      <c r="G31" s="80">
        <v>0</v>
      </c>
      <c r="H31" s="81">
        <v>0</v>
      </c>
      <c r="I31" s="83">
        <f t="shared" si="1"/>
        <v>0</v>
      </c>
      <c r="J31" s="80">
        <v>12535256</v>
      </c>
      <c r="K31" s="81">
        <v>69136</v>
      </c>
      <c r="L31" s="81">
        <f t="shared" si="2"/>
        <v>12604392</v>
      </c>
      <c r="M31" s="42">
        <f t="shared" si="3"/>
        <v>0</v>
      </c>
      <c r="N31" s="108">
        <v>0</v>
      </c>
      <c r="O31" s="109">
        <v>0</v>
      </c>
      <c r="P31" s="110">
        <f t="shared" si="4"/>
        <v>0</v>
      </c>
      <c r="Q31" s="42">
        <f t="shared" si="5"/>
        <v>0</v>
      </c>
      <c r="R31" s="108">
        <v>0</v>
      </c>
      <c r="S31" s="110">
        <v>0</v>
      </c>
      <c r="T31" s="110">
        <f t="shared" si="6"/>
        <v>0</v>
      </c>
      <c r="U31" s="42">
        <f t="shared" si="7"/>
        <v>0</v>
      </c>
      <c r="V31" s="108">
        <v>0</v>
      </c>
      <c r="W31" s="110">
        <v>0</v>
      </c>
      <c r="X31" s="110">
        <f t="shared" si="8"/>
        <v>0</v>
      </c>
      <c r="Y31" s="42">
        <f t="shared" si="9"/>
        <v>0</v>
      </c>
      <c r="Z31" s="80">
        <v>12535256</v>
      </c>
      <c r="AA31" s="81">
        <v>69136</v>
      </c>
      <c r="AB31" s="81">
        <f t="shared" si="10"/>
        <v>12604392</v>
      </c>
      <c r="AC31" s="42">
        <f t="shared" si="11"/>
        <v>0</v>
      </c>
      <c r="AD31" s="80">
        <v>11024954</v>
      </c>
      <c r="AE31" s="81">
        <v>367753</v>
      </c>
      <c r="AF31" s="81">
        <f t="shared" si="12"/>
        <v>11392707</v>
      </c>
      <c r="AG31" s="42">
        <f t="shared" si="13"/>
        <v>0.14961327787969958</v>
      </c>
      <c r="AH31" s="42">
        <f t="shared" si="14"/>
        <v>0.1063561978729024</v>
      </c>
      <c r="AI31" s="14">
        <v>76147700</v>
      </c>
      <c r="AJ31" s="14">
        <v>101777720</v>
      </c>
      <c r="AK31" s="14">
        <v>11392707</v>
      </c>
      <c r="AL31" s="14"/>
    </row>
    <row r="32" spans="1:38" s="15" customFormat="1" ht="12.75">
      <c r="A32" s="31" t="s">
        <v>96</v>
      </c>
      <c r="B32" s="132" t="s">
        <v>589</v>
      </c>
      <c r="C32" s="41" t="s">
        <v>590</v>
      </c>
      <c r="D32" s="80">
        <v>217691025</v>
      </c>
      <c r="E32" s="81">
        <v>58855543</v>
      </c>
      <c r="F32" s="82">
        <f t="shared" si="0"/>
        <v>276546568</v>
      </c>
      <c r="G32" s="80">
        <v>217691025</v>
      </c>
      <c r="H32" s="81">
        <v>58855543</v>
      </c>
      <c r="I32" s="83">
        <f t="shared" si="1"/>
        <v>276546568</v>
      </c>
      <c r="J32" s="80">
        <v>47733772</v>
      </c>
      <c r="K32" s="81">
        <v>8031975</v>
      </c>
      <c r="L32" s="81">
        <f t="shared" si="2"/>
        <v>55765747</v>
      </c>
      <c r="M32" s="42">
        <f t="shared" si="3"/>
        <v>0.20165047573470518</v>
      </c>
      <c r="N32" s="108">
        <v>0</v>
      </c>
      <c r="O32" s="109">
        <v>0</v>
      </c>
      <c r="P32" s="110">
        <f t="shared" si="4"/>
        <v>0</v>
      </c>
      <c r="Q32" s="42">
        <f t="shared" si="5"/>
        <v>0</v>
      </c>
      <c r="R32" s="108">
        <v>0</v>
      </c>
      <c r="S32" s="110">
        <v>0</v>
      </c>
      <c r="T32" s="110">
        <f t="shared" si="6"/>
        <v>0</v>
      </c>
      <c r="U32" s="42">
        <f t="shared" si="7"/>
        <v>0</v>
      </c>
      <c r="V32" s="108">
        <v>0</v>
      </c>
      <c r="W32" s="110">
        <v>0</v>
      </c>
      <c r="X32" s="110">
        <f t="shared" si="8"/>
        <v>0</v>
      </c>
      <c r="Y32" s="42">
        <f t="shared" si="9"/>
        <v>0</v>
      </c>
      <c r="Z32" s="80">
        <v>47733772</v>
      </c>
      <c r="AA32" s="81">
        <v>8031975</v>
      </c>
      <c r="AB32" s="81">
        <f t="shared" si="10"/>
        <v>55765747</v>
      </c>
      <c r="AC32" s="42">
        <f t="shared" si="11"/>
        <v>0.20165047573470518</v>
      </c>
      <c r="AD32" s="80">
        <v>46482008</v>
      </c>
      <c r="AE32" s="81">
        <v>5192190</v>
      </c>
      <c r="AF32" s="81">
        <f t="shared" si="12"/>
        <v>51674198</v>
      </c>
      <c r="AG32" s="42">
        <f t="shared" si="13"/>
        <v>0.17406672311624982</v>
      </c>
      <c r="AH32" s="42">
        <f t="shared" si="14"/>
        <v>0.07917972911742144</v>
      </c>
      <c r="AI32" s="14">
        <v>296864312</v>
      </c>
      <c r="AJ32" s="14">
        <v>295995346</v>
      </c>
      <c r="AK32" s="14">
        <v>51674198</v>
      </c>
      <c r="AL32" s="14"/>
    </row>
    <row r="33" spans="1:38" s="15" customFormat="1" ht="12.75">
      <c r="A33" s="31" t="s">
        <v>96</v>
      </c>
      <c r="B33" s="132" t="s">
        <v>591</v>
      </c>
      <c r="C33" s="41" t="s">
        <v>592</v>
      </c>
      <c r="D33" s="80">
        <v>478516605</v>
      </c>
      <c r="E33" s="81">
        <v>152456420</v>
      </c>
      <c r="F33" s="82">
        <f t="shared" si="0"/>
        <v>630973025</v>
      </c>
      <c r="G33" s="80">
        <v>478516605</v>
      </c>
      <c r="H33" s="81">
        <v>152456420</v>
      </c>
      <c r="I33" s="83">
        <f t="shared" si="1"/>
        <v>630973025</v>
      </c>
      <c r="J33" s="80">
        <v>84068563</v>
      </c>
      <c r="K33" s="81">
        <v>17643437</v>
      </c>
      <c r="L33" s="81">
        <f t="shared" si="2"/>
        <v>101712000</v>
      </c>
      <c r="M33" s="42">
        <f t="shared" si="3"/>
        <v>0.1611986502909534</v>
      </c>
      <c r="N33" s="108">
        <v>0</v>
      </c>
      <c r="O33" s="109">
        <v>0</v>
      </c>
      <c r="P33" s="110">
        <f t="shared" si="4"/>
        <v>0</v>
      </c>
      <c r="Q33" s="42">
        <f t="shared" si="5"/>
        <v>0</v>
      </c>
      <c r="R33" s="108">
        <v>0</v>
      </c>
      <c r="S33" s="110">
        <v>0</v>
      </c>
      <c r="T33" s="110">
        <f t="shared" si="6"/>
        <v>0</v>
      </c>
      <c r="U33" s="42">
        <f t="shared" si="7"/>
        <v>0</v>
      </c>
      <c r="V33" s="108">
        <v>0</v>
      </c>
      <c r="W33" s="110">
        <v>0</v>
      </c>
      <c r="X33" s="110">
        <f t="shared" si="8"/>
        <v>0</v>
      </c>
      <c r="Y33" s="42">
        <f t="shared" si="9"/>
        <v>0</v>
      </c>
      <c r="Z33" s="80">
        <v>84068563</v>
      </c>
      <c r="AA33" s="81">
        <v>17643437</v>
      </c>
      <c r="AB33" s="81">
        <f t="shared" si="10"/>
        <v>101712000</v>
      </c>
      <c r="AC33" s="42">
        <f t="shared" si="11"/>
        <v>0.1611986502909534</v>
      </c>
      <c r="AD33" s="80">
        <v>77247912</v>
      </c>
      <c r="AE33" s="81">
        <v>11820263</v>
      </c>
      <c r="AF33" s="81">
        <f t="shared" si="12"/>
        <v>89068175</v>
      </c>
      <c r="AG33" s="42">
        <f t="shared" si="13"/>
        <v>0.18183898115542202</v>
      </c>
      <c r="AH33" s="42">
        <f t="shared" si="14"/>
        <v>0.14195670900408586</v>
      </c>
      <c r="AI33" s="14">
        <v>489818929</v>
      </c>
      <c r="AJ33" s="14">
        <v>533585697</v>
      </c>
      <c r="AK33" s="14">
        <v>89068175</v>
      </c>
      <c r="AL33" s="14"/>
    </row>
    <row r="34" spans="1:38" s="15" customFormat="1" ht="12.75">
      <c r="A34" s="31" t="s">
        <v>96</v>
      </c>
      <c r="B34" s="132" t="s">
        <v>63</v>
      </c>
      <c r="C34" s="41" t="s">
        <v>64</v>
      </c>
      <c r="D34" s="80">
        <v>890323418</v>
      </c>
      <c r="E34" s="81">
        <v>249079760</v>
      </c>
      <c r="F34" s="82">
        <f t="shared" si="0"/>
        <v>1139403178</v>
      </c>
      <c r="G34" s="80">
        <v>890323418</v>
      </c>
      <c r="H34" s="81">
        <v>249079760</v>
      </c>
      <c r="I34" s="83">
        <f t="shared" si="1"/>
        <v>1139403178</v>
      </c>
      <c r="J34" s="80">
        <v>139140996</v>
      </c>
      <c r="K34" s="81">
        <v>38811622</v>
      </c>
      <c r="L34" s="81">
        <f t="shared" si="2"/>
        <v>177952618</v>
      </c>
      <c r="M34" s="42">
        <f t="shared" si="3"/>
        <v>0.15618055262261168</v>
      </c>
      <c r="N34" s="108">
        <v>0</v>
      </c>
      <c r="O34" s="109">
        <v>0</v>
      </c>
      <c r="P34" s="110">
        <f t="shared" si="4"/>
        <v>0</v>
      </c>
      <c r="Q34" s="42">
        <f t="shared" si="5"/>
        <v>0</v>
      </c>
      <c r="R34" s="108">
        <v>0</v>
      </c>
      <c r="S34" s="110">
        <v>0</v>
      </c>
      <c r="T34" s="110">
        <f t="shared" si="6"/>
        <v>0</v>
      </c>
      <c r="U34" s="42">
        <f t="shared" si="7"/>
        <v>0</v>
      </c>
      <c r="V34" s="108">
        <v>0</v>
      </c>
      <c r="W34" s="110">
        <v>0</v>
      </c>
      <c r="X34" s="110">
        <f t="shared" si="8"/>
        <v>0</v>
      </c>
      <c r="Y34" s="42">
        <f t="shared" si="9"/>
        <v>0</v>
      </c>
      <c r="Z34" s="80">
        <v>139140996</v>
      </c>
      <c r="AA34" s="81">
        <v>38811622</v>
      </c>
      <c r="AB34" s="81">
        <f t="shared" si="10"/>
        <v>177952618</v>
      </c>
      <c r="AC34" s="42">
        <f t="shared" si="11"/>
        <v>0.15618055262261168</v>
      </c>
      <c r="AD34" s="80">
        <v>130725356</v>
      </c>
      <c r="AE34" s="81">
        <v>42450248</v>
      </c>
      <c r="AF34" s="81">
        <f t="shared" si="12"/>
        <v>173175604</v>
      </c>
      <c r="AG34" s="42">
        <f t="shared" si="13"/>
        <v>0.16225078047318858</v>
      </c>
      <c r="AH34" s="42">
        <f t="shared" si="14"/>
        <v>0.027584797683165574</v>
      </c>
      <c r="AI34" s="14">
        <v>1067332949</v>
      </c>
      <c r="AJ34" s="14">
        <v>1058956892</v>
      </c>
      <c r="AK34" s="14">
        <v>173175604</v>
      </c>
      <c r="AL34" s="14"/>
    </row>
    <row r="35" spans="1:38" s="15" customFormat="1" ht="12.75">
      <c r="A35" s="31" t="s">
        <v>96</v>
      </c>
      <c r="B35" s="132" t="s">
        <v>593</v>
      </c>
      <c r="C35" s="41" t="s">
        <v>594</v>
      </c>
      <c r="D35" s="80">
        <v>273044167</v>
      </c>
      <c r="E35" s="81">
        <v>41669396</v>
      </c>
      <c r="F35" s="82">
        <f t="shared" si="0"/>
        <v>314713563</v>
      </c>
      <c r="G35" s="80">
        <v>273044167</v>
      </c>
      <c r="H35" s="81">
        <v>41669396</v>
      </c>
      <c r="I35" s="83">
        <f t="shared" si="1"/>
        <v>314713563</v>
      </c>
      <c r="J35" s="80">
        <v>50871193</v>
      </c>
      <c r="K35" s="81">
        <v>4486344</v>
      </c>
      <c r="L35" s="81">
        <f t="shared" si="2"/>
        <v>55357537</v>
      </c>
      <c r="M35" s="42">
        <f t="shared" si="3"/>
        <v>0.17589816108433814</v>
      </c>
      <c r="N35" s="108">
        <v>0</v>
      </c>
      <c r="O35" s="109">
        <v>0</v>
      </c>
      <c r="P35" s="110">
        <f t="shared" si="4"/>
        <v>0</v>
      </c>
      <c r="Q35" s="42">
        <f t="shared" si="5"/>
        <v>0</v>
      </c>
      <c r="R35" s="108">
        <v>0</v>
      </c>
      <c r="S35" s="110">
        <v>0</v>
      </c>
      <c r="T35" s="110">
        <f t="shared" si="6"/>
        <v>0</v>
      </c>
      <c r="U35" s="42">
        <f t="shared" si="7"/>
        <v>0</v>
      </c>
      <c r="V35" s="108">
        <v>0</v>
      </c>
      <c r="W35" s="110">
        <v>0</v>
      </c>
      <c r="X35" s="110">
        <f t="shared" si="8"/>
        <v>0</v>
      </c>
      <c r="Y35" s="42">
        <f t="shared" si="9"/>
        <v>0</v>
      </c>
      <c r="Z35" s="80">
        <v>50871193</v>
      </c>
      <c r="AA35" s="81">
        <v>4486344</v>
      </c>
      <c r="AB35" s="81">
        <f t="shared" si="10"/>
        <v>55357537</v>
      </c>
      <c r="AC35" s="42">
        <f t="shared" si="11"/>
        <v>0.17589816108433814</v>
      </c>
      <c r="AD35" s="80">
        <v>57050918</v>
      </c>
      <c r="AE35" s="81">
        <v>1993218</v>
      </c>
      <c r="AF35" s="81">
        <f t="shared" si="12"/>
        <v>59044136</v>
      </c>
      <c r="AG35" s="42">
        <f t="shared" si="13"/>
        <v>0.24641353611657735</v>
      </c>
      <c r="AH35" s="42">
        <f t="shared" si="14"/>
        <v>-0.06243802094080941</v>
      </c>
      <c r="AI35" s="14">
        <v>239614012</v>
      </c>
      <c r="AJ35" s="14">
        <v>257572775</v>
      </c>
      <c r="AK35" s="14">
        <v>59044136</v>
      </c>
      <c r="AL35" s="14"/>
    </row>
    <row r="36" spans="1:38" s="15" customFormat="1" ht="12.75">
      <c r="A36" s="31" t="s">
        <v>96</v>
      </c>
      <c r="B36" s="132" t="s">
        <v>595</v>
      </c>
      <c r="C36" s="41" t="s">
        <v>596</v>
      </c>
      <c r="D36" s="80">
        <v>0</v>
      </c>
      <c r="E36" s="81">
        <v>0</v>
      </c>
      <c r="F36" s="82">
        <f t="shared" si="0"/>
        <v>0</v>
      </c>
      <c r="G36" s="80">
        <v>0</v>
      </c>
      <c r="H36" s="81">
        <v>0</v>
      </c>
      <c r="I36" s="83">
        <f t="shared" si="1"/>
        <v>0</v>
      </c>
      <c r="J36" s="80">
        <v>15829852</v>
      </c>
      <c r="K36" s="81">
        <v>4280111</v>
      </c>
      <c r="L36" s="81">
        <f t="shared" si="2"/>
        <v>20109963</v>
      </c>
      <c r="M36" s="42">
        <f t="shared" si="3"/>
        <v>0</v>
      </c>
      <c r="N36" s="108">
        <v>0</v>
      </c>
      <c r="O36" s="109">
        <v>0</v>
      </c>
      <c r="P36" s="110">
        <f t="shared" si="4"/>
        <v>0</v>
      </c>
      <c r="Q36" s="42">
        <f t="shared" si="5"/>
        <v>0</v>
      </c>
      <c r="R36" s="108">
        <v>0</v>
      </c>
      <c r="S36" s="110">
        <v>0</v>
      </c>
      <c r="T36" s="110">
        <f t="shared" si="6"/>
        <v>0</v>
      </c>
      <c r="U36" s="42">
        <f t="shared" si="7"/>
        <v>0</v>
      </c>
      <c r="V36" s="108">
        <v>0</v>
      </c>
      <c r="W36" s="110">
        <v>0</v>
      </c>
      <c r="X36" s="110">
        <f t="shared" si="8"/>
        <v>0</v>
      </c>
      <c r="Y36" s="42">
        <f t="shared" si="9"/>
        <v>0</v>
      </c>
      <c r="Z36" s="80">
        <v>15829852</v>
      </c>
      <c r="AA36" s="81">
        <v>4280111</v>
      </c>
      <c r="AB36" s="81">
        <f t="shared" si="10"/>
        <v>20109963</v>
      </c>
      <c r="AC36" s="42">
        <f t="shared" si="11"/>
        <v>0</v>
      </c>
      <c r="AD36" s="80">
        <v>34233960</v>
      </c>
      <c r="AE36" s="81">
        <v>2168386</v>
      </c>
      <c r="AF36" s="81">
        <f t="shared" si="12"/>
        <v>36402346</v>
      </c>
      <c r="AG36" s="42">
        <f t="shared" si="13"/>
        <v>0.12057037425997415</v>
      </c>
      <c r="AH36" s="42">
        <f t="shared" si="14"/>
        <v>-0.44756409380867923</v>
      </c>
      <c r="AI36" s="14">
        <v>301917832</v>
      </c>
      <c r="AJ36" s="14">
        <v>297260528</v>
      </c>
      <c r="AK36" s="14">
        <v>36402346</v>
      </c>
      <c r="AL36" s="14"/>
    </row>
    <row r="37" spans="1:38" s="15" customFormat="1" ht="12.75">
      <c r="A37" s="31" t="s">
        <v>96</v>
      </c>
      <c r="B37" s="132" t="s">
        <v>597</v>
      </c>
      <c r="C37" s="41" t="s">
        <v>598</v>
      </c>
      <c r="D37" s="80">
        <v>387455630</v>
      </c>
      <c r="E37" s="81">
        <v>61982000</v>
      </c>
      <c r="F37" s="82">
        <f t="shared" si="0"/>
        <v>449437630</v>
      </c>
      <c r="G37" s="80">
        <v>387455630</v>
      </c>
      <c r="H37" s="81">
        <v>61982000</v>
      </c>
      <c r="I37" s="83">
        <f t="shared" si="1"/>
        <v>449437630</v>
      </c>
      <c r="J37" s="80">
        <v>82951047</v>
      </c>
      <c r="K37" s="81">
        <v>5909223</v>
      </c>
      <c r="L37" s="81">
        <f t="shared" si="2"/>
        <v>88860270</v>
      </c>
      <c r="M37" s="42">
        <f t="shared" si="3"/>
        <v>0.1977143524897993</v>
      </c>
      <c r="N37" s="108">
        <v>0</v>
      </c>
      <c r="O37" s="109">
        <v>0</v>
      </c>
      <c r="P37" s="110">
        <f t="shared" si="4"/>
        <v>0</v>
      </c>
      <c r="Q37" s="42">
        <f t="shared" si="5"/>
        <v>0</v>
      </c>
      <c r="R37" s="108">
        <v>0</v>
      </c>
      <c r="S37" s="110">
        <v>0</v>
      </c>
      <c r="T37" s="110">
        <f t="shared" si="6"/>
        <v>0</v>
      </c>
      <c r="U37" s="42">
        <f t="shared" si="7"/>
        <v>0</v>
      </c>
      <c r="V37" s="108">
        <v>0</v>
      </c>
      <c r="W37" s="110">
        <v>0</v>
      </c>
      <c r="X37" s="110">
        <f t="shared" si="8"/>
        <v>0</v>
      </c>
      <c r="Y37" s="42">
        <f t="shared" si="9"/>
        <v>0</v>
      </c>
      <c r="Z37" s="80">
        <v>82951047</v>
      </c>
      <c r="AA37" s="81">
        <v>5909223</v>
      </c>
      <c r="AB37" s="81">
        <f t="shared" si="10"/>
        <v>88860270</v>
      </c>
      <c r="AC37" s="42">
        <f t="shared" si="11"/>
        <v>0.1977143524897993</v>
      </c>
      <c r="AD37" s="80">
        <v>90729942</v>
      </c>
      <c r="AE37" s="81">
        <v>14406747</v>
      </c>
      <c r="AF37" s="81">
        <f t="shared" si="12"/>
        <v>105136689</v>
      </c>
      <c r="AG37" s="42">
        <f t="shared" si="13"/>
        <v>0.26066045068356725</v>
      </c>
      <c r="AH37" s="42">
        <f t="shared" si="14"/>
        <v>-0.15481198005008512</v>
      </c>
      <c r="AI37" s="14">
        <v>403347300</v>
      </c>
      <c r="AJ37" s="14">
        <v>433773400</v>
      </c>
      <c r="AK37" s="14">
        <v>105136689</v>
      </c>
      <c r="AL37" s="14"/>
    </row>
    <row r="38" spans="1:38" s="15" customFormat="1" ht="12.75">
      <c r="A38" s="31" t="s">
        <v>115</v>
      </c>
      <c r="B38" s="132" t="s">
        <v>599</v>
      </c>
      <c r="C38" s="41" t="s">
        <v>600</v>
      </c>
      <c r="D38" s="80">
        <v>185109745</v>
      </c>
      <c r="E38" s="81">
        <v>38723445</v>
      </c>
      <c r="F38" s="82">
        <f t="shared" si="0"/>
        <v>223833190</v>
      </c>
      <c r="G38" s="80">
        <v>185109745</v>
      </c>
      <c r="H38" s="81">
        <v>38723445</v>
      </c>
      <c r="I38" s="83">
        <f t="shared" si="1"/>
        <v>223833190</v>
      </c>
      <c r="J38" s="80">
        <v>38945913</v>
      </c>
      <c r="K38" s="81">
        <v>4374578</v>
      </c>
      <c r="L38" s="81">
        <f t="shared" si="2"/>
        <v>43320491</v>
      </c>
      <c r="M38" s="42">
        <f t="shared" si="3"/>
        <v>0.19353917531175782</v>
      </c>
      <c r="N38" s="108">
        <v>0</v>
      </c>
      <c r="O38" s="109">
        <v>0</v>
      </c>
      <c r="P38" s="110">
        <f t="shared" si="4"/>
        <v>0</v>
      </c>
      <c r="Q38" s="42">
        <f t="shared" si="5"/>
        <v>0</v>
      </c>
      <c r="R38" s="108">
        <v>0</v>
      </c>
      <c r="S38" s="110">
        <v>0</v>
      </c>
      <c r="T38" s="110">
        <f t="shared" si="6"/>
        <v>0</v>
      </c>
      <c r="U38" s="42">
        <f t="shared" si="7"/>
        <v>0</v>
      </c>
      <c r="V38" s="108">
        <v>0</v>
      </c>
      <c r="W38" s="110">
        <v>0</v>
      </c>
      <c r="X38" s="110">
        <f t="shared" si="8"/>
        <v>0</v>
      </c>
      <c r="Y38" s="42">
        <f t="shared" si="9"/>
        <v>0</v>
      </c>
      <c r="Z38" s="80">
        <v>38945913</v>
      </c>
      <c r="AA38" s="81">
        <v>4374578</v>
      </c>
      <c r="AB38" s="81">
        <f t="shared" si="10"/>
        <v>43320491</v>
      </c>
      <c r="AC38" s="42">
        <f t="shared" si="11"/>
        <v>0.19353917531175782</v>
      </c>
      <c r="AD38" s="80">
        <v>30177288</v>
      </c>
      <c r="AE38" s="81">
        <v>2821165</v>
      </c>
      <c r="AF38" s="81">
        <f t="shared" si="12"/>
        <v>32998453</v>
      </c>
      <c r="AG38" s="42">
        <f t="shared" si="13"/>
        <v>0.18036472922836613</v>
      </c>
      <c r="AH38" s="42">
        <f t="shared" si="14"/>
        <v>0.3128036941610566</v>
      </c>
      <c r="AI38" s="14">
        <v>182954024</v>
      </c>
      <c r="AJ38" s="14">
        <v>182954024</v>
      </c>
      <c r="AK38" s="14">
        <v>32998453</v>
      </c>
      <c r="AL38" s="14"/>
    </row>
    <row r="39" spans="1:38" s="60" customFormat="1" ht="12.75">
      <c r="A39" s="64"/>
      <c r="B39" s="65" t="s">
        <v>662</v>
      </c>
      <c r="C39" s="34"/>
      <c r="D39" s="84">
        <f>SUM(D31:D38)</f>
        <v>2432140590</v>
      </c>
      <c r="E39" s="85">
        <f>SUM(E31:E38)</f>
        <v>602766564</v>
      </c>
      <c r="F39" s="93">
        <f t="shared" si="0"/>
        <v>3034907154</v>
      </c>
      <c r="G39" s="84">
        <f>SUM(G31:G38)</f>
        <v>2432140590</v>
      </c>
      <c r="H39" s="85">
        <f>SUM(H31:H38)</f>
        <v>602766564</v>
      </c>
      <c r="I39" s="86">
        <f t="shared" si="1"/>
        <v>3034907154</v>
      </c>
      <c r="J39" s="84">
        <f>SUM(J31:J38)</f>
        <v>472076592</v>
      </c>
      <c r="K39" s="85">
        <f>SUM(K31:K38)</f>
        <v>83606426</v>
      </c>
      <c r="L39" s="85">
        <f t="shared" si="2"/>
        <v>555683018</v>
      </c>
      <c r="M39" s="46">
        <f t="shared" si="3"/>
        <v>0.18309720522013703</v>
      </c>
      <c r="N39" s="114">
        <f>SUM(N31:N38)</f>
        <v>0</v>
      </c>
      <c r="O39" s="115">
        <f>SUM(O31:O38)</f>
        <v>0</v>
      </c>
      <c r="P39" s="116">
        <f t="shared" si="4"/>
        <v>0</v>
      </c>
      <c r="Q39" s="46">
        <f t="shared" si="5"/>
        <v>0</v>
      </c>
      <c r="R39" s="114">
        <f>SUM(R31:R38)</f>
        <v>0</v>
      </c>
      <c r="S39" s="116">
        <f>SUM(S31:S38)</f>
        <v>0</v>
      </c>
      <c r="T39" s="116">
        <f t="shared" si="6"/>
        <v>0</v>
      </c>
      <c r="U39" s="46">
        <f t="shared" si="7"/>
        <v>0</v>
      </c>
      <c r="V39" s="114">
        <f>SUM(V31:V38)</f>
        <v>0</v>
      </c>
      <c r="W39" s="116">
        <f>SUM(W31:W38)</f>
        <v>0</v>
      </c>
      <c r="X39" s="116">
        <f t="shared" si="8"/>
        <v>0</v>
      </c>
      <c r="Y39" s="46">
        <f t="shared" si="9"/>
        <v>0</v>
      </c>
      <c r="Z39" s="84">
        <f>SUM(Z31:Z38)</f>
        <v>472076592</v>
      </c>
      <c r="AA39" s="85">
        <f>SUM(AA31:AA38)</f>
        <v>83606426</v>
      </c>
      <c r="AB39" s="85">
        <f t="shared" si="10"/>
        <v>555683018</v>
      </c>
      <c r="AC39" s="46">
        <f t="shared" si="11"/>
        <v>0.18309720522013703</v>
      </c>
      <c r="AD39" s="84">
        <f>SUM(AD31:AD38)</f>
        <v>477672338</v>
      </c>
      <c r="AE39" s="85">
        <f>SUM(AE31:AE38)</f>
        <v>81219970</v>
      </c>
      <c r="AF39" s="85">
        <f t="shared" si="12"/>
        <v>558892308</v>
      </c>
      <c r="AG39" s="46">
        <f t="shared" si="13"/>
        <v>0.18276417452328367</v>
      </c>
      <c r="AH39" s="46">
        <f t="shared" si="14"/>
        <v>-0.005742233260436991</v>
      </c>
      <c r="AI39" s="66">
        <f>SUM(AI31:AI38)</f>
        <v>3057997058</v>
      </c>
      <c r="AJ39" s="66">
        <f>SUM(AJ31:AJ38)</f>
        <v>3161876382</v>
      </c>
      <c r="AK39" s="66">
        <f>SUM(AK31:AK38)</f>
        <v>558892308</v>
      </c>
      <c r="AL39" s="66"/>
    </row>
    <row r="40" spans="1:38" s="15" customFormat="1" ht="12.75">
      <c r="A40" s="31" t="s">
        <v>96</v>
      </c>
      <c r="B40" s="132" t="s">
        <v>601</v>
      </c>
      <c r="C40" s="41" t="s">
        <v>602</v>
      </c>
      <c r="D40" s="80">
        <v>0</v>
      </c>
      <c r="E40" s="81">
        <v>0</v>
      </c>
      <c r="F40" s="82">
        <f t="shared" si="0"/>
        <v>0</v>
      </c>
      <c r="G40" s="80">
        <v>0</v>
      </c>
      <c r="H40" s="81">
        <v>0</v>
      </c>
      <c r="I40" s="83">
        <f t="shared" si="1"/>
        <v>0</v>
      </c>
      <c r="J40" s="80">
        <v>12288999</v>
      </c>
      <c r="K40" s="81">
        <v>1439086</v>
      </c>
      <c r="L40" s="81">
        <f t="shared" si="2"/>
        <v>13728085</v>
      </c>
      <c r="M40" s="42">
        <f t="shared" si="3"/>
        <v>0</v>
      </c>
      <c r="N40" s="108">
        <v>0</v>
      </c>
      <c r="O40" s="109">
        <v>0</v>
      </c>
      <c r="P40" s="110">
        <f t="shared" si="4"/>
        <v>0</v>
      </c>
      <c r="Q40" s="42">
        <f t="shared" si="5"/>
        <v>0</v>
      </c>
      <c r="R40" s="108">
        <v>0</v>
      </c>
      <c r="S40" s="110">
        <v>0</v>
      </c>
      <c r="T40" s="110">
        <f t="shared" si="6"/>
        <v>0</v>
      </c>
      <c r="U40" s="42">
        <f t="shared" si="7"/>
        <v>0</v>
      </c>
      <c r="V40" s="108">
        <v>0</v>
      </c>
      <c r="W40" s="110">
        <v>0</v>
      </c>
      <c r="X40" s="110">
        <f t="shared" si="8"/>
        <v>0</v>
      </c>
      <c r="Y40" s="42">
        <f t="shared" si="9"/>
        <v>0</v>
      </c>
      <c r="Z40" s="80">
        <v>12288999</v>
      </c>
      <c r="AA40" s="81">
        <v>1439086</v>
      </c>
      <c r="AB40" s="81">
        <f t="shared" si="10"/>
        <v>13728085</v>
      </c>
      <c r="AC40" s="42">
        <f t="shared" si="11"/>
        <v>0</v>
      </c>
      <c r="AD40" s="80">
        <v>3296192</v>
      </c>
      <c r="AE40" s="81">
        <v>1414371</v>
      </c>
      <c r="AF40" s="81">
        <f t="shared" si="12"/>
        <v>4710563</v>
      </c>
      <c r="AG40" s="42">
        <f t="shared" si="13"/>
        <v>0.17602639616997395</v>
      </c>
      <c r="AH40" s="42">
        <f t="shared" si="14"/>
        <v>1.9143193711664614</v>
      </c>
      <c r="AI40" s="14">
        <v>26760549</v>
      </c>
      <c r="AJ40" s="14">
        <v>33238689</v>
      </c>
      <c r="AK40" s="14">
        <v>4710563</v>
      </c>
      <c r="AL40" s="14"/>
    </row>
    <row r="41" spans="1:38" s="15" customFormat="1" ht="12.75">
      <c r="A41" s="31" t="s">
        <v>96</v>
      </c>
      <c r="B41" s="132" t="s">
        <v>603</v>
      </c>
      <c r="C41" s="41" t="s">
        <v>604</v>
      </c>
      <c r="D41" s="80">
        <v>0</v>
      </c>
      <c r="E41" s="81">
        <v>0</v>
      </c>
      <c r="F41" s="82">
        <f t="shared" si="0"/>
        <v>0</v>
      </c>
      <c r="G41" s="80">
        <v>0</v>
      </c>
      <c r="H41" s="81">
        <v>0</v>
      </c>
      <c r="I41" s="83">
        <f t="shared" si="1"/>
        <v>0</v>
      </c>
      <c r="J41" s="80">
        <v>4331869</v>
      </c>
      <c r="K41" s="81">
        <v>2462943</v>
      </c>
      <c r="L41" s="81">
        <f t="shared" si="2"/>
        <v>6794812</v>
      </c>
      <c r="M41" s="42">
        <f t="shared" si="3"/>
        <v>0</v>
      </c>
      <c r="N41" s="108">
        <v>0</v>
      </c>
      <c r="O41" s="109">
        <v>0</v>
      </c>
      <c r="P41" s="110">
        <f t="shared" si="4"/>
        <v>0</v>
      </c>
      <c r="Q41" s="42">
        <f t="shared" si="5"/>
        <v>0</v>
      </c>
      <c r="R41" s="108">
        <v>0</v>
      </c>
      <c r="S41" s="110">
        <v>0</v>
      </c>
      <c r="T41" s="110">
        <f t="shared" si="6"/>
        <v>0</v>
      </c>
      <c r="U41" s="42">
        <f t="shared" si="7"/>
        <v>0</v>
      </c>
      <c r="V41" s="108">
        <v>0</v>
      </c>
      <c r="W41" s="110">
        <v>0</v>
      </c>
      <c r="X41" s="110">
        <f t="shared" si="8"/>
        <v>0</v>
      </c>
      <c r="Y41" s="42">
        <f t="shared" si="9"/>
        <v>0</v>
      </c>
      <c r="Z41" s="80">
        <v>4331869</v>
      </c>
      <c r="AA41" s="81">
        <v>2462943</v>
      </c>
      <c r="AB41" s="81">
        <f t="shared" si="10"/>
        <v>6794812</v>
      </c>
      <c r="AC41" s="42">
        <f t="shared" si="11"/>
        <v>0</v>
      </c>
      <c r="AD41" s="80">
        <v>3777744</v>
      </c>
      <c r="AE41" s="81">
        <v>0</v>
      </c>
      <c r="AF41" s="81">
        <f t="shared" si="12"/>
        <v>3777744</v>
      </c>
      <c r="AG41" s="42">
        <f t="shared" si="13"/>
        <v>0.15844518918077363</v>
      </c>
      <c r="AH41" s="42">
        <f t="shared" si="14"/>
        <v>0.7986427878649267</v>
      </c>
      <c r="AI41" s="14">
        <v>23842592</v>
      </c>
      <c r="AJ41" s="14">
        <v>24519392</v>
      </c>
      <c r="AK41" s="14">
        <v>3777744</v>
      </c>
      <c r="AL41" s="14"/>
    </row>
    <row r="42" spans="1:38" s="15" customFormat="1" ht="12.75">
      <c r="A42" s="31" t="s">
        <v>96</v>
      </c>
      <c r="B42" s="132" t="s">
        <v>605</v>
      </c>
      <c r="C42" s="41" t="s">
        <v>606</v>
      </c>
      <c r="D42" s="80">
        <v>0</v>
      </c>
      <c r="E42" s="81">
        <v>0</v>
      </c>
      <c r="F42" s="82">
        <f t="shared" si="0"/>
        <v>0</v>
      </c>
      <c r="G42" s="80">
        <v>0</v>
      </c>
      <c r="H42" s="81">
        <v>0</v>
      </c>
      <c r="I42" s="83">
        <f t="shared" si="1"/>
        <v>0</v>
      </c>
      <c r="J42" s="80">
        <v>23145704</v>
      </c>
      <c r="K42" s="81">
        <v>11764983</v>
      </c>
      <c r="L42" s="81">
        <f t="shared" si="2"/>
        <v>34910687</v>
      </c>
      <c r="M42" s="42">
        <f t="shared" si="3"/>
        <v>0</v>
      </c>
      <c r="N42" s="108">
        <v>0</v>
      </c>
      <c r="O42" s="109">
        <v>0</v>
      </c>
      <c r="P42" s="110">
        <f t="shared" si="4"/>
        <v>0</v>
      </c>
      <c r="Q42" s="42">
        <f t="shared" si="5"/>
        <v>0</v>
      </c>
      <c r="R42" s="108">
        <v>0</v>
      </c>
      <c r="S42" s="110">
        <v>0</v>
      </c>
      <c r="T42" s="110">
        <f t="shared" si="6"/>
        <v>0</v>
      </c>
      <c r="U42" s="42">
        <f t="shared" si="7"/>
        <v>0</v>
      </c>
      <c r="V42" s="108">
        <v>0</v>
      </c>
      <c r="W42" s="110">
        <v>0</v>
      </c>
      <c r="X42" s="110">
        <f t="shared" si="8"/>
        <v>0</v>
      </c>
      <c r="Y42" s="42">
        <f t="shared" si="9"/>
        <v>0</v>
      </c>
      <c r="Z42" s="80">
        <v>23145704</v>
      </c>
      <c r="AA42" s="81">
        <v>11764983</v>
      </c>
      <c r="AB42" s="81">
        <f t="shared" si="10"/>
        <v>34910687</v>
      </c>
      <c r="AC42" s="42">
        <f t="shared" si="11"/>
        <v>0</v>
      </c>
      <c r="AD42" s="80">
        <v>21241101</v>
      </c>
      <c r="AE42" s="81">
        <v>14223493</v>
      </c>
      <c r="AF42" s="81">
        <f t="shared" si="12"/>
        <v>35464594</v>
      </c>
      <c r="AG42" s="42">
        <f t="shared" si="13"/>
        <v>0.26399216945524195</v>
      </c>
      <c r="AH42" s="42">
        <f t="shared" si="14"/>
        <v>-0.015618591319556674</v>
      </c>
      <c r="AI42" s="14">
        <v>134339568</v>
      </c>
      <c r="AJ42" s="14">
        <v>141550284</v>
      </c>
      <c r="AK42" s="14">
        <v>35464594</v>
      </c>
      <c r="AL42" s="14"/>
    </row>
    <row r="43" spans="1:38" s="15" customFormat="1" ht="12.75">
      <c r="A43" s="31" t="s">
        <v>115</v>
      </c>
      <c r="B43" s="132" t="s">
        <v>607</v>
      </c>
      <c r="C43" s="41" t="s">
        <v>608</v>
      </c>
      <c r="D43" s="80">
        <v>0</v>
      </c>
      <c r="E43" s="81">
        <v>0</v>
      </c>
      <c r="F43" s="83">
        <f t="shared" si="0"/>
        <v>0</v>
      </c>
      <c r="G43" s="80">
        <v>0</v>
      </c>
      <c r="H43" s="81">
        <v>0</v>
      </c>
      <c r="I43" s="82">
        <f t="shared" si="1"/>
        <v>0</v>
      </c>
      <c r="J43" s="80">
        <v>11659283</v>
      </c>
      <c r="K43" s="94">
        <v>152246847</v>
      </c>
      <c r="L43" s="81">
        <f t="shared" si="2"/>
        <v>163906130</v>
      </c>
      <c r="M43" s="42">
        <f t="shared" si="3"/>
        <v>0</v>
      </c>
      <c r="N43" s="108">
        <v>0</v>
      </c>
      <c r="O43" s="109">
        <v>0</v>
      </c>
      <c r="P43" s="110">
        <f t="shared" si="4"/>
        <v>0</v>
      </c>
      <c r="Q43" s="42">
        <f t="shared" si="5"/>
        <v>0</v>
      </c>
      <c r="R43" s="108">
        <v>0</v>
      </c>
      <c r="S43" s="110">
        <v>0</v>
      </c>
      <c r="T43" s="110">
        <f t="shared" si="6"/>
        <v>0</v>
      </c>
      <c r="U43" s="42">
        <f t="shared" si="7"/>
        <v>0</v>
      </c>
      <c r="V43" s="108">
        <v>0</v>
      </c>
      <c r="W43" s="110">
        <v>0</v>
      </c>
      <c r="X43" s="110">
        <f t="shared" si="8"/>
        <v>0</v>
      </c>
      <c r="Y43" s="42">
        <f t="shared" si="9"/>
        <v>0</v>
      </c>
      <c r="Z43" s="80">
        <v>11659283</v>
      </c>
      <c r="AA43" s="81">
        <v>152246847</v>
      </c>
      <c r="AB43" s="81">
        <f t="shared" si="10"/>
        <v>163906130</v>
      </c>
      <c r="AC43" s="42">
        <f t="shared" si="11"/>
        <v>0</v>
      </c>
      <c r="AD43" s="80">
        <v>10786753</v>
      </c>
      <c r="AE43" s="81">
        <v>3124982</v>
      </c>
      <c r="AF43" s="81">
        <f t="shared" si="12"/>
        <v>13911735</v>
      </c>
      <c r="AG43" s="42">
        <f t="shared" si="13"/>
        <v>0.24043120616620317</v>
      </c>
      <c r="AH43" s="42">
        <f t="shared" si="14"/>
        <v>10.781861140971992</v>
      </c>
      <c r="AI43" s="14">
        <v>57861603</v>
      </c>
      <c r="AJ43" s="14">
        <v>70574733</v>
      </c>
      <c r="AK43" s="14">
        <v>13911735</v>
      </c>
      <c r="AL43" s="14"/>
    </row>
    <row r="44" spans="1:38" s="60" customFormat="1" ht="12.75">
      <c r="A44" s="64"/>
      <c r="B44" s="65" t="s">
        <v>663</v>
      </c>
      <c r="C44" s="34"/>
      <c r="D44" s="84">
        <f>SUM(D40:D43)</f>
        <v>0</v>
      </c>
      <c r="E44" s="85">
        <f>SUM(E40:E43)</f>
        <v>0</v>
      </c>
      <c r="F44" s="86">
        <f t="shared" si="0"/>
        <v>0</v>
      </c>
      <c r="G44" s="84">
        <f>SUM(G40:G43)</f>
        <v>0</v>
      </c>
      <c r="H44" s="85">
        <f>SUM(H40:H43)</f>
        <v>0</v>
      </c>
      <c r="I44" s="93">
        <f t="shared" si="1"/>
        <v>0</v>
      </c>
      <c r="J44" s="84">
        <f>SUM(J40:J43)</f>
        <v>51425855</v>
      </c>
      <c r="K44" s="95">
        <f>SUM(K40:K43)</f>
        <v>167913859</v>
      </c>
      <c r="L44" s="85">
        <f t="shared" si="2"/>
        <v>219339714</v>
      </c>
      <c r="M44" s="46">
        <f t="shared" si="3"/>
        <v>0</v>
      </c>
      <c r="N44" s="114">
        <f>SUM(N40:N43)</f>
        <v>0</v>
      </c>
      <c r="O44" s="115">
        <f>SUM(O40:O43)</f>
        <v>0</v>
      </c>
      <c r="P44" s="116">
        <f t="shared" si="4"/>
        <v>0</v>
      </c>
      <c r="Q44" s="46">
        <f t="shared" si="5"/>
        <v>0</v>
      </c>
      <c r="R44" s="114">
        <f>SUM(R40:R43)</f>
        <v>0</v>
      </c>
      <c r="S44" s="116">
        <f>SUM(S40:S43)</f>
        <v>0</v>
      </c>
      <c r="T44" s="116">
        <f t="shared" si="6"/>
        <v>0</v>
      </c>
      <c r="U44" s="46">
        <f t="shared" si="7"/>
        <v>0</v>
      </c>
      <c r="V44" s="114">
        <f>SUM(V40:V43)</f>
        <v>0</v>
      </c>
      <c r="W44" s="116">
        <f>SUM(W40:W43)</f>
        <v>0</v>
      </c>
      <c r="X44" s="116">
        <f t="shared" si="8"/>
        <v>0</v>
      </c>
      <c r="Y44" s="46">
        <f t="shared" si="9"/>
        <v>0</v>
      </c>
      <c r="Z44" s="84">
        <f>SUM(Z40:Z43)</f>
        <v>51425855</v>
      </c>
      <c r="AA44" s="85">
        <f>SUM(AA40:AA43)</f>
        <v>167913859</v>
      </c>
      <c r="AB44" s="85">
        <f t="shared" si="10"/>
        <v>219339714</v>
      </c>
      <c r="AC44" s="46">
        <f t="shared" si="11"/>
        <v>0</v>
      </c>
      <c r="AD44" s="84">
        <f>SUM(AD40:AD43)</f>
        <v>39101790</v>
      </c>
      <c r="AE44" s="85">
        <f>SUM(AE40:AE43)</f>
        <v>18762846</v>
      </c>
      <c r="AF44" s="85">
        <f t="shared" si="12"/>
        <v>57864636</v>
      </c>
      <c r="AG44" s="46">
        <f t="shared" si="13"/>
        <v>0.23831799165082374</v>
      </c>
      <c r="AH44" s="46">
        <f t="shared" si="14"/>
        <v>2.7905658647882965</v>
      </c>
      <c r="AI44" s="66">
        <f>SUM(AI40:AI43)</f>
        <v>242804312</v>
      </c>
      <c r="AJ44" s="66">
        <f>SUM(AJ40:AJ43)</f>
        <v>269883098</v>
      </c>
      <c r="AK44" s="66">
        <f>SUM(AK40:AK43)</f>
        <v>57864636</v>
      </c>
      <c r="AL44" s="66"/>
    </row>
    <row r="45" spans="1:38" s="60" customFormat="1" ht="12.75">
      <c r="A45" s="64"/>
      <c r="B45" s="65" t="s">
        <v>664</v>
      </c>
      <c r="C45" s="34"/>
      <c r="D45" s="84">
        <f>SUM(D9,D11:D16,D18:D23,D25:D29,D31:D38,D40:D43)</f>
        <v>29379677680</v>
      </c>
      <c r="E45" s="85">
        <f>SUM(E9,E11:E16,E18:E23,E25:E29,E31:E38,E40:E43)</f>
        <v>7711725450</v>
      </c>
      <c r="F45" s="86">
        <f t="shared" si="0"/>
        <v>37091403130</v>
      </c>
      <c r="G45" s="84">
        <f>SUM(G9,G11:G16,G18:G23,G25:G29,G31:G38,G40:G43)</f>
        <v>29372882545</v>
      </c>
      <c r="H45" s="85">
        <f>SUM(H9,H11:H16,H18:H23,H25:H29,H31:H38,H40:H43)</f>
        <v>7097590999</v>
      </c>
      <c r="I45" s="93">
        <f t="shared" si="1"/>
        <v>36470473544</v>
      </c>
      <c r="J45" s="84">
        <f>SUM(J9,J11:J16,J18:J23,J25:J29,J31:J38,J40:J43)</f>
        <v>6316833944</v>
      </c>
      <c r="K45" s="95">
        <f>SUM(K9,K11:K16,K18:K23,K25:K29,K31:K38,K40:K43)</f>
        <v>1215281308</v>
      </c>
      <c r="L45" s="85">
        <f t="shared" si="2"/>
        <v>7532115252</v>
      </c>
      <c r="M45" s="46">
        <f t="shared" si="3"/>
        <v>0.20306902992051895</v>
      </c>
      <c r="N45" s="114">
        <f>SUM(N9,N11:N16,N18:N23,N25:N29,N31:N38,N40:N43)</f>
        <v>0</v>
      </c>
      <c r="O45" s="115">
        <f>SUM(O9,O11:O16,O18:O23,O25:O29,O31:O38,O40:O43)</f>
        <v>0</v>
      </c>
      <c r="P45" s="116">
        <f t="shared" si="4"/>
        <v>0</v>
      </c>
      <c r="Q45" s="46">
        <f t="shared" si="5"/>
        <v>0</v>
      </c>
      <c r="R45" s="114">
        <f>SUM(R9,R11:R16,R18:R23,R25:R29,R31:R38,R40:R43)</f>
        <v>0</v>
      </c>
      <c r="S45" s="116">
        <f>SUM(S9,S11:S16,S18:S23,S25:S29,S31:S38,S40:S43)</f>
        <v>0</v>
      </c>
      <c r="T45" s="116">
        <f t="shared" si="6"/>
        <v>0</v>
      </c>
      <c r="U45" s="46">
        <f t="shared" si="7"/>
        <v>0</v>
      </c>
      <c r="V45" s="114">
        <f>SUM(V9,V11:V16,V18:V23,V25:V29,V31:V38,V40:V43)</f>
        <v>0</v>
      </c>
      <c r="W45" s="116">
        <f>SUM(W9,W11:W16,W18:W23,W25:W29,W31:W38,W40:W43)</f>
        <v>0</v>
      </c>
      <c r="X45" s="116">
        <f t="shared" si="8"/>
        <v>0</v>
      </c>
      <c r="Y45" s="46">
        <f t="shared" si="9"/>
        <v>0</v>
      </c>
      <c r="Z45" s="84">
        <f>SUM(Z9,Z11:Z16,Z18:Z23,Z25:Z29,Z31:Z38,Z40:Z43)</f>
        <v>6316833944</v>
      </c>
      <c r="AA45" s="85">
        <f>SUM(AA9,AA11:AA16,AA18:AA23,AA25:AA29,AA31:AA38,AA40:AA43)</f>
        <v>1215281308</v>
      </c>
      <c r="AB45" s="85">
        <f t="shared" si="10"/>
        <v>7532115252</v>
      </c>
      <c r="AC45" s="46">
        <f t="shared" si="11"/>
        <v>0.20306902992051895</v>
      </c>
      <c r="AD45" s="84">
        <f>SUM(AD9,AD11:AD16,AD18:AD23,AD25:AD29,AD31:AD38,AD40:AD43)</f>
        <v>5347586587</v>
      </c>
      <c r="AE45" s="85">
        <f>SUM(AE9,AE11:AE16,AE18:AE23,AE25:AE29,AE31:AE38,AE40:AE43)</f>
        <v>1094283641</v>
      </c>
      <c r="AF45" s="85">
        <f t="shared" si="12"/>
        <v>6441870228</v>
      </c>
      <c r="AG45" s="46">
        <f t="shared" si="13"/>
        <v>0.21095906984992313</v>
      </c>
      <c r="AH45" s="46">
        <f t="shared" si="14"/>
        <v>0.16924355589486728</v>
      </c>
      <c r="AI45" s="66">
        <f>SUM(AI9,AI11:AI16,AI18:AI23,AI25:AI29,AI31:AI38,AI40:AI43)</f>
        <v>30536114103</v>
      </c>
      <c r="AJ45" s="66">
        <f>SUM(AJ9,AJ11:AJ16,AJ18:AJ23,AJ25:AJ29,AJ31:AJ38,AJ40:AJ43)</f>
        <v>33219858685</v>
      </c>
      <c r="AK45" s="66">
        <f>SUM(AK9,AK11:AK16,AK18:AK23,AK25:AK29,AK31:AK38,AK40:AK43)</f>
        <v>6441870228</v>
      </c>
      <c r="AL45" s="66"/>
    </row>
    <row r="46" spans="1:38" s="15" customFormat="1" ht="12.75">
      <c r="A46" s="67"/>
      <c r="B46" s="68"/>
      <c r="C46" s="69"/>
      <c r="D46" s="96"/>
      <c r="E46" s="96"/>
      <c r="F46" s="97"/>
      <c r="G46" s="98"/>
      <c r="H46" s="96"/>
      <c r="I46" s="99"/>
      <c r="J46" s="98"/>
      <c r="K46" s="100"/>
      <c r="L46" s="96"/>
      <c r="M46" s="73"/>
      <c r="N46" s="98"/>
      <c r="O46" s="100"/>
      <c r="P46" s="96"/>
      <c r="Q46" s="73"/>
      <c r="R46" s="98"/>
      <c r="S46" s="100"/>
      <c r="T46" s="96"/>
      <c r="U46" s="73"/>
      <c r="V46" s="98"/>
      <c r="W46" s="100"/>
      <c r="X46" s="96"/>
      <c r="Y46" s="73"/>
      <c r="Z46" s="98"/>
      <c r="AA46" s="100"/>
      <c r="AB46" s="96"/>
      <c r="AC46" s="73"/>
      <c r="AD46" s="98"/>
      <c r="AE46" s="96"/>
      <c r="AF46" s="96"/>
      <c r="AG46" s="73"/>
      <c r="AH46" s="73"/>
      <c r="AI46" s="14"/>
      <c r="AJ46" s="14"/>
      <c r="AK46" s="14"/>
      <c r="AL46" s="14"/>
    </row>
    <row r="47" spans="1:38" s="15" customFormat="1" ht="12.75">
      <c r="A47" s="14"/>
      <c r="B47" s="14"/>
      <c r="C47" s="14"/>
      <c r="D47" s="91"/>
      <c r="E47" s="91"/>
      <c r="F47" s="91"/>
      <c r="G47" s="91"/>
      <c r="H47" s="91"/>
      <c r="I47" s="91"/>
      <c r="J47" s="91"/>
      <c r="K47" s="91"/>
      <c r="L47" s="91"/>
      <c r="M47" s="14"/>
      <c r="N47" s="91"/>
      <c r="O47" s="91"/>
      <c r="P47" s="91"/>
      <c r="Q47" s="14"/>
      <c r="R47" s="91"/>
      <c r="S47" s="91"/>
      <c r="T47" s="91"/>
      <c r="U47" s="14"/>
      <c r="V47" s="91"/>
      <c r="W47" s="91"/>
      <c r="X47" s="91"/>
      <c r="Y47" s="14"/>
      <c r="Z47" s="91"/>
      <c r="AA47" s="91"/>
      <c r="AB47" s="91"/>
      <c r="AC47" s="14"/>
      <c r="AD47" s="91"/>
      <c r="AE47" s="91"/>
      <c r="AF47" s="91"/>
      <c r="AG47" s="14"/>
      <c r="AH47" s="14"/>
      <c r="AI47" s="14"/>
      <c r="AJ47" s="14"/>
      <c r="AK47" s="14"/>
      <c r="AL47" s="14"/>
    </row>
    <row r="48" spans="1:38" s="15" customFormat="1" ht="12.75">
      <c r="A48" s="14"/>
      <c r="B48" s="14"/>
      <c r="C48" s="14"/>
      <c r="D48" s="91"/>
      <c r="E48" s="91"/>
      <c r="F48" s="91"/>
      <c r="G48" s="91"/>
      <c r="H48" s="91"/>
      <c r="I48" s="91"/>
      <c r="J48" s="91"/>
      <c r="K48" s="91"/>
      <c r="L48" s="91"/>
      <c r="M48" s="14"/>
      <c r="N48" s="91"/>
      <c r="O48" s="91"/>
      <c r="P48" s="91"/>
      <c r="Q48" s="14"/>
      <c r="R48" s="91"/>
      <c r="S48" s="91"/>
      <c r="T48" s="91"/>
      <c r="U48" s="14"/>
      <c r="V48" s="91"/>
      <c r="W48" s="91"/>
      <c r="X48" s="91"/>
      <c r="Y48" s="14"/>
      <c r="Z48" s="91"/>
      <c r="AA48" s="91"/>
      <c r="AB48" s="91"/>
      <c r="AC48" s="14"/>
      <c r="AD48" s="91"/>
      <c r="AE48" s="91"/>
      <c r="AF48" s="91"/>
      <c r="AG48" s="14"/>
      <c r="AH48" s="14"/>
      <c r="AI48" s="14"/>
      <c r="AJ48" s="14"/>
      <c r="AK48" s="14"/>
      <c r="AL48" s="14"/>
    </row>
    <row r="49" spans="1:38" s="15" customFormat="1" ht="12.75">
      <c r="A49" s="14"/>
      <c r="B49" s="14"/>
      <c r="C49" s="14"/>
      <c r="D49" s="91"/>
      <c r="E49" s="91"/>
      <c r="F49" s="91"/>
      <c r="G49" s="91"/>
      <c r="H49" s="91"/>
      <c r="I49" s="91"/>
      <c r="J49" s="91"/>
      <c r="K49" s="91"/>
      <c r="L49" s="91"/>
      <c r="M49" s="14"/>
      <c r="N49" s="91"/>
      <c r="O49" s="91"/>
      <c r="P49" s="91"/>
      <c r="Q49" s="14"/>
      <c r="R49" s="91"/>
      <c r="S49" s="91"/>
      <c r="T49" s="91"/>
      <c r="U49" s="14"/>
      <c r="V49" s="91"/>
      <c r="W49" s="91"/>
      <c r="X49" s="91"/>
      <c r="Y49" s="14"/>
      <c r="Z49" s="91"/>
      <c r="AA49" s="91"/>
      <c r="AB49" s="91"/>
      <c r="AC49" s="14"/>
      <c r="AD49" s="91"/>
      <c r="AE49" s="91"/>
      <c r="AF49" s="91"/>
      <c r="AG49" s="14"/>
      <c r="AH49" s="14"/>
      <c r="AI49" s="14"/>
      <c r="AJ49" s="14"/>
      <c r="AK49" s="14"/>
      <c r="AL49" s="14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13.7109375" style="3" customWidth="1"/>
    <col min="14" max="16" width="12.140625" style="3" hidden="1" customWidth="1"/>
    <col min="17" max="17" width="13.7109375" style="3" hidden="1" customWidth="1"/>
    <col min="18" max="25" width="12.140625" style="3" hidden="1" customWidth="1"/>
    <col min="26" max="28" width="12.140625" style="3" customWidth="1"/>
    <col min="29" max="29" width="13.7109375" style="3" customWidth="1"/>
    <col min="30" max="34" width="12.14062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0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25" t="s">
        <v>1</v>
      </c>
      <c r="E4" s="125"/>
      <c r="F4" s="125"/>
      <c r="G4" s="125" t="s">
        <v>2</v>
      </c>
      <c r="H4" s="125"/>
      <c r="I4" s="125"/>
      <c r="J4" s="122" t="s">
        <v>3</v>
      </c>
      <c r="K4" s="123"/>
      <c r="L4" s="123"/>
      <c r="M4" s="124"/>
      <c r="N4" s="122" t="s">
        <v>4</v>
      </c>
      <c r="O4" s="126"/>
      <c r="P4" s="126"/>
      <c r="Q4" s="127"/>
      <c r="R4" s="122" t="s">
        <v>5</v>
      </c>
      <c r="S4" s="126"/>
      <c r="T4" s="126"/>
      <c r="U4" s="127"/>
      <c r="V4" s="122" t="s">
        <v>6</v>
      </c>
      <c r="W4" s="128"/>
      <c r="X4" s="128"/>
      <c r="Y4" s="129"/>
      <c r="Z4" s="122" t="s">
        <v>7</v>
      </c>
      <c r="AA4" s="123"/>
      <c r="AB4" s="123"/>
      <c r="AC4" s="124"/>
      <c r="AD4" s="122" t="s">
        <v>8</v>
      </c>
      <c r="AE4" s="123"/>
      <c r="AF4" s="123"/>
      <c r="AG4" s="124"/>
      <c r="AH4" s="13"/>
      <c r="AI4" s="14"/>
      <c r="AJ4" s="14"/>
      <c r="AK4" s="14"/>
      <c r="AL4" s="14"/>
    </row>
    <row r="5" spans="1:38" s="15" customFormat="1" ht="5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18</v>
      </c>
      <c r="AD5" s="19" t="s">
        <v>11</v>
      </c>
      <c r="AE5" s="20" t="s">
        <v>12</v>
      </c>
      <c r="AF5" s="20" t="s">
        <v>13</v>
      </c>
      <c r="AG5" s="24" t="s">
        <v>18</v>
      </c>
      <c r="AH5" s="25" t="s">
        <v>19</v>
      </c>
      <c r="AI5" s="14"/>
      <c r="AJ5" s="14"/>
      <c r="AK5" s="14"/>
      <c r="AL5" s="14"/>
    </row>
    <row r="6" spans="1:38" s="15" customFormat="1" ht="12.75">
      <c r="A6" s="10"/>
      <c r="B6" s="26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35" t="s">
        <v>39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32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/>
      <c r="B9" s="40" t="s">
        <v>40</v>
      </c>
      <c r="C9" s="41" t="s">
        <v>41</v>
      </c>
      <c r="D9" s="80">
        <v>5184345600</v>
      </c>
      <c r="E9" s="81">
        <v>2339454750</v>
      </c>
      <c r="F9" s="82">
        <f>$D9+$E9</f>
        <v>7523800350</v>
      </c>
      <c r="G9" s="80">
        <v>5184345600</v>
      </c>
      <c r="H9" s="81">
        <v>2339454750</v>
      </c>
      <c r="I9" s="83">
        <f>$G9+$H9</f>
        <v>7523800350</v>
      </c>
      <c r="J9" s="80">
        <v>907143223</v>
      </c>
      <c r="K9" s="81">
        <v>311888986</v>
      </c>
      <c r="L9" s="81">
        <f>$J9+$K9</f>
        <v>1219032209</v>
      </c>
      <c r="M9" s="42">
        <f>IF($F9=0,0,$L9/$F9)</f>
        <v>0.16202346584063732</v>
      </c>
      <c r="N9" s="108">
        <v>0</v>
      </c>
      <c r="O9" s="109">
        <v>0</v>
      </c>
      <c r="P9" s="110">
        <f>$N9+$O9</f>
        <v>0</v>
      </c>
      <c r="Q9" s="42">
        <f>IF($I9=0,0,$P9/$I9)</f>
        <v>0</v>
      </c>
      <c r="R9" s="108">
        <v>0</v>
      </c>
      <c r="S9" s="110">
        <v>0</v>
      </c>
      <c r="T9" s="110">
        <f>$R9+$S9</f>
        <v>0</v>
      </c>
      <c r="U9" s="42">
        <f>IF($I9=0,0,$T9/$I9)</f>
        <v>0</v>
      </c>
      <c r="V9" s="108">
        <v>0</v>
      </c>
      <c r="W9" s="110">
        <v>0</v>
      </c>
      <c r="X9" s="110">
        <f>$V9+$W9</f>
        <v>0</v>
      </c>
      <c r="Y9" s="42">
        <f>IF($I9=0,0,$X9/$I9)</f>
        <v>0</v>
      </c>
      <c r="Z9" s="80">
        <v>907143223</v>
      </c>
      <c r="AA9" s="81">
        <v>311888986</v>
      </c>
      <c r="AB9" s="81">
        <f>$Z9+$AA9</f>
        <v>1219032209</v>
      </c>
      <c r="AC9" s="42">
        <f>IF($F9=0,0,$AB9/$F9)</f>
        <v>0.16202346584063732</v>
      </c>
      <c r="AD9" s="80">
        <v>858112714</v>
      </c>
      <c r="AE9" s="81">
        <v>368143815</v>
      </c>
      <c r="AF9" s="81">
        <f>$AD9+$AE9</f>
        <v>1226256529</v>
      </c>
      <c r="AG9" s="42">
        <f>IF($AI9=0,0,$AK9/$AI9)</f>
        <v>0.19503376133731581</v>
      </c>
      <c r="AH9" s="42">
        <f>IF($AF9=0,0,$L9/$AF9-1)</f>
        <v>-0.005891361088932512</v>
      </c>
      <c r="AI9" s="14">
        <v>6287406450</v>
      </c>
      <c r="AJ9" s="14">
        <v>7002259780</v>
      </c>
      <c r="AK9" s="14">
        <v>1226256529</v>
      </c>
      <c r="AL9" s="14"/>
    </row>
    <row r="10" spans="1:38" s="15" customFormat="1" ht="12.75">
      <c r="A10" s="31"/>
      <c r="B10" s="40" t="s">
        <v>42</v>
      </c>
      <c r="C10" s="41" t="s">
        <v>43</v>
      </c>
      <c r="D10" s="80">
        <v>11235328637</v>
      </c>
      <c r="E10" s="81">
        <v>2382685694</v>
      </c>
      <c r="F10" s="83">
        <f aca="true" t="shared" si="0" ref="F10:F15">$D10+$E10</f>
        <v>13618014331</v>
      </c>
      <c r="G10" s="80">
        <v>11235328637</v>
      </c>
      <c r="H10" s="81">
        <v>2382685694</v>
      </c>
      <c r="I10" s="83">
        <f aca="true" t="shared" si="1" ref="I10:I15">$G10+$H10</f>
        <v>13618014331</v>
      </c>
      <c r="J10" s="80">
        <v>3215040026</v>
      </c>
      <c r="K10" s="81">
        <v>126558484</v>
      </c>
      <c r="L10" s="81">
        <f aca="true" t="shared" si="2" ref="L10:L15">$J10+$K10</f>
        <v>3341598510</v>
      </c>
      <c r="M10" s="42">
        <f aca="true" t="shared" si="3" ref="M10:M15">IF($F10=0,0,$L10/$F10)</f>
        <v>0.2453807455902875</v>
      </c>
      <c r="N10" s="108">
        <v>0</v>
      </c>
      <c r="O10" s="109">
        <v>0</v>
      </c>
      <c r="P10" s="110">
        <f aca="true" t="shared" si="4" ref="P10:P15">$N10+$O10</f>
        <v>0</v>
      </c>
      <c r="Q10" s="42">
        <f aca="true" t="shared" si="5" ref="Q10:Q15">IF($I10=0,0,$P10/$I10)</f>
        <v>0</v>
      </c>
      <c r="R10" s="108">
        <v>0</v>
      </c>
      <c r="S10" s="110">
        <v>0</v>
      </c>
      <c r="T10" s="110">
        <f aca="true" t="shared" si="6" ref="T10:T15">$R10+$S10</f>
        <v>0</v>
      </c>
      <c r="U10" s="42">
        <f aca="true" t="shared" si="7" ref="U10:U15">IF($I10=0,0,$T10/$I10)</f>
        <v>0</v>
      </c>
      <c r="V10" s="108">
        <v>0</v>
      </c>
      <c r="W10" s="110">
        <v>0</v>
      </c>
      <c r="X10" s="110">
        <f aca="true" t="shared" si="8" ref="X10:X15">$V10+$W10</f>
        <v>0</v>
      </c>
      <c r="Y10" s="42">
        <f aca="true" t="shared" si="9" ref="Y10:Y15">IF($I10=0,0,$X10/$I10)</f>
        <v>0</v>
      </c>
      <c r="Z10" s="80">
        <v>3215040026</v>
      </c>
      <c r="AA10" s="81">
        <v>126558484</v>
      </c>
      <c r="AB10" s="81">
        <f aca="true" t="shared" si="10" ref="AB10:AB15">$Z10+$AA10</f>
        <v>3341598510</v>
      </c>
      <c r="AC10" s="42">
        <f aca="true" t="shared" si="11" ref="AC10:AC15">IF($F10=0,0,$AB10/$F10)</f>
        <v>0.2453807455902875</v>
      </c>
      <c r="AD10" s="80">
        <v>2593921421</v>
      </c>
      <c r="AE10" s="81">
        <v>199956140</v>
      </c>
      <c r="AF10" s="81">
        <f aca="true" t="shared" si="12" ref="AF10:AF15">$AD10+$AE10</f>
        <v>2793877561</v>
      </c>
      <c r="AG10" s="42">
        <f aca="true" t="shared" si="13" ref="AG10:AG15">IF($AI10=0,0,$AK10/$AI10)</f>
        <v>0.18729930362118724</v>
      </c>
      <c r="AH10" s="42">
        <f aca="true" t="shared" si="14" ref="AH10:AH15">IF($AF10=0,0,$L10/$AF10-1)</f>
        <v>0.19604329003020338</v>
      </c>
      <c r="AI10" s="14">
        <v>14916646816</v>
      </c>
      <c r="AJ10" s="14">
        <v>15878813403</v>
      </c>
      <c r="AK10" s="14">
        <v>2793877561</v>
      </c>
      <c r="AL10" s="14"/>
    </row>
    <row r="11" spans="1:38" s="15" customFormat="1" ht="12.75">
      <c r="A11" s="31"/>
      <c r="B11" s="40" t="s">
        <v>44</v>
      </c>
      <c r="C11" s="41" t="s">
        <v>45</v>
      </c>
      <c r="D11" s="80">
        <v>22324968355</v>
      </c>
      <c r="E11" s="81">
        <v>3520959000</v>
      </c>
      <c r="F11" s="83">
        <f t="shared" si="0"/>
        <v>25845927355</v>
      </c>
      <c r="G11" s="80">
        <v>22324968355</v>
      </c>
      <c r="H11" s="81">
        <v>3520959000</v>
      </c>
      <c r="I11" s="83">
        <f t="shared" si="1"/>
        <v>25845927355</v>
      </c>
      <c r="J11" s="80">
        <v>5531657737</v>
      </c>
      <c r="K11" s="81">
        <v>1081236426</v>
      </c>
      <c r="L11" s="81">
        <f t="shared" si="2"/>
        <v>6612894163</v>
      </c>
      <c r="M11" s="42">
        <f t="shared" si="3"/>
        <v>0.2558582662626229</v>
      </c>
      <c r="N11" s="108">
        <v>0</v>
      </c>
      <c r="O11" s="109">
        <v>0</v>
      </c>
      <c r="P11" s="110">
        <f t="shared" si="4"/>
        <v>0</v>
      </c>
      <c r="Q11" s="42">
        <f t="shared" si="5"/>
        <v>0</v>
      </c>
      <c r="R11" s="108">
        <v>0</v>
      </c>
      <c r="S11" s="110">
        <v>0</v>
      </c>
      <c r="T11" s="110">
        <f t="shared" si="6"/>
        <v>0</v>
      </c>
      <c r="U11" s="42">
        <f t="shared" si="7"/>
        <v>0</v>
      </c>
      <c r="V11" s="108">
        <v>0</v>
      </c>
      <c r="W11" s="110">
        <v>0</v>
      </c>
      <c r="X11" s="110">
        <f t="shared" si="8"/>
        <v>0</v>
      </c>
      <c r="Y11" s="42">
        <f t="shared" si="9"/>
        <v>0</v>
      </c>
      <c r="Z11" s="80">
        <v>5531657737</v>
      </c>
      <c r="AA11" s="81">
        <v>1081236426</v>
      </c>
      <c r="AB11" s="81">
        <f t="shared" si="10"/>
        <v>6612894163</v>
      </c>
      <c r="AC11" s="42">
        <f t="shared" si="11"/>
        <v>0.2558582662626229</v>
      </c>
      <c r="AD11" s="80">
        <v>4860933349</v>
      </c>
      <c r="AE11" s="81">
        <v>1128157028</v>
      </c>
      <c r="AF11" s="81">
        <f t="shared" si="12"/>
        <v>5989090377</v>
      </c>
      <c r="AG11" s="42">
        <f t="shared" si="13"/>
        <v>0.24055272941491743</v>
      </c>
      <c r="AH11" s="42">
        <f t="shared" si="14"/>
        <v>0.10415668269018008</v>
      </c>
      <c r="AI11" s="14">
        <v>24897204000</v>
      </c>
      <c r="AJ11" s="14">
        <v>26101304000</v>
      </c>
      <c r="AK11" s="14">
        <v>5989090377</v>
      </c>
      <c r="AL11" s="14"/>
    </row>
    <row r="12" spans="1:38" s="15" customFormat="1" ht="12.75">
      <c r="A12" s="31"/>
      <c r="B12" s="40" t="s">
        <v>46</v>
      </c>
      <c r="C12" s="41" t="s">
        <v>47</v>
      </c>
      <c r="D12" s="80">
        <v>14063273290</v>
      </c>
      <c r="E12" s="81">
        <v>3547508114</v>
      </c>
      <c r="F12" s="83">
        <f t="shared" si="0"/>
        <v>17610781404</v>
      </c>
      <c r="G12" s="80">
        <v>14063273290</v>
      </c>
      <c r="H12" s="81">
        <v>3547508114</v>
      </c>
      <c r="I12" s="83">
        <f t="shared" si="1"/>
        <v>17610781404</v>
      </c>
      <c r="J12" s="80">
        <v>3199680332</v>
      </c>
      <c r="K12" s="81">
        <v>273796630</v>
      </c>
      <c r="L12" s="81">
        <f t="shared" si="2"/>
        <v>3473476962</v>
      </c>
      <c r="M12" s="42">
        <f t="shared" si="3"/>
        <v>0.1972358228926206</v>
      </c>
      <c r="N12" s="108">
        <v>0</v>
      </c>
      <c r="O12" s="109">
        <v>0</v>
      </c>
      <c r="P12" s="110">
        <f t="shared" si="4"/>
        <v>0</v>
      </c>
      <c r="Q12" s="42">
        <f t="shared" si="5"/>
        <v>0</v>
      </c>
      <c r="R12" s="108">
        <v>0</v>
      </c>
      <c r="S12" s="110">
        <v>0</v>
      </c>
      <c r="T12" s="110">
        <f t="shared" si="6"/>
        <v>0</v>
      </c>
      <c r="U12" s="42">
        <f t="shared" si="7"/>
        <v>0</v>
      </c>
      <c r="V12" s="108">
        <v>0</v>
      </c>
      <c r="W12" s="110">
        <v>0</v>
      </c>
      <c r="X12" s="110">
        <f t="shared" si="8"/>
        <v>0</v>
      </c>
      <c r="Y12" s="42">
        <f t="shared" si="9"/>
        <v>0</v>
      </c>
      <c r="Z12" s="80">
        <v>3199680332</v>
      </c>
      <c r="AA12" s="81">
        <v>273796630</v>
      </c>
      <c r="AB12" s="81">
        <f t="shared" si="10"/>
        <v>3473476962</v>
      </c>
      <c r="AC12" s="42">
        <f t="shared" si="11"/>
        <v>0.1972358228926206</v>
      </c>
      <c r="AD12" s="80">
        <v>2606884077</v>
      </c>
      <c r="AE12" s="81">
        <v>270799894</v>
      </c>
      <c r="AF12" s="81">
        <f t="shared" si="12"/>
        <v>2877683971</v>
      </c>
      <c r="AG12" s="42">
        <f t="shared" si="13"/>
        <v>0.18968774430479085</v>
      </c>
      <c r="AH12" s="42">
        <f t="shared" si="14"/>
        <v>0.2070390623168259</v>
      </c>
      <c r="AI12" s="14">
        <v>15170637310</v>
      </c>
      <c r="AJ12" s="14">
        <v>15621385275</v>
      </c>
      <c r="AK12" s="14">
        <v>2877683971</v>
      </c>
      <c r="AL12" s="14"/>
    </row>
    <row r="13" spans="1:38" s="15" customFormat="1" ht="12.75">
      <c r="A13" s="31"/>
      <c r="B13" s="40" t="s">
        <v>48</v>
      </c>
      <c r="C13" s="41" t="s">
        <v>49</v>
      </c>
      <c r="D13" s="80">
        <v>18043416120</v>
      </c>
      <c r="E13" s="81">
        <v>5450704000</v>
      </c>
      <c r="F13" s="83">
        <f t="shared" si="0"/>
        <v>23494120120</v>
      </c>
      <c r="G13" s="80">
        <v>18043416120</v>
      </c>
      <c r="H13" s="81">
        <v>5450704000</v>
      </c>
      <c r="I13" s="83">
        <f t="shared" si="1"/>
        <v>23494120120</v>
      </c>
      <c r="J13" s="80">
        <v>3921535706</v>
      </c>
      <c r="K13" s="81">
        <v>1370253000</v>
      </c>
      <c r="L13" s="81">
        <f t="shared" si="2"/>
        <v>5291788706</v>
      </c>
      <c r="M13" s="42">
        <f t="shared" si="3"/>
        <v>0.22523885461431786</v>
      </c>
      <c r="N13" s="108">
        <v>0</v>
      </c>
      <c r="O13" s="109">
        <v>0</v>
      </c>
      <c r="P13" s="110">
        <f t="shared" si="4"/>
        <v>0</v>
      </c>
      <c r="Q13" s="42">
        <f t="shared" si="5"/>
        <v>0</v>
      </c>
      <c r="R13" s="108">
        <v>0</v>
      </c>
      <c r="S13" s="110">
        <v>0</v>
      </c>
      <c r="T13" s="110">
        <f t="shared" si="6"/>
        <v>0</v>
      </c>
      <c r="U13" s="42">
        <f t="shared" si="7"/>
        <v>0</v>
      </c>
      <c r="V13" s="108">
        <v>0</v>
      </c>
      <c r="W13" s="110">
        <v>0</v>
      </c>
      <c r="X13" s="110">
        <f t="shared" si="8"/>
        <v>0</v>
      </c>
      <c r="Y13" s="42">
        <f t="shared" si="9"/>
        <v>0</v>
      </c>
      <c r="Z13" s="80">
        <v>3921535706</v>
      </c>
      <c r="AA13" s="81">
        <v>1370253000</v>
      </c>
      <c r="AB13" s="81">
        <f t="shared" si="10"/>
        <v>5291788706</v>
      </c>
      <c r="AC13" s="42">
        <f t="shared" si="11"/>
        <v>0.22523885461431786</v>
      </c>
      <c r="AD13" s="80">
        <v>3343571617</v>
      </c>
      <c r="AE13" s="81">
        <v>736617075</v>
      </c>
      <c r="AF13" s="81">
        <f t="shared" si="12"/>
        <v>4080188692</v>
      </c>
      <c r="AG13" s="42">
        <f t="shared" si="13"/>
        <v>0.18570150805636557</v>
      </c>
      <c r="AH13" s="42">
        <f t="shared" si="14"/>
        <v>0.2969470545260753</v>
      </c>
      <c r="AI13" s="14">
        <v>21971758521</v>
      </c>
      <c r="AJ13" s="14">
        <v>22439787991</v>
      </c>
      <c r="AK13" s="14">
        <v>4080188692</v>
      </c>
      <c r="AL13" s="14"/>
    </row>
    <row r="14" spans="1:38" s="15" customFormat="1" ht="12.75">
      <c r="A14" s="31"/>
      <c r="B14" s="40" t="s">
        <v>50</v>
      </c>
      <c r="C14" s="41" t="s">
        <v>51</v>
      </c>
      <c r="D14" s="80">
        <v>23515778750</v>
      </c>
      <c r="E14" s="81">
        <v>6202463858</v>
      </c>
      <c r="F14" s="83">
        <f t="shared" si="0"/>
        <v>29718242608</v>
      </c>
      <c r="G14" s="80">
        <v>23508983615</v>
      </c>
      <c r="H14" s="81">
        <v>5588329407</v>
      </c>
      <c r="I14" s="83">
        <f t="shared" si="1"/>
        <v>29097313022</v>
      </c>
      <c r="J14" s="80">
        <v>4923453043</v>
      </c>
      <c r="K14" s="81">
        <v>863086699</v>
      </c>
      <c r="L14" s="81">
        <f t="shared" si="2"/>
        <v>5786539742</v>
      </c>
      <c r="M14" s="42">
        <f t="shared" si="3"/>
        <v>0.1947133892918114</v>
      </c>
      <c r="N14" s="108">
        <v>0</v>
      </c>
      <c r="O14" s="109">
        <v>0</v>
      </c>
      <c r="P14" s="110">
        <f t="shared" si="4"/>
        <v>0</v>
      </c>
      <c r="Q14" s="42">
        <f t="shared" si="5"/>
        <v>0</v>
      </c>
      <c r="R14" s="108">
        <v>0</v>
      </c>
      <c r="S14" s="110">
        <v>0</v>
      </c>
      <c r="T14" s="110">
        <f t="shared" si="6"/>
        <v>0</v>
      </c>
      <c r="U14" s="42">
        <f t="shared" si="7"/>
        <v>0</v>
      </c>
      <c r="V14" s="108">
        <v>0</v>
      </c>
      <c r="W14" s="110">
        <v>0</v>
      </c>
      <c r="X14" s="110">
        <f t="shared" si="8"/>
        <v>0</v>
      </c>
      <c r="Y14" s="42">
        <f t="shared" si="9"/>
        <v>0</v>
      </c>
      <c r="Z14" s="80">
        <v>4923453043</v>
      </c>
      <c r="AA14" s="81">
        <v>863086699</v>
      </c>
      <c r="AB14" s="81">
        <f t="shared" si="10"/>
        <v>5786539742</v>
      </c>
      <c r="AC14" s="42">
        <f t="shared" si="11"/>
        <v>0.1947133892918114</v>
      </c>
      <c r="AD14" s="80">
        <v>4042704642</v>
      </c>
      <c r="AE14" s="81">
        <v>851800281</v>
      </c>
      <c r="AF14" s="81">
        <f t="shared" si="12"/>
        <v>4894504923</v>
      </c>
      <c r="AG14" s="42">
        <f t="shared" si="13"/>
        <v>0.22322721742781504</v>
      </c>
      <c r="AH14" s="42">
        <f t="shared" si="14"/>
        <v>0.1822523080543237</v>
      </c>
      <c r="AI14" s="14">
        <v>21926111786</v>
      </c>
      <c r="AJ14" s="14">
        <v>24110637810</v>
      </c>
      <c r="AK14" s="14">
        <v>4894504923</v>
      </c>
      <c r="AL14" s="14"/>
    </row>
    <row r="15" spans="1:38" s="15" customFormat="1" ht="12.75">
      <c r="A15" s="31"/>
      <c r="B15" s="131" t="s">
        <v>13</v>
      </c>
      <c r="C15" s="41"/>
      <c r="D15" s="84">
        <f>SUM(D9:D14)</f>
        <v>94367110752</v>
      </c>
      <c r="E15" s="85">
        <f>SUM(E9:E14)</f>
        <v>23443775416</v>
      </c>
      <c r="F15" s="86">
        <f t="shared" si="0"/>
        <v>117810886168</v>
      </c>
      <c r="G15" s="84">
        <f>SUM(G9:G14)</f>
        <v>94360315617</v>
      </c>
      <c r="H15" s="85">
        <f>SUM(H9:H14)</f>
        <v>22829640965</v>
      </c>
      <c r="I15" s="86">
        <f t="shared" si="1"/>
        <v>117189956582</v>
      </c>
      <c r="J15" s="84">
        <f>SUM(J9:J14)</f>
        <v>21698510067</v>
      </c>
      <c r="K15" s="85">
        <f>SUM(K9:K14)</f>
        <v>4026820225</v>
      </c>
      <c r="L15" s="85">
        <f t="shared" si="2"/>
        <v>25725330292</v>
      </c>
      <c r="M15" s="46">
        <f t="shared" si="3"/>
        <v>0.218361232384886</v>
      </c>
      <c r="N15" s="114">
        <f>SUM(N9:N14)</f>
        <v>0</v>
      </c>
      <c r="O15" s="115">
        <f>SUM(O9:O14)</f>
        <v>0</v>
      </c>
      <c r="P15" s="116">
        <f t="shared" si="4"/>
        <v>0</v>
      </c>
      <c r="Q15" s="46">
        <f t="shared" si="5"/>
        <v>0</v>
      </c>
      <c r="R15" s="114">
        <f>SUM(R9:R14)</f>
        <v>0</v>
      </c>
      <c r="S15" s="116">
        <f>SUM(S9:S14)</f>
        <v>0</v>
      </c>
      <c r="T15" s="116">
        <f t="shared" si="6"/>
        <v>0</v>
      </c>
      <c r="U15" s="46">
        <f t="shared" si="7"/>
        <v>0</v>
      </c>
      <c r="V15" s="114">
        <f>SUM(V9:V14)</f>
        <v>0</v>
      </c>
      <c r="W15" s="116">
        <f>SUM(W9:W14)</f>
        <v>0</v>
      </c>
      <c r="X15" s="116">
        <f t="shared" si="8"/>
        <v>0</v>
      </c>
      <c r="Y15" s="46">
        <f t="shared" si="9"/>
        <v>0</v>
      </c>
      <c r="Z15" s="84">
        <f>SUM(Z9:Z14)</f>
        <v>21698510067</v>
      </c>
      <c r="AA15" s="85">
        <f>SUM(AA9:AA14)</f>
        <v>4026820225</v>
      </c>
      <c r="AB15" s="85">
        <f t="shared" si="10"/>
        <v>25725330292</v>
      </c>
      <c r="AC15" s="46">
        <f t="shared" si="11"/>
        <v>0.218361232384886</v>
      </c>
      <c r="AD15" s="84">
        <f>SUM(AD9:AD14)</f>
        <v>18306127820</v>
      </c>
      <c r="AE15" s="85">
        <f>SUM(AE9:AE14)</f>
        <v>3555474233</v>
      </c>
      <c r="AF15" s="85">
        <f t="shared" si="12"/>
        <v>21861602053</v>
      </c>
      <c r="AG15" s="46">
        <f t="shared" si="13"/>
        <v>0.2078696484424088</v>
      </c>
      <c r="AH15" s="46">
        <f t="shared" si="14"/>
        <v>0.17673582336889138</v>
      </c>
      <c r="AI15" s="14">
        <f>SUM(AI9:AI14)</f>
        <v>105169764883</v>
      </c>
      <c r="AJ15" s="14">
        <f>SUM(AJ9:AJ14)</f>
        <v>111154188259</v>
      </c>
      <c r="AK15" s="14">
        <f>SUM(AK9:AK14)</f>
        <v>21861602053</v>
      </c>
      <c r="AL15" s="14"/>
    </row>
    <row r="16" spans="1:38" s="15" customFormat="1" ht="12.75">
      <c r="A16" s="47"/>
      <c r="B16" s="54"/>
      <c r="C16" s="55"/>
      <c r="D16" s="104"/>
      <c r="E16" s="105"/>
      <c r="F16" s="106"/>
      <c r="G16" s="104"/>
      <c r="H16" s="105"/>
      <c r="I16" s="106"/>
      <c r="J16" s="104"/>
      <c r="K16" s="105"/>
      <c r="L16" s="105"/>
      <c r="M16" s="52"/>
      <c r="N16" s="117"/>
      <c r="O16" s="118"/>
      <c r="P16" s="119"/>
      <c r="Q16" s="52"/>
      <c r="R16" s="117"/>
      <c r="S16" s="119"/>
      <c r="T16" s="119"/>
      <c r="U16" s="52"/>
      <c r="V16" s="117"/>
      <c r="W16" s="119"/>
      <c r="X16" s="119"/>
      <c r="Y16" s="52"/>
      <c r="Z16" s="104"/>
      <c r="AA16" s="105"/>
      <c r="AB16" s="105"/>
      <c r="AC16" s="52"/>
      <c r="AD16" s="104"/>
      <c r="AE16" s="105"/>
      <c r="AF16" s="105"/>
      <c r="AG16" s="52"/>
      <c r="AH16" s="52"/>
      <c r="AI16" s="14"/>
      <c r="AJ16" s="14"/>
      <c r="AK16" s="14"/>
      <c r="AL16" s="14"/>
    </row>
    <row r="17" spans="1:38" ht="12.75">
      <c r="A17" s="56"/>
      <c r="B17" s="57"/>
      <c r="C17" s="58"/>
      <c r="D17" s="107"/>
      <c r="E17" s="107"/>
      <c r="F17" s="107"/>
      <c r="G17" s="107"/>
      <c r="H17" s="107"/>
      <c r="I17" s="107"/>
      <c r="J17" s="107"/>
      <c r="K17" s="107"/>
      <c r="L17" s="107"/>
      <c r="M17" s="53"/>
      <c r="N17" s="120"/>
      <c r="O17" s="120"/>
      <c r="P17" s="120"/>
      <c r="Q17" s="59"/>
      <c r="R17" s="120"/>
      <c r="S17" s="120"/>
      <c r="T17" s="120"/>
      <c r="U17" s="59"/>
      <c r="V17" s="120"/>
      <c r="W17" s="120"/>
      <c r="X17" s="120"/>
      <c r="Y17" s="59"/>
      <c r="Z17" s="107"/>
      <c r="AA17" s="107"/>
      <c r="AB17" s="107"/>
      <c r="AC17" s="53"/>
      <c r="AD17" s="107"/>
      <c r="AE17" s="107"/>
      <c r="AF17" s="107"/>
      <c r="AG17" s="53"/>
      <c r="AH17" s="53"/>
      <c r="AI17" s="2"/>
      <c r="AJ17" s="2"/>
      <c r="AK17" s="2"/>
      <c r="AL17" s="2"/>
    </row>
    <row r="18" spans="1:38" ht="12.75">
      <c r="A18" s="2"/>
      <c r="B18" s="2"/>
      <c r="C18" s="2"/>
      <c r="D18" s="92"/>
      <c r="E18" s="92"/>
      <c r="F18" s="92"/>
      <c r="G18" s="92"/>
      <c r="H18" s="92"/>
      <c r="I18" s="92"/>
      <c r="J18" s="92"/>
      <c r="K18" s="92"/>
      <c r="L18" s="92"/>
      <c r="M18" s="2"/>
      <c r="N18" s="92"/>
      <c r="O18" s="92"/>
      <c r="P18" s="92"/>
      <c r="Q18" s="2"/>
      <c r="R18" s="92"/>
      <c r="S18" s="92"/>
      <c r="T18" s="92"/>
      <c r="U18" s="2"/>
      <c r="V18" s="92"/>
      <c r="W18" s="92"/>
      <c r="X18" s="92"/>
      <c r="Y18" s="2"/>
      <c r="Z18" s="92"/>
      <c r="AA18" s="92"/>
      <c r="AB18" s="92"/>
      <c r="AC18" s="2"/>
      <c r="AD18" s="92"/>
      <c r="AE18" s="92"/>
      <c r="AF18" s="92"/>
      <c r="AG18" s="2"/>
      <c r="AH18" s="2"/>
      <c r="AI18" s="2"/>
      <c r="AJ18" s="2"/>
      <c r="AK18" s="2"/>
      <c r="AL18" s="2"/>
    </row>
    <row r="19" spans="1:38" ht="12.75">
      <c r="A19" s="2"/>
      <c r="B19" s="2"/>
      <c r="C19" s="2"/>
      <c r="D19" s="92"/>
      <c r="E19" s="92"/>
      <c r="F19" s="92"/>
      <c r="G19" s="92"/>
      <c r="H19" s="92"/>
      <c r="I19" s="92"/>
      <c r="J19" s="92"/>
      <c r="K19" s="92"/>
      <c r="L19" s="92"/>
      <c r="M19" s="2"/>
      <c r="N19" s="92"/>
      <c r="O19" s="92"/>
      <c r="P19" s="92"/>
      <c r="Q19" s="2"/>
      <c r="R19" s="92"/>
      <c r="S19" s="92"/>
      <c r="T19" s="92"/>
      <c r="U19" s="2"/>
      <c r="V19" s="92"/>
      <c r="W19" s="92"/>
      <c r="X19" s="92"/>
      <c r="Y19" s="2"/>
      <c r="Z19" s="92"/>
      <c r="AA19" s="92"/>
      <c r="AB19" s="92"/>
      <c r="AC19" s="2"/>
      <c r="AD19" s="92"/>
      <c r="AE19" s="92"/>
      <c r="AF19" s="92"/>
      <c r="AG19" s="2"/>
      <c r="AH19" s="2"/>
      <c r="AI19" s="2"/>
      <c r="AJ19" s="2"/>
      <c r="AK19" s="2"/>
      <c r="AL19" s="2"/>
    </row>
    <row r="20" spans="1:38" ht="12.75">
      <c r="A20" s="2"/>
      <c r="B20" s="2"/>
      <c r="C20" s="2"/>
      <c r="D20" s="92"/>
      <c r="E20" s="92"/>
      <c r="F20" s="92"/>
      <c r="G20" s="92"/>
      <c r="H20" s="92"/>
      <c r="I20" s="92"/>
      <c r="J20" s="92"/>
      <c r="K20" s="92"/>
      <c r="L20" s="92"/>
      <c r="M20" s="2"/>
      <c r="N20" s="92"/>
      <c r="O20" s="92"/>
      <c r="P20" s="92"/>
      <c r="Q20" s="2"/>
      <c r="R20" s="92"/>
      <c r="S20" s="92"/>
      <c r="T20" s="92"/>
      <c r="U20" s="2"/>
      <c r="V20" s="92"/>
      <c r="W20" s="92"/>
      <c r="X20" s="92"/>
      <c r="Y20" s="2"/>
      <c r="Z20" s="92"/>
      <c r="AA20" s="92"/>
      <c r="AB20" s="92"/>
      <c r="AC20" s="2"/>
      <c r="AD20" s="92"/>
      <c r="AE20" s="92"/>
      <c r="AF20" s="92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9">
    <mergeCell ref="B2:Z2"/>
    <mergeCell ref="AD4:AG4"/>
    <mergeCell ref="D4:F4"/>
    <mergeCell ref="G4:I4"/>
    <mergeCell ref="J4:M4"/>
    <mergeCell ref="N4:Q4"/>
    <mergeCell ref="R4:U4"/>
    <mergeCell ref="V4:Y4"/>
    <mergeCell ref="Z4:AC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96"/>
  <sheetViews>
    <sheetView showGridLines="0" zoomScalePageLayoutView="0" workbookViewId="0" topLeftCell="A10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6" width="12.140625" style="3" customWidth="1"/>
    <col min="7" max="9" width="12.140625" style="3" hidden="1" customWidth="1"/>
    <col min="10" max="13" width="12.140625" style="3" customWidth="1"/>
    <col min="14" max="14" width="12.140625" style="3" hidden="1" customWidth="1"/>
    <col min="15" max="15" width="13.7109375" style="3" hidden="1" customWidth="1"/>
    <col min="16" max="18" width="12.140625" style="3" hidden="1" customWidth="1"/>
    <col min="19" max="19" width="13.7109375" style="3" hidden="1" customWidth="1"/>
    <col min="20" max="25" width="12.140625" style="3" hidden="1" customWidth="1"/>
    <col min="26" max="30" width="12.140625" style="3" customWidth="1"/>
    <col min="31" max="31" width="13.7109375" style="3" customWidth="1"/>
    <col min="32" max="34" width="12.140625" style="3" customWidth="1"/>
    <col min="35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0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9" customFormat="1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7"/>
      <c r="AJ3" s="7"/>
      <c r="AK3" s="7"/>
      <c r="AL3" s="7"/>
    </row>
    <row r="4" spans="1:38" s="15" customFormat="1" ht="16.5" customHeight="1">
      <c r="A4" s="10"/>
      <c r="B4" s="11"/>
      <c r="C4" s="12"/>
      <c r="D4" s="125" t="s">
        <v>1</v>
      </c>
      <c r="E4" s="125"/>
      <c r="F4" s="125"/>
      <c r="G4" s="125" t="s">
        <v>2</v>
      </c>
      <c r="H4" s="125"/>
      <c r="I4" s="125"/>
      <c r="J4" s="122" t="s">
        <v>3</v>
      </c>
      <c r="K4" s="123"/>
      <c r="L4" s="123"/>
      <c r="M4" s="124"/>
      <c r="N4" s="122" t="s">
        <v>4</v>
      </c>
      <c r="O4" s="126"/>
      <c r="P4" s="126"/>
      <c r="Q4" s="127"/>
      <c r="R4" s="122" t="s">
        <v>5</v>
      </c>
      <c r="S4" s="126"/>
      <c r="T4" s="126"/>
      <c r="U4" s="127"/>
      <c r="V4" s="122" t="s">
        <v>6</v>
      </c>
      <c r="W4" s="128"/>
      <c r="X4" s="128"/>
      <c r="Y4" s="129"/>
      <c r="Z4" s="122" t="s">
        <v>7</v>
      </c>
      <c r="AA4" s="123"/>
      <c r="AB4" s="123"/>
      <c r="AC4" s="124"/>
      <c r="AD4" s="122" t="s">
        <v>8</v>
      </c>
      <c r="AE4" s="123"/>
      <c r="AF4" s="123"/>
      <c r="AG4" s="124"/>
      <c r="AH4" s="13"/>
      <c r="AI4" s="14"/>
      <c r="AJ4" s="14"/>
      <c r="AK4" s="14"/>
      <c r="AL4" s="14"/>
    </row>
    <row r="5" spans="1:38" s="15" customFormat="1" ht="5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18</v>
      </c>
      <c r="AD5" s="19" t="s">
        <v>11</v>
      </c>
      <c r="AE5" s="20" t="s">
        <v>12</v>
      </c>
      <c r="AF5" s="20" t="s">
        <v>13</v>
      </c>
      <c r="AG5" s="24" t="s">
        <v>18</v>
      </c>
      <c r="AH5" s="25" t="s">
        <v>19</v>
      </c>
      <c r="AI5" s="14"/>
      <c r="AJ5" s="14"/>
      <c r="AK5" s="14"/>
      <c r="AL5" s="14"/>
    </row>
    <row r="6" spans="1:38" s="15" customFormat="1" ht="12.75">
      <c r="A6" s="10"/>
      <c r="B6" s="26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35" t="s">
        <v>52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32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/>
      <c r="B9" s="40" t="s">
        <v>53</v>
      </c>
      <c r="C9" s="41" t="s">
        <v>54</v>
      </c>
      <c r="D9" s="80">
        <v>2804726299</v>
      </c>
      <c r="E9" s="81">
        <v>1015284092</v>
      </c>
      <c r="F9" s="82">
        <f>$D9+$E9</f>
        <v>3820010391</v>
      </c>
      <c r="G9" s="80">
        <v>2804726299</v>
      </c>
      <c r="H9" s="81">
        <v>1015284092</v>
      </c>
      <c r="I9" s="83">
        <f>$G9+$H9</f>
        <v>3820010391</v>
      </c>
      <c r="J9" s="80">
        <v>522205159</v>
      </c>
      <c r="K9" s="81">
        <v>31059190</v>
      </c>
      <c r="L9" s="81">
        <f>$J9+$K9</f>
        <v>553264349</v>
      </c>
      <c r="M9" s="42">
        <f>IF($F9=0,0,$L9/$F9)</f>
        <v>0.14483320524559273</v>
      </c>
      <c r="N9" s="108">
        <v>0</v>
      </c>
      <c r="O9" s="109">
        <v>0</v>
      </c>
      <c r="P9" s="110">
        <f>$N9+$O9</f>
        <v>0</v>
      </c>
      <c r="Q9" s="42">
        <f>IF($I9=0,0,$P9/$I9)</f>
        <v>0</v>
      </c>
      <c r="R9" s="108">
        <v>0</v>
      </c>
      <c r="S9" s="110">
        <v>0</v>
      </c>
      <c r="T9" s="110">
        <f>$R9+$S9</f>
        <v>0</v>
      </c>
      <c r="U9" s="42">
        <f>IF($I9=0,0,$T9/$I9)</f>
        <v>0</v>
      </c>
      <c r="V9" s="108">
        <v>0</v>
      </c>
      <c r="W9" s="110">
        <v>0</v>
      </c>
      <c r="X9" s="110">
        <f>$V9+$W9</f>
        <v>0</v>
      </c>
      <c r="Y9" s="42">
        <f>IF($I9=0,0,$X9/$I9)</f>
        <v>0</v>
      </c>
      <c r="Z9" s="80">
        <v>522205159</v>
      </c>
      <c r="AA9" s="81">
        <v>31059190</v>
      </c>
      <c r="AB9" s="81">
        <f>$Z9+$AA9</f>
        <v>553264349</v>
      </c>
      <c r="AC9" s="42">
        <f>IF($F9=0,0,$AB9/$F9)</f>
        <v>0.14483320524559273</v>
      </c>
      <c r="AD9" s="80">
        <v>379805277</v>
      </c>
      <c r="AE9" s="81">
        <v>31731059</v>
      </c>
      <c r="AF9" s="81">
        <f>$AD9+$AE9</f>
        <v>411536336</v>
      </c>
      <c r="AG9" s="42">
        <f>IF($AI9=0,0,$AK9/$AI9)</f>
        <v>0.136248352699661</v>
      </c>
      <c r="AH9" s="42">
        <f>IF($AF9=0,0,$L9/$AF9-1)</f>
        <v>0.34438760469500806</v>
      </c>
      <c r="AI9" s="14">
        <v>3020486691</v>
      </c>
      <c r="AJ9" s="14">
        <v>2916811943</v>
      </c>
      <c r="AK9" s="14">
        <v>411536336</v>
      </c>
      <c r="AL9" s="14"/>
    </row>
    <row r="10" spans="1:38" s="15" customFormat="1" ht="12.75">
      <c r="A10" s="31"/>
      <c r="B10" s="40" t="s">
        <v>55</v>
      </c>
      <c r="C10" s="41" t="s">
        <v>56</v>
      </c>
      <c r="D10" s="80">
        <v>1196953830</v>
      </c>
      <c r="E10" s="81">
        <v>354205800</v>
      </c>
      <c r="F10" s="83">
        <f aca="true" t="shared" si="0" ref="F10:F30">$D10+$E10</f>
        <v>1551159630</v>
      </c>
      <c r="G10" s="80">
        <v>1196953830</v>
      </c>
      <c r="H10" s="81">
        <v>354205800</v>
      </c>
      <c r="I10" s="83">
        <f aca="true" t="shared" si="1" ref="I10:I30">$G10+$H10</f>
        <v>1551159630</v>
      </c>
      <c r="J10" s="80">
        <v>220187026</v>
      </c>
      <c r="K10" s="81">
        <v>36066700</v>
      </c>
      <c r="L10" s="81">
        <f aca="true" t="shared" si="2" ref="L10:L30">$J10+$K10</f>
        <v>256253726</v>
      </c>
      <c r="M10" s="42">
        <f aca="true" t="shared" si="3" ref="M10:M30">IF($F10=0,0,$L10/$F10)</f>
        <v>0.16520138936313086</v>
      </c>
      <c r="N10" s="108">
        <v>0</v>
      </c>
      <c r="O10" s="109">
        <v>0</v>
      </c>
      <c r="P10" s="110">
        <f aca="true" t="shared" si="4" ref="P10:P30">$N10+$O10</f>
        <v>0</v>
      </c>
      <c r="Q10" s="42">
        <f aca="true" t="shared" si="5" ref="Q10:Q30">IF($I10=0,0,$P10/$I10)</f>
        <v>0</v>
      </c>
      <c r="R10" s="108">
        <v>0</v>
      </c>
      <c r="S10" s="110">
        <v>0</v>
      </c>
      <c r="T10" s="110">
        <f aca="true" t="shared" si="6" ref="T10:T30">$R10+$S10</f>
        <v>0</v>
      </c>
      <c r="U10" s="42">
        <f aca="true" t="shared" si="7" ref="U10:U30">IF($I10=0,0,$T10/$I10)</f>
        <v>0</v>
      </c>
      <c r="V10" s="108">
        <v>0</v>
      </c>
      <c r="W10" s="110">
        <v>0</v>
      </c>
      <c r="X10" s="110">
        <f aca="true" t="shared" si="8" ref="X10:X30">$V10+$W10</f>
        <v>0</v>
      </c>
      <c r="Y10" s="42">
        <f aca="true" t="shared" si="9" ref="Y10:Y30">IF($I10=0,0,$X10/$I10)</f>
        <v>0</v>
      </c>
      <c r="Z10" s="80">
        <v>220187026</v>
      </c>
      <c r="AA10" s="81">
        <v>36066700</v>
      </c>
      <c r="AB10" s="81">
        <f aca="true" t="shared" si="10" ref="AB10:AB30">$Z10+$AA10</f>
        <v>256253726</v>
      </c>
      <c r="AC10" s="42">
        <f aca="true" t="shared" si="11" ref="AC10:AC30">IF($F10=0,0,$AB10/$F10)</f>
        <v>0.16520138936313086</v>
      </c>
      <c r="AD10" s="80">
        <v>213093663</v>
      </c>
      <c r="AE10" s="81">
        <v>26163904</v>
      </c>
      <c r="AF10" s="81">
        <f aca="true" t="shared" si="12" ref="AF10:AF30">$AD10+$AE10</f>
        <v>239257567</v>
      </c>
      <c r="AG10" s="42">
        <f aca="true" t="shared" si="13" ref="AG10:AG30">IF($AI10=0,0,$AK10/$AI10)</f>
        <v>0.18305389091573823</v>
      </c>
      <c r="AH10" s="42">
        <f aca="true" t="shared" si="14" ref="AH10:AH30">IF($AF10=0,0,$L10/$AF10-1)</f>
        <v>0.07103708030266809</v>
      </c>
      <c r="AI10" s="14">
        <v>1307033496</v>
      </c>
      <c r="AJ10" s="14">
        <v>1384652807</v>
      </c>
      <c r="AK10" s="14">
        <v>239257567</v>
      </c>
      <c r="AL10" s="14"/>
    </row>
    <row r="11" spans="1:38" s="15" customFormat="1" ht="12.75">
      <c r="A11" s="31"/>
      <c r="B11" s="40" t="s">
        <v>57</v>
      </c>
      <c r="C11" s="41" t="s">
        <v>58</v>
      </c>
      <c r="D11" s="80">
        <v>940718711</v>
      </c>
      <c r="E11" s="81">
        <v>293079331</v>
      </c>
      <c r="F11" s="83">
        <f t="shared" si="0"/>
        <v>1233798042</v>
      </c>
      <c r="G11" s="80">
        <v>940718711</v>
      </c>
      <c r="H11" s="81">
        <v>293079331</v>
      </c>
      <c r="I11" s="83">
        <f t="shared" si="1"/>
        <v>1233798042</v>
      </c>
      <c r="J11" s="80">
        <v>207934714</v>
      </c>
      <c r="K11" s="81">
        <v>30876534</v>
      </c>
      <c r="L11" s="81">
        <f t="shared" si="2"/>
        <v>238811248</v>
      </c>
      <c r="M11" s="42">
        <f t="shared" si="3"/>
        <v>0.19355781081714507</v>
      </c>
      <c r="N11" s="108">
        <v>0</v>
      </c>
      <c r="O11" s="109">
        <v>0</v>
      </c>
      <c r="P11" s="110">
        <f t="shared" si="4"/>
        <v>0</v>
      </c>
      <c r="Q11" s="42">
        <f t="shared" si="5"/>
        <v>0</v>
      </c>
      <c r="R11" s="108">
        <v>0</v>
      </c>
      <c r="S11" s="110">
        <v>0</v>
      </c>
      <c r="T11" s="110">
        <f t="shared" si="6"/>
        <v>0</v>
      </c>
      <c r="U11" s="42">
        <f t="shared" si="7"/>
        <v>0</v>
      </c>
      <c r="V11" s="108">
        <v>0</v>
      </c>
      <c r="W11" s="110">
        <v>0</v>
      </c>
      <c r="X11" s="110">
        <f t="shared" si="8"/>
        <v>0</v>
      </c>
      <c r="Y11" s="42">
        <f t="shared" si="9"/>
        <v>0</v>
      </c>
      <c r="Z11" s="80">
        <v>207934714</v>
      </c>
      <c r="AA11" s="81">
        <v>30876534</v>
      </c>
      <c r="AB11" s="81">
        <f t="shared" si="10"/>
        <v>238811248</v>
      </c>
      <c r="AC11" s="42">
        <f t="shared" si="11"/>
        <v>0.19355781081714507</v>
      </c>
      <c r="AD11" s="80">
        <v>90401946</v>
      </c>
      <c r="AE11" s="81">
        <v>21978913</v>
      </c>
      <c r="AF11" s="81">
        <f t="shared" si="12"/>
        <v>112380859</v>
      </c>
      <c r="AG11" s="42">
        <f t="shared" si="13"/>
        <v>0.12456339066902773</v>
      </c>
      <c r="AH11" s="42">
        <f t="shared" si="14"/>
        <v>1.1250171081180294</v>
      </c>
      <c r="AI11" s="14">
        <v>902198137</v>
      </c>
      <c r="AJ11" s="14">
        <v>902198137</v>
      </c>
      <c r="AK11" s="14">
        <v>112380859</v>
      </c>
      <c r="AL11" s="14"/>
    </row>
    <row r="12" spans="1:38" s="15" customFormat="1" ht="12.75">
      <c r="A12" s="31"/>
      <c r="B12" s="40" t="s">
        <v>59</v>
      </c>
      <c r="C12" s="41" t="s">
        <v>60</v>
      </c>
      <c r="D12" s="80">
        <v>0</v>
      </c>
      <c r="E12" s="81">
        <v>0</v>
      </c>
      <c r="F12" s="83">
        <f t="shared" si="0"/>
        <v>0</v>
      </c>
      <c r="G12" s="80">
        <v>0</v>
      </c>
      <c r="H12" s="81">
        <v>0</v>
      </c>
      <c r="I12" s="83">
        <f t="shared" si="1"/>
        <v>0</v>
      </c>
      <c r="J12" s="80">
        <v>0</v>
      </c>
      <c r="K12" s="81">
        <v>0</v>
      </c>
      <c r="L12" s="81">
        <f t="shared" si="2"/>
        <v>0</v>
      </c>
      <c r="M12" s="42">
        <f t="shared" si="3"/>
        <v>0</v>
      </c>
      <c r="N12" s="108">
        <v>0</v>
      </c>
      <c r="O12" s="109">
        <v>0</v>
      </c>
      <c r="P12" s="110">
        <f t="shared" si="4"/>
        <v>0</v>
      </c>
      <c r="Q12" s="42">
        <f t="shared" si="5"/>
        <v>0</v>
      </c>
      <c r="R12" s="108">
        <v>0</v>
      </c>
      <c r="S12" s="110">
        <v>0</v>
      </c>
      <c r="T12" s="110">
        <f t="shared" si="6"/>
        <v>0</v>
      </c>
      <c r="U12" s="42">
        <f t="shared" si="7"/>
        <v>0</v>
      </c>
      <c r="V12" s="108">
        <v>0</v>
      </c>
      <c r="W12" s="110">
        <v>0</v>
      </c>
      <c r="X12" s="110">
        <f t="shared" si="8"/>
        <v>0</v>
      </c>
      <c r="Y12" s="42">
        <f t="shared" si="9"/>
        <v>0</v>
      </c>
      <c r="Z12" s="80">
        <v>0</v>
      </c>
      <c r="AA12" s="81">
        <v>0</v>
      </c>
      <c r="AB12" s="81">
        <f t="shared" si="10"/>
        <v>0</v>
      </c>
      <c r="AC12" s="42">
        <f t="shared" si="11"/>
        <v>0</v>
      </c>
      <c r="AD12" s="80">
        <v>177393787</v>
      </c>
      <c r="AE12" s="81">
        <v>27948470</v>
      </c>
      <c r="AF12" s="81">
        <f t="shared" si="12"/>
        <v>205342257</v>
      </c>
      <c r="AG12" s="42">
        <f t="shared" si="13"/>
        <v>0.14666198439107528</v>
      </c>
      <c r="AH12" s="42">
        <f t="shared" si="14"/>
        <v>-1</v>
      </c>
      <c r="AI12" s="14">
        <v>1400105541</v>
      </c>
      <c r="AJ12" s="14">
        <v>494681650</v>
      </c>
      <c r="AK12" s="14">
        <v>205342257</v>
      </c>
      <c r="AL12" s="14"/>
    </row>
    <row r="13" spans="1:38" s="15" customFormat="1" ht="12.75">
      <c r="A13" s="31"/>
      <c r="B13" s="40" t="s">
        <v>61</v>
      </c>
      <c r="C13" s="41" t="s">
        <v>62</v>
      </c>
      <c r="D13" s="80">
        <v>2882697815</v>
      </c>
      <c r="E13" s="81">
        <v>360505246</v>
      </c>
      <c r="F13" s="83">
        <f t="shared" si="0"/>
        <v>3243203061</v>
      </c>
      <c r="G13" s="80">
        <v>2882697815</v>
      </c>
      <c r="H13" s="81">
        <v>360505246</v>
      </c>
      <c r="I13" s="83">
        <f t="shared" si="1"/>
        <v>3243203061</v>
      </c>
      <c r="J13" s="80">
        <v>634512766</v>
      </c>
      <c r="K13" s="81">
        <v>17676028</v>
      </c>
      <c r="L13" s="81">
        <f t="shared" si="2"/>
        <v>652188794</v>
      </c>
      <c r="M13" s="42">
        <f t="shared" si="3"/>
        <v>0.20109403627625647</v>
      </c>
      <c r="N13" s="108">
        <v>0</v>
      </c>
      <c r="O13" s="109">
        <v>0</v>
      </c>
      <c r="P13" s="110">
        <f t="shared" si="4"/>
        <v>0</v>
      </c>
      <c r="Q13" s="42">
        <f t="shared" si="5"/>
        <v>0</v>
      </c>
      <c r="R13" s="108">
        <v>0</v>
      </c>
      <c r="S13" s="110">
        <v>0</v>
      </c>
      <c r="T13" s="110">
        <f t="shared" si="6"/>
        <v>0</v>
      </c>
      <c r="U13" s="42">
        <f t="shared" si="7"/>
        <v>0</v>
      </c>
      <c r="V13" s="108">
        <v>0</v>
      </c>
      <c r="W13" s="110">
        <v>0</v>
      </c>
      <c r="X13" s="110">
        <f t="shared" si="8"/>
        <v>0</v>
      </c>
      <c r="Y13" s="42">
        <f t="shared" si="9"/>
        <v>0</v>
      </c>
      <c r="Z13" s="80">
        <v>634512766</v>
      </c>
      <c r="AA13" s="81">
        <v>17676028</v>
      </c>
      <c r="AB13" s="81">
        <f t="shared" si="10"/>
        <v>652188794</v>
      </c>
      <c r="AC13" s="42">
        <f t="shared" si="11"/>
        <v>0.20109403627625647</v>
      </c>
      <c r="AD13" s="80">
        <v>392672199</v>
      </c>
      <c r="AE13" s="81">
        <v>27352396</v>
      </c>
      <c r="AF13" s="81">
        <f t="shared" si="12"/>
        <v>420024595</v>
      </c>
      <c r="AG13" s="42">
        <f t="shared" si="13"/>
        <v>0.1705507642751241</v>
      </c>
      <c r="AH13" s="42">
        <f t="shared" si="14"/>
        <v>0.552739534217038</v>
      </c>
      <c r="AI13" s="14">
        <v>2462754106</v>
      </c>
      <c r="AJ13" s="14">
        <v>2680156966</v>
      </c>
      <c r="AK13" s="14">
        <v>420024595</v>
      </c>
      <c r="AL13" s="14"/>
    </row>
    <row r="14" spans="1:38" s="15" customFormat="1" ht="12.75">
      <c r="A14" s="31"/>
      <c r="B14" s="40" t="s">
        <v>63</v>
      </c>
      <c r="C14" s="41" t="s">
        <v>64</v>
      </c>
      <c r="D14" s="80">
        <v>890323418</v>
      </c>
      <c r="E14" s="81">
        <v>249079760</v>
      </c>
      <c r="F14" s="83">
        <f t="shared" si="0"/>
        <v>1139403178</v>
      </c>
      <c r="G14" s="80">
        <v>890323418</v>
      </c>
      <c r="H14" s="81">
        <v>249079760</v>
      </c>
      <c r="I14" s="83">
        <f t="shared" si="1"/>
        <v>1139403178</v>
      </c>
      <c r="J14" s="80">
        <v>139140996</v>
      </c>
      <c r="K14" s="81">
        <v>38811622</v>
      </c>
      <c r="L14" s="81">
        <f t="shared" si="2"/>
        <v>177952618</v>
      </c>
      <c r="M14" s="42">
        <f t="shared" si="3"/>
        <v>0.15618055262261168</v>
      </c>
      <c r="N14" s="108">
        <v>0</v>
      </c>
      <c r="O14" s="109">
        <v>0</v>
      </c>
      <c r="P14" s="110">
        <f t="shared" si="4"/>
        <v>0</v>
      </c>
      <c r="Q14" s="42">
        <f t="shared" si="5"/>
        <v>0</v>
      </c>
      <c r="R14" s="108">
        <v>0</v>
      </c>
      <c r="S14" s="110">
        <v>0</v>
      </c>
      <c r="T14" s="110">
        <f t="shared" si="6"/>
        <v>0</v>
      </c>
      <c r="U14" s="42">
        <f t="shared" si="7"/>
        <v>0</v>
      </c>
      <c r="V14" s="108">
        <v>0</v>
      </c>
      <c r="W14" s="110">
        <v>0</v>
      </c>
      <c r="X14" s="110">
        <f t="shared" si="8"/>
        <v>0</v>
      </c>
      <c r="Y14" s="42">
        <f t="shared" si="9"/>
        <v>0</v>
      </c>
      <c r="Z14" s="80">
        <v>139140996</v>
      </c>
      <c r="AA14" s="81">
        <v>38811622</v>
      </c>
      <c r="AB14" s="81">
        <f t="shared" si="10"/>
        <v>177952618</v>
      </c>
      <c r="AC14" s="42">
        <f t="shared" si="11"/>
        <v>0.15618055262261168</v>
      </c>
      <c r="AD14" s="80">
        <v>130725356</v>
      </c>
      <c r="AE14" s="81">
        <v>42450248</v>
      </c>
      <c r="AF14" s="81">
        <f t="shared" si="12"/>
        <v>173175604</v>
      </c>
      <c r="AG14" s="42">
        <f t="shared" si="13"/>
        <v>0.16225078047318858</v>
      </c>
      <c r="AH14" s="42">
        <f t="shared" si="14"/>
        <v>0.027584797683165574</v>
      </c>
      <c r="AI14" s="14">
        <v>1067332949</v>
      </c>
      <c r="AJ14" s="14">
        <v>1058956892</v>
      </c>
      <c r="AK14" s="14">
        <v>173175604</v>
      </c>
      <c r="AL14" s="14"/>
    </row>
    <row r="15" spans="1:38" s="15" customFormat="1" ht="12.75">
      <c r="A15" s="31"/>
      <c r="B15" s="40" t="s">
        <v>65</v>
      </c>
      <c r="C15" s="41" t="s">
        <v>66</v>
      </c>
      <c r="D15" s="80">
        <v>869919250</v>
      </c>
      <c r="E15" s="81">
        <v>108926335</v>
      </c>
      <c r="F15" s="83">
        <f t="shared" si="0"/>
        <v>978845585</v>
      </c>
      <c r="G15" s="80">
        <v>869919250</v>
      </c>
      <c r="H15" s="81">
        <v>108926335</v>
      </c>
      <c r="I15" s="83">
        <f t="shared" si="1"/>
        <v>978845585</v>
      </c>
      <c r="J15" s="80">
        <v>210907651</v>
      </c>
      <c r="K15" s="81">
        <v>10934365</v>
      </c>
      <c r="L15" s="81">
        <f t="shared" si="2"/>
        <v>221842016</v>
      </c>
      <c r="M15" s="42">
        <f t="shared" si="3"/>
        <v>0.22663637595096267</v>
      </c>
      <c r="N15" s="108">
        <v>0</v>
      </c>
      <c r="O15" s="109">
        <v>0</v>
      </c>
      <c r="P15" s="110">
        <f t="shared" si="4"/>
        <v>0</v>
      </c>
      <c r="Q15" s="42">
        <f t="shared" si="5"/>
        <v>0</v>
      </c>
      <c r="R15" s="108">
        <v>0</v>
      </c>
      <c r="S15" s="110">
        <v>0</v>
      </c>
      <c r="T15" s="110">
        <f t="shared" si="6"/>
        <v>0</v>
      </c>
      <c r="U15" s="42">
        <f t="shared" si="7"/>
        <v>0</v>
      </c>
      <c r="V15" s="108">
        <v>0</v>
      </c>
      <c r="W15" s="110">
        <v>0</v>
      </c>
      <c r="X15" s="110">
        <f t="shared" si="8"/>
        <v>0</v>
      </c>
      <c r="Y15" s="42">
        <f t="shared" si="9"/>
        <v>0</v>
      </c>
      <c r="Z15" s="80">
        <v>210907651</v>
      </c>
      <c r="AA15" s="81">
        <v>10934365</v>
      </c>
      <c r="AB15" s="81">
        <f t="shared" si="10"/>
        <v>221842016</v>
      </c>
      <c r="AC15" s="42">
        <f t="shared" si="11"/>
        <v>0.22663637595096267</v>
      </c>
      <c r="AD15" s="80">
        <v>179312877</v>
      </c>
      <c r="AE15" s="81">
        <v>16650200</v>
      </c>
      <c r="AF15" s="81">
        <f t="shared" si="12"/>
        <v>195963077</v>
      </c>
      <c r="AG15" s="42">
        <f t="shared" si="13"/>
        <v>0.2208074975565751</v>
      </c>
      <c r="AH15" s="42">
        <f t="shared" si="14"/>
        <v>0.13206028092730948</v>
      </c>
      <c r="AI15" s="14">
        <v>887483800</v>
      </c>
      <c r="AJ15" s="14">
        <v>918303000</v>
      </c>
      <c r="AK15" s="14">
        <v>195963077</v>
      </c>
      <c r="AL15" s="14"/>
    </row>
    <row r="16" spans="1:38" s="15" customFormat="1" ht="12.75">
      <c r="A16" s="31"/>
      <c r="B16" s="40" t="s">
        <v>67</v>
      </c>
      <c r="C16" s="41" t="s">
        <v>68</v>
      </c>
      <c r="D16" s="80">
        <v>767381836</v>
      </c>
      <c r="E16" s="81">
        <v>263498794</v>
      </c>
      <c r="F16" s="83">
        <f t="shared" si="0"/>
        <v>1030880630</v>
      </c>
      <c r="G16" s="80">
        <v>767381836</v>
      </c>
      <c r="H16" s="81">
        <v>263498794</v>
      </c>
      <c r="I16" s="83">
        <f t="shared" si="1"/>
        <v>1030880630</v>
      </c>
      <c r="J16" s="80">
        <v>-30467498</v>
      </c>
      <c r="K16" s="81">
        <v>8876065</v>
      </c>
      <c r="L16" s="81">
        <f t="shared" si="2"/>
        <v>-21591433</v>
      </c>
      <c r="M16" s="42">
        <f t="shared" si="3"/>
        <v>-0.02094464904244054</v>
      </c>
      <c r="N16" s="108">
        <v>0</v>
      </c>
      <c r="O16" s="109">
        <v>0</v>
      </c>
      <c r="P16" s="110">
        <f t="shared" si="4"/>
        <v>0</v>
      </c>
      <c r="Q16" s="42">
        <f t="shared" si="5"/>
        <v>0</v>
      </c>
      <c r="R16" s="108">
        <v>0</v>
      </c>
      <c r="S16" s="110">
        <v>0</v>
      </c>
      <c r="T16" s="110">
        <f t="shared" si="6"/>
        <v>0</v>
      </c>
      <c r="U16" s="42">
        <f t="shared" si="7"/>
        <v>0</v>
      </c>
      <c r="V16" s="108">
        <v>0</v>
      </c>
      <c r="W16" s="110">
        <v>0</v>
      </c>
      <c r="X16" s="110">
        <f t="shared" si="8"/>
        <v>0</v>
      </c>
      <c r="Y16" s="42">
        <f t="shared" si="9"/>
        <v>0</v>
      </c>
      <c r="Z16" s="80">
        <v>-30467498</v>
      </c>
      <c r="AA16" s="81">
        <v>8876065</v>
      </c>
      <c r="AB16" s="81">
        <f t="shared" si="10"/>
        <v>-21591433</v>
      </c>
      <c r="AC16" s="42">
        <f t="shared" si="11"/>
        <v>-0.02094464904244054</v>
      </c>
      <c r="AD16" s="80">
        <v>188551900</v>
      </c>
      <c r="AE16" s="81">
        <v>27041000</v>
      </c>
      <c r="AF16" s="81">
        <f t="shared" si="12"/>
        <v>215592900</v>
      </c>
      <c r="AG16" s="42">
        <f t="shared" si="13"/>
        <v>0.3786630214712798</v>
      </c>
      <c r="AH16" s="42">
        <f t="shared" si="14"/>
        <v>-1.1001490911806464</v>
      </c>
      <c r="AI16" s="14">
        <v>569352928</v>
      </c>
      <c r="AJ16" s="14">
        <v>569352928</v>
      </c>
      <c r="AK16" s="14">
        <v>215592900</v>
      </c>
      <c r="AL16" s="14"/>
    </row>
    <row r="17" spans="1:38" s="15" customFormat="1" ht="12.75">
      <c r="A17" s="31"/>
      <c r="B17" s="40" t="s">
        <v>69</v>
      </c>
      <c r="C17" s="41" t="s">
        <v>70</v>
      </c>
      <c r="D17" s="80">
        <v>2619322678</v>
      </c>
      <c r="E17" s="81">
        <v>841738170</v>
      </c>
      <c r="F17" s="83">
        <f t="shared" si="0"/>
        <v>3461060848</v>
      </c>
      <c r="G17" s="80">
        <v>2619322678</v>
      </c>
      <c r="H17" s="81">
        <v>841738170</v>
      </c>
      <c r="I17" s="83">
        <f t="shared" si="1"/>
        <v>3461060848</v>
      </c>
      <c r="J17" s="80">
        <v>509629851</v>
      </c>
      <c r="K17" s="81">
        <v>129298159</v>
      </c>
      <c r="L17" s="81">
        <f t="shared" si="2"/>
        <v>638928010</v>
      </c>
      <c r="M17" s="42">
        <f t="shared" si="3"/>
        <v>0.18460467413313733</v>
      </c>
      <c r="N17" s="108">
        <v>0</v>
      </c>
      <c r="O17" s="109">
        <v>0</v>
      </c>
      <c r="P17" s="110">
        <f t="shared" si="4"/>
        <v>0</v>
      </c>
      <c r="Q17" s="42">
        <f t="shared" si="5"/>
        <v>0</v>
      </c>
      <c r="R17" s="108">
        <v>0</v>
      </c>
      <c r="S17" s="110">
        <v>0</v>
      </c>
      <c r="T17" s="110">
        <f t="shared" si="6"/>
        <v>0</v>
      </c>
      <c r="U17" s="42">
        <f t="shared" si="7"/>
        <v>0</v>
      </c>
      <c r="V17" s="108">
        <v>0</v>
      </c>
      <c r="W17" s="110">
        <v>0</v>
      </c>
      <c r="X17" s="110">
        <f t="shared" si="8"/>
        <v>0</v>
      </c>
      <c r="Y17" s="42">
        <f t="shared" si="9"/>
        <v>0</v>
      </c>
      <c r="Z17" s="80">
        <v>509629851</v>
      </c>
      <c r="AA17" s="81">
        <v>129298159</v>
      </c>
      <c r="AB17" s="81">
        <f t="shared" si="10"/>
        <v>638928010</v>
      </c>
      <c r="AC17" s="42">
        <f t="shared" si="11"/>
        <v>0.18460467413313733</v>
      </c>
      <c r="AD17" s="80">
        <v>405684991</v>
      </c>
      <c r="AE17" s="81">
        <v>94119490</v>
      </c>
      <c r="AF17" s="81">
        <f t="shared" si="12"/>
        <v>499804481</v>
      </c>
      <c r="AG17" s="42">
        <f t="shared" si="13"/>
        <v>0.18227119228641764</v>
      </c>
      <c r="AH17" s="42">
        <f t="shared" si="14"/>
        <v>0.27835590573666735</v>
      </c>
      <c r="AI17" s="14">
        <v>2742092564</v>
      </c>
      <c r="AJ17" s="14">
        <v>2979292682</v>
      </c>
      <c r="AK17" s="14">
        <v>499804481</v>
      </c>
      <c r="AL17" s="14"/>
    </row>
    <row r="18" spans="1:38" s="15" customFormat="1" ht="12.75">
      <c r="A18" s="31"/>
      <c r="B18" s="40" t="s">
        <v>71</v>
      </c>
      <c r="C18" s="41" t="s">
        <v>72</v>
      </c>
      <c r="D18" s="80">
        <v>1222017955</v>
      </c>
      <c r="E18" s="81">
        <v>172232000</v>
      </c>
      <c r="F18" s="83">
        <f t="shared" si="0"/>
        <v>1394249955</v>
      </c>
      <c r="G18" s="80">
        <v>1222017955</v>
      </c>
      <c r="H18" s="81">
        <v>172232000</v>
      </c>
      <c r="I18" s="83">
        <f t="shared" si="1"/>
        <v>1394249955</v>
      </c>
      <c r="J18" s="80">
        <v>234956769</v>
      </c>
      <c r="K18" s="81">
        <v>22249070</v>
      </c>
      <c r="L18" s="81">
        <f t="shared" si="2"/>
        <v>257205839</v>
      </c>
      <c r="M18" s="42">
        <f t="shared" si="3"/>
        <v>0.18447613218678569</v>
      </c>
      <c r="N18" s="108">
        <v>0</v>
      </c>
      <c r="O18" s="109">
        <v>0</v>
      </c>
      <c r="P18" s="110">
        <f t="shared" si="4"/>
        <v>0</v>
      </c>
      <c r="Q18" s="42">
        <f t="shared" si="5"/>
        <v>0</v>
      </c>
      <c r="R18" s="108">
        <v>0</v>
      </c>
      <c r="S18" s="110">
        <v>0</v>
      </c>
      <c r="T18" s="110">
        <f t="shared" si="6"/>
        <v>0</v>
      </c>
      <c r="U18" s="42">
        <f t="shared" si="7"/>
        <v>0</v>
      </c>
      <c r="V18" s="108">
        <v>0</v>
      </c>
      <c r="W18" s="110">
        <v>0</v>
      </c>
      <c r="X18" s="110">
        <f t="shared" si="8"/>
        <v>0</v>
      </c>
      <c r="Y18" s="42">
        <f t="shared" si="9"/>
        <v>0</v>
      </c>
      <c r="Z18" s="80">
        <v>234956769</v>
      </c>
      <c r="AA18" s="81">
        <v>22249070</v>
      </c>
      <c r="AB18" s="81">
        <f t="shared" si="10"/>
        <v>257205839</v>
      </c>
      <c r="AC18" s="42">
        <f t="shared" si="11"/>
        <v>0.18447613218678569</v>
      </c>
      <c r="AD18" s="80">
        <v>207619290</v>
      </c>
      <c r="AE18" s="81">
        <v>6069088</v>
      </c>
      <c r="AF18" s="81">
        <f t="shared" si="12"/>
        <v>213688378</v>
      </c>
      <c r="AG18" s="42">
        <f t="shared" si="13"/>
        <v>0.18392858395069583</v>
      </c>
      <c r="AH18" s="42">
        <f t="shared" si="14"/>
        <v>0.20364917085008716</v>
      </c>
      <c r="AI18" s="14">
        <v>1161800811</v>
      </c>
      <c r="AJ18" s="14">
        <v>1206470377</v>
      </c>
      <c r="AK18" s="14">
        <v>213688378</v>
      </c>
      <c r="AL18" s="14"/>
    </row>
    <row r="19" spans="1:38" s="15" customFormat="1" ht="12.75">
      <c r="A19" s="31"/>
      <c r="B19" s="40" t="s">
        <v>73</v>
      </c>
      <c r="C19" s="41" t="s">
        <v>74</v>
      </c>
      <c r="D19" s="80">
        <v>949333756</v>
      </c>
      <c r="E19" s="81">
        <v>0</v>
      </c>
      <c r="F19" s="83">
        <f t="shared" si="0"/>
        <v>949333756</v>
      </c>
      <c r="G19" s="80">
        <v>1010512442</v>
      </c>
      <c r="H19" s="81">
        <v>0</v>
      </c>
      <c r="I19" s="83">
        <f t="shared" si="1"/>
        <v>1010512442</v>
      </c>
      <c r="J19" s="80">
        <v>171004289</v>
      </c>
      <c r="K19" s="81">
        <v>239456806</v>
      </c>
      <c r="L19" s="81">
        <f t="shared" si="2"/>
        <v>410461095</v>
      </c>
      <c r="M19" s="42">
        <f t="shared" si="3"/>
        <v>0.43236753397400524</v>
      </c>
      <c r="N19" s="108">
        <v>0</v>
      </c>
      <c r="O19" s="109">
        <v>0</v>
      </c>
      <c r="P19" s="110">
        <f t="shared" si="4"/>
        <v>0</v>
      </c>
      <c r="Q19" s="42">
        <f t="shared" si="5"/>
        <v>0</v>
      </c>
      <c r="R19" s="108">
        <v>0</v>
      </c>
      <c r="S19" s="110">
        <v>0</v>
      </c>
      <c r="T19" s="110">
        <f t="shared" si="6"/>
        <v>0</v>
      </c>
      <c r="U19" s="42">
        <f t="shared" si="7"/>
        <v>0</v>
      </c>
      <c r="V19" s="108">
        <v>0</v>
      </c>
      <c r="W19" s="110">
        <v>0</v>
      </c>
      <c r="X19" s="110">
        <f t="shared" si="8"/>
        <v>0</v>
      </c>
      <c r="Y19" s="42">
        <f t="shared" si="9"/>
        <v>0</v>
      </c>
      <c r="Z19" s="80">
        <v>171004289</v>
      </c>
      <c r="AA19" s="81">
        <v>239456806</v>
      </c>
      <c r="AB19" s="81">
        <f t="shared" si="10"/>
        <v>410461095</v>
      </c>
      <c r="AC19" s="42">
        <f t="shared" si="11"/>
        <v>0.43236753397400524</v>
      </c>
      <c r="AD19" s="80">
        <v>161155550</v>
      </c>
      <c r="AE19" s="81">
        <v>97129424</v>
      </c>
      <c r="AF19" s="81">
        <f t="shared" si="12"/>
        <v>258284974</v>
      </c>
      <c r="AG19" s="42">
        <f t="shared" si="13"/>
        <v>0.12890219571204303</v>
      </c>
      <c r="AH19" s="42">
        <f t="shared" si="14"/>
        <v>0.5891791482999704</v>
      </c>
      <c r="AI19" s="14">
        <v>2003728273</v>
      </c>
      <c r="AJ19" s="14">
        <v>2075133940</v>
      </c>
      <c r="AK19" s="14">
        <v>258284974</v>
      </c>
      <c r="AL19" s="14"/>
    </row>
    <row r="20" spans="1:38" s="15" customFormat="1" ht="12.75">
      <c r="A20" s="31"/>
      <c r="B20" s="40" t="s">
        <v>75</v>
      </c>
      <c r="C20" s="41" t="s">
        <v>76</v>
      </c>
      <c r="D20" s="80">
        <v>1243244577</v>
      </c>
      <c r="E20" s="81">
        <v>179508082</v>
      </c>
      <c r="F20" s="83">
        <f t="shared" si="0"/>
        <v>1422752659</v>
      </c>
      <c r="G20" s="80">
        <v>1243244577</v>
      </c>
      <c r="H20" s="81">
        <v>179508082</v>
      </c>
      <c r="I20" s="83">
        <f t="shared" si="1"/>
        <v>1422752659</v>
      </c>
      <c r="J20" s="80">
        <v>202308392</v>
      </c>
      <c r="K20" s="81">
        <v>10314172</v>
      </c>
      <c r="L20" s="81">
        <f t="shared" si="2"/>
        <v>212622564</v>
      </c>
      <c r="M20" s="42">
        <f t="shared" si="3"/>
        <v>0.14944450298862524</v>
      </c>
      <c r="N20" s="108">
        <v>0</v>
      </c>
      <c r="O20" s="109">
        <v>0</v>
      </c>
      <c r="P20" s="110">
        <f t="shared" si="4"/>
        <v>0</v>
      </c>
      <c r="Q20" s="42">
        <f t="shared" si="5"/>
        <v>0</v>
      </c>
      <c r="R20" s="108">
        <v>0</v>
      </c>
      <c r="S20" s="110">
        <v>0</v>
      </c>
      <c r="T20" s="110">
        <f t="shared" si="6"/>
        <v>0</v>
      </c>
      <c r="U20" s="42">
        <f t="shared" si="7"/>
        <v>0</v>
      </c>
      <c r="V20" s="108">
        <v>0</v>
      </c>
      <c r="W20" s="110">
        <v>0</v>
      </c>
      <c r="X20" s="110">
        <f t="shared" si="8"/>
        <v>0</v>
      </c>
      <c r="Y20" s="42">
        <f t="shared" si="9"/>
        <v>0</v>
      </c>
      <c r="Z20" s="80">
        <v>202308392</v>
      </c>
      <c r="AA20" s="81">
        <v>10314172</v>
      </c>
      <c r="AB20" s="81">
        <f t="shared" si="10"/>
        <v>212622564</v>
      </c>
      <c r="AC20" s="42">
        <f t="shared" si="11"/>
        <v>0.14944450298862524</v>
      </c>
      <c r="AD20" s="80">
        <v>204747021</v>
      </c>
      <c r="AE20" s="81">
        <v>21306784</v>
      </c>
      <c r="AF20" s="81">
        <f t="shared" si="12"/>
        <v>226053805</v>
      </c>
      <c r="AG20" s="42">
        <f t="shared" si="13"/>
        <v>0.21072982110882144</v>
      </c>
      <c r="AH20" s="42">
        <f t="shared" si="14"/>
        <v>-0.05941612440454169</v>
      </c>
      <c r="AI20" s="14">
        <v>1072718630</v>
      </c>
      <c r="AJ20" s="14">
        <v>1088857215</v>
      </c>
      <c r="AK20" s="14">
        <v>226053805</v>
      </c>
      <c r="AL20" s="14"/>
    </row>
    <row r="21" spans="1:38" s="15" customFormat="1" ht="12.75">
      <c r="A21" s="31"/>
      <c r="B21" s="40" t="s">
        <v>77</v>
      </c>
      <c r="C21" s="41" t="s">
        <v>78</v>
      </c>
      <c r="D21" s="80">
        <v>2276849068</v>
      </c>
      <c r="E21" s="81">
        <v>327343282</v>
      </c>
      <c r="F21" s="83">
        <f t="shared" si="0"/>
        <v>2604192350</v>
      </c>
      <c r="G21" s="80">
        <v>2276849068</v>
      </c>
      <c r="H21" s="81">
        <v>327343282</v>
      </c>
      <c r="I21" s="83">
        <f t="shared" si="1"/>
        <v>2604192350</v>
      </c>
      <c r="J21" s="80">
        <v>611339475</v>
      </c>
      <c r="K21" s="81">
        <v>55877502</v>
      </c>
      <c r="L21" s="81">
        <f t="shared" si="2"/>
        <v>667216977</v>
      </c>
      <c r="M21" s="42">
        <f t="shared" si="3"/>
        <v>0.25620879233440647</v>
      </c>
      <c r="N21" s="108">
        <v>0</v>
      </c>
      <c r="O21" s="109">
        <v>0</v>
      </c>
      <c r="P21" s="110">
        <f t="shared" si="4"/>
        <v>0</v>
      </c>
      <c r="Q21" s="42">
        <f t="shared" si="5"/>
        <v>0</v>
      </c>
      <c r="R21" s="108">
        <v>0</v>
      </c>
      <c r="S21" s="110">
        <v>0</v>
      </c>
      <c r="T21" s="110">
        <f t="shared" si="6"/>
        <v>0</v>
      </c>
      <c r="U21" s="42">
        <f t="shared" si="7"/>
        <v>0</v>
      </c>
      <c r="V21" s="108">
        <v>0</v>
      </c>
      <c r="W21" s="110">
        <v>0</v>
      </c>
      <c r="X21" s="110">
        <f t="shared" si="8"/>
        <v>0</v>
      </c>
      <c r="Y21" s="42">
        <f t="shared" si="9"/>
        <v>0</v>
      </c>
      <c r="Z21" s="80">
        <v>611339475</v>
      </c>
      <c r="AA21" s="81">
        <v>55877502</v>
      </c>
      <c r="AB21" s="81">
        <f t="shared" si="10"/>
        <v>667216977</v>
      </c>
      <c r="AC21" s="42">
        <f t="shared" si="11"/>
        <v>0.25620879233440647</v>
      </c>
      <c r="AD21" s="80">
        <v>528161210</v>
      </c>
      <c r="AE21" s="81">
        <v>41533538</v>
      </c>
      <c r="AF21" s="81">
        <f t="shared" si="12"/>
        <v>569694748</v>
      </c>
      <c r="AG21" s="42">
        <f t="shared" si="13"/>
        <v>0.256624620003994</v>
      </c>
      <c r="AH21" s="42">
        <f t="shared" si="14"/>
        <v>0.1711833035891004</v>
      </c>
      <c r="AI21" s="14">
        <v>2219953596</v>
      </c>
      <c r="AJ21" s="14">
        <v>2352187190</v>
      </c>
      <c r="AK21" s="14">
        <v>569694748</v>
      </c>
      <c r="AL21" s="14"/>
    </row>
    <row r="22" spans="1:38" s="15" customFormat="1" ht="12.75">
      <c r="A22" s="31"/>
      <c r="B22" s="40" t="s">
        <v>79</v>
      </c>
      <c r="C22" s="41" t="s">
        <v>80</v>
      </c>
      <c r="D22" s="80">
        <v>887644885</v>
      </c>
      <c r="E22" s="81">
        <v>167260712</v>
      </c>
      <c r="F22" s="83">
        <f t="shared" si="0"/>
        <v>1054905597</v>
      </c>
      <c r="G22" s="80">
        <v>887644885</v>
      </c>
      <c r="H22" s="81">
        <v>167260712</v>
      </c>
      <c r="I22" s="83">
        <f t="shared" si="1"/>
        <v>1054905597</v>
      </c>
      <c r="J22" s="80">
        <v>209958370</v>
      </c>
      <c r="K22" s="81">
        <v>19298521</v>
      </c>
      <c r="L22" s="81">
        <f t="shared" si="2"/>
        <v>229256891</v>
      </c>
      <c r="M22" s="42">
        <f t="shared" si="3"/>
        <v>0.21732455648351254</v>
      </c>
      <c r="N22" s="108">
        <v>0</v>
      </c>
      <c r="O22" s="109">
        <v>0</v>
      </c>
      <c r="P22" s="110">
        <f t="shared" si="4"/>
        <v>0</v>
      </c>
      <c r="Q22" s="42">
        <f t="shared" si="5"/>
        <v>0</v>
      </c>
      <c r="R22" s="108">
        <v>0</v>
      </c>
      <c r="S22" s="110">
        <v>0</v>
      </c>
      <c r="T22" s="110">
        <f t="shared" si="6"/>
        <v>0</v>
      </c>
      <c r="U22" s="42">
        <f t="shared" si="7"/>
        <v>0</v>
      </c>
      <c r="V22" s="108">
        <v>0</v>
      </c>
      <c r="W22" s="110">
        <v>0</v>
      </c>
      <c r="X22" s="110">
        <f t="shared" si="8"/>
        <v>0</v>
      </c>
      <c r="Y22" s="42">
        <f t="shared" si="9"/>
        <v>0</v>
      </c>
      <c r="Z22" s="80">
        <v>209958370</v>
      </c>
      <c r="AA22" s="81">
        <v>19298521</v>
      </c>
      <c r="AB22" s="81">
        <f t="shared" si="10"/>
        <v>229256891</v>
      </c>
      <c r="AC22" s="42">
        <f t="shared" si="11"/>
        <v>0.21732455648351254</v>
      </c>
      <c r="AD22" s="80">
        <v>171703182</v>
      </c>
      <c r="AE22" s="81">
        <v>15411369</v>
      </c>
      <c r="AF22" s="81">
        <f t="shared" si="12"/>
        <v>187114551</v>
      </c>
      <c r="AG22" s="42">
        <f t="shared" si="13"/>
        <v>2.3317795908138517</v>
      </c>
      <c r="AH22" s="42">
        <f t="shared" si="14"/>
        <v>0.22522214213046432</v>
      </c>
      <c r="AI22" s="14">
        <v>80245385</v>
      </c>
      <c r="AJ22" s="14">
        <v>80245385</v>
      </c>
      <c r="AK22" s="14">
        <v>187114551</v>
      </c>
      <c r="AL22" s="14"/>
    </row>
    <row r="23" spans="1:38" s="15" customFormat="1" ht="12.75">
      <c r="A23" s="31"/>
      <c r="B23" s="40" t="s">
        <v>81</v>
      </c>
      <c r="C23" s="41" t="s">
        <v>82</v>
      </c>
      <c r="D23" s="80">
        <v>1086311040</v>
      </c>
      <c r="E23" s="81">
        <v>1322338000</v>
      </c>
      <c r="F23" s="83">
        <f t="shared" si="0"/>
        <v>2408649040</v>
      </c>
      <c r="G23" s="80">
        <v>1086311040</v>
      </c>
      <c r="H23" s="81">
        <v>1322338000</v>
      </c>
      <c r="I23" s="83">
        <f t="shared" si="1"/>
        <v>2408649040</v>
      </c>
      <c r="J23" s="80">
        <v>229697054</v>
      </c>
      <c r="K23" s="81">
        <v>249268624</v>
      </c>
      <c r="L23" s="81">
        <f t="shared" si="2"/>
        <v>478965678</v>
      </c>
      <c r="M23" s="42">
        <f t="shared" si="3"/>
        <v>0.1988524147959721</v>
      </c>
      <c r="N23" s="108">
        <v>0</v>
      </c>
      <c r="O23" s="109">
        <v>0</v>
      </c>
      <c r="P23" s="110">
        <f t="shared" si="4"/>
        <v>0</v>
      </c>
      <c r="Q23" s="42">
        <f t="shared" si="5"/>
        <v>0</v>
      </c>
      <c r="R23" s="108">
        <v>0</v>
      </c>
      <c r="S23" s="110">
        <v>0</v>
      </c>
      <c r="T23" s="110">
        <f t="shared" si="6"/>
        <v>0</v>
      </c>
      <c r="U23" s="42">
        <f t="shared" si="7"/>
        <v>0</v>
      </c>
      <c r="V23" s="108">
        <v>0</v>
      </c>
      <c r="W23" s="110">
        <v>0</v>
      </c>
      <c r="X23" s="110">
        <f t="shared" si="8"/>
        <v>0</v>
      </c>
      <c r="Y23" s="42">
        <f t="shared" si="9"/>
        <v>0</v>
      </c>
      <c r="Z23" s="80">
        <v>229697054</v>
      </c>
      <c r="AA23" s="81">
        <v>249268624</v>
      </c>
      <c r="AB23" s="81">
        <f t="shared" si="10"/>
        <v>478965678</v>
      </c>
      <c r="AC23" s="42">
        <f t="shared" si="11"/>
        <v>0.1988524147959721</v>
      </c>
      <c r="AD23" s="80">
        <v>0</v>
      </c>
      <c r="AE23" s="81">
        <v>177946860</v>
      </c>
      <c r="AF23" s="81">
        <f t="shared" si="12"/>
        <v>177946860</v>
      </c>
      <c r="AG23" s="42">
        <f t="shared" si="13"/>
        <v>0.08843417761931108</v>
      </c>
      <c r="AH23" s="42">
        <f t="shared" si="14"/>
        <v>1.6916219707389049</v>
      </c>
      <c r="AI23" s="14">
        <v>2012195565</v>
      </c>
      <c r="AJ23" s="14">
        <v>2105140565</v>
      </c>
      <c r="AK23" s="14">
        <v>177946860</v>
      </c>
      <c r="AL23" s="14"/>
    </row>
    <row r="24" spans="1:38" s="15" customFormat="1" ht="12.75">
      <c r="A24" s="31"/>
      <c r="B24" s="40" t="s">
        <v>83</v>
      </c>
      <c r="C24" s="41" t="s">
        <v>84</v>
      </c>
      <c r="D24" s="80">
        <v>0</v>
      </c>
      <c r="E24" s="81">
        <v>0</v>
      </c>
      <c r="F24" s="83">
        <f t="shared" si="0"/>
        <v>0</v>
      </c>
      <c r="G24" s="80">
        <v>0</v>
      </c>
      <c r="H24" s="81">
        <v>0</v>
      </c>
      <c r="I24" s="83">
        <f t="shared" si="1"/>
        <v>0</v>
      </c>
      <c r="J24" s="80">
        <v>595576747</v>
      </c>
      <c r="K24" s="81">
        <v>27132685</v>
      </c>
      <c r="L24" s="81">
        <f t="shared" si="2"/>
        <v>622709432</v>
      </c>
      <c r="M24" s="42">
        <f t="shared" si="3"/>
        <v>0</v>
      </c>
      <c r="N24" s="108">
        <v>0</v>
      </c>
      <c r="O24" s="109">
        <v>0</v>
      </c>
      <c r="P24" s="110">
        <f t="shared" si="4"/>
        <v>0</v>
      </c>
      <c r="Q24" s="42">
        <f t="shared" si="5"/>
        <v>0</v>
      </c>
      <c r="R24" s="108">
        <v>0</v>
      </c>
      <c r="S24" s="110">
        <v>0</v>
      </c>
      <c r="T24" s="110">
        <f t="shared" si="6"/>
        <v>0</v>
      </c>
      <c r="U24" s="42">
        <f t="shared" si="7"/>
        <v>0</v>
      </c>
      <c r="V24" s="108">
        <v>0</v>
      </c>
      <c r="W24" s="110">
        <v>0</v>
      </c>
      <c r="X24" s="110">
        <f t="shared" si="8"/>
        <v>0</v>
      </c>
      <c r="Y24" s="42">
        <f t="shared" si="9"/>
        <v>0</v>
      </c>
      <c r="Z24" s="80">
        <v>595576747</v>
      </c>
      <c r="AA24" s="81">
        <v>27132685</v>
      </c>
      <c r="AB24" s="81">
        <f t="shared" si="10"/>
        <v>622709432</v>
      </c>
      <c r="AC24" s="42">
        <f t="shared" si="11"/>
        <v>0</v>
      </c>
      <c r="AD24" s="80">
        <v>375853003</v>
      </c>
      <c r="AE24" s="81">
        <v>44006414</v>
      </c>
      <c r="AF24" s="81">
        <f t="shared" si="12"/>
        <v>419859417</v>
      </c>
      <c r="AG24" s="42">
        <f t="shared" si="13"/>
        <v>0.23886901161032165</v>
      </c>
      <c r="AH24" s="42">
        <f t="shared" si="14"/>
        <v>0.4831379428128917</v>
      </c>
      <c r="AI24" s="14">
        <v>1757697301</v>
      </c>
      <c r="AJ24" s="14">
        <v>1757697301</v>
      </c>
      <c r="AK24" s="14">
        <v>419859417</v>
      </c>
      <c r="AL24" s="14"/>
    </row>
    <row r="25" spans="1:38" s="15" customFormat="1" ht="12.75">
      <c r="A25" s="31"/>
      <c r="B25" s="40" t="s">
        <v>85</v>
      </c>
      <c r="C25" s="41" t="s">
        <v>86</v>
      </c>
      <c r="D25" s="80">
        <v>0</v>
      </c>
      <c r="E25" s="81">
        <v>0</v>
      </c>
      <c r="F25" s="83">
        <f t="shared" si="0"/>
        <v>0</v>
      </c>
      <c r="G25" s="80">
        <v>0</v>
      </c>
      <c r="H25" s="81">
        <v>0</v>
      </c>
      <c r="I25" s="83">
        <f t="shared" si="1"/>
        <v>0</v>
      </c>
      <c r="J25" s="80">
        <v>57149224</v>
      </c>
      <c r="K25" s="81">
        <v>0</v>
      </c>
      <c r="L25" s="81">
        <f t="shared" si="2"/>
        <v>57149224</v>
      </c>
      <c r="M25" s="42">
        <f t="shared" si="3"/>
        <v>0</v>
      </c>
      <c r="N25" s="108">
        <v>0</v>
      </c>
      <c r="O25" s="109">
        <v>0</v>
      </c>
      <c r="P25" s="110">
        <f t="shared" si="4"/>
        <v>0</v>
      </c>
      <c r="Q25" s="42">
        <f t="shared" si="5"/>
        <v>0</v>
      </c>
      <c r="R25" s="108">
        <v>0</v>
      </c>
      <c r="S25" s="110">
        <v>0</v>
      </c>
      <c r="T25" s="110">
        <f t="shared" si="6"/>
        <v>0</v>
      </c>
      <c r="U25" s="42">
        <f t="shared" si="7"/>
        <v>0</v>
      </c>
      <c r="V25" s="108">
        <v>0</v>
      </c>
      <c r="W25" s="110">
        <v>0</v>
      </c>
      <c r="X25" s="110">
        <f t="shared" si="8"/>
        <v>0</v>
      </c>
      <c r="Y25" s="42">
        <f t="shared" si="9"/>
        <v>0</v>
      </c>
      <c r="Z25" s="80">
        <v>57149224</v>
      </c>
      <c r="AA25" s="81">
        <v>0</v>
      </c>
      <c r="AB25" s="81">
        <f t="shared" si="10"/>
        <v>57149224</v>
      </c>
      <c r="AC25" s="42">
        <f t="shared" si="11"/>
        <v>0</v>
      </c>
      <c r="AD25" s="80">
        <v>96674776</v>
      </c>
      <c r="AE25" s="81">
        <v>13413184</v>
      </c>
      <c r="AF25" s="81">
        <f t="shared" si="12"/>
        <v>110087960</v>
      </c>
      <c r="AG25" s="42">
        <f t="shared" si="13"/>
        <v>0.13921378045552937</v>
      </c>
      <c r="AH25" s="42">
        <f t="shared" si="14"/>
        <v>-0.4808767098600065</v>
      </c>
      <c r="AI25" s="14">
        <v>790783496</v>
      </c>
      <c r="AJ25" s="14">
        <v>802802956</v>
      </c>
      <c r="AK25" s="14">
        <v>110087960</v>
      </c>
      <c r="AL25" s="14"/>
    </row>
    <row r="26" spans="1:38" s="15" customFormat="1" ht="12.75">
      <c r="A26" s="31"/>
      <c r="B26" s="40" t="s">
        <v>87</v>
      </c>
      <c r="C26" s="41" t="s">
        <v>88</v>
      </c>
      <c r="D26" s="80">
        <v>0</v>
      </c>
      <c r="E26" s="81">
        <v>0</v>
      </c>
      <c r="F26" s="83">
        <f t="shared" si="0"/>
        <v>0</v>
      </c>
      <c r="G26" s="80">
        <v>0</v>
      </c>
      <c r="H26" s="81">
        <v>0</v>
      </c>
      <c r="I26" s="83">
        <f t="shared" si="1"/>
        <v>0</v>
      </c>
      <c r="J26" s="80">
        <v>143355219</v>
      </c>
      <c r="K26" s="81">
        <v>6272613</v>
      </c>
      <c r="L26" s="81">
        <f t="shared" si="2"/>
        <v>149627832</v>
      </c>
      <c r="M26" s="42">
        <f t="shared" si="3"/>
        <v>0</v>
      </c>
      <c r="N26" s="108">
        <v>0</v>
      </c>
      <c r="O26" s="109">
        <v>0</v>
      </c>
      <c r="P26" s="110">
        <f t="shared" si="4"/>
        <v>0</v>
      </c>
      <c r="Q26" s="42">
        <f t="shared" si="5"/>
        <v>0</v>
      </c>
      <c r="R26" s="108">
        <v>0</v>
      </c>
      <c r="S26" s="110">
        <v>0</v>
      </c>
      <c r="T26" s="110">
        <f t="shared" si="6"/>
        <v>0</v>
      </c>
      <c r="U26" s="42">
        <f t="shared" si="7"/>
        <v>0</v>
      </c>
      <c r="V26" s="108">
        <v>0</v>
      </c>
      <c r="W26" s="110">
        <v>0</v>
      </c>
      <c r="X26" s="110">
        <f t="shared" si="8"/>
        <v>0</v>
      </c>
      <c r="Y26" s="42">
        <f t="shared" si="9"/>
        <v>0</v>
      </c>
      <c r="Z26" s="80">
        <v>143355219</v>
      </c>
      <c r="AA26" s="81">
        <v>6272613</v>
      </c>
      <c r="AB26" s="81">
        <f t="shared" si="10"/>
        <v>149627832</v>
      </c>
      <c r="AC26" s="42">
        <f t="shared" si="11"/>
        <v>0</v>
      </c>
      <c r="AD26" s="80">
        <v>119826158</v>
      </c>
      <c r="AE26" s="81">
        <v>6887607</v>
      </c>
      <c r="AF26" s="81">
        <f t="shared" si="12"/>
        <v>126713765</v>
      </c>
      <c r="AG26" s="42">
        <f t="shared" si="13"/>
        <v>0.1847995217598734</v>
      </c>
      <c r="AH26" s="42">
        <f t="shared" si="14"/>
        <v>0.18083328989553737</v>
      </c>
      <c r="AI26" s="14">
        <v>685682321</v>
      </c>
      <c r="AJ26" s="14">
        <v>685682321</v>
      </c>
      <c r="AK26" s="14">
        <v>126713765</v>
      </c>
      <c r="AL26" s="14"/>
    </row>
    <row r="27" spans="1:38" s="15" customFormat="1" ht="12.75">
      <c r="A27" s="31"/>
      <c r="B27" s="40" t="s">
        <v>89</v>
      </c>
      <c r="C27" s="41" t="s">
        <v>90</v>
      </c>
      <c r="D27" s="80">
        <v>576742844</v>
      </c>
      <c r="E27" s="81">
        <v>368084192</v>
      </c>
      <c r="F27" s="83">
        <f t="shared" si="0"/>
        <v>944827036</v>
      </c>
      <c r="G27" s="80">
        <v>576742844</v>
      </c>
      <c r="H27" s="81">
        <v>368084192</v>
      </c>
      <c r="I27" s="83">
        <f t="shared" si="1"/>
        <v>944827036</v>
      </c>
      <c r="J27" s="80">
        <v>141609490</v>
      </c>
      <c r="K27" s="81">
        <v>7413815</v>
      </c>
      <c r="L27" s="81">
        <f t="shared" si="2"/>
        <v>149023305</v>
      </c>
      <c r="M27" s="42">
        <f t="shared" si="3"/>
        <v>0.15772548765211244</v>
      </c>
      <c r="N27" s="108">
        <v>0</v>
      </c>
      <c r="O27" s="109">
        <v>0</v>
      </c>
      <c r="P27" s="110">
        <f t="shared" si="4"/>
        <v>0</v>
      </c>
      <c r="Q27" s="42">
        <f t="shared" si="5"/>
        <v>0</v>
      </c>
      <c r="R27" s="108">
        <v>0</v>
      </c>
      <c r="S27" s="110">
        <v>0</v>
      </c>
      <c r="T27" s="110">
        <f t="shared" si="6"/>
        <v>0</v>
      </c>
      <c r="U27" s="42">
        <f t="shared" si="7"/>
        <v>0</v>
      </c>
      <c r="V27" s="108">
        <v>0</v>
      </c>
      <c r="W27" s="110">
        <v>0</v>
      </c>
      <c r="X27" s="110">
        <f t="shared" si="8"/>
        <v>0</v>
      </c>
      <c r="Y27" s="42">
        <f t="shared" si="9"/>
        <v>0</v>
      </c>
      <c r="Z27" s="80">
        <v>141609490</v>
      </c>
      <c r="AA27" s="81">
        <v>7413815</v>
      </c>
      <c r="AB27" s="81">
        <f t="shared" si="10"/>
        <v>149023305</v>
      </c>
      <c r="AC27" s="42">
        <f t="shared" si="11"/>
        <v>0.15772548765211244</v>
      </c>
      <c r="AD27" s="80">
        <v>119068419</v>
      </c>
      <c r="AE27" s="81">
        <v>26377234</v>
      </c>
      <c r="AF27" s="81">
        <f t="shared" si="12"/>
        <v>145445653</v>
      </c>
      <c r="AG27" s="42">
        <f t="shared" si="13"/>
        <v>0.19445984913154804</v>
      </c>
      <c r="AH27" s="42">
        <f t="shared" si="14"/>
        <v>0.02459786130562458</v>
      </c>
      <c r="AI27" s="14">
        <v>747946960</v>
      </c>
      <c r="AJ27" s="14">
        <v>821807821</v>
      </c>
      <c r="AK27" s="14">
        <v>145445653</v>
      </c>
      <c r="AL27" s="14"/>
    </row>
    <row r="28" spans="1:38" s="15" customFormat="1" ht="12.75">
      <c r="A28" s="31"/>
      <c r="B28" s="40" t="s">
        <v>91</v>
      </c>
      <c r="C28" s="41" t="s">
        <v>92</v>
      </c>
      <c r="D28" s="80">
        <v>565113396</v>
      </c>
      <c r="E28" s="81">
        <v>122463711</v>
      </c>
      <c r="F28" s="83">
        <f t="shared" si="0"/>
        <v>687577107</v>
      </c>
      <c r="G28" s="80">
        <v>565113396</v>
      </c>
      <c r="H28" s="81">
        <v>122463711</v>
      </c>
      <c r="I28" s="83">
        <f t="shared" si="1"/>
        <v>687577107</v>
      </c>
      <c r="J28" s="80">
        <v>144313358</v>
      </c>
      <c r="K28" s="81">
        <v>24888433</v>
      </c>
      <c r="L28" s="81">
        <f t="shared" si="2"/>
        <v>169201791</v>
      </c>
      <c r="M28" s="42">
        <f t="shared" si="3"/>
        <v>0.24608409628158256</v>
      </c>
      <c r="N28" s="108">
        <v>0</v>
      </c>
      <c r="O28" s="109">
        <v>0</v>
      </c>
      <c r="P28" s="110">
        <f t="shared" si="4"/>
        <v>0</v>
      </c>
      <c r="Q28" s="42">
        <f t="shared" si="5"/>
        <v>0</v>
      </c>
      <c r="R28" s="108">
        <v>0</v>
      </c>
      <c r="S28" s="110">
        <v>0</v>
      </c>
      <c r="T28" s="110">
        <f t="shared" si="6"/>
        <v>0</v>
      </c>
      <c r="U28" s="42">
        <f t="shared" si="7"/>
        <v>0</v>
      </c>
      <c r="V28" s="108">
        <v>0</v>
      </c>
      <c r="W28" s="110">
        <v>0</v>
      </c>
      <c r="X28" s="110">
        <f t="shared" si="8"/>
        <v>0</v>
      </c>
      <c r="Y28" s="42">
        <f t="shared" si="9"/>
        <v>0</v>
      </c>
      <c r="Z28" s="80">
        <v>144313358</v>
      </c>
      <c r="AA28" s="81">
        <v>24888433</v>
      </c>
      <c r="AB28" s="81">
        <f t="shared" si="10"/>
        <v>169201791</v>
      </c>
      <c r="AC28" s="42">
        <f t="shared" si="11"/>
        <v>0.24608409628158256</v>
      </c>
      <c r="AD28" s="80">
        <v>120267620</v>
      </c>
      <c r="AE28" s="81">
        <v>8516060</v>
      </c>
      <c r="AF28" s="81">
        <f t="shared" si="12"/>
        <v>128783680</v>
      </c>
      <c r="AG28" s="42">
        <f t="shared" si="13"/>
        <v>0.22700964603019103</v>
      </c>
      <c r="AH28" s="42">
        <f t="shared" si="14"/>
        <v>0.3138449763199809</v>
      </c>
      <c r="AI28" s="14">
        <v>567304880</v>
      </c>
      <c r="AJ28" s="14">
        <v>613119104</v>
      </c>
      <c r="AK28" s="14">
        <v>128783680</v>
      </c>
      <c r="AL28" s="14"/>
    </row>
    <row r="29" spans="1:38" s="15" customFormat="1" ht="12.75">
      <c r="A29" s="31"/>
      <c r="B29" s="43" t="s">
        <v>93</v>
      </c>
      <c r="C29" s="41" t="s">
        <v>94</v>
      </c>
      <c r="D29" s="80">
        <v>1412612700</v>
      </c>
      <c r="E29" s="81">
        <v>590095700</v>
      </c>
      <c r="F29" s="83">
        <f t="shared" si="0"/>
        <v>2002708400</v>
      </c>
      <c r="G29" s="80">
        <v>1412612700</v>
      </c>
      <c r="H29" s="81">
        <v>590095700</v>
      </c>
      <c r="I29" s="83">
        <f t="shared" si="1"/>
        <v>2002708400</v>
      </c>
      <c r="J29" s="80">
        <v>375688006</v>
      </c>
      <c r="K29" s="81">
        <v>53896863</v>
      </c>
      <c r="L29" s="81">
        <f t="shared" si="2"/>
        <v>429584869</v>
      </c>
      <c r="M29" s="42">
        <f t="shared" si="3"/>
        <v>0.21450195595125082</v>
      </c>
      <c r="N29" s="108">
        <v>0</v>
      </c>
      <c r="O29" s="109">
        <v>0</v>
      </c>
      <c r="P29" s="110">
        <f t="shared" si="4"/>
        <v>0</v>
      </c>
      <c r="Q29" s="42">
        <f t="shared" si="5"/>
        <v>0</v>
      </c>
      <c r="R29" s="108">
        <v>0</v>
      </c>
      <c r="S29" s="110">
        <v>0</v>
      </c>
      <c r="T29" s="110">
        <f t="shared" si="6"/>
        <v>0</v>
      </c>
      <c r="U29" s="42">
        <f t="shared" si="7"/>
        <v>0</v>
      </c>
      <c r="V29" s="108">
        <v>0</v>
      </c>
      <c r="W29" s="110">
        <v>0</v>
      </c>
      <c r="X29" s="110">
        <f t="shared" si="8"/>
        <v>0</v>
      </c>
      <c r="Y29" s="42">
        <f t="shared" si="9"/>
        <v>0</v>
      </c>
      <c r="Z29" s="80">
        <v>375688006</v>
      </c>
      <c r="AA29" s="81">
        <v>53896863</v>
      </c>
      <c r="AB29" s="81">
        <f t="shared" si="10"/>
        <v>429584869</v>
      </c>
      <c r="AC29" s="42">
        <f t="shared" si="11"/>
        <v>0.21450195595125082</v>
      </c>
      <c r="AD29" s="80">
        <v>281964663</v>
      </c>
      <c r="AE29" s="81">
        <v>46332831</v>
      </c>
      <c r="AF29" s="81">
        <f t="shared" si="12"/>
        <v>328297494</v>
      </c>
      <c r="AG29" s="42">
        <f t="shared" si="13"/>
        <v>0.20483681513123372</v>
      </c>
      <c r="AH29" s="42">
        <f t="shared" si="14"/>
        <v>0.30852314395065106</v>
      </c>
      <c r="AI29" s="14">
        <v>1602726999</v>
      </c>
      <c r="AJ29" s="14">
        <v>1852183402</v>
      </c>
      <c r="AK29" s="14">
        <v>328297494</v>
      </c>
      <c r="AL29" s="14"/>
    </row>
    <row r="30" spans="1:38" s="15" customFormat="1" ht="12.75">
      <c r="A30" s="44"/>
      <c r="B30" s="45" t="s">
        <v>13</v>
      </c>
      <c r="C30" s="44"/>
      <c r="D30" s="84">
        <f>SUM(D9:D29)</f>
        <v>23191914058</v>
      </c>
      <c r="E30" s="85">
        <f>SUM(E9:E29)</f>
        <v>6735643207</v>
      </c>
      <c r="F30" s="86">
        <f t="shared" si="0"/>
        <v>29927557265</v>
      </c>
      <c r="G30" s="84">
        <f>SUM(G9:G29)</f>
        <v>23253092744</v>
      </c>
      <c r="H30" s="85">
        <f>SUM(H9:H29)</f>
        <v>6735643207</v>
      </c>
      <c r="I30" s="86">
        <f t="shared" si="1"/>
        <v>29988735951</v>
      </c>
      <c r="J30" s="84">
        <f>SUM(J9:J29)</f>
        <v>5531007058</v>
      </c>
      <c r="K30" s="85">
        <f>SUM(K9:K29)</f>
        <v>1019667767</v>
      </c>
      <c r="L30" s="85">
        <f t="shared" si="2"/>
        <v>6550674825</v>
      </c>
      <c r="M30" s="46">
        <f t="shared" si="3"/>
        <v>0.21888438027185578</v>
      </c>
      <c r="N30" s="111">
        <f>SUM(N9:N29)</f>
        <v>0</v>
      </c>
      <c r="O30" s="112">
        <f>SUM(O9:O29)</f>
        <v>0</v>
      </c>
      <c r="P30" s="113">
        <f t="shared" si="4"/>
        <v>0</v>
      </c>
      <c r="Q30" s="46">
        <f t="shared" si="5"/>
        <v>0</v>
      </c>
      <c r="R30" s="111">
        <f>SUM(R9:R29)</f>
        <v>0</v>
      </c>
      <c r="S30" s="113">
        <f>SUM(S9:S29)</f>
        <v>0</v>
      </c>
      <c r="T30" s="113">
        <f t="shared" si="6"/>
        <v>0</v>
      </c>
      <c r="U30" s="46">
        <f t="shared" si="7"/>
        <v>0</v>
      </c>
      <c r="V30" s="111">
        <f>SUM(V9:V29)</f>
        <v>0</v>
      </c>
      <c r="W30" s="113">
        <f>SUM(W9:W29)</f>
        <v>0</v>
      </c>
      <c r="X30" s="113">
        <f t="shared" si="8"/>
        <v>0</v>
      </c>
      <c r="Y30" s="46">
        <f t="shared" si="9"/>
        <v>0</v>
      </c>
      <c r="Z30" s="84">
        <f>SUM(Z9:Z29)</f>
        <v>5531007058</v>
      </c>
      <c r="AA30" s="85">
        <f>SUM(AA9:AA29)</f>
        <v>1019667767</v>
      </c>
      <c r="AB30" s="85">
        <f t="shared" si="10"/>
        <v>6550674825</v>
      </c>
      <c r="AC30" s="46">
        <f t="shared" si="11"/>
        <v>0.21888438027185578</v>
      </c>
      <c r="AD30" s="84">
        <f>SUM(AD9:AD29)</f>
        <v>4544682888</v>
      </c>
      <c r="AE30" s="85">
        <f>SUM(AE9:AE29)</f>
        <v>820366073</v>
      </c>
      <c r="AF30" s="85">
        <f t="shared" si="12"/>
        <v>5365048961</v>
      </c>
      <c r="AG30" s="46">
        <f t="shared" si="13"/>
        <v>0.18460939697666479</v>
      </c>
      <c r="AH30" s="46">
        <f t="shared" si="14"/>
        <v>0.22099068855077308</v>
      </c>
      <c r="AI30" s="14">
        <f>SUM(AI9:AI29)</f>
        <v>29061624429</v>
      </c>
      <c r="AJ30" s="14">
        <f>SUM(AJ9:AJ29)</f>
        <v>29345734582</v>
      </c>
      <c r="AK30" s="14">
        <f>SUM(AK9:AK29)</f>
        <v>5365048961</v>
      </c>
      <c r="AL30" s="14"/>
    </row>
    <row r="31" spans="1:38" s="15" customFormat="1" ht="12.75">
      <c r="A31" s="47"/>
      <c r="B31" s="48"/>
      <c r="C31" s="49"/>
      <c r="D31" s="87"/>
      <c r="E31" s="88"/>
      <c r="F31" s="89"/>
      <c r="G31" s="87"/>
      <c r="H31" s="88"/>
      <c r="I31" s="89"/>
      <c r="J31" s="90"/>
      <c r="K31" s="88"/>
      <c r="L31" s="89"/>
      <c r="M31" s="50"/>
      <c r="N31" s="90"/>
      <c r="O31" s="89"/>
      <c r="P31" s="88"/>
      <c r="Q31" s="50"/>
      <c r="R31" s="90"/>
      <c r="S31" s="88"/>
      <c r="T31" s="88"/>
      <c r="U31" s="50"/>
      <c r="V31" s="90"/>
      <c r="W31" s="88"/>
      <c r="X31" s="88"/>
      <c r="Y31" s="50"/>
      <c r="Z31" s="90"/>
      <c r="AA31" s="88"/>
      <c r="AB31" s="89"/>
      <c r="AC31" s="50"/>
      <c r="AD31" s="90"/>
      <c r="AE31" s="88"/>
      <c r="AF31" s="88"/>
      <c r="AG31" s="50"/>
      <c r="AH31" s="50"/>
      <c r="AI31" s="14"/>
      <c r="AJ31" s="14"/>
      <c r="AK31" s="14"/>
      <c r="AL31" s="14"/>
    </row>
    <row r="32" spans="1:38" s="15" customFormat="1" ht="12.75">
      <c r="A32" s="14"/>
      <c r="B32" s="51"/>
      <c r="C32" s="14"/>
      <c r="D32" s="91"/>
      <c r="E32" s="91"/>
      <c r="F32" s="91"/>
      <c r="G32" s="91"/>
      <c r="H32" s="91"/>
      <c r="I32" s="91"/>
      <c r="J32" s="91"/>
      <c r="K32" s="91"/>
      <c r="L32" s="91"/>
      <c r="M32" s="14"/>
      <c r="N32" s="91"/>
      <c r="O32" s="91"/>
      <c r="P32" s="91"/>
      <c r="Q32" s="14"/>
      <c r="R32" s="91"/>
      <c r="S32" s="91"/>
      <c r="T32" s="91"/>
      <c r="U32" s="14"/>
      <c r="V32" s="91"/>
      <c r="W32" s="91"/>
      <c r="X32" s="91"/>
      <c r="Y32" s="14"/>
      <c r="Z32" s="91"/>
      <c r="AA32" s="91"/>
      <c r="AB32" s="91"/>
      <c r="AC32" s="14"/>
      <c r="AD32" s="91"/>
      <c r="AE32" s="91"/>
      <c r="AF32" s="91"/>
      <c r="AG32" s="14"/>
      <c r="AH32" s="14"/>
      <c r="AI32" s="14"/>
      <c r="AJ32" s="14"/>
      <c r="AK32" s="14"/>
      <c r="AL32" s="14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</sheetData>
  <sheetProtection password="F954" sheet="1" objects="1" scenarios="1"/>
  <mergeCells count="9">
    <mergeCell ref="B2:Z2"/>
    <mergeCell ref="AD4:AG4"/>
    <mergeCell ref="D4:F4"/>
    <mergeCell ref="G4:I4"/>
    <mergeCell ref="J4:M4"/>
    <mergeCell ref="N4:Q4"/>
    <mergeCell ref="R4:U4"/>
    <mergeCell ref="V4:Y4"/>
    <mergeCell ref="Z4:AC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L84"/>
  <sheetViews>
    <sheetView showGridLines="0" zoomScalePageLayoutView="0" workbookViewId="0" topLeftCell="A34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13.7109375" style="3" customWidth="1"/>
    <col min="14" max="16" width="12.140625" style="3" hidden="1" customWidth="1"/>
    <col min="17" max="17" width="13.7109375" style="3" hidden="1" customWidth="1"/>
    <col min="18" max="25" width="12.140625" style="3" hidden="1" customWidth="1"/>
    <col min="26" max="28" width="12.140625" style="3" customWidth="1"/>
    <col min="29" max="29" width="13.7109375" style="3" customWidth="1"/>
    <col min="30" max="34" width="12.14062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0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25" t="s">
        <v>1</v>
      </c>
      <c r="E4" s="125"/>
      <c r="F4" s="125"/>
      <c r="G4" s="125" t="s">
        <v>2</v>
      </c>
      <c r="H4" s="125"/>
      <c r="I4" s="125"/>
      <c r="J4" s="122" t="s">
        <v>3</v>
      </c>
      <c r="K4" s="123"/>
      <c r="L4" s="123"/>
      <c r="M4" s="124"/>
      <c r="N4" s="122" t="s">
        <v>4</v>
      </c>
      <c r="O4" s="126"/>
      <c r="P4" s="126"/>
      <c r="Q4" s="127"/>
      <c r="R4" s="122" t="s">
        <v>5</v>
      </c>
      <c r="S4" s="126"/>
      <c r="T4" s="126"/>
      <c r="U4" s="127"/>
      <c r="V4" s="122" t="s">
        <v>6</v>
      </c>
      <c r="W4" s="128"/>
      <c r="X4" s="128"/>
      <c r="Y4" s="129"/>
      <c r="Z4" s="122" t="s">
        <v>7</v>
      </c>
      <c r="AA4" s="123"/>
      <c r="AB4" s="123"/>
      <c r="AC4" s="124"/>
      <c r="AD4" s="122" t="s">
        <v>8</v>
      </c>
      <c r="AE4" s="123"/>
      <c r="AF4" s="123"/>
      <c r="AG4" s="124"/>
      <c r="AH4" s="13"/>
      <c r="AI4" s="14"/>
      <c r="AJ4" s="14"/>
      <c r="AK4" s="14"/>
      <c r="AL4" s="14"/>
    </row>
    <row r="5" spans="1:38" s="15" customFormat="1" ht="5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18</v>
      </c>
      <c r="AD5" s="19" t="s">
        <v>11</v>
      </c>
      <c r="AE5" s="20" t="s">
        <v>12</v>
      </c>
      <c r="AF5" s="20" t="s">
        <v>13</v>
      </c>
      <c r="AG5" s="24" t="s">
        <v>18</v>
      </c>
      <c r="AH5" s="25" t="s">
        <v>19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3" t="s">
        <v>21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95</v>
      </c>
      <c r="B9" s="132" t="s">
        <v>40</v>
      </c>
      <c r="C9" s="41" t="s">
        <v>41</v>
      </c>
      <c r="D9" s="80">
        <v>5184345600</v>
      </c>
      <c r="E9" s="81">
        <v>2339454750</v>
      </c>
      <c r="F9" s="82">
        <f>$D9+$E9</f>
        <v>7523800350</v>
      </c>
      <c r="G9" s="80">
        <v>5184345600</v>
      </c>
      <c r="H9" s="81">
        <v>2339454750</v>
      </c>
      <c r="I9" s="83">
        <f>$G9+$H9</f>
        <v>7523800350</v>
      </c>
      <c r="J9" s="80">
        <v>907143223</v>
      </c>
      <c r="K9" s="81">
        <v>311888986</v>
      </c>
      <c r="L9" s="81">
        <f>$J9+$K9</f>
        <v>1219032209</v>
      </c>
      <c r="M9" s="42">
        <f>IF($F9=0,0,$L9/$F9)</f>
        <v>0.16202346584063732</v>
      </c>
      <c r="N9" s="108">
        <v>0</v>
      </c>
      <c r="O9" s="109">
        <v>0</v>
      </c>
      <c r="P9" s="110">
        <f>$N9+$O9</f>
        <v>0</v>
      </c>
      <c r="Q9" s="42">
        <f>IF($I9=0,0,$P9/$I9)</f>
        <v>0</v>
      </c>
      <c r="R9" s="108">
        <v>0</v>
      </c>
      <c r="S9" s="110">
        <v>0</v>
      </c>
      <c r="T9" s="110">
        <f>$R9+$S9</f>
        <v>0</v>
      </c>
      <c r="U9" s="42">
        <f>IF($I9=0,0,$T9/$I9)</f>
        <v>0</v>
      </c>
      <c r="V9" s="108">
        <v>0</v>
      </c>
      <c r="W9" s="110">
        <v>0</v>
      </c>
      <c r="X9" s="110">
        <f>$V9+$W9</f>
        <v>0</v>
      </c>
      <c r="Y9" s="42">
        <f>IF($I9=0,0,$X9/$I9)</f>
        <v>0</v>
      </c>
      <c r="Z9" s="80">
        <v>907143223</v>
      </c>
      <c r="AA9" s="81">
        <v>311888986</v>
      </c>
      <c r="AB9" s="81">
        <f>$Z9+$AA9</f>
        <v>1219032209</v>
      </c>
      <c r="AC9" s="42">
        <f>IF($F9=0,0,$AB9/$F9)</f>
        <v>0.16202346584063732</v>
      </c>
      <c r="AD9" s="80">
        <v>858112714</v>
      </c>
      <c r="AE9" s="81">
        <v>368143815</v>
      </c>
      <c r="AF9" s="81">
        <f>$AD9+$AE9</f>
        <v>1226256529</v>
      </c>
      <c r="AG9" s="42">
        <f>IF($AI9=0,0,$AK9/$AI9)</f>
        <v>0.19503376133731581</v>
      </c>
      <c r="AH9" s="42">
        <f>IF($AF9=0,0,$L9/$AF9-1)</f>
        <v>-0.005891361088932512</v>
      </c>
      <c r="AI9" s="14">
        <v>6287406450</v>
      </c>
      <c r="AJ9" s="14">
        <v>7002259780</v>
      </c>
      <c r="AK9" s="14">
        <v>1226256529</v>
      </c>
      <c r="AL9" s="14"/>
    </row>
    <row r="10" spans="1:38" s="60" customFormat="1" ht="12.75">
      <c r="A10" s="64"/>
      <c r="B10" s="65" t="s">
        <v>13</v>
      </c>
      <c r="C10" s="34"/>
      <c r="D10" s="84">
        <f>D9</f>
        <v>5184345600</v>
      </c>
      <c r="E10" s="85">
        <f>E9</f>
        <v>2339454750</v>
      </c>
      <c r="F10" s="86">
        <f aca="true" t="shared" si="0" ref="F10:F41">$D10+$E10</f>
        <v>7523800350</v>
      </c>
      <c r="G10" s="84">
        <f>G9</f>
        <v>5184345600</v>
      </c>
      <c r="H10" s="85">
        <f>H9</f>
        <v>2339454750</v>
      </c>
      <c r="I10" s="86">
        <f aca="true" t="shared" si="1" ref="I10:I41">$G10+$H10</f>
        <v>7523800350</v>
      </c>
      <c r="J10" s="84">
        <f>J9</f>
        <v>907143223</v>
      </c>
      <c r="K10" s="85">
        <f>K9</f>
        <v>311888986</v>
      </c>
      <c r="L10" s="85">
        <f aca="true" t="shared" si="2" ref="L10:L41">$J10+$K10</f>
        <v>1219032209</v>
      </c>
      <c r="M10" s="46">
        <f aca="true" t="shared" si="3" ref="M10:M41">IF($F10=0,0,$L10/$F10)</f>
        <v>0.16202346584063732</v>
      </c>
      <c r="N10" s="114">
        <f>N9</f>
        <v>0</v>
      </c>
      <c r="O10" s="115">
        <f>O9</f>
        <v>0</v>
      </c>
      <c r="P10" s="116">
        <f aca="true" t="shared" si="4" ref="P10:P41">$N10+$O10</f>
        <v>0</v>
      </c>
      <c r="Q10" s="46">
        <f aca="true" t="shared" si="5" ref="Q10:Q41">IF($I10=0,0,$P10/$I10)</f>
        <v>0</v>
      </c>
      <c r="R10" s="114">
        <f>R9</f>
        <v>0</v>
      </c>
      <c r="S10" s="116">
        <f>S9</f>
        <v>0</v>
      </c>
      <c r="T10" s="116">
        <f aca="true" t="shared" si="6" ref="T10:T41">$R10+$S10</f>
        <v>0</v>
      </c>
      <c r="U10" s="46">
        <f aca="true" t="shared" si="7" ref="U10:U41">IF($I10=0,0,$T10/$I10)</f>
        <v>0</v>
      </c>
      <c r="V10" s="114">
        <f>V9</f>
        <v>0</v>
      </c>
      <c r="W10" s="116">
        <f>W9</f>
        <v>0</v>
      </c>
      <c r="X10" s="116">
        <f aca="true" t="shared" si="8" ref="X10:X41">$V10+$W10</f>
        <v>0</v>
      </c>
      <c r="Y10" s="46">
        <f aca="true" t="shared" si="9" ref="Y10:Y41">IF($I10=0,0,$X10/$I10)</f>
        <v>0</v>
      </c>
      <c r="Z10" s="84">
        <f>Z9</f>
        <v>907143223</v>
      </c>
      <c r="AA10" s="85">
        <f>AA9</f>
        <v>311888986</v>
      </c>
      <c r="AB10" s="85">
        <f aca="true" t="shared" si="10" ref="AB10:AB41">$Z10+$AA10</f>
        <v>1219032209</v>
      </c>
      <c r="AC10" s="46">
        <f aca="true" t="shared" si="11" ref="AC10:AC41">IF($F10=0,0,$AB10/$F10)</f>
        <v>0.16202346584063732</v>
      </c>
      <c r="AD10" s="84">
        <f>AD9</f>
        <v>858112714</v>
      </c>
      <c r="AE10" s="85">
        <f>AE9</f>
        <v>368143815</v>
      </c>
      <c r="AF10" s="85">
        <f aca="true" t="shared" si="12" ref="AF10:AF41">$AD10+$AE10</f>
        <v>1226256529</v>
      </c>
      <c r="AG10" s="46">
        <f aca="true" t="shared" si="13" ref="AG10:AG41">IF($AI10=0,0,$AK10/$AI10)</f>
        <v>0.19503376133731581</v>
      </c>
      <c r="AH10" s="46">
        <f aca="true" t="shared" si="14" ref="AH10:AH41">IF($AF10=0,0,$L10/$AF10-1)</f>
        <v>-0.005891361088932512</v>
      </c>
      <c r="AI10" s="66">
        <f>AI9</f>
        <v>6287406450</v>
      </c>
      <c r="AJ10" s="66">
        <f>AJ9</f>
        <v>7002259780</v>
      </c>
      <c r="AK10" s="66">
        <f>AK9</f>
        <v>1226256529</v>
      </c>
      <c r="AL10" s="66"/>
    </row>
    <row r="11" spans="1:38" s="15" customFormat="1" ht="12.75">
      <c r="A11" s="31" t="s">
        <v>96</v>
      </c>
      <c r="B11" s="132" t="s">
        <v>97</v>
      </c>
      <c r="C11" s="41" t="s">
        <v>98</v>
      </c>
      <c r="D11" s="80">
        <v>96930193</v>
      </c>
      <c r="E11" s="81">
        <v>0</v>
      </c>
      <c r="F11" s="82">
        <f t="shared" si="0"/>
        <v>96930193</v>
      </c>
      <c r="G11" s="80">
        <v>96930193</v>
      </c>
      <c r="H11" s="81">
        <v>0</v>
      </c>
      <c r="I11" s="83">
        <f t="shared" si="1"/>
        <v>96930193</v>
      </c>
      <c r="J11" s="80">
        <v>22323063</v>
      </c>
      <c r="K11" s="81">
        <v>0</v>
      </c>
      <c r="L11" s="81">
        <f t="shared" si="2"/>
        <v>22323063</v>
      </c>
      <c r="M11" s="42">
        <f t="shared" si="3"/>
        <v>0.23030040804726346</v>
      </c>
      <c r="N11" s="108">
        <v>0</v>
      </c>
      <c r="O11" s="109">
        <v>0</v>
      </c>
      <c r="P11" s="110">
        <f t="shared" si="4"/>
        <v>0</v>
      </c>
      <c r="Q11" s="42">
        <f t="shared" si="5"/>
        <v>0</v>
      </c>
      <c r="R11" s="108">
        <v>0</v>
      </c>
      <c r="S11" s="110">
        <v>0</v>
      </c>
      <c r="T11" s="110">
        <f t="shared" si="6"/>
        <v>0</v>
      </c>
      <c r="U11" s="42">
        <f t="shared" si="7"/>
        <v>0</v>
      </c>
      <c r="V11" s="108">
        <v>0</v>
      </c>
      <c r="W11" s="110">
        <v>0</v>
      </c>
      <c r="X11" s="110">
        <f t="shared" si="8"/>
        <v>0</v>
      </c>
      <c r="Y11" s="42">
        <f t="shared" si="9"/>
        <v>0</v>
      </c>
      <c r="Z11" s="80">
        <v>22323063</v>
      </c>
      <c r="AA11" s="81">
        <v>0</v>
      </c>
      <c r="AB11" s="81">
        <f t="shared" si="10"/>
        <v>22323063</v>
      </c>
      <c r="AC11" s="42">
        <f t="shared" si="11"/>
        <v>0.23030040804726346</v>
      </c>
      <c r="AD11" s="80">
        <v>7337127</v>
      </c>
      <c r="AE11" s="81">
        <v>1802734</v>
      </c>
      <c r="AF11" s="81">
        <f t="shared" si="12"/>
        <v>9139861</v>
      </c>
      <c r="AG11" s="42">
        <f t="shared" si="13"/>
        <v>1.4702512494912756</v>
      </c>
      <c r="AH11" s="42">
        <f t="shared" si="14"/>
        <v>1.4423853929507242</v>
      </c>
      <c r="AI11" s="14">
        <v>6216530</v>
      </c>
      <c r="AJ11" s="14">
        <v>66268558</v>
      </c>
      <c r="AK11" s="14">
        <v>9139861</v>
      </c>
      <c r="AL11" s="14"/>
    </row>
    <row r="12" spans="1:38" s="15" customFormat="1" ht="12.75">
      <c r="A12" s="31" t="s">
        <v>96</v>
      </c>
      <c r="B12" s="132" t="s">
        <v>99</v>
      </c>
      <c r="C12" s="41" t="s">
        <v>100</v>
      </c>
      <c r="D12" s="80">
        <v>117184033</v>
      </c>
      <c r="E12" s="81">
        <v>0</v>
      </c>
      <c r="F12" s="82">
        <f t="shared" si="0"/>
        <v>117184033</v>
      </c>
      <c r="G12" s="80">
        <v>117184033</v>
      </c>
      <c r="H12" s="81">
        <v>0</v>
      </c>
      <c r="I12" s="83">
        <f t="shared" si="1"/>
        <v>117184033</v>
      </c>
      <c r="J12" s="80">
        <v>21591485</v>
      </c>
      <c r="K12" s="81">
        <v>0</v>
      </c>
      <c r="L12" s="81">
        <f t="shared" si="2"/>
        <v>21591485</v>
      </c>
      <c r="M12" s="42">
        <f t="shared" si="3"/>
        <v>0.18425278979773635</v>
      </c>
      <c r="N12" s="108">
        <v>0</v>
      </c>
      <c r="O12" s="109">
        <v>0</v>
      </c>
      <c r="P12" s="110">
        <f t="shared" si="4"/>
        <v>0</v>
      </c>
      <c r="Q12" s="42">
        <f t="shared" si="5"/>
        <v>0</v>
      </c>
      <c r="R12" s="108">
        <v>0</v>
      </c>
      <c r="S12" s="110">
        <v>0</v>
      </c>
      <c r="T12" s="110">
        <f t="shared" si="6"/>
        <v>0</v>
      </c>
      <c r="U12" s="42">
        <f t="shared" si="7"/>
        <v>0</v>
      </c>
      <c r="V12" s="108">
        <v>0</v>
      </c>
      <c r="W12" s="110">
        <v>0</v>
      </c>
      <c r="X12" s="110">
        <f t="shared" si="8"/>
        <v>0</v>
      </c>
      <c r="Y12" s="42">
        <f t="shared" si="9"/>
        <v>0</v>
      </c>
      <c r="Z12" s="80">
        <v>21591485</v>
      </c>
      <c r="AA12" s="81">
        <v>0</v>
      </c>
      <c r="AB12" s="81">
        <f t="shared" si="10"/>
        <v>21591485</v>
      </c>
      <c r="AC12" s="42">
        <f t="shared" si="11"/>
        <v>0.18425278979773635</v>
      </c>
      <c r="AD12" s="80">
        <v>46451324</v>
      </c>
      <c r="AE12" s="81">
        <v>0</v>
      </c>
      <c r="AF12" s="81">
        <f t="shared" si="12"/>
        <v>46451324</v>
      </c>
      <c r="AG12" s="42">
        <f t="shared" si="13"/>
        <v>0.3577757087369434</v>
      </c>
      <c r="AH12" s="42">
        <f t="shared" si="14"/>
        <v>-0.5351804181082115</v>
      </c>
      <c r="AI12" s="14">
        <v>129833644</v>
      </c>
      <c r="AJ12" s="14">
        <v>137330739</v>
      </c>
      <c r="AK12" s="14">
        <v>46451324</v>
      </c>
      <c r="AL12" s="14"/>
    </row>
    <row r="13" spans="1:38" s="15" customFormat="1" ht="12.75">
      <c r="A13" s="31" t="s">
        <v>96</v>
      </c>
      <c r="B13" s="132" t="s">
        <v>101</v>
      </c>
      <c r="C13" s="41" t="s">
        <v>102</v>
      </c>
      <c r="D13" s="80">
        <v>0</v>
      </c>
      <c r="E13" s="81">
        <v>0</v>
      </c>
      <c r="F13" s="82">
        <f t="shared" si="0"/>
        <v>0</v>
      </c>
      <c r="G13" s="80">
        <v>0</v>
      </c>
      <c r="H13" s="81">
        <v>0</v>
      </c>
      <c r="I13" s="83">
        <f t="shared" si="1"/>
        <v>0</v>
      </c>
      <c r="J13" s="80">
        <v>0</v>
      </c>
      <c r="K13" s="81">
        <v>0</v>
      </c>
      <c r="L13" s="81">
        <f t="shared" si="2"/>
        <v>0</v>
      </c>
      <c r="M13" s="42">
        <f t="shared" si="3"/>
        <v>0</v>
      </c>
      <c r="N13" s="108">
        <v>0</v>
      </c>
      <c r="O13" s="109">
        <v>0</v>
      </c>
      <c r="P13" s="110">
        <f t="shared" si="4"/>
        <v>0</v>
      </c>
      <c r="Q13" s="42">
        <f t="shared" si="5"/>
        <v>0</v>
      </c>
      <c r="R13" s="108">
        <v>0</v>
      </c>
      <c r="S13" s="110">
        <v>0</v>
      </c>
      <c r="T13" s="110">
        <f t="shared" si="6"/>
        <v>0</v>
      </c>
      <c r="U13" s="42">
        <f t="shared" si="7"/>
        <v>0</v>
      </c>
      <c r="V13" s="108">
        <v>0</v>
      </c>
      <c r="W13" s="110">
        <v>0</v>
      </c>
      <c r="X13" s="110">
        <f t="shared" si="8"/>
        <v>0</v>
      </c>
      <c r="Y13" s="42">
        <f t="shared" si="9"/>
        <v>0</v>
      </c>
      <c r="Z13" s="80">
        <v>0</v>
      </c>
      <c r="AA13" s="81">
        <v>0</v>
      </c>
      <c r="AB13" s="81">
        <f t="shared" si="10"/>
        <v>0</v>
      </c>
      <c r="AC13" s="42">
        <f t="shared" si="11"/>
        <v>0</v>
      </c>
      <c r="AD13" s="80">
        <v>3050809</v>
      </c>
      <c r="AE13" s="81">
        <v>1688944</v>
      </c>
      <c r="AF13" s="81">
        <f t="shared" si="12"/>
        <v>4739753</v>
      </c>
      <c r="AG13" s="42">
        <f t="shared" si="13"/>
        <v>0.23614814335038936</v>
      </c>
      <c r="AH13" s="42">
        <f t="shared" si="14"/>
        <v>-1</v>
      </c>
      <c r="AI13" s="14">
        <v>20071100</v>
      </c>
      <c r="AJ13" s="14">
        <v>31084170</v>
      </c>
      <c r="AK13" s="14">
        <v>4739753</v>
      </c>
      <c r="AL13" s="14"/>
    </row>
    <row r="14" spans="1:38" s="15" customFormat="1" ht="12.75">
      <c r="A14" s="31" t="s">
        <v>96</v>
      </c>
      <c r="B14" s="132" t="s">
        <v>103</v>
      </c>
      <c r="C14" s="41" t="s">
        <v>104</v>
      </c>
      <c r="D14" s="80">
        <v>212630340</v>
      </c>
      <c r="E14" s="81">
        <v>52739140</v>
      </c>
      <c r="F14" s="82">
        <f t="shared" si="0"/>
        <v>265369480</v>
      </c>
      <c r="G14" s="80">
        <v>212630340</v>
      </c>
      <c r="H14" s="81">
        <v>52739140</v>
      </c>
      <c r="I14" s="83">
        <f t="shared" si="1"/>
        <v>265369480</v>
      </c>
      <c r="J14" s="80">
        <v>50053802</v>
      </c>
      <c r="K14" s="81">
        <v>9801795</v>
      </c>
      <c r="L14" s="81">
        <f t="shared" si="2"/>
        <v>59855597</v>
      </c>
      <c r="M14" s="42">
        <f t="shared" si="3"/>
        <v>0.22555569314150217</v>
      </c>
      <c r="N14" s="108">
        <v>0</v>
      </c>
      <c r="O14" s="109">
        <v>0</v>
      </c>
      <c r="P14" s="110">
        <f t="shared" si="4"/>
        <v>0</v>
      </c>
      <c r="Q14" s="42">
        <f t="shared" si="5"/>
        <v>0</v>
      </c>
      <c r="R14" s="108">
        <v>0</v>
      </c>
      <c r="S14" s="110">
        <v>0</v>
      </c>
      <c r="T14" s="110">
        <f t="shared" si="6"/>
        <v>0</v>
      </c>
      <c r="U14" s="42">
        <f t="shared" si="7"/>
        <v>0</v>
      </c>
      <c r="V14" s="108">
        <v>0</v>
      </c>
      <c r="W14" s="110">
        <v>0</v>
      </c>
      <c r="X14" s="110">
        <f t="shared" si="8"/>
        <v>0</v>
      </c>
      <c r="Y14" s="42">
        <f t="shared" si="9"/>
        <v>0</v>
      </c>
      <c r="Z14" s="80">
        <v>50053802</v>
      </c>
      <c r="AA14" s="81">
        <v>9801795</v>
      </c>
      <c r="AB14" s="81">
        <f t="shared" si="10"/>
        <v>59855597</v>
      </c>
      <c r="AC14" s="42">
        <f t="shared" si="11"/>
        <v>0.22555569314150217</v>
      </c>
      <c r="AD14" s="80">
        <v>44285725</v>
      </c>
      <c r="AE14" s="81">
        <v>3071234</v>
      </c>
      <c r="AF14" s="81">
        <f t="shared" si="12"/>
        <v>47356959</v>
      </c>
      <c r="AG14" s="42">
        <f t="shared" si="13"/>
        <v>0.2300690562414077</v>
      </c>
      <c r="AH14" s="42">
        <f t="shared" si="14"/>
        <v>0.2639239990050881</v>
      </c>
      <c r="AI14" s="14">
        <v>205838020</v>
      </c>
      <c r="AJ14" s="14">
        <v>216756380</v>
      </c>
      <c r="AK14" s="14">
        <v>47356959</v>
      </c>
      <c r="AL14" s="14"/>
    </row>
    <row r="15" spans="1:38" s="15" customFormat="1" ht="12.75">
      <c r="A15" s="31" t="s">
        <v>96</v>
      </c>
      <c r="B15" s="132" t="s">
        <v>105</v>
      </c>
      <c r="C15" s="41" t="s">
        <v>106</v>
      </c>
      <c r="D15" s="80">
        <v>0</v>
      </c>
      <c r="E15" s="81">
        <v>0</v>
      </c>
      <c r="F15" s="82">
        <f t="shared" si="0"/>
        <v>0</v>
      </c>
      <c r="G15" s="80">
        <v>0</v>
      </c>
      <c r="H15" s="81">
        <v>0</v>
      </c>
      <c r="I15" s="83">
        <f t="shared" si="1"/>
        <v>0</v>
      </c>
      <c r="J15" s="80">
        <v>34349808</v>
      </c>
      <c r="K15" s="81">
        <v>1373540</v>
      </c>
      <c r="L15" s="81">
        <f t="shared" si="2"/>
        <v>35723348</v>
      </c>
      <c r="M15" s="42">
        <f t="shared" si="3"/>
        <v>0</v>
      </c>
      <c r="N15" s="108">
        <v>0</v>
      </c>
      <c r="O15" s="109">
        <v>0</v>
      </c>
      <c r="P15" s="110">
        <f t="shared" si="4"/>
        <v>0</v>
      </c>
      <c r="Q15" s="42">
        <f t="shared" si="5"/>
        <v>0</v>
      </c>
      <c r="R15" s="108">
        <v>0</v>
      </c>
      <c r="S15" s="110">
        <v>0</v>
      </c>
      <c r="T15" s="110">
        <f t="shared" si="6"/>
        <v>0</v>
      </c>
      <c r="U15" s="42">
        <f t="shared" si="7"/>
        <v>0</v>
      </c>
      <c r="V15" s="108">
        <v>0</v>
      </c>
      <c r="W15" s="110">
        <v>0</v>
      </c>
      <c r="X15" s="110">
        <f t="shared" si="8"/>
        <v>0</v>
      </c>
      <c r="Y15" s="42">
        <f t="shared" si="9"/>
        <v>0</v>
      </c>
      <c r="Z15" s="80">
        <v>34349808</v>
      </c>
      <c r="AA15" s="81">
        <v>1373540</v>
      </c>
      <c r="AB15" s="81">
        <f t="shared" si="10"/>
        <v>35723348</v>
      </c>
      <c r="AC15" s="42">
        <f t="shared" si="11"/>
        <v>0</v>
      </c>
      <c r="AD15" s="80">
        <v>30160789</v>
      </c>
      <c r="AE15" s="81">
        <v>357320</v>
      </c>
      <c r="AF15" s="81">
        <f t="shared" si="12"/>
        <v>30518109</v>
      </c>
      <c r="AG15" s="42">
        <f t="shared" si="13"/>
        <v>0.1884316064432932</v>
      </c>
      <c r="AH15" s="42">
        <f t="shared" si="14"/>
        <v>0.1705623044992728</v>
      </c>
      <c r="AI15" s="14">
        <v>161958546</v>
      </c>
      <c r="AJ15" s="14">
        <v>161958546</v>
      </c>
      <c r="AK15" s="14">
        <v>30518109</v>
      </c>
      <c r="AL15" s="14"/>
    </row>
    <row r="16" spans="1:38" s="15" customFormat="1" ht="12.75">
      <c r="A16" s="31" t="s">
        <v>96</v>
      </c>
      <c r="B16" s="132" t="s">
        <v>107</v>
      </c>
      <c r="C16" s="41" t="s">
        <v>108</v>
      </c>
      <c r="D16" s="80">
        <v>66058389</v>
      </c>
      <c r="E16" s="81">
        <v>0</v>
      </c>
      <c r="F16" s="82">
        <f t="shared" si="0"/>
        <v>66058389</v>
      </c>
      <c r="G16" s="80">
        <v>66058389</v>
      </c>
      <c r="H16" s="81">
        <v>0</v>
      </c>
      <c r="I16" s="83">
        <f t="shared" si="1"/>
        <v>66058389</v>
      </c>
      <c r="J16" s="80">
        <v>7813322</v>
      </c>
      <c r="K16" s="81">
        <v>3844177</v>
      </c>
      <c r="L16" s="81">
        <f t="shared" si="2"/>
        <v>11657499</v>
      </c>
      <c r="M16" s="42">
        <f t="shared" si="3"/>
        <v>0.17647265058189657</v>
      </c>
      <c r="N16" s="108">
        <v>0</v>
      </c>
      <c r="O16" s="109">
        <v>0</v>
      </c>
      <c r="P16" s="110">
        <f t="shared" si="4"/>
        <v>0</v>
      </c>
      <c r="Q16" s="42">
        <f t="shared" si="5"/>
        <v>0</v>
      </c>
      <c r="R16" s="108">
        <v>0</v>
      </c>
      <c r="S16" s="110">
        <v>0</v>
      </c>
      <c r="T16" s="110">
        <f t="shared" si="6"/>
        <v>0</v>
      </c>
      <c r="U16" s="42">
        <f t="shared" si="7"/>
        <v>0</v>
      </c>
      <c r="V16" s="108">
        <v>0</v>
      </c>
      <c r="W16" s="110">
        <v>0</v>
      </c>
      <c r="X16" s="110">
        <f t="shared" si="8"/>
        <v>0</v>
      </c>
      <c r="Y16" s="42">
        <f t="shared" si="9"/>
        <v>0</v>
      </c>
      <c r="Z16" s="80">
        <v>7813322</v>
      </c>
      <c r="AA16" s="81">
        <v>3844177</v>
      </c>
      <c r="AB16" s="81">
        <f t="shared" si="10"/>
        <v>11657499</v>
      </c>
      <c r="AC16" s="42">
        <f t="shared" si="11"/>
        <v>0.17647265058189657</v>
      </c>
      <c r="AD16" s="80">
        <v>12091581</v>
      </c>
      <c r="AE16" s="81">
        <v>2365704</v>
      </c>
      <c r="AF16" s="81">
        <f t="shared" si="12"/>
        <v>14457285</v>
      </c>
      <c r="AG16" s="42">
        <f t="shared" si="13"/>
        <v>0.23667259332356452</v>
      </c>
      <c r="AH16" s="42">
        <f t="shared" si="14"/>
        <v>-0.19365918289637374</v>
      </c>
      <c r="AI16" s="14">
        <v>61085590</v>
      </c>
      <c r="AJ16" s="14">
        <v>10523118</v>
      </c>
      <c r="AK16" s="14">
        <v>14457285</v>
      </c>
      <c r="AL16" s="14"/>
    </row>
    <row r="17" spans="1:38" s="15" customFormat="1" ht="12.75">
      <c r="A17" s="31" t="s">
        <v>96</v>
      </c>
      <c r="B17" s="132" t="s">
        <v>109</v>
      </c>
      <c r="C17" s="41" t="s">
        <v>110</v>
      </c>
      <c r="D17" s="80">
        <v>0</v>
      </c>
      <c r="E17" s="81">
        <v>0</v>
      </c>
      <c r="F17" s="82">
        <f t="shared" si="0"/>
        <v>0</v>
      </c>
      <c r="G17" s="80">
        <v>0</v>
      </c>
      <c r="H17" s="81">
        <v>0</v>
      </c>
      <c r="I17" s="83">
        <f t="shared" si="1"/>
        <v>0</v>
      </c>
      <c r="J17" s="80">
        <v>0</v>
      </c>
      <c r="K17" s="81">
        <v>0</v>
      </c>
      <c r="L17" s="81">
        <f t="shared" si="2"/>
        <v>0</v>
      </c>
      <c r="M17" s="42">
        <f t="shared" si="3"/>
        <v>0</v>
      </c>
      <c r="N17" s="108">
        <v>0</v>
      </c>
      <c r="O17" s="109">
        <v>0</v>
      </c>
      <c r="P17" s="110">
        <f t="shared" si="4"/>
        <v>0</v>
      </c>
      <c r="Q17" s="42">
        <f t="shared" si="5"/>
        <v>0</v>
      </c>
      <c r="R17" s="108">
        <v>0</v>
      </c>
      <c r="S17" s="110">
        <v>0</v>
      </c>
      <c r="T17" s="110">
        <f t="shared" si="6"/>
        <v>0</v>
      </c>
      <c r="U17" s="42">
        <f t="shared" si="7"/>
        <v>0</v>
      </c>
      <c r="V17" s="108">
        <v>0</v>
      </c>
      <c r="W17" s="110">
        <v>0</v>
      </c>
      <c r="X17" s="110">
        <f t="shared" si="8"/>
        <v>0</v>
      </c>
      <c r="Y17" s="42">
        <f t="shared" si="9"/>
        <v>0</v>
      </c>
      <c r="Z17" s="80">
        <v>0</v>
      </c>
      <c r="AA17" s="81">
        <v>0</v>
      </c>
      <c r="AB17" s="81">
        <f t="shared" si="10"/>
        <v>0</v>
      </c>
      <c r="AC17" s="42">
        <f t="shared" si="11"/>
        <v>0</v>
      </c>
      <c r="AD17" s="80">
        <v>4917931</v>
      </c>
      <c r="AE17" s="81">
        <v>940886</v>
      </c>
      <c r="AF17" s="81">
        <f t="shared" si="12"/>
        <v>5858817</v>
      </c>
      <c r="AG17" s="42">
        <f t="shared" si="13"/>
        <v>0.10081506163151947</v>
      </c>
      <c r="AH17" s="42">
        <f t="shared" si="14"/>
        <v>-1</v>
      </c>
      <c r="AI17" s="14">
        <v>58114501</v>
      </c>
      <c r="AJ17" s="14">
        <v>50131397</v>
      </c>
      <c r="AK17" s="14">
        <v>5858817</v>
      </c>
      <c r="AL17" s="14"/>
    </row>
    <row r="18" spans="1:38" s="15" customFormat="1" ht="12.75">
      <c r="A18" s="31" t="s">
        <v>96</v>
      </c>
      <c r="B18" s="132" t="s">
        <v>111</v>
      </c>
      <c r="C18" s="41" t="s">
        <v>112</v>
      </c>
      <c r="D18" s="80">
        <v>0</v>
      </c>
      <c r="E18" s="81">
        <v>0</v>
      </c>
      <c r="F18" s="82">
        <f t="shared" si="0"/>
        <v>0</v>
      </c>
      <c r="G18" s="80">
        <v>0</v>
      </c>
      <c r="H18" s="81">
        <v>0</v>
      </c>
      <c r="I18" s="83">
        <f t="shared" si="1"/>
        <v>0</v>
      </c>
      <c r="J18" s="80">
        <v>0</v>
      </c>
      <c r="K18" s="81">
        <v>0</v>
      </c>
      <c r="L18" s="81">
        <f t="shared" si="2"/>
        <v>0</v>
      </c>
      <c r="M18" s="42">
        <f t="shared" si="3"/>
        <v>0</v>
      </c>
      <c r="N18" s="108">
        <v>0</v>
      </c>
      <c r="O18" s="109">
        <v>0</v>
      </c>
      <c r="P18" s="110">
        <f t="shared" si="4"/>
        <v>0</v>
      </c>
      <c r="Q18" s="42">
        <f t="shared" si="5"/>
        <v>0</v>
      </c>
      <c r="R18" s="108">
        <v>0</v>
      </c>
      <c r="S18" s="110">
        <v>0</v>
      </c>
      <c r="T18" s="110">
        <f t="shared" si="6"/>
        <v>0</v>
      </c>
      <c r="U18" s="42">
        <f t="shared" si="7"/>
        <v>0</v>
      </c>
      <c r="V18" s="108">
        <v>0</v>
      </c>
      <c r="W18" s="110">
        <v>0</v>
      </c>
      <c r="X18" s="110">
        <f t="shared" si="8"/>
        <v>0</v>
      </c>
      <c r="Y18" s="42">
        <f t="shared" si="9"/>
        <v>0</v>
      </c>
      <c r="Z18" s="80">
        <v>0</v>
      </c>
      <c r="AA18" s="81">
        <v>0</v>
      </c>
      <c r="AB18" s="81">
        <f t="shared" si="10"/>
        <v>0</v>
      </c>
      <c r="AC18" s="42">
        <f t="shared" si="11"/>
        <v>0</v>
      </c>
      <c r="AD18" s="80">
        <v>82894621</v>
      </c>
      <c r="AE18" s="81">
        <v>8736613</v>
      </c>
      <c r="AF18" s="81">
        <f t="shared" si="12"/>
        <v>91631234</v>
      </c>
      <c r="AG18" s="42">
        <f t="shared" si="13"/>
        <v>0.23655434058009506</v>
      </c>
      <c r="AH18" s="42">
        <f t="shared" si="14"/>
        <v>-1</v>
      </c>
      <c r="AI18" s="14">
        <v>387358075</v>
      </c>
      <c r="AJ18" s="14">
        <v>387358075</v>
      </c>
      <c r="AK18" s="14">
        <v>91631234</v>
      </c>
      <c r="AL18" s="14"/>
    </row>
    <row r="19" spans="1:38" s="15" customFormat="1" ht="12.75">
      <c r="A19" s="31" t="s">
        <v>96</v>
      </c>
      <c r="B19" s="132" t="s">
        <v>113</v>
      </c>
      <c r="C19" s="41" t="s">
        <v>114</v>
      </c>
      <c r="D19" s="80">
        <v>0</v>
      </c>
      <c r="E19" s="81">
        <v>0</v>
      </c>
      <c r="F19" s="82">
        <f t="shared" si="0"/>
        <v>0</v>
      </c>
      <c r="G19" s="80">
        <v>0</v>
      </c>
      <c r="H19" s="81">
        <v>0</v>
      </c>
      <c r="I19" s="83">
        <f t="shared" si="1"/>
        <v>0</v>
      </c>
      <c r="J19" s="80">
        <v>24008681</v>
      </c>
      <c r="K19" s="81">
        <v>112291</v>
      </c>
      <c r="L19" s="81">
        <f t="shared" si="2"/>
        <v>24120972</v>
      </c>
      <c r="M19" s="42">
        <f t="shared" si="3"/>
        <v>0</v>
      </c>
      <c r="N19" s="108">
        <v>0</v>
      </c>
      <c r="O19" s="109">
        <v>0</v>
      </c>
      <c r="P19" s="110">
        <f t="shared" si="4"/>
        <v>0</v>
      </c>
      <c r="Q19" s="42">
        <f t="shared" si="5"/>
        <v>0</v>
      </c>
      <c r="R19" s="108">
        <v>0</v>
      </c>
      <c r="S19" s="110">
        <v>0</v>
      </c>
      <c r="T19" s="110">
        <f t="shared" si="6"/>
        <v>0</v>
      </c>
      <c r="U19" s="42">
        <f t="shared" si="7"/>
        <v>0</v>
      </c>
      <c r="V19" s="108">
        <v>0</v>
      </c>
      <c r="W19" s="110">
        <v>0</v>
      </c>
      <c r="X19" s="110">
        <f t="shared" si="8"/>
        <v>0</v>
      </c>
      <c r="Y19" s="42">
        <f t="shared" si="9"/>
        <v>0</v>
      </c>
      <c r="Z19" s="80">
        <v>24008681</v>
      </c>
      <c r="AA19" s="81">
        <v>112291</v>
      </c>
      <c r="AB19" s="81">
        <f t="shared" si="10"/>
        <v>24120972</v>
      </c>
      <c r="AC19" s="42">
        <f t="shared" si="11"/>
        <v>0</v>
      </c>
      <c r="AD19" s="80">
        <v>8215056</v>
      </c>
      <c r="AE19" s="81">
        <v>5350401</v>
      </c>
      <c r="AF19" s="81">
        <f t="shared" si="12"/>
        <v>13565457</v>
      </c>
      <c r="AG19" s="42">
        <f t="shared" si="13"/>
        <v>0.2587377752665472</v>
      </c>
      <c r="AH19" s="42">
        <f t="shared" si="14"/>
        <v>0.7781171692188475</v>
      </c>
      <c r="AI19" s="14">
        <v>52429364</v>
      </c>
      <c r="AJ19" s="14">
        <v>52429364</v>
      </c>
      <c r="AK19" s="14">
        <v>13565457</v>
      </c>
      <c r="AL19" s="14"/>
    </row>
    <row r="20" spans="1:38" s="15" customFormat="1" ht="12.75">
      <c r="A20" s="31" t="s">
        <v>115</v>
      </c>
      <c r="B20" s="132" t="s">
        <v>116</v>
      </c>
      <c r="C20" s="41" t="s">
        <v>117</v>
      </c>
      <c r="D20" s="80">
        <v>63933900</v>
      </c>
      <c r="E20" s="81">
        <v>0</v>
      </c>
      <c r="F20" s="82">
        <f t="shared" si="0"/>
        <v>63933900</v>
      </c>
      <c r="G20" s="80">
        <v>63933900</v>
      </c>
      <c r="H20" s="81">
        <v>0</v>
      </c>
      <c r="I20" s="83">
        <f t="shared" si="1"/>
        <v>63933900</v>
      </c>
      <c r="J20" s="80">
        <v>43347104</v>
      </c>
      <c r="K20" s="81">
        <v>717733</v>
      </c>
      <c r="L20" s="81">
        <f t="shared" si="2"/>
        <v>44064837</v>
      </c>
      <c r="M20" s="42">
        <f t="shared" si="3"/>
        <v>0.6892249182358655</v>
      </c>
      <c r="N20" s="108">
        <v>0</v>
      </c>
      <c r="O20" s="109">
        <v>0</v>
      </c>
      <c r="P20" s="110">
        <f t="shared" si="4"/>
        <v>0</v>
      </c>
      <c r="Q20" s="42">
        <f t="shared" si="5"/>
        <v>0</v>
      </c>
      <c r="R20" s="108">
        <v>0</v>
      </c>
      <c r="S20" s="110">
        <v>0</v>
      </c>
      <c r="T20" s="110">
        <f t="shared" si="6"/>
        <v>0</v>
      </c>
      <c r="U20" s="42">
        <f t="shared" si="7"/>
        <v>0</v>
      </c>
      <c r="V20" s="108">
        <v>0</v>
      </c>
      <c r="W20" s="110">
        <v>0</v>
      </c>
      <c r="X20" s="110">
        <f t="shared" si="8"/>
        <v>0</v>
      </c>
      <c r="Y20" s="42">
        <f t="shared" si="9"/>
        <v>0</v>
      </c>
      <c r="Z20" s="80">
        <v>43347104</v>
      </c>
      <c r="AA20" s="81">
        <v>717733</v>
      </c>
      <c r="AB20" s="81">
        <f t="shared" si="10"/>
        <v>44064837</v>
      </c>
      <c r="AC20" s="42">
        <f t="shared" si="11"/>
        <v>0.6892249182358655</v>
      </c>
      <c r="AD20" s="80">
        <v>29934717</v>
      </c>
      <c r="AE20" s="81">
        <v>1500</v>
      </c>
      <c r="AF20" s="81">
        <f t="shared" si="12"/>
        <v>29936217</v>
      </c>
      <c r="AG20" s="42">
        <f t="shared" si="13"/>
        <v>0.11373947771655718</v>
      </c>
      <c r="AH20" s="42">
        <f t="shared" si="14"/>
        <v>0.4719574286891359</v>
      </c>
      <c r="AI20" s="14">
        <v>263199881</v>
      </c>
      <c r="AJ20" s="14">
        <v>269979724</v>
      </c>
      <c r="AK20" s="14">
        <v>29936217</v>
      </c>
      <c r="AL20" s="14"/>
    </row>
    <row r="21" spans="1:38" s="60" customFormat="1" ht="12.75">
      <c r="A21" s="64"/>
      <c r="B21" s="65" t="s">
        <v>609</v>
      </c>
      <c r="C21" s="34"/>
      <c r="D21" s="84">
        <f>SUM(D11:D20)</f>
        <v>556736855</v>
      </c>
      <c r="E21" s="85">
        <f>SUM(E11:E20)</f>
        <v>52739140</v>
      </c>
      <c r="F21" s="86">
        <f t="shared" si="0"/>
        <v>609475995</v>
      </c>
      <c r="G21" s="84">
        <f>SUM(G11:G20)</f>
        <v>556736855</v>
      </c>
      <c r="H21" s="85">
        <f>SUM(H11:H20)</f>
        <v>52739140</v>
      </c>
      <c r="I21" s="86">
        <f t="shared" si="1"/>
        <v>609475995</v>
      </c>
      <c r="J21" s="84">
        <f>SUM(J11:J20)</f>
        <v>203487265</v>
      </c>
      <c r="K21" s="85">
        <f>SUM(K11:K20)</f>
        <v>15849536</v>
      </c>
      <c r="L21" s="85">
        <f t="shared" si="2"/>
        <v>219336801</v>
      </c>
      <c r="M21" s="46">
        <f t="shared" si="3"/>
        <v>0.35987766999748694</v>
      </c>
      <c r="N21" s="114">
        <f>SUM(N11:N20)</f>
        <v>0</v>
      </c>
      <c r="O21" s="115">
        <f>SUM(O11:O20)</f>
        <v>0</v>
      </c>
      <c r="P21" s="116">
        <f t="shared" si="4"/>
        <v>0</v>
      </c>
      <c r="Q21" s="46">
        <f t="shared" si="5"/>
        <v>0</v>
      </c>
      <c r="R21" s="114">
        <f>SUM(R11:R20)</f>
        <v>0</v>
      </c>
      <c r="S21" s="116">
        <f>SUM(S11:S20)</f>
        <v>0</v>
      </c>
      <c r="T21" s="116">
        <f t="shared" si="6"/>
        <v>0</v>
      </c>
      <c r="U21" s="46">
        <f t="shared" si="7"/>
        <v>0</v>
      </c>
      <c r="V21" s="114">
        <f>SUM(V11:V20)</f>
        <v>0</v>
      </c>
      <c r="W21" s="116">
        <f>SUM(W11:W20)</f>
        <v>0</v>
      </c>
      <c r="X21" s="116">
        <f t="shared" si="8"/>
        <v>0</v>
      </c>
      <c r="Y21" s="46">
        <f t="shared" si="9"/>
        <v>0</v>
      </c>
      <c r="Z21" s="84">
        <f>SUM(Z11:Z20)</f>
        <v>203487265</v>
      </c>
      <c r="AA21" s="85">
        <f>SUM(AA11:AA20)</f>
        <v>15849536</v>
      </c>
      <c r="AB21" s="85">
        <f t="shared" si="10"/>
        <v>219336801</v>
      </c>
      <c r="AC21" s="46">
        <f t="shared" si="11"/>
        <v>0.35987766999748694</v>
      </c>
      <c r="AD21" s="84">
        <f>SUM(AD11:AD20)</f>
        <v>269339680</v>
      </c>
      <c r="AE21" s="85">
        <f>SUM(AE11:AE20)</f>
        <v>24315336</v>
      </c>
      <c r="AF21" s="85">
        <f t="shared" si="12"/>
        <v>293655016</v>
      </c>
      <c r="AG21" s="46">
        <f t="shared" si="13"/>
        <v>0.2181516012821794</v>
      </c>
      <c r="AH21" s="46">
        <f t="shared" si="14"/>
        <v>-0.25308001209146724</v>
      </c>
      <c r="AI21" s="66">
        <f>SUM(AI11:AI20)</f>
        <v>1346105251</v>
      </c>
      <c r="AJ21" s="66">
        <f>SUM(AJ11:AJ20)</f>
        <v>1383820071</v>
      </c>
      <c r="AK21" s="66">
        <f>SUM(AK11:AK20)</f>
        <v>293655016</v>
      </c>
      <c r="AL21" s="66"/>
    </row>
    <row r="22" spans="1:38" s="15" customFormat="1" ht="12.75">
      <c r="A22" s="31" t="s">
        <v>96</v>
      </c>
      <c r="B22" s="132" t="s">
        <v>118</v>
      </c>
      <c r="C22" s="41" t="s">
        <v>119</v>
      </c>
      <c r="D22" s="80">
        <v>0</v>
      </c>
      <c r="E22" s="81">
        <v>0</v>
      </c>
      <c r="F22" s="82">
        <f t="shared" si="0"/>
        <v>0</v>
      </c>
      <c r="G22" s="80">
        <v>0</v>
      </c>
      <c r="H22" s="81">
        <v>0</v>
      </c>
      <c r="I22" s="83">
        <f t="shared" si="1"/>
        <v>0</v>
      </c>
      <c r="J22" s="80">
        <v>0</v>
      </c>
      <c r="K22" s="81">
        <v>0</v>
      </c>
      <c r="L22" s="81">
        <f t="shared" si="2"/>
        <v>0</v>
      </c>
      <c r="M22" s="42">
        <f t="shared" si="3"/>
        <v>0</v>
      </c>
      <c r="N22" s="108">
        <v>0</v>
      </c>
      <c r="O22" s="109">
        <v>0</v>
      </c>
      <c r="P22" s="110">
        <f t="shared" si="4"/>
        <v>0</v>
      </c>
      <c r="Q22" s="42">
        <f t="shared" si="5"/>
        <v>0</v>
      </c>
      <c r="R22" s="108">
        <v>0</v>
      </c>
      <c r="S22" s="110">
        <v>0</v>
      </c>
      <c r="T22" s="110">
        <f t="shared" si="6"/>
        <v>0</v>
      </c>
      <c r="U22" s="42">
        <f t="shared" si="7"/>
        <v>0</v>
      </c>
      <c r="V22" s="108">
        <v>0</v>
      </c>
      <c r="W22" s="110">
        <v>0</v>
      </c>
      <c r="X22" s="110">
        <f t="shared" si="8"/>
        <v>0</v>
      </c>
      <c r="Y22" s="42">
        <f t="shared" si="9"/>
        <v>0</v>
      </c>
      <c r="Z22" s="80">
        <v>0</v>
      </c>
      <c r="AA22" s="81">
        <v>0</v>
      </c>
      <c r="AB22" s="81">
        <f t="shared" si="10"/>
        <v>0</v>
      </c>
      <c r="AC22" s="42">
        <f t="shared" si="11"/>
        <v>0</v>
      </c>
      <c r="AD22" s="80">
        <v>9242307</v>
      </c>
      <c r="AE22" s="81">
        <v>1008543</v>
      </c>
      <c r="AF22" s="81">
        <f t="shared" si="12"/>
        <v>10250850</v>
      </c>
      <c r="AG22" s="42">
        <f t="shared" si="13"/>
        <v>0.13233369647852442</v>
      </c>
      <c r="AH22" s="42">
        <f t="shared" si="14"/>
        <v>-1</v>
      </c>
      <c r="AI22" s="14">
        <v>77462130</v>
      </c>
      <c r="AJ22" s="14">
        <v>77462130</v>
      </c>
      <c r="AK22" s="14">
        <v>10250850</v>
      </c>
      <c r="AL22" s="14"/>
    </row>
    <row r="23" spans="1:38" s="15" customFormat="1" ht="12.75">
      <c r="A23" s="31" t="s">
        <v>96</v>
      </c>
      <c r="B23" s="132" t="s">
        <v>120</v>
      </c>
      <c r="C23" s="41" t="s">
        <v>121</v>
      </c>
      <c r="D23" s="80">
        <v>0</v>
      </c>
      <c r="E23" s="81">
        <v>0</v>
      </c>
      <c r="F23" s="82">
        <f t="shared" si="0"/>
        <v>0</v>
      </c>
      <c r="G23" s="80">
        <v>0</v>
      </c>
      <c r="H23" s="81">
        <v>0</v>
      </c>
      <c r="I23" s="83">
        <f t="shared" si="1"/>
        <v>0</v>
      </c>
      <c r="J23" s="80">
        <v>0</v>
      </c>
      <c r="K23" s="81">
        <v>0</v>
      </c>
      <c r="L23" s="81">
        <f t="shared" si="2"/>
        <v>0</v>
      </c>
      <c r="M23" s="42">
        <f t="shared" si="3"/>
        <v>0</v>
      </c>
      <c r="N23" s="108">
        <v>0</v>
      </c>
      <c r="O23" s="109">
        <v>0</v>
      </c>
      <c r="P23" s="110">
        <f t="shared" si="4"/>
        <v>0</v>
      </c>
      <c r="Q23" s="42">
        <f t="shared" si="5"/>
        <v>0</v>
      </c>
      <c r="R23" s="108">
        <v>0</v>
      </c>
      <c r="S23" s="110">
        <v>0</v>
      </c>
      <c r="T23" s="110">
        <f t="shared" si="6"/>
        <v>0</v>
      </c>
      <c r="U23" s="42">
        <f t="shared" si="7"/>
        <v>0</v>
      </c>
      <c r="V23" s="108">
        <v>0</v>
      </c>
      <c r="W23" s="110">
        <v>0</v>
      </c>
      <c r="X23" s="110">
        <f t="shared" si="8"/>
        <v>0</v>
      </c>
      <c r="Y23" s="42">
        <f t="shared" si="9"/>
        <v>0</v>
      </c>
      <c r="Z23" s="80">
        <v>0</v>
      </c>
      <c r="AA23" s="81">
        <v>0</v>
      </c>
      <c r="AB23" s="81">
        <f t="shared" si="10"/>
        <v>0</v>
      </c>
      <c r="AC23" s="42">
        <f t="shared" si="11"/>
        <v>0</v>
      </c>
      <c r="AD23" s="80">
        <v>20804175</v>
      </c>
      <c r="AE23" s="81">
        <v>6619632</v>
      </c>
      <c r="AF23" s="81">
        <f t="shared" si="12"/>
        <v>27423807</v>
      </c>
      <c r="AG23" s="42">
        <f t="shared" si="13"/>
        <v>0.16516755358625376</v>
      </c>
      <c r="AH23" s="42">
        <f t="shared" si="14"/>
        <v>-1</v>
      </c>
      <c r="AI23" s="14">
        <v>166036285</v>
      </c>
      <c r="AJ23" s="14">
        <v>184791619</v>
      </c>
      <c r="AK23" s="14">
        <v>27423807</v>
      </c>
      <c r="AL23" s="14"/>
    </row>
    <row r="24" spans="1:38" s="15" customFormat="1" ht="12.75">
      <c r="A24" s="31" t="s">
        <v>96</v>
      </c>
      <c r="B24" s="132" t="s">
        <v>122</v>
      </c>
      <c r="C24" s="41" t="s">
        <v>123</v>
      </c>
      <c r="D24" s="80">
        <v>0</v>
      </c>
      <c r="E24" s="81">
        <v>0</v>
      </c>
      <c r="F24" s="82">
        <f t="shared" si="0"/>
        <v>0</v>
      </c>
      <c r="G24" s="80">
        <v>0</v>
      </c>
      <c r="H24" s="81">
        <v>0</v>
      </c>
      <c r="I24" s="83">
        <f t="shared" si="1"/>
        <v>0</v>
      </c>
      <c r="J24" s="80">
        <v>0</v>
      </c>
      <c r="K24" s="81">
        <v>0</v>
      </c>
      <c r="L24" s="81">
        <f t="shared" si="2"/>
        <v>0</v>
      </c>
      <c r="M24" s="42">
        <f t="shared" si="3"/>
        <v>0</v>
      </c>
      <c r="N24" s="108">
        <v>0</v>
      </c>
      <c r="O24" s="109">
        <v>0</v>
      </c>
      <c r="P24" s="110">
        <f t="shared" si="4"/>
        <v>0</v>
      </c>
      <c r="Q24" s="42">
        <f t="shared" si="5"/>
        <v>0</v>
      </c>
      <c r="R24" s="108">
        <v>0</v>
      </c>
      <c r="S24" s="110">
        <v>0</v>
      </c>
      <c r="T24" s="110">
        <f t="shared" si="6"/>
        <v>0</v>
      </c>
      <c r="U24" s="42">
        <f t="shared" si="7"/>
        <v>0</v>
      </c>
      <c r="V24" s="108">
        <v>0</v>
      </c>
      <c r="W24" s="110">
        <v>0</v>
      </c>
      <c r="X24" s="110">
        <f t="shared" si="8"/>
        <v>0</v>
      </c>
      <c r="Y24" s="42">
        <f t="shared" si="9"/>
        <v>0</v>
      </c>
      <c r="Z24" s="80">
        <v>0</v>
      </c>
      <c r="AA24" s="81">
        <v>0</v>
      </c>
      <c r="AB24" s="81">
        <f t="shared" si="10"/>
        <v>0</v>
      </c>
      <c r="AC24" s="42">
        <f t="shared" si="11"/>
        <v>0</v>
      </c>
      <c r="AD24" s="80">
        <v>3515217</v>
      </c>
      <c r="AE24" s="81">
        <v>3458353</v>
      </c>
      <c r="AF24" s="81">
        <f t="shared" si="12"/>
        <v>6973570</v>
      </c>
      <c r="AG24" s="42">
        <f t="shared" si="13"/>
        <v>0.15591731168743855</v>
      </c>
      <c r="AH24" s="42">
        <f t="shared" si="14"/>
        <v>-1</v>
      </c>
      <c r="AI24" s="14">
        <v>44726079</v>
      </c>
      <c r="AJ24" s="14">
        <v>52672005</v>
      </c>
      <c r="AK24" s="14">
        <v>6973570</v>
      </c>
      <c r="AL24" s="14"/>
    </row>
    <row r="25" spans="1:38" s="15" customFormat="1" ht="12.75">
      <c r="A25" s="31" t="s">
        <v>96</v>
      </c>
      <c r="B25" s="132" t="s">
        <v>124</v>
      </c>
      <c r="C25" s="41" t="s">
        <v>125</v>
      </c>
      <c r="D25" s="80">
        <v>0</v>
      </c>
      <c r="E25" s="81">
        <v>0</v>
      </c>
      <c r="F25" s="82">
        <f t="shared" si="0"/>
        <v>0</v>
      </c>
      <c r="G25" s="80">
        <v>0</v>
      </c>
      <c r="H25" s="81">
        <v>0</v>
      </c>
      <c r="I25" s="83">
        <f t="shared" si="1"/>
        <v>0</v>
      </c>
      <c r="J25" s="80">
        <v>0</v>
      </c>
      <c r="K25" s="81">
        <v>0</v>
      </c>
      <c r="L25" s="81">
        <f t="shared" si="2"/>
        <v>0</v>
      </c>
      <c r="M25" s="42">
        <f t="shared" si="3"/>
        <v>0</v>
      </c>
      <c r="N25" s="108">
        <v>0</v>
      </c>
      <c r="O25" s="109">
        <v>0</v>
      </c>
      <c r="P25" s="110">
        <f t="shared" si="4"/>
        <v>0</v>
      </c>
      <c r="Q25" s="42">
        <f t="shared" si="5"/>
        <v>0</v>
      </c>
      <c r="R25" s="108">
        <v>0</v>
      </c>
      <c r="S25" s="110">
        <v>0</v>
      </c>
      <c r="T25" s="110">
        <f t="shared" si="6"/>
        <v>0</v>
      </c>
      <c r="U25" s="42">
        <f t="shared" si="7"/>
        <v>0</v>
      </c>
      <c r="V25" s="108">
        <v>0</v>
      </c>
      <c r="W25" s="110">
        <v>0</v>
      </c>
      <c r="X25" s="110">
        <f t="shared" si="8"/>
        <v>0</v>
      </c>
      <c r="Y25" s="42">
        <f t="shared" si="9"/>
        <v>0</v>
      </c>
      <c r="Z25" s="80">
        <v>0</v>
      </c>
      <c r="AA25" s="81">
        <v>0</v>
      </c>
      <c r="AB25" s="81">
        <f t="shared" si="10"/>
        <v>0</v>
      </c>
      <c r="AC25" s="42">
        <f t="shared" si="11"/>
        <v>0</v>
      </c>
      <c r="AD25" s="80">
        <v>15131521</v>
      </c>
      <c r="AE25" s="81">
        <v>3294320</v>
      </c>
      <c r="AF25" s="81">
        <f t="shared" si="12"/>
        <v>18425841</v>
      </c>
      <c r="AG25" s="42">
        <f t="shared" si="13"/>
        <v>0.21449026854632197</v>
      </c>
      <c r="AH25" s="42">
        <f t="shared" si="14"/>
        <v>-1</v>
      </c>
      <c r="AI25" s="14">
        <v>85905254</v>
      </c>
      <c r="AJ25" s="14">
        <v>87176208</v>
      </c>
      <c r="AK25" s="14">
        <v>18425841</v>
      </c>
      <c r="AL25" s="14"/>
    </row>
    <row r="26" spans="1:38" s="15" customFormat="1" ht="12.75">
      <c r="A26" s="31" t="s">
        <v>96</v>
      </c>
      <c r="B26" s="132" t="s">
        <v>53</v>
      </c>
      <c r="C26" s="41" t="s">
        <v>54</v>
      </c>
      <c r="D26" s="80">
        <v>2804726299</v>
      </c>
      <c r="E26" s="81">
        <v>1015284092</v>
      </c>
      <c r="F26" s="82">
        <f t="shared" si="0"/>
        <v>3820010391</v>
      </c>
      <c r="G26" s="80">
        <v>2804726299</v>
      </c>
      <c r="H26" s="81">
        <v>1015284092</v>
      </c>
      <c r="I26" s="83">
        <f t="shared" si="1"/>
        <v>3820010391</v>
      </c>
      <c r="J26" s="80">
        <v>522205159</v>
      </c>
      <c r="K26" s="81">
        <v>31059190</v>
      </c>
      <c r="L26" s="81">
        <f t="shared" si="2"/>
        <v>553264349</v>
      </c>
      <c r="M26" s="42">
        <f t="shared" si="3"/>
        <v>0.14483320524559273</v>
      </c>
      <c r="N26" s="108">
        <v>0</v>
      </c>
      <c r="O26" s="109">
        <v>0</v>
      </c>
      <c r="P26" s="110">
        <f t="shared" si="4"/>
        <v>0</v>
      </c>
      <c r="Q26" s="42">
        <f t="shared" si="5"/>
        <v>0</v>
      </c>
      <c r="R26" s="108">
        <v>0</v>
      </c>
      <c r="S26" s="110">
        <v>0</v>
      </c>
      <c r="T26" s="110">
        <f t="shared" si="6"/>
        <v>0</v>
      </c>
      <c r="U26" s="42">
        <f t="shared" si="7"/>
        <v>0</v>
      </c>
      <c r="V26" s="108">
        <v>0</v>
      </c>
      <c r="W26" s="110">
        <v>0</v>
      </c>
      <c r="X26" s="110">
        <f t="shared" si="8"/>
        <v>0</v>
      </c>
      <c r="Y26" s="42">
        <f t="shared" si="9"/>
        <v>0</v>
      </c>
      <c r="Z26" s="80">
        <v>522205159</v>
      </c>
      <c r="AA26" s="81">
        <v>31059190</v>
      </c>
      <c r="AB26" s="81">
        <f t="shared" si="10"/>
        <v>553264349</v>
      </c>
      <c r="AC26" s="42">
        <f t="shared" si="11"/>
        <v>0.14483320524559273</v>
      </c>
      <c r="AD26" s="80">
        <v>379805277</v>
      </c>
      <c r="AE26" s="81">
        <v>31731059</v>
      </c>
      <c r="AF26" s="81">
        <f t="shared" si="12"/>
        <v>411536336</v>
      </c>
      <c r="AG26" s="42">
        <f t="shared" si="13"/>
        <v>0.136248352699661</v>
      </c>
      <c r="AH26" s="42">
        <f t="shared" si="14"/>
        <v>0.34438760469500806</v>
      </c>
      <c r="AI26" s="14">
        <v>3020486691</v>
      </c>
      <c r="AJ26" s="14">
        <v>2916811943</v>
      </c>
      <c r="AK26" s="14">
        <v>411536336</v>
      </c>
      <c r="AL26" s="14"/>
    </row>
    <row r="27" spans="1:38" s="15" customFormat="1" ht="12.75">
      <c r="A27" s="31" t="s">
        <v>96</v>
      </c>
      <c r="B27" s="132" t="s">
        <v>126</v>
      </c>
      <c r="C27" s="41" t="s">
        <v>127</v>
      </c>
      <c r="D27" s="80">
        <v>0</v>
      </c>
      <c r="E27" s="81">
        <v>0</v>
      </c>
      <c r="F27" s="82">
        <f t="shared" si="0"/>
        <v>0</v>
      </c>
      <c r="G27" s="80">
        <v>0</v>
      </c>
      <c r="H27" s="81">
        <v>0</v>
      </c>
      <c r="I27" s="83">
        <f t="shared" si="1"/>
        <v>0</v>
      </c>
      <c r="J27" s="80">
        <v>0</v>
      </c>
      <c r="K27" s="81">
        <v>0</v>
      </c>
      <c r="L27" s="81">
        <f t="shared" si="2"/>
        <v>0</v>
      </c>
      <c r="M27" s="42">
        <f t="shared" si="3"/>
        <v>0</v>
      </c>
      <c r="N27" s="108">
        <v>0</v>
      </c>
      <c r="O27" s="109">
        <v>0</v>
      </c>
      <c r="P27" s="110">
        <f t="shared" si="4"/>
        <v>0</v>
      </c>
      <c r="Q27" s="42">
        <f t="shared" si="5"/>
        <v>0</v>
      </c>
      <c r="R27" s="108">
        <v>0</v>
      </c>
      <c r="S27" s="110">
        <v>0</v>
      </c>
      <c r="T27" s="110">
        <f t="shared" si="6"/>
        <v>0</v>
      </c>
      <c r="U27" s="42">
        <f t="shared" si="7"/>
        <v>0</v>
      </c>
      <c r="V27" s="108">
        <v>0</v>
      </c>
      <c r="W27" s="110">
        <v>0</v>
      </c>
      <c r="X27" s="110">
        <f t="shared" si="8"/>
        <v>0</v>
      </c>
      <c r="Y27" s="42">
        <f t="shared" si="9"/>
        <v>0</v>
      </c>
      <c r="Z27" s="80">
        <v>0</v>
      </c>
      <c r="AA27" s="81">
        <v>0</v>
      </c>
      <c r="AB27" s="81">
        <f t="shared" si="10"/>
        <v>0</v>
      </c>
      <c r="AC27" s="42">
        <f t="shared" si="11"/>
        <v>0</v>
      </c>
      <c r="AD27" s="80">
        <v>5289451</v>
      </c>
      <c r="AE27" s="81">
        <v>605621</v>
      </c>
      <c r="AF27" s="81">
        <f t="shared" si="12"/>
        <v>5895072</v>
      </c>
      <c r="AG27" s="42">
        <f t="shared" si="13"/>
        <v>0.13928305472573482</v>
      </c>
      <c r="AH27" s="42">
        <f t="shared" si="14"/>
        <v>-1</v>
      </c>
      <c r="AI27" s="14">
        <v>42324402</v>
      </c>
      <c r="AJ27" s="14">
        <v>42324402</v>
      </c>
      <c r="AK27" s="14">
        <v>5895072</v>
      </c>
      <c r="AL27" s="14"/>
    </row>
    <row r="28" spans="1:38" s="15" customFormat="1" ht="12.75">
      <c r="A28" s="31" t="s">
        <v>96</v>
      </c>
      <c r="B28" s="132" t="s">
        <v>128</v>
      </c>
      <c r="C28" s="41" t="s">
        <v>129</v>
      </c>
      <c r="D28" s="80">
        <v>0</v>
      </c>
      <c r="E28" s="81">
        <v>0</v>
      </c>
      <c r="F28" s="82">
        <f t="shared" si="0"/>
        <v>0</v>
      </c>
      <c r="G28" s="80">
        <v>0</v>
      </c>
      <c r="H28" s="81">
        <v>0</v>
      </c>
      <c r="I28" s="83">
        <f t="shared" si="1"/>
        <v>0</v>
      </c>
      <c r="J28" s="80">
        <v>0</v>
      </c>
      <c r="K28" s="81">
        <v>0</v>
      </c>
      <c r="L28" s="81">
        <f t="shared" si="2"/>
        <v>0</v>
      </c>
      <c r="M28" s="42">
        <f t="shared" si="3"/>
        <v>0</v>
      </c>
      <c r="N28" s="108">
        <v>0</v>
      </c>
      <c r="O28" s="109">
        <v>0</v>
      </c>
      <c r="P28" s="110">
        <f t="shared" si="4"/>
        <v>0</v>
      </c>
      <c r="Q28" s="42">
        <f t="shared" si="5"/>
        <v>0</v>
      </c>
      <c r="R28" s="108">
        <v>0</v>
      </c>
      <c r="S28" s="110">
        <v>0</v>
      </c>
      <c r="T28" s="110">
        <f t="shared" si="6"/>
        <v>0</v>
      </c>
      <c r="U28" s="42">
        <f t="shared" si="7"/>
        <v>0</v>
      </c>
      <c r="V28" s="108">
        <v>0</v>
      </c>
      <c r="W28" s="110">
        <v>0</v>
      </c>
      <c r="X28" s="110">
        <f t="shared" si="8"/>
        <v>0</v>
      </c>
      <c r="Y28" s="42">
        <f t="shared" si="9"/>
        <v>0</v>
      </c>
      <c r="Z28" s="80">
        <v>0</v>
      </c>
      <c r="AA28" s="81">
        <v>0</v>
      </c>
      <c r="AB28" s="81">
        <f t="shared" si="10"/>
        <v>0</v>
      </c>
      <c r="AC28" s="42">
        <f t="shared" si="11"/>
        <v>0</v>
      </c>
      <c r="AD28" s="80">
        <v>15728827</v>
      </c>
      <c r="AE28" s="81">
        <v>0</v>
      </c>
      <c r="AF28" s="81">
        <f t="shared" si="12"/>
        <v>15728827</v>
      </c>
      <c r="AG28" s="42">
        <f t="shared" si="13"/>
        <v>0.1393061143604272</v>
      </c>
      <c r="AH28" s="42">
        <f t="shared" si="14"/>
        <v>-1</v>
      </c>
      <c r="AI28" s="14">
        <v>112908375</v>
      </c>
      <c r="AJ28" s="14">
        <v>112908375</v>
      </c>
      <c r="AK28" s="14">
        <v>15728827</v>
      </c>
      <c r="AL28" s="14"/>
    </row>
    <row r="29" spans="1:38" s="15" customFormat="1" ht="12.75">
      <c r="A29" s="31" t="s">
        <v>96</v>
      </c>
      <c r="B29" s="132" t="s">
        <v>130</v>
      </c>
      <c r="C29" s="41" t="s">
        <v>131</v>
      </c>
      <c r="D29" s="80">
        <v>0</v>
      </c>
      <c r="E29" s="81">
        <v>0</v>
      </c>
      <c r="F29" s="82">
        <f t="shared" si="0"/>
        <v>0</v>
      </c>
      <c r="G29" s="80">
        <v>0</v>
      </c>
      <c r="H29" s="81">
        <v>0</v>
      </c>
      <c r="I29" s="83">
        <f t="shared" si="1"/>
        <v>0</v>
      </c>
      <c r="J29" s="80">
        <v>0</v>
      </c>
      <c r="K29" s="81">
        <v>0</v>
      </c>
      <c r="L29" s="81">
        <f t="shared" si="2"/>
        <v>0</v>
      </c>
      <c r="M29" s="42">
        <f t="shared" si="3"/>
        <v>0</v>
      </c>
      <c r="N29" s="108">
        <v>0</v>
      </c>
      <c r="O29" s="109">
        <v>0</v>
      </c>
      <c r="P29" s="110">
        <f t="shared" si="4"/>
        <v>0</v>
      </c>
      <c r="Q29" s="42">
        <f t="shared" si="5"/>
        <v>0</v>
      </c>
      <c r="R29" s="108">
        <v>0</v>
      </c>
      <c r="S29" s="110">
        <v>0</v>
      </c>
      <c r="T29" s="110">
        <f t="shared" si="6"/>
        <v>0</v>
      </c>
      <c r="U29" s="42">
        <f t="shared" si="7"/>
        <v>0</v>
      </c>
      <c r="V29" s="108">
        <v>0</v>
      </c>
      <c r="W29" s="110">
        <v>0</v>
      </c>
      <c r="X29" s="110">
        <f t="shared" si="8"/>
        <v>0</v>
      </c>
      <c r="Y29" s="42">
        <f t="shared" si="9"/>
        <v>0</v>
      </c>
      <c r="Z29" s="80">
        <v>0</v>
      </c>
      <c r="AA29" s="81">
        <v>0</v>
      </c>
      <c r="AB29" s="81">
        <f t="shared" si="10"/>
        <v>0</v>
      </c>
      <c r="AC29" s="42">
        <f t="shared" si="11"/>
        <v>0</v>
      </c>
      <c r="AD29" s="80">
        <v>12565940</v>
      </c>
      <c r="AE29" s="81">
        <v>0</v>
      </c>
      <c r="AF29" s="81">
        <f t="shared" si="12"/>
        <v>12565940</v>
      </c>
      <c r="AG29" s="42">
        <f t="shared" si="13"/>
        <v>0.3246385453147557</v>
      </c>
      <c r="AH29" s="42">
        <f t="shared" si="14"/>
        <v>-1</v>
      </c>
      <c r="AI29" s="14">
        <v>38707480</v>
      </c>
      <c r="AJ29" s="14">
        <v>38707480</v>
      </c>
      <c r="AK29" s="14">
        <v>12565940</v>
      </c>
      <c r="AL29" s="14"/>
    </row>
    <row r="30" spans="1:38" s="15" customFormat="1" ht="12.75">
      <c r="A30" s="31" t="s">
        <v>115</v>
      </c>
      <c r="B30" s="132" t="s">
        <v>132</v>
      </c>
      <c r="C30" s="41" t="s">
        <v>133</v>
      </c>
      <c r="D30" s="80">
        <v>641613922</v>
      </c>
      <c r="E30" s="81">
        <v>248603250</v>
      </c>
      <c r="F30" s="82">
        <f t="shared" si="0"/>
        <v>890217172</v>
      </c>
      <c r="G30" s="80">
        <v>641613922</v>
      </c>
      <c r="H30" s="81">
        <v>248603250</v>
      </c>
      <c r="I30" s="83">
        <f t="shared" si="1"/>
        <v>890217172</v>
      </c>
      <c r="J30" s="80">
        <v>71142150</v>
      </c>
      <c r="K30" s="81">
        <v>34721015</v>
      </c>
      <c r="L30" s="81">
        <f t="shared" si="2"/>
        <v>105863165</v>
      </c>
      <c r="M30" s="42">
        <f t="shared" si="3"/>
        <v>0.11891835872157272</v>
      </c>
      <c r="N30" s="108">
        <v>0</v>
      </c>
      <c r="O30" s="109">
        <v>0</v>
      </c>
      <c r="P30" s="110">
        <f t="shared" si="4"/>
        <v>0</v>
      </c>
      <c r="Q30" s="42">
        <f t="shared" si="5"/>
        <v>0</v>
      </c>
      <c r="R30" s="108">
        <v>0</v>
      </c>
      <c r="S30" s="110">
        <v>0</v>
      </c>
      <c r="T30" s="110">
        <f t="shared" si="6"/>
        <v>0</v>
      </c>
      <c r="U30" s="42">
        <f t="shared" si="7"/>
        <v>0</v>
      </c>
      <c r="V30" s="108">
        <v>0</v>
      </c>
      <c r="W30" s="110">
        <v>0</v>
      </c>
      <c r="X30" s="110">
        <f t="shared" si="8"/>
        <v>0</v>
      </c>
      <c r="Y30" s="42">
        <f t="shared" si="9"/>
        <v>0</v>
      </c>
      <c r="Z30" s="80">
        <v>71142150</v>
      </c>
      <c r="AA30" s="81">
        <v>34721015</v>
      </c>
      <c r="AB30" s="81">
        <f t="shared" si="10"/>
        <v>105863165</v>
      </c>
      <c r="AC30" s="42">
        <f t="shared" si="11"/>
        <v>0.11891835872157272</v>
      </c>
      <c r="AD30" s="80">
        <v>75619602</v>
      </c>
      <c r="AE30" s="81">
        <v>36027366</v>
      </c>
      <c r="AF30" s="81">
        <f t="shared" si="12"/>
        <v>111646968</v>
      </c>
      <c r="AG30" s="42">
        <f t="shared" si="13"/>
        <v>0.23076420960941285</v>
      </c>
      <c r="AH30" s="42">
        <f t="shared" si="14"/>
        <v>-0.051804389349829894</v>
      </c>
      <c r="AI30" s="14">
        <v>483814055</v>
      </c>
      <c r="AJ30" s="14">
        <v>483814055</v>
      </c>
      <c r="AK30" s="14">
        <v>111646968</v>
      </c>
      <c r="AL30" s="14"/>
    </row>
    <row r="31" spans="1:38" s="60" customFormat="1" ht="12.75">
      <c r="A31" s="64"/>
      <c r="B31" s="65" t="s">
        <v>610</v>
      </c>
      <c r="C31" s="34"/>
      <c r="D31" s="84">
        <f>SUM(D22:D30)</f>
        <v>3446340221</v>
      </c>
      <c r="E31" s="85">
        <f>SUM(E22:E30)</f>
        <v>1263887342</v>
      </c>
      <c r="F31" s="86">
        <f t="shared" si="0"/>
        <v>4710227563</v>
      </c>
      <c r="G31" s="84">
        <f>SUM(G22:G30)</f>
        <v>3446340221</v>
      </c>
      <c r="H31" s="85">
        <f>SUM(H22:H30)</f>
        <v>1263887342</v>
      </c>
      <c r="I31" s="86">
        <f t="shared" si="1"/>
        <v>4710227563</v>
      </c>
      <c r="J31" s="84">
        <f>SUM(J22:J30)</f>
        <v>593347309</v>
      </c>
      <c r="K31" s="85">
        <f>SUM(K22:K30)</f>
        <v>65780205</v>
      </c>
      <c r="L31" s="85">
        <f t="shared" si="2"/>
        <v>659127514</v>
      </c>
      <c r="M31" s="46">
        <f t="shared" si="3"/>
        <v>0.13993538638719058</v>
      </c>
      <c r="N31" s="114">
        <f>SUM(N22:N30)</f>
        <v>0</v>
      </c>
      <c r="O31" s="115">
        <f>SUM(O22:O30)</f>
        <v>0</v>
      </c>
      <c r="P31" s="116">
        <f t="shared" si="4"/>
        <v>0</v>
      </c>
      <c r="Q31" s="46">
        <f t="shared" si="5"/>
        <v>0</v>
      </c>
      <c r="R31" s="114">
        <f>SUM(R22:R30)</f>
        <v>0</v>
      </c>
      <c r="S31" s="116">
        <f>SUM(S22:S30)</f>
        <v>0</v>
      </c>
      <c r="T31" s="116">
        <f t="shared" si="6"/>
        <v>0</v>
      </c>
      <c r="U31" s="46">
        <f t="shared" si="7"/>
        <v>0</v>
      </c>
      <c r="V31" s="114">
        <f>SUM(V22:V30)</f>
        <v>0</v>
      </c>
      <c r="W31" s="116">
        <f>SUM(W22:W30)</f>
        <v>0</v>
      </c>
      <c r="X31" s="116">
        <f t="shared" si="8"/>
        <v>0</v>
      </c>
      <c r="Y31" s="46">
        <f t="shared" si="9"/>
        <v>0</v>
      </c>
      <c r="Z31" s="84">
        <f>SUM(Z22:Z30)</f>
        <v>593347309</v>
      </c>
      <c r="AA31" s="85">
        <f>SUM(AA22:AA30)</f>
        <v>65780205</v>
      </c>
      <c r="AB31" s="85">
        <f t="shared" si="10"/>
        <v>659127514</v>
      </c>
      <c r="AC31" s="46">
        <f t="shared" si="11"/>
        <v>0.13993538638719058</v>
      </c>
      <c r="AD31" s="84">
        <f>SUM(AD22:AD30)</f>
        <v>537702317</v>
      </c>
      <c r="AE31" s="85">
        <f>SUM(AE22:AE30)</f>
        <v>82744894</v>
      </c>
      <c r="AF31" s="85">
        <f t="shared" si="12"/>
        <v>620447211</v>
      </c>
      <c r="AG31" s="46">
        <f t="shared" si="13"/>
        <v>0.15235528613097044</v>
      </c>
      <c r="AH31" s="46">
        <f t="shared" si="14"/>
        <v>0.06234261725128465</v>
      </c>
      <c r="AI31" s="66">
        <f>SUM(AI22:AI30)</f>
        <v>4072370751</v>
      </c>
      <c r="AJ31" s="66">
        <f>SUM(AJ22:AJ30)</f>
        <v>3996668217</v>
      </c>
      <c r="AK31" s="66">
        <f>SUM(AK22:AK30)</f>
        <v>620447211</v>
      </c>
      <c r="AL31" s="66"/>
    </row>
    <row r="32" spans="1:38" s="15" customFormat="1" ht="12.75">
      <c r="A32" s="31" t="s">
        <v>96</v>
      </c>
      <c r="B32" s="132" t="s">
        <v>134</v>
      </c>
      <c r="C32" s="41" t="s">
        <v>135</v>
      </c>
      <c r="D32" s="80">
        <v>0</v>
      </c>
      <c r="E32" s="81">
        <v>0</v>
      </c>
      <c r="F32" s="82">
        <f t="shared" si="0"/>
        <v>0</v>
      </c>
      <c r="G32" s="80">
        <v>0</v>
      </c>
      <c r="H32" s="81">
        <v>0</v>
      </c>
      <c r="I32" s="83">
        <f t="shared" si="1"/>
        <v>0</v>
      </c>
      <c r="J32" s="80">
        <v>0</v>
      </c>
      <c r="K32" s="81">
        <v>0</v>
      </c>
      <c r="L32" s="81">
        <f t="shared" si="2"/>
        <v>0</v>
      </c>
      <c r="M32" s="42">
        <f t="shared" si="3"/>
        <v>0</v>
      </c>
      <c r="N32" s="108">
        <v>0</v>
      </c>
      <c r="O32" s="109">
        <v>0</v>
      </c>
      <c r="P32" s="110">
        <f t="shared" si="4"/>
        <v>0</v>
      </c>
      <c r="Q32" s="42">
        <f t="shared" si="5"/>
        <v>0</v>
      </c>
      <c r="R32" s="108">
        <v>0</v>
      </c>
      <c r="S32" s="110">
        <v>0</v>
      </c>
      <c r="T32" s="110">
        <f t="shared" si="6"/>
        <v>0</v>
      </c>
      <c r="U32" s="42">
        <f t="shared" si="7"/>
        <v>0</v>
      </c>
      <c r="V32" s="108">
        <v>0</v>
      </c>
      <c r="W32" s="110">
        <v>0</v>
      </c>
      <c r="X32" s="110">
        <f t="shared" si="8"/>
        <v>0</v>
      </c>
      <c r="Y32" s="42">
        <f t="shared" si="9"/>
        <v>0</v>
      </c>
      <c r="Z32" s="80">
        <v>0</v>
      </c>
      <c r="AA32" s="81">
        <v>0</v>
      </c>
      <c r="AB32" s="81">
        <f t="shared" si="10"/>
        <v>0</v>
      </c>
      <c r="AC32" s="42">
        <f t="shared" si="11"/>
        <v>0</v>
      </c>
      <c r="AD32" s="80">
        <v>17059724</v>
      </c>
      <c r="AE32" s="81">
        <v>0</v>
      </c>
      <c r="AF32" s="81">
        <f t="shared" si="12"/>
        <v>17059724</v>
      </c>
      <c r="AG32" s="42">
        <f t="shared" si="13"/>
        <v>0.1678387893562749</v>
      </c>
      <c r="AH32" s="42">
        <f t="shared" si="14"/>
        <v>-1</v>
      </c>
      <c r="AI32" s="14">
        <v>101643512</v>
      </c>
      <c r="AJ32" s="14">
        <v>101643512</v>
      </c>
      <c r="AK32" s="14">
        <v>17059724</v>
      </c>
      <c r="AL32" s="14"/>
    </row>
    <row r="33" spans="1:38" s="15" customFormat="1" ht="12.75">
      <c r="A33" s="31" t="s">
        <v>96</v>
      </c>
      <c r="B33" s="132" t="s">
        <v>136</v>
      </c>
      <c r="C33" s="41" t="s">
        <v>137</v>
      </c>
      <c r="D33" s="80">
        <v>0</v>
      </c>
      <c r="E33" s="81">
        <v>0</v>
      </c>
      <c r="F33" s="82">
        <f t="shared" si="0"/>
        <v>0</v>
      </c>
      <c r="G33" s="80">
        <v>0</v>
      </c>
      <c r="H33" s="81">
        <v>0</v>
      </c>
      <c r="I33" s="83">
        <f t="shared" si="1"/>
        <v>0</v>
      </c>
      <c r="J33" s="80">
        <v>0</v>
      </c>
      <c r="K33" s="81">
        <v>0</v>
      </c>
      <c r="L33" s="81">
        <f t="shared" si="2"/>
        <v>0</v>
      </c>
      <c r="M33" s="42">
        <f t="shared" si="3"/>
        <v>0</v>
      </c>
      <c r="N33" s="108">
        <v>0</v>
      </c>
      <c r="O33" s="109">
        <v>0</v>
      </c>
      <c r="P33" s="110">
        <f t="shared" si="4"/>
        <v>0</v>
      </c>
      <c r="Q33" s="42">
        <f t="shared" si="5"/>
        <v>0</v>
      </c>
      <c r="R33" s="108">
        <v>0</v>
      </c>
      <c r="S33" s="110">
        <v>0</v>
      </c>
      <c r="T33" s="110">
        <f t="shared" si="6"/>
        <v>0</v>
      </c>
      <c r="U33" s="42">
        <f t="shared" si="7"/>
        <v>0</v>
      </c>
      <c r="V33" s="108">
        <v>0</v>
      </c>
      <c r="W33" s="110">
        <v>0</v>
      </c>
      <c r="X33" s="110">
        <f t="shared" si="8"/>
        <v>0</v>
      </c>
      <c r="Y33" s="42">
        <f t="shared" si="9"/>
        <v>0</v>
      </c>
      <c r="Z33" s="80">
        <v>0</v>
      </c>
      <c r="AA33" s="81">
        <v>0</v>
      </c>
      <c r="AB33" s="81">
        <f t="shared" si="10"/>
        <v>0</v>
      </c>
      <c r="AC33" s="42">
        <f t="shared" si="11"/>
        <v>0</v>
      </c>
      <c r="AD33" s="80">
        <v>6997768</v>
      </c>
      <c r="AE33" s="81">
        <v>329622</v>
      </c>
      <c r="AF33" s="81">
        <f t="shared" si="12"/>
        <v>7327390</v>
      </c>
      <c r="AG33" s="42">
        <f t="shared" si="13"/>
        <v>0.17152271479390466</v>
      </c>
      <c r="AH33" s="42">
        <f t="shared" si="14"/>
        <v>-1</v>
      </c>
      <c r="AI33" s="14">
        <v>42719648</v>
      </c>
      <c r="AJ33" s="14">
        <v>108047645</v>
      </c>
      <c r="AK33" s="14">
        <v>7327390</v>
      </c>
      <c r="AL33" s="14"/>
    </row>
    <row r="34" spans="1:38" s="15" customFormat="1" ht="12.75">
      <c r="A34" s="31" t="s">
        <v>96</v>
      </c>
      <c r="B34" s="132" t="s">
        <v>138</v>
      </c>
      <c r="C34" s="41" t="s">
        <v>139</v>
      </c>
      <c r="D34" s="80">
        <v>0</v>
      </c>
      <c r="E34" s="81">
        <v>0</v>
      </c>
      <c r="F34" s="82">
        <f t="shared" si="0"/>
        <v>0</v>
      </c>
      <c r="G34" s="80">
        <v>0</v>
      </c>
      <c r="H34" s="81">
        <v>0</v>
      </c>
      <c r="I34" s="83">
        <f t="shared" si="1"/>
        <v>0</v>
      </c>
      <c r="J34" s="80">
        <v>8991467</v>
      </c>
      <c r="K34" s="81">
        <v>0</v>
      </c>
      <c r="L34" s="81">
        <f t="shared" si="2"/>
        <v>8991467</v>
      </c>
      <c r="M34" s="42">
        <f t="shared" si="3"/>
        <v>0</v>
      </c>
      <c r="N34" s="108">
        <v>0</v>
      </c>
      <c r="O34" s="109">
        <v>0</v>
      </c>
      <c r="P34" s="110">
        <f t="shared" si="4"/>
        <v>0</v>
      </c>
      <c r="Q34" s="42">
        <f t="shared" si="5"/>
        <v>0</v>
      </c>
      <c r="R34" s="108">
        <v>0</v>
      </c>
      <c r="S34" s="110">
        <v>0</v>
      </c>
      <c r="T34" s="110">
        <f t="shared" si="6"/>
        <v>0</v>
      </c>
      <c r="U34" s="42">
        <f t="shared" si="7"/>
        <v>0</v>
      </c>
      <c r="V34" s="108">
        <v>0</v>
      </c>
      <c r="W34" s="110">
        <v>0</v>
      </c>
      <c r="X34" s="110">
        <f t="shared" si="8"/>
        <v>0</v>
      </c>
      <c r="Y34" s="42">
        <f t="shared" si="9"/>
        <v>0</v>
      </c>
      <c r="Z34" s="80">
        <v>8991467</v>
      </c>
      <c r="AA34" s="81">
        <v>0</v>
      </c>
      <c r="AB34" s="81">
        <f t="shared" si="10"/>
        <v>8991467</v>
      </c>
      <c r="AC34" s="42">
        <f t="shared" si="11"/>
        <v>0</v>
      </c>
      <c r="AD34" s="80">
        <v>3969747</v>
      </c>
      <c r="AE34" s="81">
        <v>75887</v>
      </c>
      <c r="AF34" s="81">
        <f t="shared" si="12"/>
        <v>4045634</v>
      </c>
      <c r="AG34" s="42">
        <f t="shared" si="13"/>
        <v>0.17408749096618908</v>
      </c>
      <c r="AH34" s="42">
        <f t="shared" si="14"/>
        <v>1.2225112306254102</v>
      </c>
      <c r="AI34" s="14">
        <v>23239085</v>
      </c>
      <c r="AJ34" s="14">
        <v>23239085</v>
      </c>
      <c r="AK34" s="14">
        <v>4045634</v>
      </c>
      <c r="AL34" s="14"/>
    </row>
    <row r="35" spans="1:38" s="15" customFormat="1" ht="12.75">
      <c r="A35" s="31" t="s">
        <v>96</v>
      </c>
      <c r="B35" s="132" t="s">
        <v>140</v>
      </c>
      <c r="C35" s="41" t="s">
        <v>141</v>
      </c>
      <c r="D35" s="80">
        <v>331651891</v>
      </c>
      <c r="E35" s="81">
        <v>72332312</v>
      </c>
      <c r="F35" s="82">
        <f t="shared" si="0"/>
        <v>403984203</v>
      </c>
      <c r="G35" s="80">
        <v>331651891</v>
      </c>
      <c r="H35" s="81">
        <v>72332312</v>
      </c>
      <c r="I35" s="83">
        <f t="shared" si="1"/>
        <v>403984203</v>
      </c>
      <c r="J35" s="80">
        <v>83006781</v>
      </c>
      <c r="K35" s="81">
        <v>8918629</v>
      </c>
      <c r="L35" s="81">
        <f t="shared" si="2"/>
        <v>91925410</v>
      </c>
      <c r="M35" s="42">
        <f t="shared" si="3"/>
        <v>0.22754704099160036</v>
      </c>
      <c r="N35" s="108">
        <v>0</v>
      </c>
      <c r="O35" s="109">
        <v>0</v>
      </c>
      <c r="P35" s="110">
        <f t="shared" si="4"/>
        <v>0</v>
      </c>
      <c r="Q35" s="42">
        <f t="shared" si="5"/>
        <v>0</v>
      </c>
      <c r="R35" s="108">
        <v>0</v>
      </c>
      <c r="S35" s="110">
        <v>0</v>
      </c>
      <c r="T35" s="110">
        <f t="shared" si="6"/>
        <v>0</v>
      </c>
      <c r="U35" s="42">
        <f t="shared" si="7"/>
        <v>0</v>
      </c>
      <c r="V35" s="108">
        <v>0</v>
      </c>
      <c r="W35" s="110">
        <v>0</v>
      </c>
      <c r="X35" s="110">
        <f t="shared" si="8"/>
        <v>0</v>
      </c>
      <c r="Y35" s="42">
        <f t="shared" si="9"/>
        <v>0</v>
      </c>
      <c r="Z35" s="80">
        <v>83006781</v>
      </c>
      <c r="AA35" s="81">
        <v>8918629</v>
      </c>
      <c r="AB35" s="81">
        <f t="shared" si="10"/>
        <v>91925410</v>
      </c>
      <c r="AC35" s="42">
        <f t="shared" si="11"/>
        <v>0.22754704099160036</v>
      </c>
      <c r="AD35" s="80">
        <v>65405801</v>
      </c>
      <c r="AE35" s="81">
        <v>11906906</v>
      </c>
      <c r="AF35" s="81">
        <f t="shared" si="12"/>
        <v>77312707</v>
      </c>
      <c r="AG35" s="42">
        <f t="shared" si="13"/>
        <v>0.21731449491291074</v>
      </c>
      <c r="AH35" s="42">
        <f t="shared" si="14"/>
        <v>0.1890077785014046</v>
      </c>
      <c r="AI35" s="14">
        <v>355764152</v>
      </c>
      <c r="AJ35" s="14">
        <v>365205725</v>
      </c>
      <c r="AK35" s="14">
        <v>77312707</v>
      </c>
      <c r="AL35" s="14"/>
    </row>
    <row r="36" spans="1:38" s="15" customFormat="1" ht="12.75">
      <c r="A36" s="31" t="s">
        <v>96</v>
      </c>
      <c r="B36" s="132" t="s">
        <v>142</v>
      </c>
      <c r="C36" s="41" t="s">
        <v>143</v>
      </c>
      <c r="D36" s="80">
        <v>0</v>
      </c>
      <c r="E36" s="81">
        <v>0</v>
      </c>
      <c r="F36" s="82">
        <f t="shared" si="0"/>
        <v>0</v>
      </c>
      <c r="G36" s="80">
        <v>0</v>
      </c>
      <c r="H36" s="81">
        <v>0</v>
      </c>
      <c r="I36" s="83">
        <f t="shared" si="1"/>
        <v>0</v>
      </c>
      <c r="J36" s="80">
        <v>0</v>
      </c>
      <c r="K36" s="81">
        <v>0</v>
      </c>
      <c r="L36" s="81">
        <f t="shared" si="2"/>
        <v>0</v>
      </c>
      <c r="M36" s="42">
        <f t="shared" si="3"/>
        <v>0</v>
      </c>
      <c r="N36" s="108">
        <v>0</v>
      </c>
      <c r="O36" s="109">
        <v>0</v>
      </c>
      <c r="P36" s="110">
        <f t="shared" si="4"/>
        <v>0</v>
      </c>
      <c r="Q36" s="42">
        <f t="shared" si="5"/>
        <v>0</v>
      </c>
      <c r="R36" s="108">
        <v>0</v>
      </c>
      <c r="S36" s="110">
        <v>0</v>
      </c>
      <c r="T36" s="110">
        <f t="shared" si="6"/>
        <v>0</v>
      </c>
      <c r="U36" s="42">
        <f t="shared" si="7"/>
        <v>0</v>
      </c>
      <c r="V36" s="108">
        <v>0</v>
      </c>
      <c r="W36" s="110">
        <v>0</v>
      </c>
      <c r="X36" s="110">
        <f t="shared" si="8"/>
        <v>0</v>
      </c>
      <c r="Y36" s="42">
        <f t="shared" si="9"/>
        <v>0</v>
      </c>
      <c r="Z36" s="80">
        <v>0</v>
      </c>
      <c r="AA36" s="81">
        <v>0</v>
      </c>
      <c r="AB36" s="81">
        <f t="shared" si="10"/>
        <v>0</v>
      </c>
      <c r="AC36" s="42">
        <f t="shared" si="11"/>
        <v>0</v>
      </c>
      <c r="AD36" s="80">
        <v>18512890</v>
      </c>
      <c r="AE36" s="81">
        <v>4583846</v>
      </c>
      <c r="AF36" s="81">
        <f t="shared" si="12"/>
        <v>23096736</v>
      </c>
      <c r="AG36" s="42">
        <f t="shared" si="13"/>
        <v>0.2816521003295832</v>
      </c>
      <c r="AH36" s="42">
        <f t="shared" si="14"/>
        <v>-1</v>
      </c>
      <c r="AI36" s="14">
        <v>82004487</v>
      </c>
      <c r="AJ36" s="14">
        <v>111695760</v>
      </c>
      <c r="AK36" s="14">
        <v>23096736</v>
      </c>
      <c r="AL36" s="14"/>
    </row>
    <row r="37" spans="1:38" s="15" customFormat="1" ht="12.75">
      <c r="A37" s="31" t="s">
        <v>96</v>
      </c>
      <c r="B37" s="132" t="s">
        <v>144</v>
      </c>
      <c r="C37" s="41" t="s">
        <v>145</v>
      </c>
      <c r="D37" s="80">
        <v>0</v>
      </c>
      <c r="E37" s="81">
        <v>0</v>
      </c>
      <c r="F37" s="82">
        <f t="shared" si="0"/>
        <v>0</v>
      </c>
      <c r="G37" s="80">
        <v>0</v>
      </c>
      <c r="H37" s="81">
        <v>0</v>
      </c>
      <c r="I37" s="83">
        <f t="shared" si="1"/>
        <v>0</v>
      </c>
      <c r="J37" s="80">
        <v>0</v>
      </c>
      <c r="K37" s="81">
        <v>0</v>
      </c>
      <c r="L37" s="81">
        <f t="shared" si="2"/>
        <v>0</v>
      </c>
      <c r="M37" s="42">
        <f t="shared" si="3"/>
        <v>0</v>
      </c>
      <c r="N37" s="108">
        <v>0</v>
      </c>
      <c r="O37" s="109">
        <v>0</v>
      </c>
      <c r="P37" s="110">
        <f t="shared" si="4"/>
        <v>0</v>
      </c>
      <c r="Q37" s="42">
        <f t="shared" si="5"/>
        <v>0</v>
      </c>
      <c r="R37" s="108">
        <v>0</v>
      </c>
      <c r="S37" s="110">
        <v>0</v>
      </c>
      <c r="T37" s="110">
        <f t="shared" si="6"/>
        <v>0</v>
      </c>
      <c r="U37" s="42">
        <f t="shared" si="7"/>
        <v>0</v>
      </c>
      <c r="V37" s="108">
        <v>0</v>
      </c>
      <c r="W37" s="110">
        <v>0</v>
      </c>
      <c r="X37" s="110">
        <f t="shared" si="8"/>
        <v>0</v>
      </c>
      <c r="Y37" s="42">
        <f t="shared" si="9"/>
        <v>0</v>
      </c>
      <c r="Z37" s="80">
        <v>0</v>
      </c>
      <c r="AA37" s="81">
        <v>0</v>
      </c>
      <c r="AB37" s="81">
        <f t="shared" si="10"/>
        <v>0</v>
      </c>
      <c r="AC37" s="42">
        <f t="shared" si="11"/>
        <v>0</v>
      </c>
      <c r="AD37" s="80">
        <v>11808379</v>
      </c>
      <c r="AE37" s="81">
        <v>2058692</v>
      </c>
      <c r="AF37" s="81">
        <f t="shared" si="12"/>
        <v>13867071</v>
      </c>
      <c r="AG37" s="42">
        <f t="shared" si="13"/>
        <v>0.14631567165449985</v>
      </c>
      <c r="AH37" s="42">
        <f t="shared" si="14"/>
        <v>-1</v>
      </c>
      <c r="AI37" s="14">
        <v>94775022</v>
      </c>
      <c r="AJ37" s="14">
        <v>94775022</v>
      </c>
      <c r="AK37" s="14">
        <v>13867071</v>
      </c>
      <c r="AL37" s="14"/>
    </row>
    <row r="38" spans="1:38" s="15" customFormat="1" ht="12.75">
      <c r="A38" s="31" t="s">
        <v>96</v>
      </c>
      <c r="B38" s="132" t="s">
        <v>146</v>
      </c>
      <c r="C38" s="41" t="s">
        <v>147</v>
      </c>
      <c r="D38" s="80">
        <v>0</v>
      </c>
      <c r="E38" s="81">
        <v>0</v>
      </c>
      <c r="F38" s="82">
        <f t="shared" si="0"/>
        <v>0</v>
      </c>
      <c r="G38" s="80">
        <v>0</v>
      </c>
      <c r="H38" s="81">
        <v>0</v>
      </c>
      <c r="I38" s="83">
        <f t="shared" si="1"/>
        <v>0</v>
      </c>
      <c r="J38" s="80">
        <v>0</v>
      </c>
      <c r="K38" s="81">
        <v>0</v>
      </c>
      <c r="L38" s="81">
        <f t="shared" si="2"/>
        <v>0</v>
      </c>
      <c r="M38" s="42">
        <f t="shared" si="3"/>
        <v>0</v>
      </c>
      <c r="N38" s="108">
        <v>0</v>
      </c>
      <c r="O38" s="109">
        <v>0</v>
      </c>
      <c r="P38" s="110">
        <f t="shared" si="4"/>
        <v>0</v>
      </c>
      <c r="Q38" s="42">
        <f t="shared" si="5"/>
        <v>0</v>
      </c>
      <c r="R38" s="108">
        <v>0</v>
      </c>
      <c r="S38" s="110">
        <v>0</v>
      </c>
      <c r="T38" s="110">
        <f t="shared" si="6"/>
        <v>0</v>
      </c>
      <c r="U38" s="42">
        <f t="shared" si="7"/>
        <v>0</v>
      </c>
      <c r="V38" s="108">
        <v>0</v>
      </c>
      <c r="W38" s="110">
        <v>0</v>
      </c>
      <c r="X38" s="110">
        <f t="shared" si="8"/>
        <v>0</v>
      </c>
      <c r="Y38" s="42">
        <f t="shared" si="9"/>
        <v>0</v>
      </c>
      <c r="Z38" s="80">
        <v>0</v>
      </c>
      <c r="AA38" s="81">
        <v>0</v>
      </c>
      <c r="AB38" s="81">
        <f t="shared" si="10"/>
        <v>0</v>
      </c>
      <c r="AC38" s="42">
        <f t="shared" si="11"/>
        <v>0</v>
      </c>
      <c r="AD38" s="80">
        <v>8114309</v>
      </c>
      <c r="AE38" s="81">
        <v>0</v>
      </c>
      <c r="AF38" s="81">
        <f t="shared" si="12"/>
        <v>8114309</v>
      </c>
      <c r="AG38" s="42">
        <f t="shared" si="13"/>
        <v>0.12148930029050019</v>
      </c>
      <c r="AH38" s="42">
        <f t="shared" si="14"/>
        <v>-1</v>
      </c>
      <c r="AI38" s="14">
        <v>66790318</v>
      </c>
      <c r="AJ38" s="14">
        <v>69380793</v>
      </c>
      <c r="AK38" s="14">
        <v>8114309</v>
      </c>
      <c r="AL38" s="14"/>
    </row>
    <row r="39" spans="1:38" s="15" customFormat="1" ht="12.75">
      <c r="A39" s="31" t="s">
        <v>96</v>
      </c>
      <c r="B39" s="132" t="s">
        <v>148</v>
      </c>
      <c r="C39" s="41" t="s">
        <v>149</v>
      </c>
      <c r="D39" s="80">
        <v>0</v>
      </c>
      <c r="E39" s="81">
        <v>0</v>
      </c>
      <c r="F39" s="82">
        <f t="shared" si="0"/>
        <v>0</v>
      </c>
      <c r="G39" s="80">
        <v>0</v>
      </c>
      <c r="H39" s="81">
        <v>0</v>
      </c>
      <c r="I39" s="83">
        <f t="shared" si="1"/>
        <v>0</v>
      </c>
      <c r="J39" s="80">
        <v>0</v>
      </c>
      <c r="K39" s="81">
        <v>0</v>
      </c>
      <c r="L39" s="81">
        <f t="shared" si="2"/>
        <v>0</v>
      </c>
      <c r="M39" s="42">
        <f t="shared" si="3"/>
        <v>0</v>
      </c>
      <c r="N39" s="108">
        <v>0</v>
      </c>
      <c r="O39" s="109">
        <v>0</v>
      </c>
      <c r="P39" s="110">
        <f t="shared" si="4"/>
        <v>0</v>
      </c>
      <c r="Q39" s="42">
        <f t="shared" si="5"/>
        <v>0</v>
      </c>
      <c r="R39" s="108">
        <v>0</v>
      </c>
      <c r="S39" s="110">
        <v>0</v>
      </c>
      <c r="T39" s="110">
        <f t="shared" si="6"/>
        <v>0</v>
      </c>
      <c r="U39" s="42">
        <f t="shared" si="7"/>
        <v>0</v>
      </c>
      <c r="V39" s="108">
        <v>0</v>
      </c>
      <c r="W39" s="110">
        <v>0</v>
      </c>
      <c r="X39" s="110">
        <f t="shared" si="8"/>
        <v>0</v>
      </c>
      <c r="Y39" s="42">
        <f t="shared" si="9"/>
        <v>0</v>
      </c>
      <c r="Z39" s="80">
        <v>0</v>
      </c>
      <c r="AA39" s="81">
        <v>0</v>
      </c>
      <c r="AB39" s="81">
        <f t="shared" si="10"/>
        <v>0</v>
      </c>
      <c r="AC39" s="42">
        <f t="shared" si="11"/>
        <v>0</v>
      </c>
      <c r="AD39" s="80">
        <v>28823585</v>
      </c>
      <c r="AE39" s="81">
        <v>375844</v>
      </c>
      <c r="AF39" s="81">
        <f t="shared" si="12"/>
        <v>29199429</v>
      </c>
      <c r="AG39" s="42">
        <f t="shared" si="13"/>
        <v>0.5250347203979007</v>
      </c>
      <c r="AH39" s="42">
        <f t="shared" si="14"/>
        <v>-1</v>
      </c>
      <c r="AI39" s="14">
        <v>55614282</v>
      </c>
      <c r="AJ39" s="14">
        <v>55614282</v>
      </c>
      <c r="AK39" s="14">
        <v>29199429</v>
      </c>
      <c r="AL39" s="14"/>
    </row>
    <row r="40" spans="1:38" s="15" customFormat="1" ht="12.75">
      <c r="A40" s="31" t="s">
        <v>115</v>
      </c>
      <c r="B40" s="132" t="s">
        <v>150</v>
      </c>
      <c r="C40" s="41" t="s">
        <v>151</v>
      </c>
      <c r="D40" s="80">
        <v>0</v>
      </c>
      <c r="E40" s="81">
        <v>0</v>
      </c>
      <c r="F40" s="82">
        <f t="shared" si="0"/>
        <v>0</v>
      </c>
      <c r="G40" s="80">
        <v>0</v>
      </c>
      <c r="H40" s="81">
        <v>0</v>
      </c>
      <c r="I40" s="83">
        <f t="shared" si="1"/>
        <v>0</v>
      </c>
      <c r="J40" s="80">
        <v>0</v>
      </c>
      <c r="K40" s="81">
        <v>0</v>
      </c>
      <c r="L40" s="81">
        <f t="shared" si="2"/>
        <v>0</v>
      </c>
      <c r="M40" s="42">
        <f t="shared" si="3"/>
        <v>0</v>
      </c>
      <c r="N40" s="108">
        <v>0</v>
      </c>
      <c r="O40" s="109">
        <v>0</v>
      </c>
      <c r="P40" s="110">
        <f t="shared" si="4"/>
        <v>0</v>
      </c>
      <c r="Q40" s="42">
        <f t="shared" si="5"/>
        <v>0</v>
      </c>
      <c r="R40" s="108">
        <v>0</v>
      </c>
      <c r="S40" s="110">
        <v>0</v>
      </c>
      <c r="T40" s="110">
        <f t="shared" si="6"/>
        <v>0</v>
      </c>
      <c r="U40" s="42">
        <f t="shared" si="7"/>
        <v>0</v>
      </c>
      <c r="V40" s="108">
        <v>0</v>
      </c>
      <c r="W40" s="110">
        <v>0</v>
      </c>
      <c r="X40" s="110">
        <f t="shared" si="8"/>
        <v>0</v>
      </c>
      <c r="Y40" s="42">
        <f t="shared" si="9"/>
        <v>0</v>
      </c>
      <c r="Z40" s="80">
        <v>0</v>
      </c>
      <c r="AA40" s="81">
        <v>0</v>
      </c>
      <c r="AB40" s="81">
        <f t="shared" si="10"/>
        <v>0</v>
      </c>
      <c r="AC40" s="42">
        <f t="shared" si="11"/>
        <v>0</v>
      </c>
      <c r="AD40" s="80">
        <v>33595252</v>
      </c>
      <c r="AE40" s="81">
        <v>74075589</v>
      </c>
      <c r="AF40" s="81">
        <f t="shared" si="12"/>
        <v>107670841</v>
      </c>
      <c r="AG40" s="42">
        <f t="shared" si="13"/>
        <v>0.22587140389500038</v>
      </c>
      <c r="AH40" s="42">
        <f t="shared" si="14"/>
        <v>-1</v>
      </c>
      <c r="AI40" s="14">
        <v>476690892</v>
      </c>
      <c r="AJ40" s="14">
        <v>476690892</v>
      </c>
      <c r="AK40" s="14">
        <v>107670841</v>
      </c>
      <c r="AL40" s="14"/>
    </row>
    <row r="41" spans="1:38" s="60" customFormat="1" ht="12.75">
      <c r="A41" s="64"/>
      <c r="B41" s="65" t="s">
        <v>611</v>
      </c>
      <c r="C41" s="34"/>
      <c r="D41" s="84">
        <f>SUM(D32:D40)</f>
        <v>331651891</v>
      </c>
      <c r="E41" s="85">
        <f>SUM(E32:E40)</f>
        <v>72332312</v>
      </c>
      <c r="F41" s="86">
        <f t="shared" si="0"/>
        <v>403984203</v>
      </c>
      <c r="G41" s="84">
        <f>SUM(G32:G40)</f>
        <v>331651891</v>
      </c>
      <c r="H41" s="85">
        <f>SUM(H32:H40)</f>
        <v>72332312</v>
      </c>
      <c r="I41" s="86">
        <f t="shared" si="1"/>
        <v>403984203</v>
      </c>
      <c r="J41" s="84">
        <f>SUM(J32:J40)</f>
        <v>91998248</v>
      </c>
      <c r="K41" s="85">
        <f>SUM(K32:K40)</f>
        <v>8918629</v>
      </c>
      <c r="L41" s="85">
        <f t="shared" si="2"/>
        <v>100916877</v>
      </c>
      <c r="M41" s="46">
        <f t="shared" si="3"/>
        <v>0.24980401770808844</v>
      </c>
      <c r="N41" s="114">
        <f>SUM(N32:N40)</f>
        <v>0</v>
      </c>
      <c r="O41" s="115">
        <f>SUM(O32:O40)</f>
        <v>0</v>
      </c>
      <c r="P41" s="116">
        <f t="shared" si="4"/>
        <v>0</v>
      </c>
      <c r="Q41" s="46">
        <f t="shared" si="5"/>
        <v>0</v>
      </c>
      <c r="R41" s="114">
        <f>SUM(R32:R40)</f>
        <v>0</v>
      </c>
      <c r="S41" s="116">
        <f>SUM(S32:S40)</f>
        <v>0</v>
      </c>
      <c r="T41" s="116">
        <f t="shared" si="6"/>
        <v>0</v>
      </c>
      <c r="U41" s="46">
        <f t="shared" si="7"/>
        <v>0</v>
      </c>
      <c r="V41" s="114">
        <f>SUM(V32:V40)</f>
        <v>0</v>
      </c>
      <c r="W41" s="116">
        <f>SUM(W32:W40)</f>
        <v>0</v>
      </c>
      <c r="X41" s="116">
        <f t="shared" si="8"/>
        <v>0</v>
      </c>
      <c r="Y41" s="46">
        <f t="shared" si="9"/>
        <v>0</v>
      </c>
      <c r="Z41" s="84">
        <f>SUM(Z32:Z40)</f>
        <v>91998248</v>
      </c>
      <c r="AA41" s="85">
        <f>SUM(AA32:AA40)</f>
        <v>8918629</v>
      </c>
      <c r="AB41" s="85">
        <f t="shared" si="10"/>
        <v>100916877</v>
      </c>
      <c r="AC41" s="46">
        <f t="shared" si="11"/>
        <v>0.24980401770808844</v>
      </c>
      <c r="AD41" s="84">
        <f>SUM(AD32:AD40)</f>
        <v>194287455</v>
      </c>
      <c r="AE41" s="85">
        <f>SUM(AE32:AE40)</f>
        <v>93406386</v>
      </c>
      <c r="AF41" s="85">
        <f t="shared" si="12"/>
        <v>287693841</v>
      </c>
      <c r="AG41" s="46">
        <f t="shared" si="13"/>
        <v>0.22143216914336653</v>
      </c>
      <c r="AH41" s="46">
        <f t="shared" si="14"/>
        <v>-0.649221281035349</v>
      </c>
      <c r="AI41" s="66">
        <f>SUM(AI32:AI40)</f>
        <v>1299241398</v>
      </c>
      <c r="AJ41" s="66">
        <f>SUM(AJ32:AJ40)</f>
        <v>1406292716</v>
      </c>
      <c r="AK41" s="66">
        <f>SUM(AK32:AK40)</f>
        <v>287693841</v>
      </c>
      <c r="AL41" s="66"/>
    </row>
    <row r="42" spans="1:38" s="15" customFormat="1" ht="12.75">
      <c r="A42" s="31" t="s">
        <v>96</v>
      </c>
      <c r="B42" s="132" t="s">
        <v>152</v>
      </c>
      <c r="C42" s="41" t="s">
        <v>153</v>
      </c>
      <c r="D42" s="80">
        <v>0</v>
      </c>
      <c r="E42" s="81">
        <v>0</v>
      </c>
      <c r="F42" s="82">
        <f aca="true" t="shared" si="15" ref="F42:F61">$D42+$E42</f>
        <v>0</v>
      </c>
      <c r="G42" s="80">
        <v>0</v>
      </c>
      <c r="H42" s="81">
        <v>0</v>
      </c>
      <c r="I42" s="83">
        <f aca="true" t="shared" si="16" ref="I42:I61">$G42+$H42</f>
        <v>0</v>
      </c>
      <c r="J42" s="80">
        <v>0</v>
      </c>
      <c r="K42" s="81">
        <v>0</v>
      </c>
      <c r="L42" s="81">
        <f aca="true" t="shared" si="17" ref="L42:L61">$J42+$K42</f>
        <v>0</v>
      </c>
      <c r="M42" s="42">
        <f aca="true" t="shared" si="18" ref="M42:M61">IF($F42=0,0,$L42/$F42)</f>
        <v>0</v>
      </c>
      <c r="N42" s="108">
        <v>0</v>
      </c>
      <c r="O42" s="109">
        <v>0</v>
      </c>
      <c r="P42" s="110">
        <f aca="true" t="shared" si="19" ref="P42:P61">$N42+$O42</f>
        <v>0</v>
      </c>
      <c r="Q42" s="42">
        <f aca="true" t="shared" si="20" ref="Q42:Q61">IF($I42=0,0,$P42/$I42)</f>
        <v>0</v>
      </c>
      <c r="R42" s="108">
        <v>0</v>
      </c>
      <c r="S42" s="110">
        <v>0</v>
      </c>
      <c r="T42" s="110">
        <f aca="true" t="shared" si="21" ref="T42:T61">$R42+$S42</f>
        <v>0</v>
      </c>
      <c r="U42" s="42">
        <f aca="true" t="shared" si="22" ref="U42:U61">IF($I42=0,0,$T42/$I42)</f>
        <v>0</v>
      </c>
      <c r="V42" s="108">
        <v>0</v>
      </c>
      <c r="W42" s="110">
        <v>0</v>
      </c>
      <c r="X42" s="110">
        <f aca="true" t="shared" si="23" ref="X42:X61">$V42+$W42</f>
        <v>0</v>
      </c>
      <c r="Y42" s="42">
        <f aca="true" t="shared" si="24" ref="Y42:Y61">IF($I42=0,0,$X42/$I42)</f>
        <v>0</v>
      </c>
      <c r="Z42" s="80">
        <v>0</v>
      </c>
      <c r="AA42" s="81">
        <v>0</v>
      </c>
      <c r="AB42" s="81">
        <f aca="true" t="shared" si="25" ref="AB42:AB61">$Z42+$AA42</f>
        <v>0</v>
      </c>
      <c r="AC42" s="42">
        <f aca="true" t="shared" si="26" ref="AC42:AC61">IF($F42=0,0,$AB42/$F42)</f>
        <v>0</v>
      </c>
      <c r="AD42" s="80">
        <v>16127045</v>
      </c>
      <c r="AE42" s="81">
        <v>8227967</v>
      </c>
      <c r="AF42" s="81">
        <f aca="true" t="shared" si="27" ref="AF42:AF61">$AD42+$AE42</f>
        <v>24355012</v>
      </c>
      <c r="AG42" s="42">
        <f aca="true" t="shared" si="28" ref="AG42:AG61">IF($AI42=0,0,$AK42/$AI42)</f>
        <v>0.23809803453713183</v>
      </c>
      <c r="AH42" s="42">
        <f aca="true" t="shared" si="29" ref="AH42:AH61">IF($AF42=0,0,$L42/$AF42-1)</f>
        <v>-1</v>
      </c>
      <c r="AI42" s="14">
        <v>102289849</v>
      </c>
      <c r="AJ42" s="14">
        <v>96118311</v>
      </c>
      <c r="AK42" s="14">
        <v>24355012</v>
      </c>
      <c r="AL42" s="14"/>
    </row>
    <row r="43" spans="1:38" s="15" customFormat="1" ht="12.75">
      <c r="A43" s="31" t="s">
        <v>96</v>
      </c>
      <c r="B43" s="132" t="s">
        <v>154</v>
      </c>
      <c r="C43" s="41" t="s">
        <v>155</v>
      </c>
      <c r="D43" s="80">
        <v>0</v>
      </c>
      <c r="E43" s="81">
        <v>0</v>
      </c>
      <c r="F43" s="82">
        <f t="shared" si="15"/>
        <v>0</v>
      </c>
      <c r="G43" s="80">
        <v>0</v>
      </c>
      <c r="H43" s="81">
        <v>0</v>
      </c>
      <c r="I43" s="83">
        <f t="shared" si="16"/>
        <v>0</v>
      </c>
      <c r="J43" s="80">
        <v>0</v>
      </c>
      <c r="K43" s="81">
        <v>0</v>
      </c>
      <c r="L43" s="81">
        <f t="shared" si="17"/>
        <v>0</v>
      </c>
      <c r="M43" s="42">
        <f t="shared" si="18"/>
        <v>0</v>
      </c>
      <c r="N43" s="108">
        <v>0</v>
      </c>
      <c r="O43" s="109">
        <v>0</v>
      </c>
      <c r="P43" s="110">
        <f t="shared" si="19"/>
        <v>0</v>
      </c>
      <c r="Q43" s="42">
        <f t="shared" si="20"/>
        <v>0</v>
      </c>
      <c r="R43" s="108">
        <v>0</v>
      </c>
      <c r="S43" s="110">
        <v>0</v>
      </c>
      <c r="T43" s="110">
        <f t="shared" si="21"/>
        <v>0</v>
      </c>
      <c r="U43" s="42">
        <f t="shared" si="22"/>
        <v>0</v>
      </c>
      <c r="V43" s="108">
        <v>0</v>
      </c>
      <c r="W43" s="110">
        <v>0</v>
      </c>
      <c r="X43" s="110">
        <f t="shared" si="23"/>
        <v>0</v>
      </c>
      <c r="Y43" s="42">
        <f t="shared" si="24"/>
        <v>0</v>
      </c>
      <c r="Z43" s="80">
        <v>0</v>
      </c>
      <c r="AA43" s="81">
        <v>0</v>
      </c>
      <c r="AB43" s="81">
        <f t="shared" si="25"/>
        <v>0</v>
      </c>
      <c r="AC43" s="42">
        <f t="shared" si="26"/>
        <v>0</v>
      </c>
      <c r="AD43" s="80">
        <v>15048447</v>
      </c>
      <c r="AE43" s="81">
        <v>4829231</v>
      </c>
      <c r="AF43" s="81">
        <f t="shared" si="27"/>
        <v>19877678</v>
      </c>
      <c r="AG43" s="42">
        <f t="shared" si="28"/>
        <v>0.17535275868991176</v>
      </c>
      <c r="AH43" s="42">
        <f t="shared" si="29"/>
        <v>-1</v>
      </c>
      <c r="AI43" s="14">
        <v>113358228</v>
      </c>
      <c r="AJ43" s="14">
        <v>137349360</v>
      </c>
      <c r="AK43" s="14">
        <v>19877678</v>
      </c>
      <c r="AL43" s="14"/>
    </row>
    <row r="44" spans="1:38" s="15" customFormat="1" ht="12.75">
      <c r="A44" s="31" t="s">
        <v>96</v>
      </c>
      <c r="B44" s="132" t="s">
        <v>156</v>
      </c>
      <c r="C44" s="41" t="s">
        <v>157</v>
      </c>
      <c r="D44" s="80">
        <v>0</v>
      </c>
      <c r="E44" s="81">
        <v>0</v>
      </c>
      <c r="F44" s="82">
        <f t="shared" si="15"/>
        <v>0</v>
      </c>
      <c r="G44" s="80">
        <v>0</v>
      </c>
      <c r="H44" s="81">
        <v>0</v>
      </c>
      <c r="I44" s="83">
        <f t="shared" si="16"/>
        <v>0</v>
      </c>
      <c r="J44" s="80">
        <v>0</v>
      </c>
      <c r="K44" s="81">
        <v>0</v>
      </c>
      <c r="L44" s="81">
        <f t="shared" si="17"/>
        <v>0</v>
      </c>
      <c r="M44" s="42">
        <f t="shared" si="18"/>
        <v>0</v>
      </c>
      <c r="N44" s="108">
        <v>0</v>
      </c>
      <c r="O44" s="109">
        <v>0</v>
      </c>
      <c r="P44" s="110">
        <f t="shared" si="19"/>
        <v>0</v>
      </c>
      <c r="Q44" s="42">
        <f t="shared" si="20"/>
        <v>0</v>
      </c>
      <c r="R44" s="108">
        <v>0</v>
      </c>
      <c r="S44" s="110">
        <v>0</v>
      </c>
      <c r="T44" s="110">
        <f t="shared" si="21"/>
        <v>0</v>
      </c>
      <c r="U44" s="42">
        <f t="shared" si="22"/>
        <v>0</v>
      </c>
      <c r="V44" s="108">
        <v>0</v>
      </c>
      <c r="W44" s="110">
        <v>0</v>
      </c>
      <c r="X44" s="110">
        <f t="shared" si="23"/>
        <v>0</v>
      </c>
      <c r="Y44" s="42">
        <f t="shared" si="24"/>
        <v>0</v>
      </c>
      <c r="Z44" s="80">
        <v>0</v>
      </c>
      <c r="AA44" s="81">
        <v>0</v>
      </c>
      <c r="AB44" s="81">
        <f t="shared" si="25"/>
        <v>0</v>
      </c>
      <c r="AC44" s="42">
        <f t="shared" si="26"/>
        <v>0</v>
      </c>
      <c r="AD44" s="80">
        <v>23044689</v>
      </c>
      <c r="AE44" s="81">
        <v>5498713</v>
      </c>
      <c r="AF44" s="81">
        <f t="shared" si="27"/>
        <v>28543402</v>
      </c>
      <c r="AG44" s="42">
        <f t="shared" si="28"/>
        <v>0.24387093133956467</v>
      </c>
      <c r="AH44" s="42">
        <f t="shared" si="29"/>
        <v>-1</v>
      </c>
      <c r="AI44" s="14">
        <v>117043068</v>
      </c>
      <c r="AJ44" s="14">
        <v>119030618</v>
      </c>
      <c r="AK44" s="14">
        <v>28543402</v>
      </c>
      <c r="AL44" s="14"/>
    </row>
    <row r="45" spans="1:38" s="15" customFormat="1" ht="12.75">
      <c r="A45" s="31" t="s">
        <v>96</v>
      </c>
      <c r="B45" s="132" t="s">
        <v>158</v>
      </c>
      <c r="C45" s="41" t="s">
        <v>159</v>
      </c>
      <c r="D45" s="80">
        <v>0</v>
      </c>
      <c r="E45" s="81">
        <v>0</v>
      </c>
      <c r="F45" s="82">
        <f t="shared" si="15"/>
        <v>0</v>
      </c>
      <c r="G45" s="80">
        <v>0</v>
      </c>
      <c r="H45" s="81">
        <v>0</v>
      </c>
      <c r="I45" s="83">
        <f t="shared" si="16"/>
        <v>0</v>
      </c>
      <c r="J45" s="80">
        <v>0</v>
      </c>
      <c r="K45" s="81">
        <v>1207093</v>
      </c>
      <c r="L45" s="81">
        <f t="shared" si="17"/>
        <v>1207093</v>
      </c>
      <c r="M45" s="42">
        <f t="shared" si="18"/>
        <v>0</v>
      </c>
      <c r="N45" s="108">
        <v>0</v>
      </c>
      <c r="O45" s="109">
        <v>0</v>
      </c>
      <c r="P45" s="110">
        <f t="shared" si="19"/>
        <v>0</v>
      </c>
      <c r="Q45" s="42">
        <f t="shared" si="20"/>
        <v>0</v>
      </c>
      <c r="R45" s="108">
        <v>0</v>
      </c>
      <c r="S45" s="110">
        <v>0</v>
      </c>
      <c r="T45" s="110">
        <f t="shared" si="21"/>
        <v>0</v>
      </c>
      <c r="U45" s="42">
        <f t="shared" si="22"/>
        <v>0</v>
      </c>
      <c r="V45" s="108">
        <v>0</v>
      </c>
      <c r="W45" s="110">
        <v>0</v>
      </c>
      <c r="X45" s="110">
        <f t="shared" si="23"/>
        <v>0</v>
      </c>
      <c r="Y45" s="42">
        <f t="shared" si="24"/>
        <v>0</v>
      </c>
      <c r="Z45" s="80">
        <v>0</v>
      </c>
      <c r="AA45" s="81">
        <v>1207093</v>
      </c>
      <c r="AB45" s="81">
        <f t="shared" si="25"/>
        <v>1207093</v>
      </c>
      <c r="AC45" s="42">
        <f t="shared" si="26"/>
        <v>0</v>
      </c>
      <c r="AD45" s="80">
        <v>10611463</v>
      </c>
      <c r="AE45" s="81">
        <v>1448464</v>
      </c>
      <c r="AF45" s="81">
        <f t="shared" si="27"/>
        <v>12059927</v>
      </c>
      <c r="AG45" s="42">
        <f t="shared" si="28"/>
        <v>0.18161015027984548</v>
      </c>
      <c r="AH45" s="42">
        <f t="shared" si="29"/>
        <v>-0.8999087639585215</v>
      </c>
      <c r="AI45" s="14">
        <v>66405578</v>
      </c>
      <c r="AJ45" s="14">
        <v>66405578</v>
      </c>
      <c r="AK45" s="14">
        <v>12059927</v>
      </c>
      <c r="AL45" s="14"/>
    </row>
    <row r="46" spans="1:38" s="15" customFormat="1" ht="12.75">
      <c r="A46" s="31" t="s">
        <v>115</v>
      </c>
      <c r="B46" s="132" t="s">
        <v>160</v>
      </c>
      <c r="C46" s="41" t="s">
        <v>161</v>
      </c>
      <c r="D46" s="80">
        <v>0</v>
      </c>
      <c r="E46" s="81">
        <v>0</v>
      </c>
      <c r="F46" s="82">
        <f t="shared" si="15"/>
        <v>0</v>
      </c>
      <c r="G46" s="80">
        <v>0</v>
      </c>
      <c r="H46" s="81">
        <v>0</v>
      </c>
      <c r="I46" s="83">
        <f t="shared" si="16"/>
        <v>0</v>
      </c>
      <c r="J46" s="80">
        <v>0</v>
      </c>
      <c r="K46" s="81">
        <v>0</v>
      </c>
      <c r="L46" s="81">
        <f t="shared" si="17"/>
        <v>0</v>
      </c>
      <c r="M46" s="42">
        <f t="shared" si="18"/>
        <v>0</v>
      </c>
      <c r="N46" s="108">
        <v>0</v>
      </c>
      <c r="O46" s="109">
        <v>0</v>
      </c>
      <c r="P46" s="110">
        <f t="shared" si="19"/>
        <v>0</v>
      </c>
      <c r="Q46" s="42">
        <f t="shared" si="20"/>
        <v>0</v>
      </c>
      <c r="R46" s="108">
        <v>0</v>
      </c>
      <c r="S46" s="110">
        <v>0</v>
      </c>
      <c r="T46" s="110">
        <f t="shared" si="21"/>
        <v>0</v>
      </c>
      <c r="U46" s="42">
        <f t="shared" si="22"/>
        <v>0</v>
      </c>
      <c r="V46" s="108">
        <v>0</v>
      </c>
      <c r="W46" s="110">
        <v>0</v>
      </c>
      <c r="X46" s="110">
        <f t="shared" si="23"/>
        <v>0</v>
      </c>
      <c r="Y46" s="42">
        <f t="shared" si="24"/>
        <v>0</v>
      </c>
      <c r="Z46" s="80">
        <v>0</v>
      </c>
      <c r="AA46" s="81">
        <v>0</v>
      </c>
      <c r="AB46" s="81">
        <f t="shared" si="25"/>
        <v>0</v>
      </c>
      <c r="AC46" s="42">
        <f t="shared" si="26"/>
        <v>0</v>
      </c>
      <c r="AD46" s="80">
        <v>46773145</v>
      </c>
      <c r="AE46" s="81">
        <v>0</v>
      </c>
      <c r="AF46" s="81">
        <f t="shared" si="27"/>
        <v>46773145</v>
      </c>
      <c r="AG46" s="42">
        <f t="shared" si="28"/>
        <v>0.14893232099194828</v>
      </c>
      <c r="AH46" s="42">
        <f t="shared" si="29"/>
        <v>-1</v>
      </c>
      <c r="AI46" s="14">
        <v>314056376</v>
      </c>
      <c r="AJ46" s="14">
        <v>332791167</v>
      </c>
      <c r="AK46" s="14">
        <v>46773145</v>
      </c>
      <c r="AL46" s="14"/>
    </row>
    <row r="47" spans="1:38" s="60" customFormat="1" ht="12.75">
      <c r="A47" s="64"/>
      <c r="B47" s="65" t="s">
        <v>612</v>
      </c>
      <c r="C47" s="34"/>
      <c r="D47" s="84">
        <f>SUM(D42:D46)</f>
        <v>0</v>
      </c>
      <c r="E47" s="85">
        <f>SUM(E42:E46)</f>
        <v>0</v>
      </c>
      <c r="F47" s="86">
        <f t="shared" si="15"/>
        <v>0</v>
      </c>
      <c r="G47" s="84">
        <f>SUM(G42:G46)</f>
        <v>0</v>
      </c>
      <c r="H47" s="85">
        <f>SUM(H42:H46)</f>
        <v>0</v>
      </c>
      <c r="I47" s="86">
        <f t="shared" si="16"/>
        <v>0</v>
      </c>
      <c r="J47" s="84">
        <f>SUM(J42:J46)</f>
        <v>0</v>
      </c>
      <c r="K47" s="85">
        <f>SUM(K42:K46)</f>
        <v>1207093</v>
      </c>
      <c r="L47" s="85">
        <f t="shared" si="17"/>
        <v>1207093</v>
      </c>
      <c r="M47" s="46">
        <f t="shared" si="18"/>
        <v>0</v>
      </c>
      <c r="N47" s="114">
        <f>SUM(N42:N46)</f>
        <v>0</v>
      </c>
      <c r="O47" s="115">
        <f>SUM(O42:O46)</f>
        <v>0</v>
      </c>
      <c r="P47" s="116">
        <f t="shared" si="19"/>
        <v>0</v>
      </c>
      <c r="Q47" s="46">
        <f t="shared" si="20"/>
        <v>0</v>
      </c>
      <c r="R47" s="114">
        <f>SUM(R42:R46)</f>
        <v>0</v>
      </c>
      <c r="S47" s="116">
        <f>SUM(S42:S46)</f>
        <v>0</v>
      </c>
      <c r="T47" s="116">
        <f t="shared" si="21"/>
        <v>0</v>
      </c>
      <c r="U47" s="46">
        <f t="shared" si="22"/>
        <v>0</v>
      </c>
      <c r="V47" s="114">
        <f>SUM(V42:V46)</f>
        <v>0</v>
      </c>
      <c r="W47" s="116">
        <f>SUM(W42:W46)</f>
        <v>0</v>
      </c>
      <c r="X47" s="116">
        <f t="shared" si="23"/>
        <v>0</v>
      </c>
      <c r="Y47" s="46">
        <f t="shared" si="24"/>
        <v>0</v>
      </c>
      <c r="Z47" s="84">
        <f>SUM(Z42:Z46)</f>
        <v>0</v>
      </c>
      <c r="AA47" s="85">
        <f>SUM(AA42:AA46)</f>
        <v>1207093</v>
      </c>
      <c r="AB47" s="85">
        <f t="shared" si="25"/>
        <v>1207093</v>
      </c>
      <c r="AC47" s="46">
        <f t="shared" si="26"/>
        <v>0</v>
      </c>
      <c r="AD47" s="84">
        <f>SUM(AD42:AD46)</f>
        <v>111604789</v>
      </c>
      <c r="AE47" s="85">
        <f>SUM(AE42:AE46)</f>
        <v>20004375</v>
      </c>
      <c r="AF47" s="85">
        <f t="shared" si="27"/>
        <v>131609164</v>
      </c>
      <c r="AG47" s="46">
        <f t="shared" si="28"/>
        <v>0.18454545620645196</v>
      </c>
      <c r="AH47" s="46">
        <f t="shared" si="29"/>
        <v>-0.990828199470973</v>
      </c>
      <c r="AI47" s="66">
        <f>SUM(AI42:AI46)</f>
        <v>713153099</v>
      </c>
      <c r="AJ47" s="66">
        <f>SUM(AJ42:AJ46)</f>
        <v>751695034</v>
      </c>
      <c r="AK47" s="66">
        <f>SUM(AK42:AK46)</f>
        <v>131609164</v>
      </c>
      <c r="AL47" s="66"/>
    </row>
    <row r="48" spans="1:38" s="15" customFormat="1" ht="12.75">
      <c r="A48" s="31" t="s">
        <v>96</v>
      </c>
      <c r="B48" s="132" t="s">
        <v>162</v>
      </c>
      <c r="C48" s="41" t="s">
        <v>163</v>
      </c>
      <c r="D48" s="80">
        <v>0</v>
      </c>
      <c r="E48" s="81">
        <v>0</v>
      </c>
      <c r="F48" s="82">
        <f t="shared" si="15"/>
        <v>0</v>
      </c>
      <c r="G48" s="80">
        <v>0</v>
      </c>
      <c r="H48" s="81">
        <v>0</v>
      </c>
      <c r="I48" s="83">
        <f t="shared" si="16"/>
        <v>0</v>
      </c>
      <c r="J48" s="80">
        <v>0</v>
      </c>
      <c r="K48" s="81">
        <v>0</v>
      </c>
      <c r="L48" s="81">
        <f t="shared" si="17"/>
        <v>0</v>
      </c>
      <c r="M48" s="42">
        <f t="shared" si="18"/>
        <v>0</v>
      </c>
      <c r="N48" s="108">
        <v>0</v>
      </c>
      <c r="O48" s="109">
        <v>0</v>
      </c>
      <c r="P48" s="110">
        <f t="shared" si="19"/>
        <v>0</v>
      </c>
      <c r="Q48" s="42">
        <f t="shared" si="20"/>
        <v>0</v>
      </c>
      <c r="R48" s="108">
        <v>0</v>
      </c>
      <c r="S48" s="110">
        <v>0</v>
      </c>
      <c r="T48" s="110">
        <f t="shared" si="21"/>
        <v>0</v>
      </c>
      <c r="U48" s="42">
        <f t="shared" si="22"/>
        <v>0</v>
      </c>
      <c r="V48" s="108">
        <v>0</v>
      </c>
      <c r="W48" s="110">
        <v>0</v>
      </c>
      <c r="X48" s="110">
        <f t="shared" si="23"/>
        <v>0</v>
      </c>
      <c r="Y48" s="42">
        <f t="shared" si="24"/>
        <v>0</v>
      </c>
      <c r="Z48" s="80">
        <v>0</v>
      </c>
      <c r="AA48" s="81">
        <v>0</v>
      </c>
      <c r="AB48" s="81">
        <f t="shared" si="25"/>
        <v>0</v>
      </c>
      <c r="AC48" s="42">
        <f t="shared" si="26"/>
        <v>0</v>
      </c>
      <c r="AD48" s="80">
        <v>11178349</v>
      </c>
      <c r="AE48" s="81">
        <v>1364080</v>
      </c>
      <c r="AF48" s="81">
        <f t="shared" si="27"/>
        <v>12542429</v>
      </c>
      <c r="AG48" s="42">
        <f t="shared" si="28"/>
        <v>0.1677323722676486</v>
      </c>
      <c r="AH48" s="42">
        <f t="shared" si="29"/>
        <v>-1</v>
      </c>
      <c r="AI48" s="14">
        <v>74776436</v>
      </c>
      <c r="AJ48" s="14">
        <v>76387450</v>
      </c>
      <c r="AK48" s="14">
        <v>12542429</v>
      </c>
      <c r="AL48" s="14"/>
    </row>
    <row r="49" spans="1:38" s="15" customFormat="1" ht="12.75">
      <c r="A49" s="31" t="s">
        <v>96</v>
      </c>
      <c r="B49" s="132" t="s">
        <v>164</v>
      </c>
      <c r="C49" s="41" t="s">
        <v>165</v>
      </c>
      <c r="D49" s="80">
        <v>0</v>
      </c>
      <c r="E49" s="81">
        <v>0</v>
      </c>
      <c r="F49" s="82">
        <f t="shared" si="15"/>
        <v>0</v>
      </c>
      <c r="G49" s="80">
        <v>0</v>
      </c>
      <c r="H49" s="81">
        <v>0</v>
      </c>
      <c r="I49" s="83">
        <f t="shared" si="16"/>
        <v>0</v>
      </c>
      <c r="J49" s="80">
        <v>0</v>
      </c>
      <c r="K49" s="81">
        <v>0</v>
      </c>
      <c r="L49" s="81">
        <f t="shared" si="17"/>
        <v>0</v>
      </c>
      <c r="M49" s="42">
        <f t="shared" si="18"/>
        <v>0</v>
      </c>
      <c r="N49" s="108">
        <v>0</v>
      </c>
      <c r="O49" s="109">
        <v>0</v>
      </c>
      <c r="P49" s="110">
        <f t="shared" si="19"/>
        <v>0</v>
      </c>
      <c r="Q49" s="42">
        <f t="shared" si="20"/>
        <v>0</v>
      </c>
      <c r="R49" s="108">
        <v>0</v>
      </c>
      <c r="S49" s="110">
        <v>0</v>
      </c>
      <c r="T49" s="110">
        <f t="shared" si="21"/>
        <v>0</v>
      </c>
      <c r="U49" s="42">
        <f t="shared" si="22"/>
        <v>0</v>
      </c>
      <c r="V49" s="108">
        <v>0</v>
      </c>
      <c r="W49" s="110">
        <v>0</v>
      </c>
      <c r="X49" s="110">
        <f t="shared" si="23"/>
        <v>0</v>
      </c>
      <c r="Y49" s="42">
        <f t="shared" si="24"/>
        <v>0</v>
      </c>
      <c r="Z49" s="80">
        <v>0</v>
      </c>
      <c r="AA49" s="81">
        <v>0</v>
      </c>
      <c r="AB49" s="81">
        <f t="shared" si="25"/>
        <v>0</v>
      </c>
      <c r="AC49" s="42">
        <f t="shared" si="26"/>
        <v>0</v>
      </c>
      <c r="AD49" s="80">
        <v>6636587</v>
      </c>
      <c r="AE49" s="81">
        <v>2724346</v>
      </c>
      <c r="AF49" s="81">
        <f t="shared" si="27"/>
        <v>9360933</v>
      </c>
      <c r="AG49" s="42">
        <f t="shared" si="28"/>
        <v>0.2150172760416876</v>
      </c>
      <c r="AH49" s="42">
        <f t="shared" si="29"/>
        <v>-1</v>
      </c>
      <c r="AI49" s="14">
        <v>43535725</v>
      </c>
      <c r="AJ49" s="14">
        <v>43535725</v>
      </c>
      <c r="AK49" s="14">
        <v>9360933</v>
      </c>
      <c r="AL49" s="14"/>
    </row>
    <row r="50" spans="1:38" s="15" customFormat="1" ht="12.75">
      <c r="A50" s="31" t="s">
        <v>96</v>
      </c>
      <c r="B50" s="132" t="s">
        <v>166</v>
      </c>
      <c r="C50" s="41" t="s">
        <v>167</v>
      </c>
      <c r="D50" s="80">
        <v>0</v>
      </c>
      <c r="E50" s="81">
        <v>0</v>
      </c>
      <c r="F50" s="82">
        <f t="shared" si="15"/>
        <v>0</v>
      </c>
      <c r="G50" s="80">
        <v>0</v>
      </c>
      <c r="H50" s="81">
        <v>0</v>
      </c>
      <c r="I50" s="83">
        <f t="shared" si="16"/>
        <v>0</v>
      </c>
      <c r="J50" s="80">
        <v>0</v>
      </c>
      <c r="K50" s="81">
        <v>0</v>
      </c>
      <c r="L50" s="81">
        <f t="shared" si="17"/>
        <v>0</v>
      </c>
      <c r="M50" s="42">
        <f t="shared" si="18"/>
        <v>0</v>
      </c>
      <c r="N50" s="108">
        <v>0</v>
      </c>
      <c r="O50" s="109">
        <v>0</v>
      </c>
      <c r="P50" s="110">
        <f t="shared" si="19"/>
        <v>0</v>
      </c>
      <c r="Q50" s="42">
        <f t="shared" si="20"/>
        <v>0</v>
      </c>
      <c r="R50" s="108">
        <v>0</v>
      </c>
      <c r="S50" s="110">
        <v>0</v>
      </c>
      <c r="T50" s="110">
        <f t="shared" si="21"/>
        <v>0</v>
      </c>
      <c r="U50" s="42">
        <f t="shared" si="22"/>
        <v>0</v>
      </c>
      <c r="V50" s="108">
        <v>0</v>
      </c>
      <c r="W50" s="110">
        <v>0</v>
      </c>
      <c r="X50" s="110">
        <f t="shared" si="23"/>
        <v>0</v>
      </c>
      <c r="Y50" s="42">
        <f t="shared" si="24"/>
        <v>0</v>
      </c>
      <c r="Z50" s="80">
        <v>0</v>
      </c>
      <c r="AA50" s="81">
        <v>0</v>
      </c>
      <c r="AB50" s="81">
        <f t="shared" si="25"/>
        <v>0</v>
      </c>
      <c r="AC50" s="42">
        <f t="shared" si="26"/>
        <v>0</v>
      </c>
      <c r="AD50" s="80">
        <v>16271971</v>
      </c>
      <c r="AE50" s="81">
        <v>4450557</v>
      </c>
      <c r="AF50" s="81">
        <f t="shared" si="27"/>
        <v>20722528</v>
      </c>
      <c r="AG50" s="42">
        <f t="shared" si="28"/>
        <v>0.18339818748229963</v>
      </c>
      <c r="AH50" s="42">
        <f t="shared" si="29"/>
        <v>-1</v>
      </c>
      <c r="AI50" s="14">
        <v>112992000</v>
      </c>
      <c r="AJ50" s="14">
        <v>93856755</v>
      </c>
      <c r="AK50" s="14">
        <v>20722528</v>
      </c>
      <c r="AL50" s="14"/>
    </row>
    <row r="51" spans="1:38" s="15" customFormat="1" ht="12.75">
      <c r="A51" s="31" t="s">
        <v>96</v>
      </c>
      <c r="B51" s="132" t="s">
        <v>168</v>
      </c>
      <c r="C51" s="41" t="s">
        <v>169</v>
      </c>
      <c r="D51" s="80">
        <v>0</v>
      </c>
      <c r="E51" s="81">
        <v>0</v>
      </c>
      <c r="F51" s="82">
        <f t="shared" si="15"/>
        <v>0</v>
      </c>
      <c r="G51" s="80">
        <v>0</v>
      </c>
      <c r="H51" s="81">
        <v>0</v>
      </c>
      <c r="I51" s="83">
        <f t="shared" si="16"/>
        <v>0</v>
      </c>
      <c r="J51" s="80">
        <v>0</v>
      </c>
      <c r="K51" s="81">
        <v>0</v>
      </c>
      <c r="L51" s="81">
        <f t="shared" si="17"/>
        <v>0</v>
      </c>
      <c r="M51" s="42">
        <f t="shared" si="18"/>
        <v>0</v>
      </c>
      <c r="N51" s="108">
        <v>0</v>
      </c>
      <c r="O51" s="109">
        <v>0</v>
      </c>
      <c r="P51" s="110">
        <f t="shared" si="19"/>
        <v>0</v>
      </c>
      <c r="Q51" s="42">
        <f t="shared" si="20"/>
        <v>0</v>
      </c>
      <c r="R51" s="108">
        <v>0</v>
      </c>
      <c r="S51" s="110">
        <v>0</v>
      </c>
      <c r="T51" s="110">
        <f t="shared" si="21"/>
        <v>0</v>
      </c>
      <c r="U51" s="42">
        <f t="shared" si="22"/>
        <v>0</v>
      </c>
      <c r="V51" s="108">
        <v>0</v>
      </c>
      <c r="W51" s="110">
        <v>0</v>
      </c>
      <c r="X51" s="110">
        <f t="shared" si="23"/>
        <v>0</v>
      </c>
      <c r="Y51" s="42">
        <f t="shared" si="24"/>
        <v>0</v>
      </c>
      <c r="Z51" s="80">
        <v>0</v>
      </c>
      <c r="AA51" s="81">
        <v>0</v>
      </c>
      <c r="AB51" s="81">
        <f t="shared" si="25"/>
        <v>0</v>
      </c>
      <c r="AC51" s="42">
        <f t="shared" si="26"/>
        <v>0</v>
      </c>
      <c r="AD51" s="80">
        <v>6630078</v>
      </c>
      <c r="AE51" s="81">
        <v>789914</v>
      </c>
      <c r="AF51" s="81">
        <f t="shared" si="27"/>
        <v>7419992</v>
      </c>
      <c r="AG51" s="42">
        <f t="shared" si="28"/>
        <v>0.1608258289507525</v>
      </c>
      <c r="AH51" s="42">
        <f t="shared" si="29"/>
        <v>-1</v>
      </c>
      <c r="AI51" s="14">
        <v>46136818</v>
      </c>
      <c r="AJ51" s="14">
        <v>46136818</v>
      </c>
      <c r="AK51" s="14">
        <v>7419992</v>
      </c>
      <c r="AL51" s="14"/>
    </row>
    <row r="52" spans="1:38" s="15" customFormat="1" ht="12.75">
      <c r="A52" s="31" t="s">
        <v>96</v>
      </c>
      <c r="B52" s="132" t="s">
        <v>170</v>
      </c>
      <c r="C52" s="41" t="s">
        <v>171</v>
      </c>
      <c r="D52" s="80">
        <v>0</v>
      </c>
      <c r="E52" s="81">
        <v>0</v>
      </c>
      <c r="F52" s="82">
        <f t="shared" si="15"/>
        <v>0</v>
      </c>
      <c r="G52" s="80">
        <v>0</v>
      </c>
      <c r="H52" s="81">
        <v>0</v>
      </c>
      <c r="I52" s="83">
        <f t="shared" si="16"/>
        <v>0</v>
      </c>
      <c r="J52" s="80">
        <v>0</v>
      </c>
      <c r="K52" s="81">
        <v>0</v>
      </c>
      <c r="L52" s="81">
        <f t="shared" si="17"/>
        <v>0</v>
      </c>
      <c r="M52" s="42">
        <f t="shared" si="18"/>
        <v>0</v>
      </c>
      <c r="N52" s="108">
        <v>0</v>
      </c>
      <c r="O52" s="109">
        <v>0</v>
      </c>
      <c r="P52" s="110">
        <f t="shared" si="19"/>
        <v>0</v>
      </c>
      <c r="Q52" s="42">
        <f t="shared" si="20"/>
        <v>0</v>
      </c>
      <c r="R52" s="108">
        <v>0</v>
      </c>
      <c r="S52" s="110">
        <v>0</v>
      </c>
      <c r="T52" s="110">
        <f t="shared" si="21"/>
        <v>0</v>
      </c>
      <c r="U52" s="42">
        <f t="shared" si="22"/>
        <v>0</v>
      </c>
      <c r="V52" s="108">
        <v>0</v>
      </c>
      <c r="W52" s="110">
        <v>0</v>
      </c>
      <c r="X52" s="110">
        <f t="shared" si="23"/>
        <v>0</v>
      </c>
      <c r="Y52" s="42">
        <f t="shared" si="24"/>
        <v>0</v>
      </c>
      <c r="Z52" s="80">
        <v>0</v>
      </c>
      <c r="AA52" s="81">
        <v>0</v>
      </c>
      <c r="AB52" s="81">
        <f t="shared" si="25"/>
        <v>0</v>
      </c>
      <c r="AC52" s="42">
        <f t="shared" si="26"/>
        <v>0</v>
      </c>
      <c r="AD52" s="80">
        <v>10605703</v>
      </c>
      <c r="AE52" s="81">
        <v>2415943</v>
      </c>
      <c r="AF52" s="81">
        <f t="shared" si="27"/>
        <v>13021646</v>
      </c>
      <c r="AG52" s="42">
        <f t="shared" si="28"/>
        <v>0.14637568415940366</v>
      </c>
      <c r="AH52" s="42">
        <f t="shared" si="29"/>
        <v>-1</v>
      </c>
      <c r="AI52" s="14">
        <v>88960445</v>
      </c>
      <c r="AJ52" s="14">
        <v>88960445</v>
      </c>
      <c r="AK52" s="14">
        <v>13021646</v>
      </c>
      <c r="AL52" s="14"/>
    </row>
    <row r="53" spans="1:38" s="15" customFormat="1" ht="12.75">
      <c r="A53" s="31" t="s">
        <v>96</v>
      </c>
      <c r="B53" s="132" t="s">
        <v>172</v>
      </c>
      <c r="C53" s="41" t="s">
        <v>173</v>
      </c>
      <c r="D53" s="80">
        <v>0</v>
      </c>
      <c r="E53" s="81">
        <v>0</v>
      </c>
      <c r="F53" s="82">
        <f t="shared" si="15"/>
        <v>0</v>
      </c>
      <c r="G53" s="80">
        <v>0</v>
      </c>
      <c r="H53" s="81">
        <v>0</v>
      </c>
      <c r="I53" s="83">
        <f t="shared" si="16"/>
        <v>0</v>
      </c>
      <c r="J53" s="80">
        <v>0</v>
      </c>
      <c r="K53" s="81">
        <v>0</v>
      </c>
      <c r="L53" s="81">
        <f t="shared" si="17"/>
        <v>0</v>
      </c>
      <c r="M53" s="42">
        <f t="shared" si="18"/>
        <v>0</v>
      </c>
      <c r="N53" s="108">
        <v>0</v>
      </c>
      <c r="O53" s="109">
        <v>0</v>
      </c>
      <c r="P53" s="110">
        <f t="shared" si="19"/>
        <v>0</v>
      </c>
      <c r="Q53" s="42">
        <f t="shared" si="20"/>
        <v>0</v>
      </c>
      <c r="R53" s="108">
        <v>0</v>
      </c>
      <c r="S53" s="110">
        <v>0</v>
      </c>
      <c r="T53" s="110">
        <f t="shared" si="21"/>
        <v>0</v>
      </c>
      <c r="U53" s="42">
        <f t="shared" si="22"/>
        <v>0</v>
      </c>
      <c r="V53" s="108">
        <v>0</v>
      </c>
      <c r="W53" s="110">
        <v>0</v>
      </c>
      <c r="X53" s="110">
        <f t="shared" si="23"/>
        <v>0</v>
      </c>
      <c r="Y53" s="42">
        <f t="shared" si="24"/>
        <v>0</v>
      </c>
      <c r="Z53" s="80">
        <v>0</v>
      </c>
      <c r="AA53" s="81">
        <v>0</v>
      </c>
      <c r="AB53" s="81">
        <f t="shared" si="25"/>
        <v>0</v>
      </c>
      <c r="AC53" s="42">
        <f t="shared" si="26"/>
        <v>0</v>
      </c>
      <c r="AD53" s="80">
        <v>11778196</v>
      </c>
      <c r="AE53" s="81">
        <v>7082332</v>
      </c>
      <c r="AF53" s="81">
        <f t="shared" si="27"/>
        <v>18860528</v>
      </c>
      <c r="AG53" s="42">
        <f t="shared" si="28"/>
        <v>0.2554298138406228</v>
      </c>
      <c r="AH53" s="42">
        <f t="shared" si="29"/>
        <v>-1</v>
      </c>
      <c r="AI53" s="14">
        <v>73838397</v>
      </c>
      <c r="AJ53" s="14">
        <v>73838397</v>
      </c>
      <c r="AK53" s="14">
        <v>18860528</v>
      </c>
      <c r="AL53" s="14"/>
    </row>
    <row r="54" spans="1:38" s="15" customFormat="1" ht="12.75">
      <c r="A54" s="31" t="s">
        <v>96</v>
      </c>
      <c r="B54" s="132" t="s">
        <v>174</v>
      </c>
      <c r="C54" s="41" t="s">
        <v>175</v>
      </c>
      <c r="D54" s="80">
        <v>0</v>
      </c>
      <c r="E54" s="81">
        <v>0</v>
      </c>
      <c r="F54" s="82">
        <f t="shared" si="15"/>
        <v>0</v>
      </c>
      <c r="G54" s="80">
        <v>0</v>
      </c>
      <c r="H54" s="81">
        <v>0</v>
      </c>
      <c r="I54" s="83">
        <f t="shared" si="16"/>
        <v>0</v>
      </c>
      <c r="J54" s="80">
        <v>50115027</v>
      </c>
      <c r="K54" s="81">
        <v>9717997</v>
      </c>
      <c r="L54" s="81">
        <f t="shared" si="17"/>
        <v>59833024</v>
      </c>
      <c r="M54" s="42">
        <f t="shared" si="18"/>
        <v>0</v>
      </c>
      <c r="N54" s="108">
        <v>0</v>
      </c>
      <c r="O54" s="109">
        <v>0</v>
      </c>
      <c r="P54" s="110">
        <f t="shared" si="19"/>
        <v>0</v>
      </c>
      <c r="Q54" s="42">
        <f t="shared" si="20"/>
        <v>0</v>
      </c>
      <c r="R54" s="108">
        <v>0</v>
      </c>
      <c r="S54" s="110">
        <v>0</v>
      </c>
      <c r="T54" s="110">
        <f t="shared" si="21"/>
        <v>0</v>
      </c>
      <c r="U54" s="42">
        <f t="shared" si="22"/>
        <v>0</v>
      </c>
      <c r="V54" s="108">
        <v>0</v>
      </c>
      <c r="W54" s="110">
        <v>0</v>
      </c>
      <c r="X54" s="110">
        <f t="shared" si="23"/>
        <v>0</v>
      </c>
      <c r="Y54" s="42">
        <f t="shared" si="24"/>
        <v>0</v>
      </c>
      <c r="Z54" s="80">
        <v>50115027</v>
      </c>
      <c r="AA54" s="81">
        <v>9717997</v>
      </c>
      <c r="AB54" s="81">
        <f t="shared" si="25"/>
        <v>59833024</v>
      </c>
      <c r="AC54" s="42">
        <f t="shared" si="26"/>
        <v>0</v>
      </c>
      <c r="AD54" s="80">
        <v>82267438</v>
      </c>
      <c r="AE54" s="81">
        <v>19874234</v>
      </c>
      <c r="AF54" s="81">
        <f t="shared" si="27"/>
        <v>102141672</v>
      </c>
      <c r="AG54" s="42">
        <f t="shared" si="28"/>
        <v>0.17244992056256694</v>
      </c>
      <c r="AH54" s="42">
        <f t="shared" si="29"/>
        <v>-0.4142153459167969</v>
      </c>
      <c r="AI54" s="14">
        <v>592297588</v>
      </c>
      <c r="AJ54" s="14">
        <v>592297588</v>
      </c>
      <c r="AK54" s="14">
        <v>102141672</v>
      </c>
      <c r="AL54" s="14"/>
    </row>
    <row r="55" spans="1:38" s="15" customFormat="1" ht="12.75">
      <c r="A55" s="31" t="s">
        <v>115</v>
      </c>
      <c r="B55" s="132" t="s">
        <v>176</v>
      </c>
      <c r="C55" s="41" t="s">
        <v>177</v>
      </c>
      <c r="D55" s="80">
        <v>463256226</v>
      </c>
      <c r="E55" s="81">
        <v>617108282</v>
      </c>
      <c r="F55" s="82">
        <f t="shared" si="15"/>
        <v>1080364508</v>
      </c>
      <c r="G55" s="80">
        <v>463256226</v>
      </c>
      <c r="H55" s="81">
        <v>617108282</v>
      </c>
      <c r="I55" s="83">
        <f t="shared" si="16"/>
        <v>1080364508</v>
      </c>
      <c r="J55" s="80">
        <v>94421036</v>
      </c>
      <c r="K55" s="81">
        <v>72039857</v>
      </c>
      <c r="L55" s="81">
        <f t="shared" si="17"/>
        <v>166460893</v>
      </c>
      <c r="M55" s="42">
        <f t="shared" si="18"/>
        <v>0.15407845386198118</v>
      </c>
      <c r="N55" s="108">
        <v>0</v>
      </c>
      <c r="O55" s="109">
        <v>0</v>
      </c>
      <c r="P55" s="110">
        <f t="shared" si="19"/>
        <v>0</v>
      </c>
      <c r="Q55" s="42">
        <f t="shared" si="20"/>
        <v>0</v>
      </c>
      <c r="R55" s="108">
        <v>0</v>
      </c>
      <c r="S55" s="110">
        <v>0</v>
      </c>
      <c r="T55" s="110">
        <f t="shared" si="21"/>
        <v>0</v>
      </c>
      <c r="U55" s="42">
        <f t="shared" si="22"/>
        <v>0</v>
      </c>
      <c r="V55" s="108">
        <v>0</v>
      </c>
      <c r="W55" s="110">
        <v>0</v>
      </c>
      <c r="X55" s="110">
        <f t="shared" si="23"/>
        <v>0</v>
      </c>
      <c r="Y55" s="42">
        <f t="shared" si="24"/>
        <v>0</v>
      </c>
      <c r="Z55" s="80">
        <v>94421036</v>
      </c>
      <c r="AA55" s="81">
        <v>72039857</v>
      </c>
      <c r="AB55" s="81">
        <f t="shared" si="25"/>
        <v>166460893</v>
      </c>
      <c r="AC55" s="42">
        <f t="shared" si="26"/>
        <v>0.15407845386198118</v>
      </c>
      <c r="AD55" s="80">
        <v>76385653</v>
      </c>
      <c r="AE55" s="81">
        <v>141954931</v>
      </c>
      <c r="AF55" s="81">
        <f t="shared" si="27"/>
        <v>218340584</v>
      </c>
      <c r="AG55" s="42">
        <f t="shared" si="28"/>
        <v>0.24514206142628137</v>
      </c>
      <c r="AH55" s="42">
        <f t="shared" si="29"/>
        <v>-0.23760901454765737</v>
      </c>
      <c r="AI55" s="14">
        <v>890669609</v>
      </c>
      <c r="AJ55" s="14">
        <v>890669609</v>
      </c>
      <c r="AK55" s="14">
        <v>218340584</v>
      </c>
      <c r="AL55" s="14"/>
    </row>
    <row r="56" spans="1:38" s="60" customFormat="1" ht="12.75">
      <c r="A56" s="64"/>
      <c r="B56" s="65" t="s">
        <v>613</v>
      </c>
      <c r="C56" s="34"/>
      <c r="D56" s="84">
        <f>SUM(D48:D55)</f>
        <v>463256226</v>
      </c>
      <c r="E56" s="85">
        <f>SUM(E48:E55)</f>
        <v>617108282</v>
      </c>
      <c r="F56" s="86">
        <f t="shared" si="15"/>
        <v>1080364508</v>
      </c>
      <c r="G56" s="84">
        <f>SUM(G48:G55)</f>
        <v>463256226</v>
      </c>
      <c r="H56" s="85">
        <f>SUM(H48:H55)</f>
        <v>617108282</v>
      </c>
      <c r="I56" s="86">
        <f t="shared" si="16"/>
        <v>1080364508</v>
      </c>
      <c r="J56" s="84">
        <f>SUM(J48:J55)</f>
        <v>144536063</v>
      </c>
      <c r="K56" s="85">
        <f>SUM(K48:K55)</f>
        <v>81757854</v>
      </c>
      <c r="L56" s="85">
        <f t="shared" si="17"/>
        <v>226293917</v>
      </c>
      <c r="M56" s="46">
        <f t="shared" si="18"/>
        <v>0.20946071008841396</v>
      </c>
      <c r="N56" s="114">
        <f>SUM(N48:N55)</f>
        <v>0</v>
      </c>
      <c r="O56" s="115">
        <f>SUM(O48:O55)</f>
        <v>0</v>
      </c>
      <c r="P56" s="116">
        <f t="shared" si="19"/>
        <v>0</v>
      </c>
      <c r="Q56" s="46">
        <f t="shared" si="20"/>
        <v>0</v>
      </c>
      <c r="R56" s="114">
        <f>SUM(R48:R55)</f>
        <v>0</v>
      </c>
      <c r="S56" s="116">
        <f>SUM(S48:S55)</f>
        <v>0</v>
      </c>
      <c r="T56" s="116">
        <f t="shared" si="21"/>
        <v>0</v>
      </c>
      <c r="U56" s="46">
        <f t="shared" si="22"/>
        <v>0</v>
      </c>
      <c r="V56" s="114">
        <f>SUM(V48:V55)</f>
        <v>0</v>
      </c>
      <c r="W56" s="116">
        <f>SUM(W48:W55)</f>
        <v>0</v>
      </c>
      <c r="X56" s="116">
        <f t="shared" si="23"/>
        <v>0</v>
      </c>
      <c r="Y56" s="46">
        <f t="shared" si="24"/>
        <v>0</v>
      </c>
      <c r="Z56" s="84">
        <f>SUM(Z48:Z55)</f>
        <v>144536063</v>
      </c>
      <c r="AA56" s="85">
        <f>SUM(AA48:AA55)</f>
        <v>81757854</v>
      </c>
      <c r="AB56" s="85">
        <f t="shared" si="25"/>
        <v>226293917</v>
      </c>
      <c r="AC56" s="46">
        <f t="shared" si="26"/>
        <v>0.20946071008841396</v>
      </c>
      <c r="AD56" s="84">
        <f>SUM(AD48:AD55)</f>
        <v>221753975</v>
      </c>
      <c r="AE56" s="85">
        <f>SUM(AE48:AE55)</f>
        <v>180656337</v>
      </c>
      <c r="AF56" s="85">
        <f t="shared" si="27"/>
        <v>402410312</v>
      </c>
      <c r="AG56" s="46">
        <f t="shared" si="28"/>
        <v>0.20923920734153645</v>
      </c>
      <c r="AH56" s="46">
        <f t="shared" si="29"/>
        <v>-0.43765378209294004</v>
      </c>
      <c r="AI56" s="66">
        <f>SUM(AI48:AI55)</f>
        <v>1923207018</v>
      </c>
      <c r="AJ56" s="66">
        <f>SUM(AJ48:AJ55)</f>
        <v>1905682787</v>
      </c>
      <c r="AK56" s="66">
        <f>SUM(AK48:AK55)</f>
        <v>402410312</v>
      </c>
      <c r="AL56" s="66"/>
    </row>
    <row r="57" spans="1:38" s="15" customFormat="1" ht="12.75">
      <c r="A57" s="31" t="s">
        <v>96</v>
      </c>
      <c r="B57" s="132" t="s">
        <v>178</v>
      </c>
      <c r="C57" s="41" t="s">
        <v>179</v>
      </c>
      <c r="D57" s="80">
        <v>0</v>
      </c>
      <c r="E57" s="81">
        <v>0</v>
      </c>
      <c r="F57" s="82">
        <f t="shared" si="15"/>
        <v>0</v>
      </c>
      <c r="G57" s="80">
        <v>0</v>
      </c>
      <c r="H57" s="81">
        <v>0</v>
      </c>
      <c r="I57" s="82">
        <f t="shared" si="16"/>
        <v>0</v>
      </c>
      <c r="J57" s="80">
        <v>14844125</v>
      </c>
      <c r="K57" s="94">
        <v>0</v>
      </c>
      <c r="L57" s="81">
        <f t="shared" si="17"/>
        <v>14844125</v>
      </c>
      <c r="M57" s="42">
        <f t="shared" si="18"/>
        <v>0</v>
      </c>
      <c r="N57" s="108">
        <v>0</v>
      </c>
      <c r="O57" s="109">
        <v>0</v>
      </c>
      <c r="P57" s="110">
        <f t="shared" si="19"/>
        <v>0</v>
      </c>
      <c r="Q57" s="42">
        <f t="shared" si="20"/>
        <v>0</v>
      </c>
      <c r="R57" s="108">
        <v>0</v>
      </c>
      <c r="S57" s="110">
        <v>0</v>
      </c>
      <c r="T57" s="110">
        <f t="shared" si="21"/>
        <v>0</v>
      </c>
      <c r="U57" s="42">
        <f t="shared" si="22"/>
        <v>0</v>
      </c>
      <c r="V57" s="108">
        <v>0</v>
      </c>
      <c r="W57" s="110">
        <v>0</v>
      </c>
      <c r="X57" s="110">
        <f t="shared" si="23"/>
        <v>0</v>
      </c>
      <c r="Y57" s="42">
        <f t="shared" si="24"/>
        <v>0</v>
      </c>
      <c r="Z57" s="80">
        <v>14844125</v>
      </c>
      <c r="AA57" s="81">
        <v>0</v>
      </c>
      <c r="AB57" s="81">
        <f t="shared" si="25"/>
        <v>14844125</v>
      </c>
      <c r="AC57" s="42">
        <f t="shared" si="26"/>
        <v>0</v>
      </c>
      <c r="AD57" s="80">
        <v>15250594</v>
      </c>
      <c r="AE57" s="81">
        <v>4911188</v>
      </c>
      <c r="AF57" s="81">
        <f t="shared" si="27"/>
        <v>20161782</v>
      </c>
      <c r="AG57" s="42">
        <f t="shared" si="28"/>
        <v>0.10664392996175942</v>
      </c>
      <c r="AH57" s="42">
        <f t="shared" si="29"/>
        <v>-0.2637493550917275</v>
      </c>
      <c r="AI57" s="14">
        <v>189057005</v>
      </c>
      <c r="AJ57" s="14">
        <v>212804875</v>
      </c>
      <c r="AK57" s="14">
        <v>20161782</v>
      </c>
      <c r="AL57" s="14"/>
    </row>
    <row r="58" spans="1:38" s="15" customFormat="1" ht="12.75">
      <c r="A58" s="31" t="s">
        <v>96</v>
      </c>
      <c r="B58" s="132" t="s">
        <v>180</v>
      </c>
      <c r="C58" s="41" t="s">
        <v>181</v>
      </c>
      <c r="D58" s="80">
        <v>0</v>
      </c>
      <c r="E58" s="81">
        <v>0</v>
      </c>
      <c r="F58" s="82">
        <f t="shared" si="15"/>
        <v>0</v>
      </c>
      <c r="G58" s="80">
        <v>0</v>
      </c>
      <c r="H58" s="81">
        <v>0</v>
      </c>
      <c r="I58" s="82">
        <f t="shared" si="16"/>
        <v>0</v>
      </c>
      <c r="J58" s="80">
        <v>0</v>
      </c>
      <c r="K58" s="94">
        <v>0</v>
      </c>
      <c r="L58" s="81">
        <f t="shared" si="17"/>
        <v>0</v>
      </c>
      <c r="M58" s="42">
        <f t="shared" si="18"/>
        <v>0</v>
      </c>
      <c r="N58" s="108">
        <v>0</v>
      </c>
      <c r="O58" s="109">
        <v>0</v>
      </c>
      <c r="P58" s="110">
        <f t="shared" si="19"/>
        <v>0</v>
      </c>
      <c r="Q58" s="42">
        <f t="shared" si="20"/>
        <v>0</v>
      </c>
      <c r="R58" s="108">
        <v>0</v>
      </c>
      <c r="S58" s="110">
        <v>0</v>
      </c>
      <c r="T58" s="110">
        <f t="shared" si="21"/>
        <v>0</v>
      </c>
      <c r="U58" s="42">
        <f t="shared" si="22"/>
        <v>0</v>
      </c>
      <c r="V58" s="108">
        <v>0</v>
      </c>
      <c r="W58" s="110">
        <v>0</v>
      </c>
      <c r="X58" s="110">
        <f t="shared" si="23"/>
        <v>0</v>
      </c>
      <c r="Y58" s="42">
        <f t="shared" si="24"/>
        <v>0</v>
      </c>
      <c r="Z58" s="80">
        <v>0</v>
      </c>
      <c r="AA58" s="81">
        <v>0</v>
      </c>
      <c r="AB58" s="81">
        <f t="shared" si="25"/>
        <v>0</v>
      </c>
      <c r="AC58" s="42">
        <f t="shared" si="26"/>
        <v>0</v>
      </c>
      <c r="AD58" s="80">
        <v>9878899</v>
      </c>
      <c r="AE58" s="81">
        <v>4337984</v>
      </c>
      <c r="AF58" s="81">
        <f t="shared" si="27"/>
        <v>14216883</v>
      </c>
      <c r="AG58" s="42">
        <f t="shared" si="28"/>
        <v>0.11565794017330058</v>
      </c>
      <c r="AH58" s="42">
        <f t="shared" si="29"/>
        <v>-1</v>
      </c>
      <c r="AI58" s="14">
        <v>122921807</v>
      </c>
      <c r="AJ58" s="14">
        <v>157282812</v>
      </c>
      <c r="AK58" s="14">
        <v>14216883</v>
      </c>
      <c r="AL58" s="14"/>
    </row>
    <row r="59" spans="1:38" s="15" customFormat="1" ht="12.75">
      <c r="A59" s="31" t="s">
        <v>115</v>
      </c>
      <c r="B59" s="132" t="s">
        <v>182</v>
      </c>
      <c r="C59" s="41" t="s">
        <v>183</v>
      </c>
      <c r="D59" s="80">
        <v>0</v>
      </c>
      <c r="E59" s="81">
        <v>0</v>
      </c>
      <c r="F59" s="82">
        <f t="shared" si="15"/>
        <v>0</v>
      </c>
      <c r="G59" s="80">
        <v>0</v>
      </c>
      <c r="H59" s="81">
        <v>0</v>
      </c>
      <c r="I59" s="82">
        <f t="shared" si="16"/>
        <v>0</v>
      </c>
      <c r="J59" s="80">
        <v>0</v>
      </c>
      <c r="K59" s="94">
        <v>0</v>
      </c>
      <c r="L59" s="81">
        <f t="shared" si="17"/>
        <v>0</v>
      </c>
      <c r="M59" s="42">
        <f t="shared" si="18"/>
        <v>0</v>
      </c>
      <c r="N59" s="108">
        <v>0</v>
      </c>
      <c r="O59" s="109">
        <v>0</v>
      </c>
      <c r="P59" s="110">
        <f t="shared" si="19"/>
        <v>0</v>
      </c>
      <c r="Q59" s="42">
        <f t="shared" si="20"/>
        <v>0</v>
      </c>
      <c r="R59" s="108">
        <v>0</v>
      </c>
      <c r="S59" s="110">
        <v>0</v>
      </c>
      <c r="T59" s="110">
        <f t="shared" si="21"/>
        <v>0</v>
      </c>
      <c r="U59" s="42">
        <f t="shared" si="22"/>
        <v>0</v>
      </c>
      <c r="V59" s="108">
        <v>0</v>
      </c>
      <c r="W59" s="110">
        <v>0</v>
      </c>
      <c r="X59" s="110">
        <f t="shared" si="23"/>
        <v>0</v>
      </c>
      <c r="Y59" s="42">
        <f t="shared" si="24"/>
        <v>0</v>
      </c>
      <c r="Z59" s="80">
        <v>0</v>
      </c>
      <c r="AA59" s="81">
        <v>0</v>
      </c>
      <c r="AB59" s="81">
        <f t="shared" si="25"/>
        <v>0</v>
      </c>
      <c r="AC59" s="42">
        <f t="shared" si="26"/>
        <v>0</v>
      </c>
      <c r="AD59" s="80">
        <v>13090510</v>
      </c>
      <c r="AE59" s="81">
        <v>30368375</v>
      </c>
      <c r="AF59" s="81">
        <f t="shared" si="27"/>
        <v>43458885</v>
      </c>
      <c r="AG59" s="42">
        <f t="shared" si="28"/>
        <v>0.17425559007008756</v>
      </c>
      <c r="AH59" s="42">
        <f t="shared" si="29"/>
        <v>-1</v>
      </c>
      <c r="AI59" s="14">
        <v>249397365</v>
      </c>
      <c r="AJ59" s="14">
        <v>249397365</v>
      </c>
      <c r="AK59" s="14">
        <v>43458885</v>
      </c>
      <c r="AL59" s="14"/>
    </row>
    <row r="60" spans="1:38" s="60" customFormat="1" ht="12.75">
      <c r="A60" s="64"/>
      <c r="B60" s="65" t="s">
        <v>614</v>
      </c>
      <c r="C60" s="34"/>
      <c r="D60" s="84">
        <f>SUM(D57:D59)</f>
        <v>0</v>
      </c>
      <c r="E60" s="85">
        <f>SUM(E57:E59)</f>
        <v>0</v>
      </c>
      <c r="F60" s="86">
        <f t="shared" si="15"/>
        <v>0</v>
      </c>
      <c r="G60" s="84">
        <f>SUM(G57:G59)</f>
        <v>0</v>
      </c>
      <c r="H60" s="85">
        <f>SUM(H57:H59)</f>
        <v>0</v>
      </c>
      <c r="I60" s="93">
        <f t="shared" si="16"/>
        <v>0</v>
      </c>
      <c r="J60" s="84">
        <f>SUM(J57:J59)</f>
        <v>14844125</v>
      </c>
      <c r="K60" s="95">
        <f>SUM(K57:K59)</f>
        <v>0</v>
      </c>
      <c r="L60" s="85">
        <f t="shared" si="17"/>
        <v>14844125</v>
      </c>
      <c r="M60" s="46">
        <f t="shared" si="18"/>
        <v>0</v>
      </c>
      <c r="N60" s="114">
        <f>SUM(N57:N59)</f>
        <v>0</v>
      </c>
      <c r="O60" s="115">
        <f>SUM(O57:O59)</f>
        <v>0</v>
      </c>
      <c r="P60" s="116">
        <f t="shared" si="19"/>
        <v>0</v>
      </c>
      <c r="Q60" s="46">
        <f t="shared" si="20"/>
        <v>0</v>
      </c>
      <c r="R60" s="114">
        <f>SUM(R57:R59)</f>
        <v>0</v>
      </c>
      <c r="S60" s="116">
        <f>SUM(S57:S59)</f>
        <v>0</v>
      </c>
      <c r="T60" s="116">
        <f t="shared" si="21"/>
        <v>0</v>
      </c>
      <c r="U60" s="46">
        <f t="shared" si="22"/>
        <v>0</v>
      </c>
      <c r="V60" s="114">
        <f>SUM(V57:V59)</f>
        <v>0</v>
      </c>
      <c r="W60" s="116">
        <f>SUM(W57:W59)</f>
        <v>0</v>
      </c>
      <c r="X60" s="116">
        <f t="shared" si="23"/>
        <v>0</v>
      </c>
      <c r="Y60" s="46">
        <f t="shared" si="24"/>
        <v>0</v>
      </c>
      <c r="Z60" s="84">
        <f>SUM(Z57:Z59)</f>
        <v>14844125</v>
      </c>
      <c r="AA60" s="85">
        <f>SUM(AA57:AA59)</f>
        <v>0</v>
      </c>
      <c r="AB60" s="85">
        <f t="shared" si="25"/>
        <v>14844125</v>
      </c>
      <c r="AC60" s="46">
        <f t="shared" si="26"/>
        <v>0</v>
      </c>
      <c r="AD60" s="84">
        <f>SUM(AD57:AD59)</f>
        <v>38220003</v>
      </c>
      <c r="AE60" s="85">
        <f>SUM(AE57:AE59)</f>
        <v>39617547</v>
      </c>
      <c r="AF60" s="85">
        <f t="shared" si="27"/>
        <v>77837550</v>
      </c>
      <c r="AG60" s="46">
        <f t="shared" si="28"/>
        <v>0.13865488631164338</v>
      </c>
      <c r="AH60" s="46">
        <f t="shared" si="29"/>
        <v>-0.809293522213893</v>
      </c>
      <c r="AI60" s="66">
        <f>SUM(AI57:AI59)</f>
        <v>561376177</v>
      </c>
      <c r="AJ60" s="66">
        <f>SUM(AJ57:AJ59)</f>
        <v>619485052</v>
      </c>
      <c r="AK60" s="66">
        <f>SUM(AK57:AK59)</f>
        <v>77837550</v>
      </c>
      <c r="AL60" s="66"/>
    </row>
    <row r="61" spans="1:38" s="60" customFormat="1" ht="12.75">
      <c r="A61" s="64"/>
      <c r="B61" s="65" t="s">
        <v>615</v>
      </c>
      <c r="C61" s="34"/>
      <c r="D61" s="84">
        <f>SUM(D9,D11:D20,D22:D30,D32:D40,D42:D46,D48:D55,D57:D59)</f>
        <v>9982330793</v>
      </c>
      <c r="E61" s="85">
        <f>SUM(E9,E11:E20,E22:E30,E32:E40,E42:E46,E48:E55,E57:E59)</f>
        <v>4345521826</v>
      </c>
      <c r="F61" s="86">
        <f t="shared" si="15"/>
        <v>14327852619</v>
      </c>
      <c r="G61" s="84">
        <f>SUM(G9,G11:G20,G22:G30,G32:G40,G42:G46,G48:G55,G57:G59)</f>
        <v>9982330793</v>
      </c>
      <c r="H61" s="85">
        <f>SUM(H9,H11:H20,H22:H30,H32:H40,H42:H46,H48:H55,H57:H59)</f>
        <v>4345521826</v>
      </c>
      <c r="I61" s="93">
        <f t="shared" si="16"/>
        <v>14327852619</v>
      </c>
      <c r="J61" s="84">
        <f>SUM(J9,J11:J20,J22:J30,J32:J40,J42:J46,J48:J55,J57:J59)</f>
        <v>1955356233</v>
      </c>
      <c r="K61" s="95">
        <f>SUM(K9,K11:K20,K22:K30,K32:K40,K42:K46,K48:K55,K57:K59)</f>
        <v>485402303</v>
      </c>
      <c r="L61" s="85">
        <f t="shared" si="17"/>
        <v>2440758536</v>
      </c>
      <c r="M61" s="46">
        <f t="shared" si="18"/>
        <v>0.1703506171443541</v>
      </c>
      <c r="N61" s="114">
        <f>SUM(N9,N11:N20,N22:N30,N32:N40,N42:N46,N48:N55,N57:N59)</f>
        <v>0</v>
      </c>
      <c r="O61" s="115">
        <f>SUM(O9,O11:O20,O22:O30,O32:O40,O42:O46,O48:O55,O57:O59)</f>
        <v>0</v>
      </c>
      <c r="P61" s="116">
        <f t="shared" si="19"/>
        <v>0</v>
      </c>
      <c r="Q61" s="46">
        <f t="shared" si="20"/>
        <v>0</v>
      </c>
      <c r="R61" s="114">
        <f>SUM(R9,R11:R20,R22:R30,R32:R40,R42:R46,R48:R55,R57:R59)</f>
        <v>0</v>
      </c>
      <c r="S61" s="116">
        <f>SUM(S9,S11:S20,S22:S30,S32:S40,S42:S46,S48:S55,S57:S59)</f>
        <v>0</v>
      </c>
      <c r="T61" s="116">
        <f t="shared" si="21"/>
        <v>0</v>
      </c>
      <c r="U61" s="46">
        <f t="shared" si="22"/>
        <v>0</v>
      </c>
      <c r="V61" s="114">
        <f>SUM(V9,V11:V20,V22:V30,V32:V40,V42:V46,V48:V55,V57:V59)</f>
        <v>0</v>
      </c>
      <c r="W61" s="116">
        <f>SUM(W9,W11:W20,W22:W30,W32:W40,W42:W46,W48:W55,W57:W59)</f>
        <v>0</v>
      </c>
      <c r="X61" s="116">
        <f t="shared" si="23"/>
        <v>0</v>
      </c>
      <c r="Y61" s="46">
        <f t="shared" si="24"/>
        <v>0</v>
      </c>
      <c r="Z61" s="84">
        <f>SUM(Z9,Z11:Z20,Z22:Z30,Z32:Z40,Z42:Z46,Z48:Z55,Z57:Z59)</f>
        <v>1955356233</v>
      </c>
      <c r="AA61" s="85">
        <f>SUM(AA9,AA11:AA20,AA22:AA30,AA32:AA40,AA42:AA46,AA48:AA55,AA57:AA59)</f>
        <v>485402303</v>
      </c>
      <c r="AB61" s="85">
        <f t="shared" si="25"/>
        <v>2440758536</v>
      </c>
      <c r="AC61" s="46">
        <f t="shared" si="26"/>
        <v>0.1703506171443541</v>
      </c>
      <c r="AD61" s="84">
        <f>SUM(AD9,AD11:AD20,AD22:AD30,AD32:AD40,AD42:AD46,AD48:AD55,AD57:AD59)</f>
        <v>2231020933</v>
      </c>
      <c r="AE61" s="85">
        <f>SUM(AE9,AE11:AE20,AE22:AE30,AE32:AE40,AE42:AE46,AE48:AE55,AE57:AE59)</f>
        <v>808888690</v>
      </c>
      <c r="AF61" s="85">
        <f t="shared" si="27"/>
        <v>3039909623</v>
      </c>
      <c r="AG61" s="46">
        <f t="shared" si="28"/>
        <v>0.18761561822933426</v>
      </c>
      <c r="AH61" s="46">
        <f t="shared" si="29"/>
        <v>-0.19709503284795515</v>
      </c>
      <c r="AI61" s="66">
        <f>SUM(AI9,AI11:AI20,AI22:AI30,AI32:AI40,AI42:AI46,AI48:AI55,AI57:AI59)</f>
        <v>16202860144</v>
      </c>
      <c r="AJ61" s="66">
        <f>SUM(AJ9,AJ11:AJ20,AJ22:AJ30,AJ32:AJ40,AJ42:AJ46,AJ48:AJ55,AJ57:AJ59)</f>
        <v>17065903657</v>
      </c>
      <c r="AK61" s="66">
        <f>SUM(AK9,AK11:AK20,AK22:AK30,AK32:AK40,AK42:AK46,AK48:AK55,AK57:AK59)</f>
        <v>3039909623</v>
      </c>
      <c r="AL61" s="66"/>
    </row>
    <row r="62" spans="1:38" s="15" customFormat="1" ht="12.75">
      <c r="A62" s="67"/>
      <c r="B62" s="68"/>
      <c r="C62" s="69"/>
      <c r="D62" s="96"/>
      <c r="E62" s="96"/>
      <c r="F62" s="97"/>
      <c r="G62" s="98"/>
      <c r="H62" s="96"/>
      <c r="I62" s="99"/>
      <c r="J62" s="98"/>
      <c r="K62" s="100"/>
      <c r="L62" s="96"/>
      <c r="M62" s="73"/>
      <c r="N62" s="98"/>
      <c r="O62" s="100"/>
      <c r="P62" s="96"/>
      <c r="Q62" s="73"/>
      <c r="R62" s="98"/>
      <c r="S62" s="100"/>
      <c r="T62" s="96"/>
      <c r="U62" s="73"/>
      <c r="V62" s="98"/>
      <c r="W62" s="100"/>
      <c r="X62" s="96"/>
      <c r="Y62" s="73"/>
      <c r="Z62" s="98"/>
      <c r="AA62" s="100"/>
      <c r="AB62" s="96"/>
      <c r="AC62" s="73"/>
      <c r="AD62" s="98"/>
      <c r="AE62" s="96"/>
      <c r="AF62" s="96"/>
      <c r="AG62" s="73"/>
      <c r="AH62" s="73"/>
      <c r="AI62" s="14"/>
      <c r="AJ62" s="14"/>
      <c r="AK62" s="14"/>
      <c r="AL62" s="14"/>
    </row>
    <row r="63" spans="1:38" s="15" customFormat="1" ht="12.75">
      <c r="A63" s="14"/>
      <c r="B63" s="61"/>
      <c r="C63" s="14"/>
      <c r="D63" s="91"/>
      <c r="E63" s="91"/>
      <c r="F63" s="91"/>
      <c r="G63" s="91"/>
      <c r="H63" s="91"/>
      <c r="I63" s="91"/>
      <c r="J63" s="91"/>
      <c r="K63" s="91"/>
      <c r="L63" s="91"/>
      <c r="M63" s="14"/>
      <c r="N63" s="91"/>
      <c r="O63" s="91"/>
      <c r="P63" s="91"/>
      <c r="Q63" s="14"/>
      <c r="R63" s="91"/>
      <c r="S63" s="91"/>
      <c r="T63" s="91"/>
      <c r="U63" s="14"/>
      <c r="V63" s="91"/>
      <c r="W63" s="91"/>
      <c r="X63" s="91"/>
      <c r="Y63" s="14"/>
      <c r="Z63" s="91"/>
      <c r="AA63" s="91"/>
      <c r="AB63" s="91"/>
      <c r="AC63" s="14"/>
      <c r="AD63" s="91"/>
      <c r="AE63" s="91"/>
      <c r="AF63" s="91"/>
      <c r="AG63" s="14"/>
      <c r="AH63" s="14"/>
      <c r="AI63" s="14"/>
      <c r="AJ63" s="14"/>
      <c r="AK63" s="14"/>
      <c r="AL63" s="14"/>
    </row>
    <row r="64" spans="1:38" ht="12.75">
      <c r="A64" s="2"/>
      <c r="B64" s="62"/>
      <c r="C64" s="62"/>
      <c r="D64" s="103"/>
      <c r="E64" s="103"/>
      <c r="F64" s="103"/>
      <c r="G64" s="103"/>
      <c r="H64" s="103"/>
      <c r="I64" s="103"/>
      <c r="J64" s="103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75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9">
    <mergeCell ref="B2:Z2"/>
    <mergeCell ref="AD4:AG4"/>
    <mergeCell ref="D4:F4"/>
    <mergeCell ref="G4:I4"/>
    <mergeCell ref="J4:M4"/>
    <mergeCell ref="N4:Q4"/>
    <mergeCell ref="R4:U4"/>
    <mergeCell ref="V4:Y4"/>
    <mergeCell ref="Z4:AC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L84"/>
  <sheetViews>
    <sheetView showGridLines="0" zoomScalePageLayoutView="0" workbookViewId="0" topLeftCell="A13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13.7109375" style="3" customWidth="1"/>
    <col min="14" max="16" width="12.140625" style="3" hidden="1" customWidth="1"/>
    <col min="17" max="17" width="13.7109375" style="3" hidden="1" customWidth="1"/>
    <col min="18" max="25" width="12.140625" style="3" hidden="1" customWidth="1"/>
    <col min="26" max="28" width="12.140625" style="3" customWidth="1"/>
    <col min="29" max="29" width="13.7109375" style="3" customWidth="1"/>
    <col min="30" max="34" width="12.14062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25" t="s">
        <v>1</v>
      </c>
      <c r="E4" s="125"/>
      <c r="F4" s="125"/>
      <c r="G4" s="125" t="s">
        <v>2</v>
      </c>
      <c r="H4" s="125"/>
      <c r="I4" s="125"/>
      <c r="J4" s="122" t="s">
        <v>3</v>
      </c>
      <c r="K4" s="123"/>
      <c r="L4" s="123"/>
      <c r="M4" s="124"/>
      <c r="N4" s="122" t="s">
        <v>4</v>
      </c>
      <c r="O4" s="126"/>
      <c r="P4" s="126"/>
      <c r="Q4" s="127"/>
      <c r="R4" s="122" t="s">
        <v>5</v>
      </c>
      <c r="S4" s="126"/>
      <c r="T4" s="126"/>
      <c r="U4" s="127"/>
      <c r="V4" s="122" t="s">
        <v>6</v>
      </c>
      <c r="W4" s="128"/>
      <c r="X4" s="128"/>
      <c r="Y4" s="129"/>
      <c r="Z4" s="122" t="s">
        <v>7</v>
      </c>
      <c r="AA4" s="123"/>
      <c r="AB4" s="123"/>
      <c r="AC4" s="124"/>
      <c r="AD4" s="122" t="s">
        <v>8</v>
      </c>
      <c r="AE4" s="123"/>
      <c r="AF4" s="123"/>
      <c r="AG4" s="124"/>
      <c r="AH4" s="13"/>
      <c r="AI4" s="14"/>
      <c r="AJ4" s="14"/>
      <c r="AK4" s="14"/>
      <c r="AL4" s="14"/>
    </row>
    <row r="5" spans="1:38" s="15" customFormat="1" ht="5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18</v>
      </c>
      <c r="AD5" s="19" t="s">
        <v>11</v>
      </c>
      <c r="AE5" s="20" t="s">
        <v>12</v>
      </c>
      <c r="AF5" s="20" t="s">
        <v>13</v>
      </c>
      <c r="AG5" s="24" t="s">
        <v>18</v>
      </c>
      <c r="AH5" s="25" t="s">
        <v>19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3" t="s">
        <v>23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96</v>
      </c>
      <c r="B9" s="132" t="s">
        <v>184</v>
      </c>
      <c r="C9" s="41" t="s">
        <v>185</v>
      </c>
      <c r="D9" s="80">
        <v>0</v>
      </c>
      <c r="E9" s="81">
        <v>0</v>
      </c>
      <c r="F9" s="82">
        <f>$D9+$E9</f>
        <v>0</v>
      </c>
      <c r="G9" s="80">
        <v>0</v>
      </c>
      <c r="H9" s="81">
        <v>0</v>
      </c>
      <c r="I9" s="83">
        <f>$G9+$H9</f>
        <v>0</v>
      </c>
      <c r="J9" s="80">
        <v>10220894</v>
      </c>
      <c r="K9" s="81">
        <v>3218826</v>
      </c>
      <c r="L9" s="81">
        <f>$J9+$K9</f>
        <v>13439720</v>
      </c>
      <c r="M9" s="42">
        <f>IF($F9=0,0,$L9/$F9)</f>
        <v>0</v>
      </c>
      <c r="N9" s="108">
        <v>0</v>
      </c>
      <c r="O9" s="109">
        <v>0</v>
      </c>
      <c r="P9" s="110">
        <f>$N9+$O9</f>
        <v>0</v>
      </c>
      <c r="Q9" s="42">
        <f>IF($I9=0,0,$P9/$I9)</f>
        <v>0</v>
      </c>
      <c r="R9" s="108">
        <v>0</v>
      </c>
      <c r="S9" s="110">
        <v>0</v>
      </c>
      <c r="T9" s="110">
        <f>$R9+$S9</f>
        <v>0</v>
      </c>
      <c r="U9" s="42">
        <f>IF($I9=0,0,$T9/$I9)</f>
        <v>0</v>
      </c>
      <c r="V9" s="108">
        <v>0</v>
      </c>
      <c r="W9" s="110">
        <v>0</v>
      </c>
      <c r="X9" s="110">
        <f>$V9+$W9</f>
        <v>0</v>
      </c>
      <c r="Y9" s="42">
        <f>IF($I9=0,0,$X9/$I9)</f>
        <v>0</v>
      </c>
      <c r="Z9" s="80">
        <v>10220894</v>
      </c>
      <c r="AA9" s="81">
        <v>3218826</v>
      </c>
      <c r="AB9" s="81">
        <f>$Z9+$AA9</f>
        <v>13439720</v>
      </c>
      <c r="AC9" s="42">
        <f>IF($F9=0,0,$AB9/$F9)</f>
        <v>0</v>
      </c>
      <c r="AD9" s="80">
        <v>8747687</v>
      </c>
      <c r="AE9" s="81">
        <v>5161176</v>
      </c>
      <c r="AF9" s="81">
        <f>$AD9+$AE9</f>
        <v>13908863</v>
      </c>
      <c r="AG9" s="42">
        <f>IF($AI9=0,0,$AK9/$AI9)</f>
        <v>0.16165502484879196</v>
      </c>
      <c r="AH9" s="42">
        <f>IF($AF9=0,0,$L9/$AF9-1)</f>
        <v>-0.03372978797763704</v>
      </c>
      <c r="AI9" s="14">
        <v>86040400</v>
      </c>
      <c r="AJ9" s="14">
        <v>65710800</v>
      </c>
      <c r="AK9" s="14">
        <v>13908863</v>
      </c>
      <c r="AL9" s="14"/>
    </row>
    <row r="10" spans="1:38" s="15" customFormat="1" ht="12.75">
      <c r="A10" s="31" t="s">
        <v>96</v>
      </c>
      <c r="B10" s="132" t="s">
        <v>186</v>
      </c>
      <c r="C10" s="41" t="s">
        <v>187</v>
      </c>
      <c r="D10" s="80">
        <v>0</v>
      </c>
      <c r="E10" s="81">
        <v>0</v>
      </c>
      <c r="F10" s="83">
        <f aca="true" t="shared" si="0" ref="F10:F39">$D10+$E10</f>
        <v>0</v>
      </c>
      <c r="G10" s="80">
        <v>0</v>
      </c>
      <c r="H10" s="81">
        <v>0</v>
      </c>
      <c r="I10" s="83">
        <f aca="true" t="shared" si="1" ref="I10:I39">$G10+$H10</f>
        <v>0</v>
      </c>
      <c r="J10" s="80">
        <v>43996086</v>
      </c>
      <c r="K10" s="81">
        <v>6802999</v>
      </c>
      <c r="L10" s="81">
        <f aca="true" t="shared" si="2" ref="L10:L39">$J10+$K10</f>
        <v>50799085</v>
      </c>
      <c r="M10" s="42">
        <f aca="true" t="shared" si="3" ref="M10:M39">IF($F10=0,0,$L10/$F10)</f>
        <v>0</v>
      </c>
      <c r="N10" s="108">
        <v>0</v>
      </c>
      <c r="O10" s="109">
        <v>0</v>
      </c>
      <c r="P10" s="110">
        <f aca="true" t="shared" si="4" ref="P10:P39">$N10+$O10</f>
        <v>0</v>
      </c>
      <c r="Q10" s="42">
        <f aca="true" t="shared" si="5" ref="Q10:Q39">IF($I10=0,0,$P10/$I10)</f>
        <v>0</v>
      </c>
      <c r="R10" s="108">
        <v>0</v>
      </c>
      <c r="S10" s="110">
        <v>0</v>
      </c>
      <c r="T10" s="110">
        <f aca="true" t="shared" si="6" ref="T10:T39">$R10+$S10</f>
        <v>0</v>
      </c>
      <c r="U10" s="42">
        <f aca="true" t="shared" si="7" ref="U10:U39">IF($I10=0,0,$T10/$I10)</f>
        <v>0</v>
      </c>
      <c r="V10" s="108">
        <v>0</v>
      </c>
      <c r="W10" s="110">
        <v>0</v>
      </c>
      <c r="X10" s="110">
        <f aca="true" t="shared" si="8" ref="X10:X39">$V10+$W10</f>
        <v>0</v>
      </c>
      <c r="Y10" s="42">
        <f aca="true" t="shared" si="9" ref="Y10:Y39">IF($I10=0,0,$X10/$I10)</f>
        <v>0</v>
      </c>
      <c r="Z10" s="80">
        <v>43996086</v>
      </c>
      <c r="AA10" s="81">
        <v>6802999</v>
      </c>
      <c r="AB10" s="81">
        <f aca="true" t="shared" si="10" ref="AB10:AB39">$Z10+$AA10</f>
        <v>50799085</v>
      </c>
      <c r="AC10" s="42">
        <f aca="true" t="shared" si="11" ref="AC10:AC39">IF($F10=0,0,$AB10/$F10)</f>
        <v>0</v>
      </c>
      <c r="AD10" s="80">
        <v>31006964</v>
      </c>
      <c r="AE10" s="81">
        <v>6519887</v>
      </c>
      <c r="AF10" s="81">
        <f aca="true" t="shared" si="12" ref="AF10:AF39">$AD10+$AE10</f>
        <v>37526851</v>
      </c>
      <c r="AG10" s="42">
        <f aca="true" t="shared" si="13" ref="AG10:AG39">IF($AI10=0,0,$AK10/$AI10)</f>
        <v>0.2732858698941448</v>
      </c>
      <c r="AH10" s="42">
        <f aca="true" t="shared" si="14" ref="AH10:AH39">IF($AF10=0,0,$L10/$AF10-1)</f>
        <v>0.3536730007002187</v>
      </c>
      <c r="AI10" s="14">
        <v>137317202</v>
      </c>
      <c r="AJ10" s="14">
        <v>137317202</v>
      </c>
      <c r="AK10" s="14">
        <v>37526851</v>
      </c>
      <c r="AL10" s="14"/>
    </row>
    <row r="11" spans="1:38" s="15" customFormat="1" ht="12.75">
      <c r="A11" s="31" t="s">
        <v>96</v>
      </c>
      <c r="B11" s="132" t="s">
        <v>188</v>
      </c>
      <c r="C11" s="41" t="s">
        <v>189</v>
      </c>
      <c r="D11" s="80">
        <v>0</v>
      </c>
      <c r="E11" s="81">
        <v>0</v>
      </c>
      <c r="F11" s="82">
        <f t="shared" si="0"/>
        <v>0</v>
      </c>
      <c r="G11" s="80">
        <v>0</v>
      </c>
      <c r="H11" s="81">
        <v>0</v>
      </c>
      <c r="I11" s="83">
        <f t="shared" si="1"/>
        <v>0</v>
      </c>
      <c r="J11" s="80">
        <v>11367212</v>
      </c>
      <c r="K11" s="81">
        <v>0</v>
      </c>
      <c r="L11" s="81">
        <f t="shared" si="2"/>
        <v>11367212</v>
      </c>
      <c r="M11" s="42">
        <f t="shared" si="3"/>
        <v>0</v>
      </c>
      <c r="N11" s="108">
        <v>0</v>
      </c>
      <c r="O11" s="109">
        <v>0</v>
      </c>
      <c r="P11" s="110">
        <f t="shared" si="4"/>
        <v>0</v>
      </c>
      <c r="Q11" s="42">
        <f t="shared" si="5"/>
        <v>0</v>
      </c>
      <c r="R11" s="108">
        <v>0</v>
      </c>
      <c r="S11" s="110">
        <v>0</v>
      </c>
      <c r="T11" s="110">
        <f t="shared" si="6"/>
        <v>0</v>
      </c>
      <c r="U11" s="42">
        <f t="shared" si="7"/>
        <v>0</v>
      </c>
      <c r="V11" s="108">
        <v>0</v>
      </c>
      <c r="W11" s="110">
        <v>0</v>
      </c>
      <c r="X11" s="110">
        <f t="shared" si="8"/>
        <v>0</v>
      </c>
      <c r="Y11" s="42">
        <f t="shared" si="9"/>
        <v>0</v>
      </c>
      <c r="Z11" s="80">
        <v>11367212</v>
      </c>
      <c r="AA11" s="81">
        <v>0</v>
      </c>
      <c r="AB11" s="81">
        <f t="shared" si="10"/>
        <v>11367212</v>
      </c>
      <c r="AC11" s="42">
        <f t="shared" si="11"/>
        <v>0</v>
      </c>
      <c r="AD11" s="80">
        <v>6969690</v>
      </c>
      <c r="AE11" s="81">
        <v>0</v>
      </c>
      <c r="AF11" s="81">
        <f t="shared" si="12"/>
        <v>6969690</v>
      </c>
      <c r="AG11" s="42">
        <f t="shared" si="13"/>
        <v>0.1507420276522055</v>
      </c>
      <c r="AH11" s="42">
        <f t="shared" si="14"/>
        <v>0.6309494396450919</v>
      </c>
      <c r="AI11" s="14">
        <v>46235878</v>
      </c>
      <c r="AJ11" s="14">
        <v>46235878</v>
      </c>
      <c r="AK11" s="14">
        <v>6969690</v>
      </c>
      <c r="AL11" s="14"/>
    </row>
    <row r="12" spans="1:38" s="15" customFormat="1" ht="12.75">
      <c r="A12" s="31" t="s">
        <v>115</v>
      </c>
      <c r="B12" s="132" t="s">
        <v>190</v>
      </c>
      <c r="C12" s="41" t="s">
        <v>191</v>
      </c>
      <c r="D12" s="80">
        <v>0</v>
      </c>
      <c r="E12" s="81">
        <v>0</v>
      </c>
      <c r="F12" s="82">
        <f t="shared" si="0"/>
        <v>0</v>
      </c>
      <c r="G12" s="80">
        <v>0</v>
      </c>
      <c r="H12" s="81">
        <v>0</v>
      </c>
      <c r="I12" s="83">
        <f t="shared" si="1"/>
        <v>0</v>
      </c>
      <c r="J12" s="80">
        <v>3624170</v>
      </c>
      <c r="K12" s="81">
        <v>0</v>
      </c>
      <c r="L12" s="81">
        <f t="shared" si="2"/>
        <v>3624170</v>
      </c>
      <c r="M12" s="42">
        <f t="shared" si="3"/>
        <v>0</v>
      </c>
      <c r="N12" s="108">
        <v>0</v>
      </c>
      <c r="O12" s="109">
        <v>0</v>
      </c>
      <c r="P12" s="110">
        <f t="shared" si="4"/>
        <v>0</v>
      </c>
      <c r="Q12" s="42">
        <f t="shared" si="5"/>
        <v>0</v>
      </c>
      <c r="R12" s="108">
        <v>0</v>
      </c>
      <c r="S12" s="110">
        <v>0</v>
      </c>
      <c r="T12" s="110">
        <f t="shared" si="6"/>
        <v>0</v>
      </c>
      <c r="U12" s="42">
        <f t="shared" si="7"/>
        <v>0</v>
      </c>
      <c r="V12" s="108">
        <v>0</v>
      </c>
      <c r="W12" s="110">
        <v>0</v>
      </c>
      <c r="X12" s="110">
        <f t="shared" si="8"/>
        <v>0</v>
      </c>
      <c r="Y12" s="42">
        <f t="shared" si="9"/>
        <v>0</v>
      </c>
      <c r="Z12" s="80">
        <v>3624170</v>
      </c>
      <c r="AA12" s="81">
        <v>0</v>
      </c>
      <c r="AB12" s="81">
        <f t="shared" si="10"/>
        <v>3624170</v>
      </c>
      <c r="AC12" s="42">
        <f t="shared" si="11"/>
        <v>0</v>
      </c>
      <c r="AD12" s="80">
        <v>3682890</v>
      </c>
      <c r="AE12" s="81">
        <v>0</v>
      </c>
      <c r="AF12" s="81">
        <f t="shared" si="12"/>
        <v>3682890</v>
      </c>
      <c r="AG12" s="42">
        <f t="shared" si="13"/>
        <v>0.21596772174223075</v>
      </c>
      <c r="AH12" s="42">
        <f t="shared" si="14"/>
        <v>-0.015944000499607647</v>
      </c>
      <c r="AI12" s="14">
        <v>17052965</v>
      </c>
      <c r="AJ12" s="14">
        <v>17052965</v>
      </c>
      <c r="AK12" s="14">
        <v>3682890</v>
      </c>
      <c r="AL12" s="14"/>
    </row>
    <row r="13" spans="1:38" s="60" customFormat="1" ht="12.75">
      <c r="A13" s="64"/>
      <c r="B13" s="65" t="s">
        <v>616</v>
      </c>
      <c r="C13" s="34"/>
      <c r="D13" s="84">
        <f>SUM(D9:D12)</f>
        <v>0</v>
      </c>
      <c r="E13" s="85">
        <f>SUM(E9:E12)</f>
        <v>0</v>
      </c>
      <c r="F13" s="93">
        <f t="shared" si="0"/>
        <v>0</v>
      </c>
      <c r="G13" s="84">
        <f>SUM(G9:G12)</f>
        <v>0</v>
      </c>
      <c r="H13" s="85">
        <f>SUM(H9:H12)</f>
        <v>0</v>
      </c>
      <c r="I13" s="86">
        <f t="shared" si="1"/>
        <v>0</v>
      </c>
      <c r="J13" s="84">
        <f>SUM(J9:J12)</f>
        <v>69208362</v>
      </c>
      <c r="K13" s="85">
        <f>SUM(K9:K12)</f>
        <v>10021825</v>
      </c>
      <c r="L13" s="85">
        <f t="shared" si="2"/>
        <v>79230187</v>
      </c>
      <c r="M13" s="46">
        <f t="shared" si="3"/>
        <v>0</v>
      </c>
      <c r="N13" s="114">
        <f>SUM(N9:N12)</f>
        <v>0</v>
      </c>
      <c r="O13" s="115">
        <f>SUM(O9:O12)</f>
        <v>0</v>
      </c>
      <c r="P13" s="116">
        <f t="shared" si="4"/>
        <v>0</v>
      </c>
      <c r="Q13" s="46">
        <f t="shared" si="5"/>
        <v>0</v>
      </c>
      <c r="R13" s="114">
        <f>SUM(R9:R12)</f>
        <v>0</v>
      </c>
      <c r="S13" s="116">
        <f>SUM(S9:S12)</f>
        <v>0</v>
      </c>
      <c r="T13" s="116">
        <f t="shared" si="6"/>
        <v>0</v>
      </c>
      <c r="U13" s="46">
        <f t="shared" si="7"/>
        <v>0</v>
      </c>
      <c r="V13" s="114">
        <f>SUM(V9:V12)</f>
        <v>0</v>
      </c>
      <c r="W13" s="116">
        <f>SUM(W9:W12)</f>
        <v>0</v>
      </c>
      <c r="X13" s="116">
        <f t="shared" si="8"/>
        <v>0</v>
      </c>
      <c r="Y13" s="46">
        <f t="shared" si="9"/>
        <v>0</v>
      </c>
      <c r="Z13" s="84">
        <f>SUM(Z9:Z12)</f>
        <v>69208362</v>
      </c>
      <c r="AA13" s="85">
        <f>SUM(AA9:AA12)</f>
        <v>10021825</v>
      </c>
      <c r="AB13" s="85">
        <f t="shared" si="10"/>
        <v>79230187</v>
      </c>
      <c r="AC13" s="46">
        <f t="shared" si="11"/>
        <v>0</v>
      </c>
      <c r="AD13" s="84">
        <f>SUM(AD9:AD12)</f>
        <v>50407231</v>
      </c>
      <c r="AE13" s="85">
        <f>SUM(AE9:AE12)</f>
        <v>11681063</v>
      </c>
      <c r="AF13" s="85">
        <f t="shared" si="12"/>
        <v>62088294</v>
      </c>
      <c r="AG13" s="46">
        <f t="shared" si="13"/>
        <v>0.2166023513740071</v>
      </c>
      <c r="AH13" s="46">
        <f t="shared" si="14"/>
        <v>0.276088967752923</v>
      </c>
      <c r="AI13" s="66">
        <f>SUM(AI9:AI12)</f>
        <v>286646445</v>
      </c>
      <c r="AJ13" s="66">
        <f>SUM(AJ9:AJ12)</f>
        <v>266316845</v>
      </c>
      <c r="AK13" s="66">
        <f>SUM(AK9:AK12)</f>
        <v>62088294</v>
      </c>
      <c r="AL13" s="66"/>
    </row>
    <row r="14" spans="1:38" s="15" customFormat="1" ht="12.75">
      <c r="A14" s="31" t="s">
        <v>96</v>
      </c>
      <c r="B14" s="132" t="s">
        <v>192</v>
      </c>
      <c r="C14" s="41" t="s">
        <v>193</v>
      </c>
      <c r="D14" s="80">
        <v>42872898</v>
      </c>
      <c r="E14" s="81">
        <v>19500082</v>
      </c>
      <c r="F14" s="82">
        <f t="shared" si="0"/>
        <v>62372980</v>
      </c>
      <c r="G14" s="80">
        <v>42872898</v>
      </c>
      <c r="H14" s="81">
        <v>19500082</v>
      </c>
      <c r="I14" s="83">
        <f t="shared" si="1"/>
        <v>62372980</v>
      </c>
      <c r="J14" s="80">
        <v>7351327</v>
      </c>
      <c r="K14" s="81">
        <v>193775</v>
      </c>
      <c r="L14" s="81">
        <f t="shared" si="2"/>
        <v>7545102</v>
      </c>
      <c r="M14" s="42">
        <f t="shared" si="3"/>
        <v>0.12096747662208861</v>
      </c>
      <c r="N14" s="108">
        <v>0</v>
      </c>
      <c r="O14" s="109">
        <v>0</v>
      </c>
      <c r="P14" s="110">
        <f t="shared" si="4"/>
        <v>0</v>
      </c>
      <c r="Q14" s="42">
        <f t="shared" si="5"/>
        <v>0</v>
      </c>
      <c r="R14" s="108">
        <v>0</v>
      </c>
      <c r="S14" s="110">
        <v>0</v>
      </c>
      <c r="T14" s="110">
        <f t="shared" si="6"/>
        <v>0</v>
      </c>
      <c r="U14" s="42">
        <f t="shared" si="7"/>
        <v>0</v>
      </c>
      <c r="V14" s="108">
        <v>0</v>
      </c>
      <c r="W14" s="110">
        <v>0</v>
      </c>
      <c r="X14" s="110">
        <f t="shared" si="8"/>
        <v>0</v>
      </c>
      <c r="Y14" s="42">
        <f t="shared" si="9"/>
        <v>0</v>
      </c>
      <c r="Z14" s="80">
        <v>7351327</v>
      </c>
      <c r="AA14" s="81">
        <v>193775</v>
      </c>
      <c r="AB14" s="81">
        <f t="shared" si="10"/>
        <v>7545102</v>
      </c>
      <c r="AC14" s="42">
        <f t="shared" si="11"/>
        <v>0.12096747662208861</v>
      </c>
      <c r="AD14" s="80">
        <v>5434602</v>
      </c>
      <c r="AE14" s="81">
        <v>1988799</v>
      </c>
      <c r="AF14" s="81">
        <f t="shared" si="12"/>
        <v>7423401</v>
      </c>
      <c r="AG14" s="42">
        <f t="shared" si="13"/>
        <v>0.1865727504696237</v>
      </c>
      <c r="AH14" s="42">
        <f t="shared" si="14"/>
        <v>0.016394237627739727</v>
      </c>
      <c r="AI14" s="14">
        <v>39788238</v>
      </c>
      <c r="AJ14" s="14">
        <v>39788238</v>
      </c>
      <c r="AK14" s="14">
        <v>7423401</v>
      </c>
      <c r="AL14" s="14"/>
    </row>
    <row r="15" spans="1:38" s="15" customFormat="1" ht="12.75">
      <c r="A15" s="31" t="s">
        <v>96</v>
      </c>
      <c r="B15" s="132" t="s">
        <v>69</v>
      </c>
      <c r="C15" s="41" t="s">
        <v>70</v>
      </c>
      <c r="D15" s="80">
        <v>2619322678</v>
      </c>
      <c r="E15" s="81">
        <v>841738170</v>
      </c>
      <c r="F15" s="82">
        <f t="shared" si="0"/>
        <v>3461060848</v>
      </c>
      <c r="G15" s="80">
        <v>2619322678</v>
      </c>
      <c r="H15" s="81">
        <v>841738170</v>
      </c>
      <c r="I15" s="83">
        <f t="shared" si="1"/>
        <v>3461060848</v>
      </c>
      <c r="J15" s="80">
        <v>509629851</v>
      </c>
      <c r="K15" s="81">
        <v>129298159</v>
      </c>
      <c r="L15" s="81">
        <f t="shared" si="2"/>
        <v>638928010</v>
      </c>
      <c r="M15" s="42">
        <f t="shared" si="3"/>
        <v>0.18460467413313733</v>
      </c>
      <c r="N15" s="108">
        <v>0</v>
      </c>
      <c r="O15" s="109">
        <v>0</v>
      </c>
      <c r="P15" s="110">
        <f t="shared" si="4"/>
        <v>0</v>
      </c>
      <c r="Q15" s="42">
        <f t="shared" si="5"/>
        <v>0</v>
      </c>
      <c r="R15" s="108">
        <v>0</v>
      </c>
      <c r="S15" s="110">
        <v>0</v>
      </c>
      <c r="T15" s="110">
        <f t="shared" si="6"/>
        <v>0</v>
      </c>
      <c r="U15" s="42">
        <f t="shared" si="7"/>
        <v>0</v>
      </c>
      <c r="V15" s="108">
        <v>0</v>
      </c>
      <c r="W15" s="110">
        <v>0</v>
      </c>
      <c r="X15" s="110">
        <f t="shared" si="8"/>
        <v>0</v>
      </c>
      <c r="Y15" s="42">
        <f t="shared" si="9"/>
        <v>0</v>
      </c>
      <c r="Z15" s="80">
        <v>509629851</v>
      </c>
      <c r="AA15" s="81">
        <v>129298159</v>
      </c>
      <c r="AB15" s="81">
        <f t="shared" si="10"/>
        <v>638928010</v>
      </c>
      <c r="AC15" s="42">
        <f t="shared" si="11"/>
        <v>0.18460467413313733</v>
      </c>
      <c r="AD15" s="80">
        <v>405684991</v>
      </c>
      <c r="AE15" s="81">
        <v>94119490</v>
      </c>
      <c r="AF15" s="81">
        <f t="shared" si="12"/>
        <v>499804481</v>
      </c>
      <c r="AG15" s="42">
        <f t="shared" si="13"/>
        <v>0.18227119228641764</v>
      </c>
      <c r="AH15" s="42">
        <f t="shared" si="14"/>
        <v>0.27835590573666735</v>
      </c>
      <c r="AI15" s="14">
        <v>2742092564</v>
      </c>
      <c r="AJ15" s="14">
        <v>2979292682</v>
      </c>
      <c r="AK15" s="14">
        <v>499804481</v>
      </c>
      <c r="AL15" s="14"/>
    </row>
    <row r="16" spans="1:38" s="15" customFormat="1" ht="12.75">
      <c r="A16" s="31" t="s">
        <v>96</v>
      </c>
      <c r="B16" s="132" t="s">
        <v>194</v>
      </c>
      <c r="C16" s="41" t="s">
        <v>195</v>
      </c>
      <c r="D16" s="80">
        <v>121129069</v>
      </c>
      <c r="E16" s="81">
        <v>34772972</v>
      </c>
      <c r="F16" s="82">
        <f t="shared" si="0"/>
        <v>155902041</v>
      </c>
      <c r="G16" s="80">
        <v>121129069</v>
      </c>
      <c r="H16" s="81">
        <v>34772972</v>
      </c>
      <c r="I16" s="83">
        <f t="shared" si="1"/>
        <v>155902041</v>
      </c>
      <c r="J16" s="80">
        <v>21877144</v>
      </c>
      <c r="K16" s="81">
        <v>1566179</v>
      </c>
      <c r="L16" s="81">
        <f t="shared" si="2"/>
        <v>23443323</v>
      </c>
      <c r="M16" s="42">
        <f t="shared" si="3"/>
        <v>0.15037213656490872</v>
      </c>
      <c r="N16" s="108">
        <v>0</v>
      </c>
      <c r="O16" s="109">
        <v>0</v>
      </c>
      <c r="P16" s="110">
        <f t="shared" si="4"/>
        <v>0</v>
      </c>
      <c r="Q16" s="42">
        <f t="shared" si="5"/>
        <v>0</v>
      </c>
      <c r="R16" s="108">
        <v>0</v>
      </c>
      <c r="S16" s="110">
        <v>0</v>
      </c>
      <c r="T16" s="110">
        <f t="shared" si="6"/>
        <v>0</v>
      </c>
      <c r="U16" s="42">
        <f t="shared" si="7"/>
        <v>0</v>
      </c>
      <c r="V16" s="108">
        <v>0</v>
      </c>
      <c r="W16" s="110">
        <v>0</v>
      </c>
      <c r="X16" s="110">
        <f t="shared" si="8"/>
        <v>0</v>
      </c>
      <c r="Y16" s="42">
        <f t="shared" si="9"/>
        <v>0</v>
      </c>
      <c r="Z16" s="80">
        <v>21877144</v>
      </c>
      <c r="AA16" s="81">
        <v>1566179</v>
      </c>
      <c r="AB16" s="81">
        <f t="shared" si="10"/>
        <v>23443323</v>
      </c>
      <c r="AC16" s="42">
        <f t="shared" si="11"/>
        <v>0.15037213656490872</v>
      </c>
      <c r="AD16" s="80">
        <v>17217549</v>
      </c>
      <c r="AE16" s="81">
        <v>5269317</v>
      </c>
      <c r="AF16" s="81">
        <f t="shared" si="12"/>
        <v>22486866</v>
      </c>
      <c r="AG16" s="42">
        <f t="shared" si="13"/>
        <v>0.16654994324995542</v>
      </c>
      <c r="AH16" s="42">
        <f t="shared" si="14"/>
        <v>0.04253402853025401</v>
      </c>
      <c r="AI16" s="14">
        <v>135015753</v>
      </c>
      <c r="AJ16" s="14">
        <v>135845437</v>
      </c>
      <c r="AK16" s="14">
        <v>22486866</v>
      </c>
      <c r="AL16" s="14"/>
    </row>
    <row r="17" spans="1:38" s="15" customFormat="1" ht="12.75">
      <c r="A17" s="31" t="s">
        <v>115</v>
      </c>
      <c r="B17" s="132" t="s">
        <v>196</v>
      </c>
      <c r="C17" s="41" t="s">
        <v>197</v>
      </c>
      <c r="D17" s="80">
        <v>153851333</v>
      </c>
      <c r="E17" s="81">
        <v>600000</v>
      </c>
      <c r="F17" s="82">
        <f t="shared" si="0"/>
        <v>154451333</v>
      </c>
      <c r="G17" s="80">
        <v>153851333</v>
      </c>
      <c r="H17" s="81">
        <v>600000</v>
      </c>
      <c r="I17" s="83">
        <f t="shared" si="1"/>
        <v>154451333</v>
      </c>
      <c r="J17" s="80">
        <v>17638209</v>
      </c>
      <c r="K17" s="81">
        <v>0</v>
      </c>
      <c r="L17" s="81">
        <f t="shared" si="2"/>
        <v>17638209</v>
      </c>
      <c r="M17" s="42">
        <f t="shared" si="3"/>
        <v>0.11419913740725048</v>
      </c>
      <c r="N17" s="108">
        <v>0</v>
      </c>
      <c r="O17" s="109">
        <v>0</v>
      </c>
      <c r="P17" s="110">
        <f t="shared" si="4"/>
        <v>0</v>
      </c>
      <c r="Q17" s="42">
        <f t="shared" si="5"/>
        <v>0</v>
      </c>
      <c r="R17" s="108">
        <v>0</v>
      </c>
      <c r="S17" s="110">
        <v>0</v>
      </c>
      <c r="T17" s="110">
        <f t="shared" si="6"/>
        <v>0</v>
      </c>
      <c r="U17" s="42">
        <f t="shared" si="7"/>
        <v>0</v>
      </c>
      <c r="V17" s="108">
        <v>0</v>
      </c>
      <c r="W17" s="110">
        <v>0</v>
      </c>
      <c r="X17" s="110">
        <f t="shared" si="8"/>
        <v>0</v>
      </c>
      <c r="Y17" s="42">
        <f t="shared" si="9"/>
        <v>0</v>
      </c>
      <c r="Z17" s="80">
        <v>17638209</v>
      </c>
      <c r="AA17" s="81">
        <v>0</v>
      </c>
      <c r="AB17" s="81">
        <f t="shared" si="10"/>
        <v>17638209</v>
      </c>
      <c r="AC17" s="42">
        <f t="shared" si="11"/>
        <v>0.11419913740725048</v>
      </c>
      <c r="AD17" s="80">
        <v>29298956</v>
      </c>
      <c r="AE17" s="81">
        <v>0</v>
      </c>
      <c r="AF17" s="81">
        <f t="shared" si="12"/>
        <v>29298956</v>
      </c>
      <c r="AG17" s="42">
        <f t="shared" si="13"/>
        <v>0.22346451393977454</v>
      </c>
      <c r="AH17" s="42">
        <f t="shared" si="14"/>
        <v>-0.39799189431869175</v>
      </c>
      <c r="AI17" s="14">
        <v>131112343</v>
      </c>
      <c r="AJ17" s="14">
        <v>133271551</v>
      </c>
      <c r="AK17" s="14">
        <v>29298956</v>
      </c>
      <c r="AL17" s="14"/>
    </row>
    <row r="18" spans="1:38" s="60" customFormat="1" ht="12.75">
      <c r="A18" s="64"/>
      <c r="B18" s="65" t="s">
        <v>617</v>
      </c>
      <c r="C18" s="34"/>
      <c r="D18" s="84">
        <f>SUM(D14:D17)</f>
        <v>2937175978</v>
      </c>
      <c r="E18" s="85">
        <f>SUM(E14:E17)</f>
        <v>896611224</v>
      </c>
      <c r="F18" s="93">
        <f t="shared" si="0"/>
        <v>3833787202</v>
      </c>
      <c r="G18" s="84">
        <f>SUM(G14:G17)</f>
        <v>2937175978</v>
      </c>
      <c r="H18" s="85">
        <f>SUM(H14:H17)</f>
        <v>896611224</v>
      </c>
      <c r="I18" s="86">
        <f t="shared" si="1"/>
        <v>3833787202</v>
      </c>
      <c r="J18" s="84">
        <f>SUM(J14:J17)</f>
        <v>556496531</v>
      </c>
      <c r="K18" s="85">
        <f>SUM(K14:K17)</f>
        <v>131058113</v>
      </c>
      <c r="L18" s="85">
        <f t="shared" si="2"/>
        <v>687554644</v>
      </c>
      <c r="M18" s="46">
        <f t="shared" si="3"/>
        <v>0.17934084699362507</v>
      </c>
      <c r="N18" s="114">
        <f>SUM(N14:N17)</f>
        <v>0</v>
      </c>
      <c r="O18" s="115">
        <f>SUM(O14:O17)</f>
        <v>0</v>
      </c>
      <c r="P18" s="116">
        <f t="shared" si="4"/>
        <v>0</v>
      </c>
      <c r="Q18" s="46">
        <f t="shared" si="5"/>
        <v>0</v>
      </c>
      <c r="R18" s="114">
        <f>SUM(R14:R17)</f>
        <v>0</v>
      </c>
      <c r="S18" s="116">
        <f>SUM(S14:S17)</f>
        <v>0</v>
      </c>
      <c r="T18" s="116">
        <f t="shared" si="6"/>
        <v>0</v>
      </c>
      <c r="U18" s="46">
        <f t="shared" si="7"/>
        <v>0</v>
      </c>
      <c r="V18" s="114">
        <f>SUM(V14:V17)</f>
        <v>0</v>
      </c>
      <c r="W18" s="116">
        <f>SUM(W14:W17)</f>
        <v>0</v>
      </c>
      <c r="X18" s="116">
        <f t="shared" si="8"/>
        <v>0</v>
      </c>
      <c r="Y18" s="46">
        <f t="shared" si="9"/>
        <v>0</v>
      </c>
      <c r="Z18" s="84">
        <f>SUM(Z14:Z17)</f>
        <v>556496531</v>
      </c>
      <c r="AA18" s="85">
        <f>SUM(AA14:AA17)</f>
        <v>131058113</v>
      </c>
      <c r="AB18" s="85">
        <f t="shared" si="10"/>
        <v>687554644</v>
      </c>
      <c r="AC18" s="46">
        <f t="shared" si="11"/>
        <v>0.17934084699362507</v>
      </c>
      <c r="AD18" s="84">
        <f>SUM(AD14:AD17)</f>
        <v>457636098</v>
      </c>
      <c r="AE18" s="85">
        <f>SUM(AE14:AE17)</f>
        <v>101377606</v>
      </c>
      <c r="AF18" s="85">
        <f t="shared" si="12"/>
        <v>559013704</v>
      </c>
      <c r="AG18" s="46">
        <f t="shared" si="13"/>
        <v>0.1834029107876968</v>
      </c>
      <c r="AH18" s="46">
        <f t="shared" si="14"/>
        <v>0.2299423772265876</v>
      </c>
      <c r="AI18" s="66">
        <f>SUM(AI14:AI17)</f>
        <v>3048008898</v>
      </c>
      <c r="AJ18" s="66">
        <f>SUM(AJ14:AJ17)</f>
        <v>3288197908</v>
      </c>
      <c r="AK18" s="66">
        <f>SUM(AK14:AK17)</f>
        <v>559013704</v>
      </c>
      <c r="AL18" s="66"/>
    </row>
    <row r="19" spans="1:38" s="15" customFormat="1" ht="12.75">
      <c r="A19" s="31" t="s">
        <v>96</v>
      </c>
      <c r="B19" s="132" t="s">
        <v>198</v>
      </c>
      <c r="C19" s="41" t="s">
        <v>199</v>
      </c>
      <c r="D19" s="80">
        <v>0</v>
      </c>
      <c r="E19" s="81">
        <v>0</v>
      </c>
      <c r="F19" s="82">
        <f t="shared" si="0"/>
        <v>0</v>
      </c>
      <c r="G19" s="80">
        <v>0</v>
      </c>
      <c r="H19" s="81">
        <v>0</v>
      </c>
      <c r="I19" s="83">
        <f t="shared" si="1"/>
        <v>0</v>
      </c>
      <c r="J19" s="80">
        <v>2288880</v>
      </c>
      <c r="K19" s="81">
        <v>5596000</v>
      </c>
      <c r="L19" s="81">
        <f t="shared" si="2"/>
        <v>7884880</v>
      </c>
      <c r="M19" s="42">
        <f t="shared" si="3"/>
        <v>0</v>
      </c>
      <c r="N19" s="108">
        <v>0</v>
      </c>
      <c r="O19" s="109">
        <v>0</v>
      </c>
      <c r="P19" s="110">
        <f t="shared" si="4"/>
        <v>0</v>
      </c>
      <c r="Q19" s="42">
        <f t="shared" si="5"/>
        <v>0</v>
      </c>
      <c r="R19" s="108">
        <v>0</v>
      </c>
      <c r="S19" s="110">
        <v>0</v>
      </c>
      <c r="T19" s="110">
        <f t="shared" si="6"/>
        <v>0</v>
      </c>
      <c r="U19" s="42">
        <f t="shared" si="7"/>
        <v>0</v>
      </c>
      <c r="V19" s="108">
        <v>0</v>
      </c>
      <c r="W19" s="110">
        <v>0</v>
      </c>
      <c r="X19" s="110">
        <f t="shared" si="8"/>
        <v>0</v>
      </c>
      <c r="Y19" s="42">
        <f t="shared" si="9"/>
        <v>0</v>
      </c>
      <c r="Z19" s="80">
        <v>2288880</v>
      </c>
      <c r="AA19" s="81">
        <v>5596000</v>
      </c>
      <c r="AB19" s="81">
        <f t="shared" si="10"/>
        <v>7884880</v>
      </c>
      <c r="AC19" s="42">
        <f t="shared" si="11"/>
        <v>0</v>
      </c>
      <c r="AD19" s="80">
        <v>20980182</v>
      </c>
      <c r="AE19" s="81">
        <v>6297928</v>
      </c>
      <c r="AF19" s="81">
        <f t="shared" si="12"/>
        <v>27278110</v>
      </c>
      <c r="AG19" s="42">
        <f t="shared" si="13"/>
        <v>0.20022383904387725</v>
      </c>
      <c r="AH19" s="42">
        <f t="shared" si="14"/>
        <v>-0.7109447831979562</v>
      </c>
      <c r="AI19" s="14">
        <v>136238073</v>
      </c>
      <c r="AJ19" s="14">
        <v>127969756</v>
      </c>
      <c r="AK19" s="14">
        <v>27278110</v>
      </c>
      <c r="AL19" s="14"/>
    </row>
    <row r="20" spans="1:38" s="15" customFormat="1" ht="12.75">
      <c r="A20" s="31" t="s">
        <v>96</v>
      </c>
      <c r="B20" s="132" t="s">
        <v>200</v>
      </c>
      <c r="C20" s="41" t="s">
        <v>201</v>
      </c>
      <c r="D20" s="80">
        <v>0</v>
      </c>
      <c r="E20" s="81">
        <v>0</v>
      </c>
      <c r="F20" s="82">
        <f t="shared" si="0"/>
        <v>0</v>
      </c>
      <c r="G20" s="80">
        <v>0</v>
      </c>
      <c r="H20" s="81">
        <v>0</v>
      </c>
      <c r="I20" s="83">
        <f t="shared" si="1"/>
        <v>0</v>
      </c>
      <c r="J20" s="80">
        <v>0</v>
      </c>
      <c r="K20" s="81">
        <v>0</v>
      </c>
      <c r="L20" s="81">
        <f t="shared" si="2"/>
        <v>0</v>
      </c>
      <c r="M20" s="42">
        <f t="shared" si="3"/>
        <v>0</v>
      </c>
      <c r="N20" s="108">
        <v>0</v>
      </c>
      <c r="O20" s="109">
        <v>0</v>
      </c>
      <c r="P20" s="110">
        <f t="shared" si="4"/>
        <v>0</v>
      </c>
      <c r="Q20" s="42">
        <f t="shared" si="5"/>
        <v>0</v>
      </c>
      <c r="R20" s="108">
        <v>0</v>
      </c>
      <c r="S20" s="110">
        <v>0</v>
      </c>
      <c r="T20" s="110">
        <f t="shared" si="6"/>
        <v>0</v>
      </c>
      <c r="U20" s="42">
        <f t="shared" si="7"/>
        <v>0</v>
      </c>
      <c r="V20" s="108">
        <v>0</v>
      </c>
      <c r="W20" s="110">
        <v>0</v>
      </c>
      <c r="X20" s="110">
        <f t="shared" si="8"/>
        <v>0</v>
      </c>
      <c r="Y20" s="42">
        <f t="shared" si="9"/>
        <v>0</v>
      </c>
      <c r="Z20" s="80">
        <v>0</v>
      </c>
      <c r="AA20" s="81">
        <v>0</v>
      </c>
      <c r="AB20" s="81">
        <f t="shared" si="10"/>
        <v>0</v>
      </c>
      <c r="AC20" s="42">
        <f t="shared" si="11"/>
        <v>0</v>
      </c>
      <c r="AD20" s="80">
        <v>7614227</v>
      </c>
      <c r="AE20" s="81">
        <v>6425676</v>
      </c>
      <c r="AF20" s="81">
        <f t="shared" si="12"/>
        <v>14039903</v>
      </c>
      <c r="AG20" s="42">
        <f t="shared" si="13"/>
        <v>0.14385011362137098</v>
      </c>
      <c r="AH20" s="42">
        <f t="shared" si="14"/>
        <v>-1</v>
      </c>
      <c r="AI20" s="14">
        <v>97600917</v>
      </c>
      <c r="AJ20" s="14">
        <v>101214622</v>
      </c>
      <c r="AK20" s="14">
        <v>14039903</v>
      </c>
      <c r="AL20" s="14"/>
    </row>
    <row r="21" spans="1:38" s="15" customFormat="1" ht="12.75">
      <c r="A21" s="31" t="s">
        <v>96</v>
      </c>
      <c r="B21" s="132" t="s">
        <v>202</v>
      </c>
      <c r="C21" s="41" t="s">
        <v>203</v>
      </c>
      <c r="D21" s="80">
        <v>0</v>
      </c>
      <c r="E21" s="81">
        <v>0</v>
      </c>
      <c r="F21" s="83">
        <f t="shared" si="0"/>
        <v>0</v>
      </c>
      <c r="G21" s="80">
        <v>0</v>
      </c>
      <c r="H21" s="81">
        <v>0</v>
      </c>
      <c r="I21" s="83">
        <f t="shared" si="1"/>
        <v>0</v>
      </c>
      <c r="J21" s="80">
        <v>9870671</v>
      </c>
      <c r="K21" s="81">
        <v>4593610</v>
      </c>
      <c r="L21" s="81">
        <f t="shared" si="2"/>
        <v>14464281</v>
      </c>
      <c r="M21" s="42">
        <f t="shared" si="3"/>
        <v>0</v>
      </c>
      <c r="N21" s="108">
        <v>0</v>
      </c>
      <c r="O21" s="109">
        <v>0</v>
      </c>
      <c r="P21" s="110">
        <f t="shared" si="4"/>
        <v>0</v>
      </c>
      <c r="Q21" s="42">
        <f t="shared" si="5"/>
        <v>0</v>
      </c>
      <c r="R21" s="108">
        <v>0</v>
      </c>
      <c r="S21" s="110">
        <v>0</v>
      </c>
      <c r="T21" s="110">
        <f t="shared" si="6"/>
        <v>0</v>
      </c>
      <c r="U21" s="42">
        <f t="shared" si="7"/>
        <v>0</v>
      </c>
      <c r="V21" s="108">
        <v>0</v>
      </c>
      <c r="W21" s="110">
        <v>0</v>
      </c>
      <c r="X21" s="110">
        <f t="shared" si="8"/>
        <v>0</v>
      </c>
      <c r="Y21" s="42">
        <f t="shared" si="9"/>
        <v>0</v>
      </c>
      <c r="Z21" s="80">
        <v>9870671</v>
      </c>
      <c r="AA21" s="81">
        <v>4593610</v>
      </c>
      <c r="AB21" s="81">
        <f t="shared" si="10"/>
        <v>14464281</v>
      </c>
      <c r="AC21" s="42">
        <f t="shared" si="11"/>
        <v>0</v>
      </c>
      <c r="AD21" s="80">
        <v>11117650</v>
      </c>
      <c r="AE21" s="81">
        <v>3421692</v>
      </c>
      <c r="AF21" s="81">
        <f t="shared" si="12"/>
        <v>14539342</v>
      </c>
      <c r="AG21" s="42">
        <f t="shared" si="13"/>
        <v>0.14523540968368054</v>
      </c>
      <c r="AH21" s="42">
        <f t="shared" si="14"/>
        <v>-0.005162613273695604</v>
      </c>
      <c r="AI21" s="14">
        <v>100108796</v>
      </c>
      <c r="AJ21" s="14">
        <v>100110593</v>
      </c>
      <c r="AK21" s="14">
        <v>14539342</v>
      </c>
      <c r="AL21" s="14"/>
    </row>
    <row r="22" spans="1:38" s="15" customFormat="1" ht="12.75">
      <c r="A22" s="31" t="s">
        <v>96</v>
      </c>
      <c r="B22" s="132" t="s">
        <v>71</v>
      </c>
      <c r="C22" s="41" t="s">
        <v>72</v>
      </c>
      <c r="D22" s="80">
        <v>1222017955</v>
      </c>
      <c r="E22" s="81">
        <v>172232000</v>
      </c>
      <c r="F22" s="82">
        <f t="shared" si="0"/>
        <v>1394249955</v>
      </c>
      <c r="G22" s="80">
        <v>1222017955</v>
      </c>
      <c r="H22" s="81">
        <v>172232000</v>
      </c>
      <c r="I22" s="83">
        <f t="shared" si="1"/>
        <v>1394249955</v>
      </c>
      <c r="J22" s="80">
        <v>234956769</v>
      </c>
      <c r="K22" s="81">
        <v>22249070</v>
      </c>
      <c r="L22" s="81">
        <f t="shared" si="2"/>
        <v>257205839</v>
      </c>
      <c r="M22" s="42">
        <f t="shared" si="3"/>
        <v>0.18447613218678569</v>
      </c>
      <c r="N22" s="108">
        <v>0</v>
      </c>
      <c r="O22" s="109">
        <v>0</v>
      </c>
      <c r="P22" s="110">
        <f t="shared" si="4"/>
        <v>0</v>
      </c>
      <c r="Q22" s="42">
        <f t="shared" si="5"/>
        <v>0</v>
      </c>
      <c r="R22" s="108">
        <v>0</v>
      </c>
      <c r="S22" s="110">
        <v>0</v>
      </c>
      <c r="T22" s="110">
        <f t="shared" si="6"/>
        <v>0</v>
      </c>
      <c r="U22" s="42">
        <f t="shared" si="7"/>
        <v>0</v>
      </c>
      <c r="V22" s="108">
        <v>0</v>
      </c>
      <c r="W22" s="110">
        <v>0</v>
      </c>
      <c r="X22" s="110">
        <f t="shared" si="8"/>
        <v>0</v>
      </c>
      <c r="Y22" s="42">
        <f t="shared" si="9"/>
        <v>0</v>
      </c>
      <c r="Z22" s="80">
        <v>234956769</v>
      </c>
      <c r="AA22" s="81">
        <v>22249070</v>
      </c>
      <c r="AB22" s="81">
        <f t="shared" si="10"/>
        <v>257205839</v>
      </c>
      <c r="AC22" s="42">
        <f t="shared" si="11"/>
        <v>0.18447613218678569</v>
      </c>
      <c r="AD22" s="80">
        <v>207619290</v>
      </c>
      <c r="AE22" s="81">
        <v>6069088</v>
      </c>
      <c r="AF22" s="81">
        <f t="shared" si="12"/>
        <v>213688378</v>
      </c>
      <c r="AG22" s="42">
        <f t="shared" si="13"/>
        <v>0.18392858395069583</v>
      </c>
      <c r="AH22" s="42">
        <f t="shared" si="14"/>
        <v>0.20364917085008716</v>
      </c>
      <c r="AI22" s="14">
        <v>1161800811</v>
      </c>
      <c r="AJ22" s="14">
        <v>1206470377</v>
      </c>
      <c r="AK22" s="14">
        <v>213688378</v>
      </c>
      <c r="AL22" s="14"/>
    </row>
    <row r="23" spans="1:38" s="15" customFormat="1" ht="12.75">
      <c r="A23" s="31" t="s">
        <v>96</v>
      </c>
      <c r="B23" s="132" t="s">
        <v>204</v>
      </c>
      <c r="C23" s="41" t="s">
        <v>205</v>
      </c>
      <c r="D23" s="80">
        <v>0</v>
      </c>
      <c r="E23" s="81">
        <v>0</v>
      </c>
      <c r="F23" s="82">
        <f t="shared" si="0"/>
        <v>0</v>
      </c>
      <c r="G23" s="80">
        <v>0</v>
      </c>
      <c r="H23" s="81">
        <v>0</v>
      </c>
      <c r="I23" s="83">
        <f t="shared" si="1"/>
        <v>0</v>
      </c>
      <c r="J23" s="80">
        <v>18324199</v>
      </c>
      <c r="K23" s="81">
        <v>5541551</v>
      </c>
      <c r="L23" s="81">
        <f t="shared" si="2"/>
        <v>23865750</v>
      </c>
      <c r="M23" s="42">
        <f t="shared" si="3"/>
        <v>0</v>
      </c>
      <c r="N23" s="108">
        <v>0</v>
      </c>
      <c r="O23" s="109">
        <v>0</v>
      </c>
      <c r="P23" s="110">
        <f t="shared" si="4"/>
        <v>0</v>
      </c>
      <c r="Q23" s="42">
        <f t="shared" si="5"/>
        <v>0</v>
      </c>
      <c r="R23" s="108">
        <v>0</v>
      </c>
      <c r="S23" s="110">
        <v>0</v>
      </c>
      <c r="T23" s="110">
        <f t="shared" si="6"/>
        <v>0</v>
      </c>
      <c r="U23" s="42">
        <f t="shared" si="7"/>
        <v>0</v>
      </c>
      <c r="V23" s="108">
        <v>0</v>
      </c>
      <c r="W23" s="110">
        <v>0</v>
      </c>
      <c r="X23" s="110">
        <f t="shared" si="8"/>
        <v>0</v>
      </c>
      <c r="Y23" s="42">
        <f t="shared" si="9"/>
        <v>0</v>
      </c>
      <c r="Z23" s="80">
        <v>18324199</v>
      </c>
      <c r="AA23" s="81">
        <v>5541551</v>
      </c>
      <c r="AB23" s="81">
        <f t="shared" si="10"/>
        <v>23865750</v>
      </c>
      <c r="AC23" s="42">
        <f t="shared" si="11"/>
        <v>0</v>
      </c>
      <c r="AD23" s="80">
        <v>29739036</v>
      </c>
      <c r="AE23" s="81">
        <v>0</v>
      </c>
      <c r="AF23" s="81">
        <f t="shared" si="12"/>
        <v>29739036</v>
      </c>
      <c r="AG23" s="42">
        <f t="shared" si="13"/>
        <v>0.11066780202958973</v>
      </c>
      <c r="AH23" s="42">
        <f t="shared" si="14"/>
        <v>-0.19749416221830463</v>
      </c>
      <c r="AI23" s="14">
        <v>268723472</v>
      </c>
      <c r="AJ23" s="14">
        <v>268723472</v>
      </c>
      <c r="AK23" s="14">
        <v>29739036</v>
      </c>
      <c r="AL23" s="14"/>
    </row>
    <row r="24" spans="1:38" s="15" customFormat="1" ht="12.75">
      <c r="A24" s="31" t="s">
        <v>115</v>
      </c>
      <c r="B24" s="132" t="s">
        <v>206</v>
      </c>
      <c r="C24" s="41" t="s">
        <v>207</v>
      </c>
      <c r="D24" s="80">
        <v>90656270</v>
      </c>
      <c r="E24" s="81">
        <v>28737783</v>
      </c>
      <c r="F24" s="82">
        <f t="shared" si="0"/>
        <v>119394053</v>
      </c>
      <c r="G24" s="80">
        <v>90656270</v>
      </c>
      <c r="H24" s="81">
        <v>28737783</v>
      </c>
      <c r="I24" s="83">
        <f t="shared" si="1"/>
        <v>119394053</v>
      </c>
      <c r="J24" s="80">
        <v>16520447</v>
      </c>
      <c r="K24" s="81">
        <v>3280026</v>
      </c>
      <c r="L24" s="81">
        <f t="shared" si="2"/>
        <v>19800473</v>
      </c>
      <c r="M24" s="42">
        <f t="shared" si="3"/>
        <v>0.16584136732505428</v>
      </c>
      <c r="N24" s="108">
        <v>0</v>
      </c>
      <c r="O24" s="109">
        <v>0</v>
      </c>
      <c r="P24" s="110">
        <f t="shared" si="4"/>
        <v>0</v>
      </c>
      <c r="Q24" s="42">
        <f t="shared" si="5"/>
        <v>0</v>
      </c>
      <c r="R24" s="108">
        <v>0</v>
      </c>
      <c r="S24" s="110">
        <v>0</v>
      </c>
      <c r="T24" s="110">
        <f t="shared" si="6"/>
        <v>0</v>
      </c>
      <c r="U24" s="42">
        <f t="shared" si="7"/>
        <v>0</v>
      </c>
      <c r="V24" s="108">
        <v>0</v>
      </c>
      <c r="W24" s="110">
        <v>0</v>
      </c>
      <c r="X24" s="110">
        <f t="shared" si="8"/>
        <v>0</v>
      </c>
      <c r="Y24" s="42">
        <f t="shared" si="9"/>
        <v>0</v>
      </c>
      <c r="Z24" s="80">
        <v>16520447</v>
      </c>
      <c r="AA24" s="81">
        <v>3280026</v>
      </c>
      <c r="AB24" s="81">
        <f t="shared" si="10"/>
        <v>19800473</v>
      </c>
      <c r="AC24" s="42">
        <f t="shared" si="11"/>
        <v>0.16584136732505428</v>
      </c>
      <c r="AD24" s="80">
        <v>14317016</v>
      </c>
      <c r="AE24" s="81">
        <v>630535</v>
      </c>
      <c r="AF24" s="81">
        <f t="shared" si="12"/>
        <v>14947551</v>
      </c>
      <c r="AG24" s="42">
        <f t="shared" si="13"/>
        <v>0.1564308724155832</v>
      </c>
      <c r="AH24" s="42">
        <f t="shared" si="14"/>
        <v>0.3246633512071644</v>
      </c>
      <c r="AI24" s="14">
        <v>95553715</v>
      </c>
      <c r="AJ24" s="14">
        <v>119305461</v>
      </c>
      <c r="AK24" s="14">
        <v>14947551</v>
      </c>
      <c r="AL24" s="14"/>
    </row>
    <row r="25" spans="1:38" s="60" customFormat="1" ht="12.75">
      <c r="A25" s="64"/>
      <c r="B25" s="65" t="s">
        <v>618</v>
      </c>
      <c r="C25" s="34"/>
      <c r="D25" s="84">
        <f>SUM(D19:D24)</f>
        <v>1312674225</v>
      </c>
      <c r="E25" s="85">
        <f>SUM(E19:E24)</f>
        <v>200969783</v>
      </c>
      <c r="F25" s="93">
        <f t="shared" si="0"/>
        <v>1513644008</v>
      </c>
      <c r="G25" s="84">
        <f>SUM(G19:G24)</f>
        <v>1312674225</v>
      </c>
      <c r="H25" s="85">
        <f>SUM(H19:H24)</f>
        <v>200969783</v>
      </c>
      <c r="I25" s="86">
        <f t="shared" si="1"/>
        <v>1513644008</v>
      </c>
      <c r="J25" s="84">
        <f>SUM(J19:J24)</f>
        <v>281960966</v>
      </c>
      <c r="K25" s="85">
        <f>SUM(K19:K24)</f>
        <v>41260257</v>
      </c>
      <c r="L25" s="85">
        <f t="shared" si="2"/>
        <v>323221223</v>
      </c>
      <c r="M25" s="46">
        <f t="shared" si="3"/>
        <v>0.21353846828692363</v>
      </c>
      <c r="N25" s="114">
        <f>SUM(N19:N24)</f>
        <v>0</v>
      </c>
      <c r="O25" s="115">
        <f>SUM(O19:O24)</f>
        <v>0</v>
      </c>
      <c r="P25" s="116">
        <f t="shared" si="4"/>
        <v>0</v>
      </c>
      <c r="Q25" s="46">
        <f t="shared" si="5"/>
        <v>0</v>
      </c>
      <c r="R25" s="114">
        <f>SUM(R19:R24)</f>
        <v>0</v>
      </c>
      <c r="S25" s="116">
        <f>SUM(S19:S24)</f>
        <v>0</v>
      </c>
      <c r="T25" s="116">
        <f t="shared" si="6"/>
        <v>0</v>
      </c>
      <c r="U25" s="46">
        <f t="shared" si="7"/>
        <v>0</v>
      </c>
      <c r="V25" s="114">
        <f>SUM(V19:V24)</f>
        <v>0</v>
      </c>
      <c r="W25" s="116">
        <f>SUM(W19:W24)</f>
        <v>0</v>
      </c>
      <c r="X25" s="116">
        <f t="shared" si="8"/>
        <v>0</v>
      </c>
      <c r="Y25" s="46">
        <f t="shared" si="9"/>
        <v>0</v>
      </c>
      <c r="Z25" s="84">
        <f>SUM(Z19:Z24)</f>
        <v>281960966</v>
      </c>
      <c r="AA25" s="85">
        <f>SUM(AA19:AA24)</f>
        <v>41260257</v>
      </c>
      <c r="AB25" s="85">
        <f t="shared" si="10"/>
        <v>323221223</v>
      </c>
      <c r="AC25" s="46">
        <f t="shared" si="11"/>
        <v>0.21353846828692363</v>
      </c>
      <c r="AD25" s="84">
        <f>SUM(AD19:AD24)</f>
        <v>291387401</v>
      </c>
      <c r="AE25" s="85">
        <f>SUM(AE19:AE24)</f>
        <v>22844919</v>
      </c>
      <c r="AF25" s="85">
        <f t="shared" si="12"/>
        <v>314232320</v>
      </c>
      <c r="AG25" s="46">
        <f t="shared" si="13"/>
        <v>0.16893976562208773</v>
      </c>
      <c r="AH25" s="46">
        <f t="shared" si="14"/>
        <v>0.028605914884885175</v>
      </c>
      <c r="AI25" s="66">
        <f>SUM(AI19:AI24)</f>
        <v>1860025784</v>
      </c>
      <c r="AJ25" s="66">
        <f>SUM(AJ19:AJ24)</f>
        <v>1923794281</v>
      </c>
      <c r="AK25" s="66">
        <f>SUM(AK19:AK24)</f>
        <v>314232320</v>
      </c>
      <c r="AL25" s="66"/>
    </row>
    <row r="26" spans="1:38" s="15" customFormat="1" ht="12.75">
      <c r="A26" s="31" t="s">
        <v>96</v>
      </c>
      <c r="B26" s="132" t="s">
        <v>208</v>
      </c>
      <c r="C26" s="41" t="s">
        <v>209</v>
      </c>
      <c r="D26" s="80">
        <v>230758712</v>
      </c>
      <c r="E26" s="81">
        <v>0</v>
      </c>
      <c r="F26" s="82">
        <f t="shared" si="0"/>
        <v>230758712</v>
      </c>
      <c r="G26" s="80">
        <v>230758712</v>
      </c>
      <c r="H26" s="81">
        <v>0</v>
      </c>
      <c r="I26" s="83">
        <f t="shared" si="1"/>
        <v>230758712</v>
      </c>
      <c r="J26" s="80">
        <v>37286157</v>
      </c>
      <c r="K26" s="81">
        <v>6309965</v>
      </c>
      <c r="L26" s="81">
        <f t="shared" si="2"/>
        <v>43596122</v>
      </c>
      <c r="M26" s="42">
        <f t="shared" si="3"/>
        <v>0.1889251401264538</v>
      </c>
      <c r="N26" s="108">
        <v>0</v>
      </c>
      <c r="O26" s="109">
        <v>0</v>
      </c>
      <c r="P26" s="110">
        <f t="shared" si="4"/>
        <v>0</v>
      </c>
      <c r="Q26" s="42">
        <f t="shared" si="5"/>
        <v>0</v>
      </c>
      <c r="R26" s="108">
        <v>0</v>
      </c>
      <c r="S26" s="110">
        <v>0</v>
      </c>
      <c r="T26" s="110">
        <f t="shared" si="6"/>
        <v>0</v>
      </c>
      <c r="U26" s="42">
        <f t="shared" si="7"/>
        <v>0</v>
      </c>
      <c r="V26" s="108">
        <v>0</v>
      </c>
      <c r="W26" s="110">
        <v>0</v>
      </c>
      <c r="X26" s="110">
        <f t="shared" si="8"/>
        <v>0</v>
      </c>
      <c r="Y26" s="42">
        <f t="shared" si="9"/>
        <v>0</v>
      </c>
      <c r="Z26" s="80">
        <v>37286157</v>
      </c>
      <c r="AA26" s="81">
        <v>6309965</v>
      </c>
      <c r="AB26" s="81">
        <f t="shared" si="10"/>
        <v>43596122</v>
      </c>
      <c r="AC26" s="42">
        <f t="shared" si="11"/>
        <v>0.1889251401264538</v>
      </c>
      <c r="AD26" s="80">
        <v>59841283</v>
      </c>
      <c r="AE26" s="81">
        <v>13953148</v>
      </c>
      <c r="AF26" s="81">
        <f t="shared" si="12"/>
        <v>73794431</v>
      </c>
      <c r="AG26" s="42">
        <f t="shared" si="13"/>
        <v>0.3398006310159496</v>
      </c>
      <c r="AH26" s="42">
        <f t="shared" si="14"/>
        <v>-0.40922205904670506</v>
      </c>
      <c r="AI26" s="14">
        <v>217169788</v>
      </c>
      <c r="AJ26" s="14">
        <v>241898264</v>
      </c>
      <c r="AK26" s="14">
        <v>73794431</v>
      </c>
      <c r="AL26" s="14"/>
    </row>
    <row r="27" spans="1:38" s="15" customFormat="1" ht="12.75">
      <c r="A27" s="31" t="s">
        <v>96</v>
      </c>
      <c r="B27" s="132" t="s">
        <v>210</v>
      </c>
      <c r="C27" s="41" t="s">
        <v>211</v>
      </c>
      <c r="D27" s="80">
        <v>354471000</v>
      </c>
      <c r="E27" s="81">
        <v>81387001</v>
      </c>
      <c r="F27" s="82">
        <f t="shared" si="0"/>
        <v>435858001</v>
      </c>
      <c r="G27" s="80">
        <v>354471000</v>
      </c>
      <c r="H27" s="81">
        <v>81387001</v>
      </c>
      <c r="I27" s="83">
        <f t="shared" si="1"/>
        <v>435858001</v>
      </c>
      <c r="J27" s="80">
        <v>61511125</v>
      </c>
      <c r="K27" s="81">
        <v>-14163973</v>
      </c>
      <c r="L27" s="81">
        <f t="shared" si="2"/>
        <v>47347152</v>
      </c>
      <c r="M27" s="42">
        <f t="shared" si="3"/>
        <v>0.10862976449066034</v>
      </c>
      <c r="N27" s="108">
        <v>0</v>
      </c>
      <c r="O27" s="109">
        <v>0</v>
      </c>
      <c r="P27" s="110">
        <f t="shared" si="4"/>
        <v>0</v>
      </c>
      <c r="Q27" s="42">
        <f t="shared" si="5"/>
        <v>0</v>
      </c>
      <c r="R27" s="108">
        <v>0</v>
      </c>
      <c r="S27" s="110">
        <v>0</v>
      </c>
      <c r="T27" s="110">
        <f t="shared" si="6"/>
        <v>0</v>
      </c>
      <c r="U27" s="42">
        <f t="shared" si="7"/>
        <v>0</v>
      </c>
      <c r="V27" s="108">
        <v>0</v>
      </c>
      <c r="W27" s="110">
        <v>0</v>
      </c>
      <c r="X27" s="110">
        <f t="shared" si="8"/>
        <v>0</v>
      </c>
      <c r="Y27" s="42">
        <f t="shared" si="9"/>
        <v>0</v>
      </c>
      <c r="Z27" s="80">
        <v>61511125</v>
      </c>
      <c r="AA27" s="81">
        <v>-14163973</v>
      </c>
      <c r="AB27" s="81">
        <f t="shared" si="10"/>
        <v>47347152</v>
      </c>
      <c r="AC27" s="42">
        <f t="shared" si="11"/>
        <v>0.10862976449066034</v>
      </c>
      <c r="AD27" s="80">
        <v>58089934</v>
      </c>
      <c r="AE27" s="81">
        <v>5082197</v>
      </c>
      <c r="AF27" s="81">
        <f t="shared" si="12"/>
        <v>63172131</v>
      </c>
      <c r="AG27" s="42">
        <f t="shared" si="13"/>
        <v>0.19216266506054883</v>
      </c>
      <c r="AH27" s="42">
        <f t="shared" si="14"/>
        <v>-0.25050570163605845</v>
      </c>
      <c r="AI27" s="14">
        <v>328743000</v>
      </c>
      <c r="AJ27" s="14">
        <v>321781587</v>
      </c>
      <c r="AK27" s="14">
        <v>63172131</v>
      </c>
      <c r="AL27" s="14"/>
    </row>
    <row r="28" spans="1:38" s="15" customFormat="1" ht="12.75">
      <c r="A28" s="31" t="s">
        <v>96</v>
      </c>
      <c r="B28" s="132" t="s">
        <v>212</v>
      </c>
      <c r="C28" s="41" t="s">
        <v>213</v>
      </c>
      <c r="D28" s="80">
        <v>96530515</v>
      </c>
      <c r="E28" s="81">
        <v>29775000</v>
      </c>
      <c r="F28" s="82">
        <f t="shared" si="0"/>
        <v>126305515</v>
      </c>
      <c r="G28" s="80">
        <v>96530515</v>
      </c>
      <c r="H28" s="81">
        <v>29775000</v>
      </c>
      <c r="I28" s="83">
        <f t="shared" si="1"/>
        <v>126305515</v>
      </c>
      <c r="J28" s="80">
        <v>20897756</v>
      </c>
      <c r="K28" s="81">
        <v>5718133</v>
      </c>
      <c r="L28" s="81">
        <f t="shared" si="2"/>
        <v>26615889</v>
      </c>
      <c r="M28" s="42">
        <f t="shared" si="3"/>
        <v>0.21072626163631888</v>
      </c>
      <c r="N28" s="108">
        <v>0</v>
      </c>
      <c r="O28" s="109">
        <v>0</v>
      </c>
      <c r="P28" s="110">
        <f t="shared" si="4"/>
        <v>0</v>
      </c>
      <c r="Q28" s="42">
        <f t="shared" si="5"/>
        <v>0</v>
      </c>
      <c r="R28" s="108">
        <v>0</v>
      </c>
      <c r="S28" s="110">
        <v>0</v>
      </c>
      <c r="T28" s="110">
        <f t="shared" si="6"/>
        <v>0</v>
      </c>
      <c r="U28" s="42">
        <f t="shared" si="7"/>
        <v>0</v>
      </c>
      <c r="V28" s="108">
        <v>0</v>
      </c>
      <c r="W28" s="110">
        <v>0</v>
      </c>
      <c r="X28" s="110">
        <f t="shared" si="8"/>
        <v>0</v>
      </c>
      <c r="Y28" s="42">
        <f t="shared" si="9"/>
        <v>0</v>
      </c>
      <c r="Z28" s="80">
        <v>20897756</v>
      </c>
      <c r="AA28" s="81">
        <v>5718133</v>
      </c>
      <c r="AB28" s="81">
        <f t="shared" si="10"/>
        <v>26615889</v>
      </c>
      <c r="AC28" s="42">
        <f t="shared" si="11"/>
        <v>0.21072626163631888</v>
      </c>
      <c r="AD28" s="80">
        <v>14201789</v>
      </c>
      <c r="AE28" s="81">
        <v>8308304</v>
      </c>
      <c r="AF28" s="81">
        <f t="shared" si="12"/>
        <v>22510093</v>
      </c>
      <c r="AG28" s="42">
        <f t="shared" si="13"/>
        <v>0.12834020831485352</v>
      </c>
      <c r="AH28" s="42">
        <f t="shared" si="14"/>
        <v>0.18239800253157545</v>
      </c>
      <c r="AI28" s="14">
        <v>175393926</v>
      </c>
      <c r="AJ28" s="14">
        <v>134154420</v>
      </c>
      <c r="AK28" s="14">
        <v>22510093</v>
      </c>
      <c r="AL28" s="14"/>
    </row>
    <row r="29" spans="1:38" s="15" customFormat="1" ht="12.75">
      <c r="A29" s="31" t="s">
        <v>96</v>
      </c>
      <c r="B29" s="132" t="s">
        <v>214</v>
      </c>
      <c r="C29" s="41" t="s">
        <v>215</v>
      </c>
      <c r="D29" s="80">
        <v>817022840</v>
      </c>
      <c r="E29" s="81">
        <v>0</v>
      </c>
      <c r="F29" s="82">
        <f t="shared" si="0"/>
        <v>817022840</v>
      </c>
      <c r="G29" s="80">
        <v>817022840</v>
      </c>
      <c r="H29" s="81">
        <v>0</v>
      </c>
      <c r="I29" s="83">
        <f t="shared" si="1"/>
        <v>817022840</v>
      </c>
      <c r="J29" s="80">
        <v>142352067</v>
      </c>
      <c r="K29" s="81">
        <v>33644065</v>
      </c>
      <c r="L29" s="81">
        <f t="shared" si="2"/>
        <v>175996132</v>
      </c>
      <c r="M29" s="42">
        <f t="shared" si="3"/>
        <v>0.21541152019691395</v>
      </c>
      <c r="N29" s="108">
        <v>0</v>
      </c>
      <c r="O29" s="109">
        <v>0</v>
      </c>
      <c r="P29" s="110">
        <f t="shared" si="4"/>
        <v>0</v>
      </c>
      <c r="Q29" s="42">
        <f t="shared" si="5"/>
        <v>0</v>
      </c>
      <c r="R29" s="108">
        <v>0</v>
      </c>
      <c r="S29" s="110">
        <v>0</v>
      </c>
      <c r="T29" s="110">
        <f t="shared" si="6"/>
        <v>0</v>
      </c>
      <c r="U29" s="42">
        <f t="shared" si="7"/>
        <v>0</v>
      </c>
      <c r="V29" s="108">
        <v>0</v>
      </c>
      <c r="W29" s="110">
        <v>0</v>
      </c>
      <c r="X29" s="110">
        <f t="shared" si="8"/>
        <v>0</v>
      </c>
      <c r="Y29" s="42">
        <f t="shared" si="9"/>
        <v>0</v>
      </c>
      <c r="Z29" s="80">
        <v>142352067</v>
      </c>
      <c r="AA29" s="81">
        <v>33644065</v>
      </c>
      <c r="AB29" s="81">
        <f t="shared" si="10"/>
        <v>175996132</v>
      </c>
      <c r="AC29" s="42">
        <f t="shared" si="11"/>
        <v>0.21541152019691395</v>
      </c>
      <c r="AD29" s="80">
        <v>139547581</v>
      </c>
      <c r="AE29" s="81">
        <v>14325686</v>
      </c>
      <c r="AF29" s="81">
        <f t="shared" si="12"/>
        <v>153873267</v>
      </c>
      <c r="AG29" s="42">
        <f t="shared" si="13"/>
        <v>0.18130756778946852</v>
      </c>
      <c r="AH29" s="42">
        <f t="shared" si="14"/>
        <v>0.14377328454331195</v>
      </c>
      <c r="AI29" s="14">
        <v>848686400</v>
      </c>
      <c r="AJ29" s="14">
        <v>989130400</v>
      </c>
      <c r="AK29" s="14">
        <v>153873267</v>
      </c>
      <c r="AL29" s="14"/>
    </row>
    <row r="30" spans="1:38" s="15" customFormat="1" ht="12.75">
      <c r="A30" s="31" t="s">
        <v>96</v>
      </c>
      <c r="B30" s="132" t="s">
        <v>216</v>
      </c>
      <c r="C30" s="41" t="s">
        <v>217</v>
      </c>
      <c r="D30" s="80">
        <v>101142118</v>
      </c>
      <c r="E30" s="81">
        <v>24915000</v>
      </c>
      <c r="F30" s="82">
        <f t="shared" si="0"/>
        <v>126057118</v>
      </c>
      <c r="G30" s="80">
        <v>101142118</v>
      </c>
      <c r="H30" s="81">
        <v>24915000</v>
      </c>
      <c r="I30" s="83">
        <f t="shared" si="1"/>
        <v>126057118</v>
      </c>
      <c r="J30" s="80">
        <v>15166160</v>
      </c>
      <c r="K30" s="81">
        <v>2783748</v>
      </c>
      <c r="L30" s="81">
        <f t="shared" si="2"/>
        <v>17949908</v>
      </c>
      <c r="M30" s="42">
        <f t="shared" si="3"/>
        <v>0.1423950371449869</v>
      </c>
      <c r="N30" s="108">
        <v>0</v>
      </c>
      <c r="O30" s="109">
        <v>0</v>
      </c>
      <c r="P30" s="110">
        <f t="shared" si="4"/>
        <v>0</v>
      </c>
      <c r="Q30" s="42">
        <f t="shared" si="5"/>
        <v>0</v>
      </c>
      <c r="R30" s="108">
        <v>0</v>
      </c>
      <c r="S30" s="110">
        <v>0</v>
      </c>
      <c r="T30" s="110">
        <f t="shared" si="6"/>
        <v>0</v>
      </c>
      <c r="U30" s="42">
        <f t="shared" si="7"/>
        <v>0</v>
      </c>
      <c r="V30" s="108">
        <v>0</v>
      </c>
      <c r="W30" s="110">
        <v>0</v>
      </c>
      <c r="X30" s="110">
        <f t="shared" si="8"/>
        <v>0</v>
      </c>
      <c r="Y30" s="42">
        <f t="shared" si="9"/>
        <v>0</v>
      </c>
      <c r="Z30" s="80">
        <v>15166160</v>
      </c>
      <c r="AA30" s="81">
        <v>2783748</v>
      </c>
      <c r="AB30" s="81">
        <f t="shared" si="10"/>
        <v>17949908</v>
      </c>
      <c r="AC30" s="42">
        <f t="shared" si="11"/>
        <v>0.1423950371449869</v>
      </c>
      <c r="AD30" s="80">
        <v>12407143</v>
      </c>
      <c r="AE30" s="81">
        <v>1329221</v>
      </c>
      <c r="AF30" s="81">
        <f t="shared" si="12"/>
        <v>13736364</v>
      </c>
      <c r="AG30" s="42">
        <f t="shared" si="13"/>
        <v>0.174100574334159</v>
      </c>
      <c r="AH30" s="42">
        <f t="shared" si="14"/>
        <v>0.3067437642159163</v>
      </c>
      <c r="AI30" s="14">
        <v>78899016</v>
      </c>
      <c r="AJ30" s="14">
        <v>65161871</v>
      </c>
      <c r="AK30" s="14">
        <v>13736364</v>
      </c>
      <c r="AL30" s="14"/>
    </row>
    <row r="31" spans="1:38" s="15" customFormat="1" ht="12.75">
      <c r="A31" s="31" t="s">
        <v>115</v>
      </c>
      <c r="B31" s="132" t="s">
        <v>218</v>
      </c>
      <c r="C31" s="41" t="s">
        <v>219</v>
      </c>
      <c r="D31" s="80">
        <v>0</v>
      </c>
      <c r="E31" s="81">
        <v>0</v>
      </c>
      <c r="F31" s="83">
        <f t="shared" si="0"/>
        <v>0</v>
      </c>
      <c r="G31" s="80">
        <v>0</v>
      </c>
      <c r="H31" s="81">
        <v>0</v>
      </c>
      <c r="I31" s="83">
        <f t="shared" si="1"/>
        <v>0</v>
      </c>
      <c r="J31" s="80">
        <v>0</v>
      </c>
      <c r="K31" s="81">
        <v>0</v>
      </c>
      <c r="L31" s="81">
        <f t="shared" si="2"/>
        <v>0</v>
      </c>
      <c r="M31" s="42">
        <f t="shared" si="3"/>
        <v>0</v>
      </c>
      <c r="N31" s="108">
        <v>0</v>
      </c>
      <c r="O31" s="109">
        <v>0</v>
      </c>
      <c r="P31" s="110">
        <f t="shared" si="4"/>
        <v>0</v>
      </c>
      <c r="Q31" s="42">
        <f t="shared" si="5"/>
        <v>0</v>
      </c>
      <c r="R31" s="108">
        <v>0</v>
      </c>
      <c r="S31" s="110">
        <v>0</v>
      </c>
      <c r="T31" s="110">
        <f t="shared" si="6"/>
        <v>0</v>
      </c>
      <c r="U31" s="42">
        <f t="shared" si="7"/>
        <v>0</v>
      </c>
      <c r="V31" s="108">
        <v>0</v>
      </c>
      <c r="W31" s="110">
        <v>0</v>
      </c>
      <c r="X31" s="110">
        <f t="shared" si="8"/>
        <v>0</v>
      </c>
      <c r="Y31" s="42">
        <f t="shared" si="9"/>
        <v>0</v>
      </c>
      <c r="Z31" s="80">
        <v>0</v>
      </c>
      <c r="AA31" s="81">
        <v>0</v>
      </c>
      <c r="AB31" s="81">
        <f t="shared" si="10"/>
        <v>0</v>
      </c>
      <c r="AC31" s="42">
        <f t="shared" si="11"/>
        <v>0</v>
      </c>
      <c r="AD31" s="80">
        <v>16222295</v>
      </c>
      <c r="AE31" s="81">
        <v>3480288</v>
      </c>
      <c r="AF31" s="81">
        <f t="shared" si="12"/>
        <v>19702583</v>
      </c>
      <c r="AG31" s="42">
        <f t="shared" si="13"/>
        <v>0.1654768078333338</v>
      </c>
      <c r="AH31" s="42">
        <f t="shared" si="14"/>
        <v>-1</v>
      </c>
      <c r="AI31" s="14">
        <v>119065525</v>
      </c>
      <c r="AJ31" s="14">
        <v>119065525</v>
      </c>
      <c r="AK31" s="14">
        <v>19702583</v>
      </c>
      <c r="AL31" s="14"/>
    </row>
    <row r="32" spans="1:38" s="60" customFormat="1" ht="12.75">
      <c r="A32" s="64"/>
      <c r="B32" s="65" t="s">
        <v>619</v>
      </c>
      <c r="C32" s="34"/>
      <c r="D32" s="84">
        <f>SUM(D26:D31)</f>
        <v>1599925185</v>
      </c>
      <c r="E32" s="85">
        <f>SUM(E26:E31)</f>
        <v>136077001</v>
      </c>
      <c r="F32" s="93">
        <f t="shared" si="0"/>
        <v>1736002186</v>
      </c>
      <c r="G32" s="84">
        <f>SUM(G26:G31)</f>
        <v>1599925185</v>
      </c>
      <c r="H32" s="85">
        <f>SUM(H26:H31)</f>
        <v>136077001</v>
      </c>
      <c r="I32" s="86">
        <f t="shared" si="1"/>
        <v>1736002186</v>
      </c>
      <c r="J32" s="84">
        <f>SUM(J26:J31)</f>
        <v>277213265</v>
      </c>
      <c r="K32" s="85">
        <f>SUM(K26:K31)</f>
        <v>34291938</v>
      </c>
      <c r="L32" s="85">
        <f t="shared" si="2"/>
        <v>311505203</v>
      </c>
      <c r="M32" s="46">
        <f t="shared" si="3"/>
        <v>0.1794382550391558</v>
      </c>
      <c r="N32" s="114">
        <f>SUM(N26:N31)</f>
        <v>0</v>
      </c>
      <c r="O32" s="115">
        <f>SUM(O26:O31)</f>
        <v>0</v>
      </c>
      <c r="P32" s="116">
        <f t="shared" si="4"/>
        <v>0</v>
      </c>
      <c r="Q32" s="46">
        <f t="shared" si="5"/>
        <v>0</v>
      </c>
      <c r="R32" s="114">
        <f>SUM(R26:R31)</f>
        <v>0</v>
      </c>
      <c r="S32" s="116">
        <f>SUM(S26:S31)</f>
        <v>0</v>
      </c>
      <c r="T32" s="116">
        <f t="shared" si="6"/>
        <v>0</v>
      </c>
      <c r="U32" s="46">
        <f t="shared" si="7"/>
        <v>0</v>
      </c>
      <c r="V32" s="114">
        <f>SUM(V26:V31)</f>
        <v>0</v>
      </c>
      <c r="W32" s="116">
        <f>SUM(W26:W31)</f>
        <v>0</v>
      </c>
      <c r="X32" s="116">
        <f t="shared" si="8"/>
        <v>0</v>
      </c>
      <c r="Y32" s="46">
        <f t="shared" si="9"/>
        <v>0</v>
      </c>
      <c r="Z32" s="84">
        <f>SUM(Z26:Z31)</f>
        <v>277213265</v>
      </c>
      <c r="AA32" s="85">
        <f>SUM(AA26:AA31)</f>
        <v>34291938</v>
      </c>
      <c r="AB32" s="85">
        <f t="shared" si="10"/>
        <v>311505203</v>
      </c>
      <c r="AC32" s="46">
        <f t="shared" si="11"/>
        <v>0.1794382550391558</v>
      </c>
      <c r="AD32" s="84">
        <f>SUM(AD26:AD31)</f>
        <v>300310025</v>
      </c>
      <c r="AE32" s="85">
        <f>SUM(AE26:AE31)</f>
        <v>46478844</v>
      </c>
      <c r="AF32" s="85">
        <f t="shared" si="12"/>
        <v>346788869</v>
      </c>
      <c r="AG32" s="46">
        <f t="shared" si="13"/>
        <v>0.19615224834103845</v>
      </c>
      <c r="AH32" s="46">
        <f t="shared" si="14"/>
        <v>-0.10174394034544398</v>
      </c>
      <c r="AI32" s="66">
        <f>SUM(AI26:AI31)</f>
        <v>1767957655</v>
      </c>
      <c r="AJ32" s="66">
        <f>SUM(AJ26:AJ31)</f>
        <v>1871192067</v>
      </c>
      <c r="AK32" s="66">
        <f>SUM(AK26:AK31)</f>
        <v>346788869</v>
      </c>
      <c r="AL32" s="66"/>
    </row>
    <row r="33" spans="1:38" s="15" customFormat="1" ht="12.75">
      <c r="A33" s="31" t="s">
        <v>96</v>
      </c>
      <c r="B33" s="132" t="s">
        <v>220</v>
      </c>
      <c r="C33" s="41" t="s">
        <v>221</v>
      </c>
      <c r="D33" s="80">
        <v>0</v>
      </c>
      <c r="E33" s="81">
        <v>0</v>
      </c>
      <c r="F33" s="82">
        <f t="shared" si="0"/>
        <v>0</v>
      </c>
      <c r="G33" s="80">
        <v>0</v>
      </c>
      <c r="H33" s="81">
        <v>0</v>
      </c>
      <c r="I33" s="83">
        <f t="shared" si="1"/>
        <v>0</v>
      </c>
      <c r="J33" s="80">
        <v>0</v>
      </c>
      <c r="K33" s="81">
        <v>0</v>
      </c>
      <c r="L33" s="81">
        <f t="shared" si="2"/>
        <v>0</v>
      </c>
      <c r="M33" s="42">
        <f t="shared" si="3"/>
        <v>0</v>
      </c>
      <c r="N33" s="108">
        <v>0</v>
      </c>
      <c r="O33" s="109">
        <v>0</v>
      </c>
      <c r="P33" s="110">
        <f t="shared" si="4"/>
        <v>0</v>
      </c>
      <c r="Q33" s="42">
        <f t="shared" si="5"/>
        <v>0</v>
      </c>
      <c r="R33" s="108">
        <v>0</v>
      </c>
      <c r="S33" s="110">
        <v>0</v>
      </c>
      <c r="T33" s="110">
        <f t="shared" si="6"/>
        <v>0</v>
      </c>
      <c r="U33" s="42">
        <f t="shared" si="7"/>
        <v>0</v>
      </c>
      <c r="V33" s="108">
        <v>0</v>
      </c>
      <c r="W33" s="110">
        <v>0</v>
      </c>
      <c r="X33" s="110">
        <f t="shared" si="8"/>
        <v>0</v>
      </c>
      <c r="Y33" s="42">
        <f t="shared" si="9"/>
        <v>0</v>
      </c>
      <c r="Z33" s="80">
        <v>0</v>
      </c>
      <c r="AA33" s="81">
        <v>0</v>
      </c>
      <c r="AB33" s="81">
        <f t="shared" si="10"/>
        <v>0</v>
      </c>
      <c r="AC33" s="42">
        <f t="shared" si="11"/>
        <v>0</v>
      </c>
      <c r="AD33" s="80">
        <v>64194515</v>
      </c>
      <c r="AE33" s="81">
        <v>1134025</v>
      </c>
      <c r="AF33" s="81">
        <f t="shared" si="12"/>
        <v>65328540</v>
      </c>
      <c r="AG33" s="42">
        <f t="shared" si="13"/>
        <v>0.21863122349878014</v>
      </c>
      <c r="AH33" s="42">
        <f t="shared" si="14"/>
        <v>-1</v>
      </c>
      <c r="AI33" s="14">
        <v>298807000</v>
      </c>
      <c r="AJ33" s="14">
        <v>356334795</v>
      </c>
      <c r="AK33" s="14">
        <v>65328540</v>
      </c>
      <c r="AL33" s="14"/>
    </row>
    <row r="34" spans="1:38" s="15" customFormat="1" ht="12.75">
      <c r="A34" s="31" t="s">
        <v>96</v>
      </c>
      <c r="B34" s="132" t="s">
        <v>222</v>
      </c>
      <c r="C34" s="41" t="s">
        <v>223</v>
      </c>
      <c r="D34" s="80">
        <v>301059622</v>
      </c>
      <c r="E34" s="81">
        <v>57100559</v>
      </c>
      <c r="F34" s="82">
        <f t="shared" si="0"/>
        <v>358160181</v>
      </c>
      <c r="G34" s="80">
        <v>301059622</v>
      </c>
      <c r="H34" s="81">
        <v>57100559</v>
      </c>
      <c r="I34" s="83">
        <f t="shared" si="1"/>
        <v>358160181</v>
      </c>
      <c r="J34" s="80">
        <v>-23991217</v>
      </c>
      <c r="K34" s="81">
        <v>357273</v>
      </c>
      <c r="L34" s="81">
        <f t="shared" si="2"/>
        <v>-23633944</v>
      </c>
      <c r="M34" s="42">
        <f t="shared" si="3"/>
        <v>-0.06598707855801536</v>
      </c>
      <c r="N34" s="108">
        <v>0</v>
      </c>
      <c r="O34" s="109">
        <v>0</v>
      </c>
      <c r="P34" s="110">
        <f t="shared" si="4"/>
        <v>0</v>
      </c>
      <c r="Q34" s="42">
        <f t="shared" si="5"/>
        <v>0</v>
      </c>
      <c r="R34" s="108">
        <v>0</v>
      </c>
      <c r="S34" s="110">
        <v>0</v>
      </c>
      <c r="T34" s="110">
        <f t="shared" si="6"/>
        <v>0</v>
      </c>
      <c r="U34" s="42">
        <f t="shared" si="7"/>
        <v>0</v>
      </c>
      <c r="V34" s="108">
        <v>0</v>
      </c>
      <c r="W34" s="110">
        <v>0</v>
      </c>
      <c r="X34" s="110">
        <f t="shared" si="8"/>
        <v>0</v>
      </c>
      <c r="Y34" s="42">
        <f t="shared" si="9"/>
        <v>0</v>
      </c>
      <c r="Z34" s="80">
        <v>-23991217</v>
      </c>
      <c r="AA34" s="81">
        <v>357273</v>
      </c>
      <c r="AB34" s="81">
        <f t="shared" si="10"/>
        <v>-23633944</v>
      </c>
      <c r="AC34" s="42">
        <f t="shared" si="11"/>
        <v>-0.06598707855801536</v>
      </c>
      <c r="AD34" s="80">
        <v>49897602</v>
      </c>
      <c r="AE34" s="81">
        <v>8850947</v>
      </c>
      <c r="AF34" s="81">
        <f t="shared" si="12"/>
        <v>58748549</v>
      </c>
      <c r="AG34" s="42">
        <f t="shared" si="13"/>
        <v>0.18514316210605042</v>
      </c>
      <c r="AH34" s="42">
        <f t="shared" si="14"/>
        <v>-1.4022898335752938</v>
      </c>
      <c r="AI34" s="14">
        <v>317314171</v>
      </c>
      <c r="AJ34" s="14">
        <v>287712990</v>
      </c>
      <c r="AK34" s="14">
        <v>58748549</v>
      </c>
      <c r="AL34" s="14"/>
    </row>
    <row r="35" spans="1:38" s="15" customFormat="1" ht="12.75">
      <c r="A35" s="31" t="s">
        <v>96</v>
      </c>
      <c r="B35" s="132" t="s">
        <v>224</v>
      </c>
      <c r="C35" s="41" t="s">
        <v>225</v>
      </c>
      <c r="D35" s="80">
        <v>485423980</v>
      </c>
      <c r="E35" s="81">
        <v>175298500</v>
      </c>
      <c r="F35" s="82">
        <f t="shared" si="0"/>
        <v>660722480</v>
      </c>
      <c r="G35" s="80">
        <v>485423980</v>
      </c>
      <c r="H35" s="81">
        <v>175298500</v>
      </c>
      <c r="I35" s="83">
        <f t="shared" si="1"/>
        <v>660722480</v>
      </c>
      <c r="J35" s="80">
        <v>85878532</v>
      </c>
      <c r="K35" s="81">
        <v>-1569593</v>
      </c>
      <c r="L35" s="81">
        <f t="shared" si="2"/>
        <v>84308939</v>
      </c>
      <c r="M35" s="42">
        <f t="shared" si="3"/>
        <v>0.12760113595650627</v>
      </c>
      <c r="N35" s="108">
        <v>0</v>
      </c>
      <c r="O35" s="109">
        <v>0</v>
      </c>
      <c r="P35" s="110">
        <f t="shared" si="4"/>
        <v>0</v>
      </c>
      <c r="Q35" s="42">
        <f t="shared" si="5"/>
        <v>0</v>
      </c>
      <c r="R35" s="108">
        <v>0</v>
      </c>
      <c r="S35" s="110">
        <v>0</v>
      </c>
      <c r="T35" s="110">
        <f t="shared" si="6"/>
        <v>0</v>
      </c>
      <c r="U35" s="42">
        <f t="shared" si="7"/>
        <v>0</v>
      </c>
      <c r="V35" s="108">
        <v>0</v>
      </c>
      <c r="W35" s="110">
        <v>0</v>
      </c>
      <c r="X35" s="110">
        <f t="shared" si="8"/>
        <v>0</v>
      </c>
      <c r="Y35" s="42">
        <f t="shared" si="9"/>
        <v>0</v>
      </c>
      <c r="Z35" s="80">
        <v>85878532</v>
      </c>
      <c r="AA35" s="81">
        <v>-1569593</v>
      </c>
      <c r="AB35" s="81">
        <f t="shared" si="10"/>
        <v>84308939</v>
      </c>
      <c r="AC35" s="42">
        <f t="shared" si="11"/>
        <v>0.12760113595650627</v>
      </c>
      <c r="AD35" s="80">
        <v>75889252</v>
      </c>
      <c r="AE35" s="81">
        <v>3819782</v>
      </c>
      <c r="AF35" s="81">
        <f t="shared" si="12"/>
        <v>79709034</v>
      </c>
      <c r="AG35" s="42">
        <f t="shared" si="13"/>
        <v>0.161736653500455</v>
      </c>
      <c r="AH35" s="42">
        <f t="shared" si="14"/>
        <v>0.057708703382354454</v>
      </c>
      <c r="AI35" s="14">
        <v>492832220</v>
      </c>
      <c r="AJ35" s="14">
        <v>464837290</v>
      </c>
      <c r="AK35" s="14">
        <v>79709034</v>
      </c>
      <c r="AL35" s="14"/>
    </row>
    <row r="36" spans="1:38" s="15" customFormat="1" ht="12.75">
      <c r="A36" s="31" t="s">
        <v>96</v>
      </c>
      <c r="B36" s="132" t="s">
        <v>226</v>
      </c>
      <c r="C36" s="41" t="s">
        <v>227</v>
      </c>
      <c r="D36" s="80">
        <v>0</v>
      </c>
      <c r="E36" s="81">
        <v>0</v>
      </c>
      <c r="F36" s="82">
        <f t="shared" si="0"/>
        <v>0</v>
      </c>
      <c r="G36" s="80">
        <v>0</v>
      </c>
      <c r="H36" s="81">
        <v>0</v>
      </c>
      <c r="I36" s="83">
        <f t="shared" si="1"/>
        <v>0</v>
      </c>
      <c r="J36" s="80">
        <v>42056727</v>
      </c>
      <c r="K36" s="81">
        <v>0</v>
      </c>
      <c r="L36" s="81">
        <f t="shared" si="2"/>
        <v>42056727</v>
      </c>
      <c r="M36" s="42">
        <f t="shared" si="3"/>
        <v>0</v>
      </c>
      <c r="N36" s="108">
        <v>0</v>
      </c>
      <c r="O36" s="109">
        <v>0</v>
      </c>
      <c r="P36" s="110">
        <f t="shared" si="4"/>
        <v>0</v>
      </c>
      <c r="Q36" s="42">
        <f t="shared" si="5"/>
        <v>0</v>
      </c>
      <c r="R36" s="108">
        <v>0</v>
      </c>
      <c r="S36" s="110">
        <v>0</v>
      </c>
      <c r="T36" s="110">
        <f t="shared" si="6"/>
        <v>0</v>
      </c>
      <c r="U36" s="42">
        <f t="shared" si="7"/>
        <v>0</v>
      </c>
      <c r="V36" s="108">
        <v>0</v>
      </c>
      <c r="W36" s="110">
        <v>0</v>
      </c>
      <c r="X36" s="110">
        <f t="shared" si="8"/>
        <v>0</v>
      </c>
      <c r="Y36" s="42">
        <f t="shared" si="9"/>
        <v>0</v>
      </c>
      <c r="Z36" s="80">
        <v>42056727</v>
      </c>
      <c r="AA36" s="81">
        <v>0</v>
      </c>
      <c r="AB36" s="81">
        <f t="shared" si="10"/>
        <v>42056727</v>
      </c>
      <c r="AC36" s="42">
        <f t="shared" si="11"/>
        <v>0</v>
      </c>
      <c r="AD36" s="80">
        <v>26047443</v>
      </c>
      <c r="AE36" s="81">
        <v>196521</v>
      </c>
      <c r="AF36" s="81">
        <f t="shared" si="12"/>
        <v>26243964</v>
      </c>
      <c r="AG36" s="42">
        <f t="shared" si="13"/>
        <v>0.3117897162952051</v>
      </c>
      <c r="AH36" s="42">
        <f t="shared" si="14"/>
        <v>0.6025295187876343</v>
      </c>
      <c r="AI36" s="14">
        <v>84172000</v>
      </c>
      <c r="AJ36" s="14">
        <v>135078454</v>
      </c>
      <c r="AK36" s="14">
        <v>26243964</v>
      </c>
      <c r="AL36" s="14"/>
    </row>
    <row r="37" spans="1:38" s="15" customFormat="1" ht="12.75">
      <c r="A37" s="31" t="s">
        <v>115</v>
      </c>
      <c r="B37" s="132" t="s">
        <v>228</v>
      </c>
      <c r="C37" s="41" t="s">
        <v>229</v>
      </c>
      <c r="D37" s="80">
        <v>167191248</v>
      </c>
      <c r="E37" s="81">
        <v>0</v>
      </c>
      <c r="F37" s="82">
        <f t="shared" si="0"/>
        <v>167191248</v>
      </c>
      <c r="G37" s="80">
        <v>167191248</v>
      </c>
      <c r="H37" s="81">
        <v>8020000</v>
      </c>
      <c r="I37" s="83">
        <f t="shared" si="1"/>
        <v>175211248</v>
      </c>
      <c r="J37" s="80">
        <v>19798725</v>
      </c>
      <c r="K37" s="81">
        <v>99862</v>
      </c>
      <c r="L37" s="81">
        <f t="shared" si="2"/>
        <v>19898587</v>
      </c>
      <c r="M37" s="42">
        <f t="shared" si="3"/>
        <v>0.11901691767980582</v>
      </c>
      <c r="N37" s="108">
        <v>0</v>
      </c>
      <c r="O37" s="109">
        <v>0</v>
      </c>
      <c r="P37" s="110">
        <f t="shared" si="4"/>
        <v>0</v>
      </c>
      <c r="Q37" s="42">
        <f t="shared" si="5"/>
        <v>0</v>
      </c>
      <c r="R37" s="108">
        <v>0</v>
      </c>
      <c r="S37" s="110">
        <v>0</v>
      </c>
      <c r="T37" s="110">
        <f t="shared" si="6"/>
        <v>0</v>
      </c>
      <c r="U37" s="42">
        <f t="shared" si="7"/>
        <v>0</v>
      </c>
      <c r="V37" s="108">
        <v>0</v>
      </c>
      <c r="W37" s="110">
        <v>0</v>
      </c>
      <c r="X37" s="110">
        <f t="shared" si="8"/>
        <v>0</v>
      </c>
      <c r="Y37" s="42">
        <f t="shared" si="9"/>
        <v>0</v>
      </c>
      <c r="Z37" s="80">
        <v>19798725</v>
      </c>
      <c r="AA37" s="81">
        <v>99862</v>
      </c>
      <c r="AB37" s="81">
        <f t="shared" si="10"/>
        <v>19898587</v>
      </c>
      <c r="AC37" s="42">
        <f t="shared" si="11"/>
        <v>0.11901691767980582</v>
      </c>
      <c r="AD37" s="80">
        <v>16832348</v>
      </c>
      <c r="AE37" s="81">
        <v>57123</v>
      </c>
      <c r="AF37" s="81">
        <f t="shared" si="12"/>
        <v>16889471</v>
      </c>
      <c r="AG37" s="42">
        <f t="shared" si="13"/>
        <v>0.13530183508360696</v>
      </c>
      <c r="AH37" s="42">
        <f t="shared" si="14"/>
        <v>0.17816520126651691</v>
      </c>
      <c r="AI37" s="14">
        <v>124828100</v>
      </c>
      <c r="AJ37" s="14">
        <v>126969041</v>
      </c>
      <c r="AK37" s="14">
        <v>16889471</v>
      </c>
      <c r="AL37" s="14"/>
    </row>
    <row r="38" spans="1:38" s="60" customFormat="1" ht="12.75">
      <c r="A38" s="64"/>
      <c r="B38" s="65" t="s">
        <v>620</v>
      </c>
      <c r="C38" s="34"/>
      <c r="D38" s="84">
        <f>SUM(D33:D37)</f>
        <v>953674850</v>
      </c>
      <c r="E38" s="85">
        <f>SUM(E33:E37)</f>
        <v>232399059</v>
      </c>
      <c r="F38" s="86">
        <f t="shared" si="0"/>
        <v>1186073909</v>
      </c>
      <c r="G38" s="84">
        <f>SUM(G33:G37)</f>
        <v>953674850</v>
      </c>
      <c r="H38" s="85">
        <f>SUM(H33:H37)</f>
        <v>240419059</v>
      </c>
      <c r="I38" s="93">
        <f t="shared" si="1"/>
        <v>1194093909</v>
      </c>
      <c r="J38" s="84">
        <f>SUM(J33:J37)</f>
        <v>123742767</v>
      </c>
      <c r="K38" s="95">
        <f>SUM(K33:K37)</f>
        <v>-1112458</v>
      </c>
      <c r="L38" s="85">
        <f t="shared" si="2"/>
        <v>122630309</v>
      </c>
      <c r="M38" s="46">
        <f t="shared" si="3"/>
        <v>0.10339179377395781</v>
      </c>
      <c r="N38" s="114">
        <f>SUM(N33:N37)</f>
        <v>0</v>
      </c>
      <c r="O38" s="115">
        <f>SUM(O33:O37)</f>
        <v>0</v>
      </c>
      <c r="P38" s="116">
        <f t="shared" si="4"/>
        <v>0</v>
      </c>
      <c r="Q38" s="46">
        <f t="shared" si="5"/>
        <v>0</v>
      </c>
      <c r="R38" s="114">
        <f>SUM(R33:R37)</f>
        <v>0</v>
      </c>
      <c r="S38" s="116">
        <f>SUM(S33:S37)</f>
        <v>0</v>
      </c>
      <c r="T38" s="116">
        <f t="shared" si="6"/>
        <v>0</v>
      </c>
      <c r="U38" s="46">
        <f t="shared" si="7"/>
        <v>0</v>
      </c>
      <c r="V38" s="114">
        <f>SUM(V33:V37)</f>
        <v>0</v>
      </c>
      <c r="W38" s="116">
        <f>SUM(W33:W37)</f>
        <v>0</v>
      </c>
      <c r="X38" s="116">
        <f t="shared" si="8"/>
        <v>0</v>
      </c>
      <c r="Y38" s="46">
        <f t="shared" si="9"/>
        <v>0</v>
      </c>
      <c r="Z38" s="84">
        <f>SUM(Z33:Z37)</f>
        <v>123742767</v>
      </c>
      <c r="AA38" s="85">
        <f>SUM(AA33:AA37)</f>
        <v>-1112458</v>
      </c>
      <c r="AB38" s="85">
        <f t="shared" si="10"/>
        <v>122630309</v>
      </c>
      <c r="AC38" s="46">
        <f t="shared" si="11"/>
        <v>0.10339179377395781</v>
      </c>
      <c r="AD38" s="84">
        <f>SUM(AD33:AD37)</f>
        <v>232861160</v>
      </c>
      <c r="AE38" s="85">
        <f>SUM(AE33:AE37)</f>
        <v>14058398</v>
      </c>
      <c r="AF38" s="85">
        <f t="shared" si="12"/>
        <v>246919558</v>
      </c>
      <c r="AG38" s="46">
        <f t="shared" si="13"/>
        <v>0.1873507370982031</v>
      </c>
      <c r="AH38" s="46">
        <f t="shared" si="14"/>
        <v>-0.5033592721723567</v>
      </c>
      <c r="AI38" s="66">
        <f>SUM(AI33:AI37)</f>
        <v>1317953491</v>
      </c>
      <c r="AJ38" s="66">
        <f>SUM(AJ33:AJ37)</f>
        <v>1370932570</v>
      </c>
      <c r="AK38" s="66">
        <f>SUM(AK33:AK37)</f>
        <v>246919558</v>
      </c>
      <c r="AL38" s="66"/>
    </row>
    <row r="39" spans="1:38" s="60" customFormat="1" ht="12.75">
      <c r="A39" s="64"/>
      <c r="B39" s="65" t="s">
        <v>621</v>
      </c>
      <c r="C39" s="34"/>
      <c r="D39" s="84">
        <f>SUM(D9:D12,D14:D17,D19:D24,D26:D31,D33:D37)</f>
        <v>6803450238</v>
      </c>
      <c r="E39" s="85">
        <f>SUM(E9:E12,E14:E17,E19:E24,E26:E31,E33:E37)</f>
        <v>1466057067</v>
      </c>
      <c r="F39" s="86">
        <f t="shared" si="0"/>
        <v>8269507305</v>
      </c>
      <c r="G39" s="84">
        <f>SUM(G9:G12,G14:G17,G19:G24,G26:G31,G33:G37)</f>
        <v>6803450238</v>
      </c>
      <c r="H39" s="85">
        <f>SUM(H9:H12,H14:H17,H19:H24,H26:H31,H33:H37)</f>
        <v>1474077067</v>
      </c>
      <c r="I39" s="93">
        <f t="shared" si="1"/>
        <v>8277527305</v>
      </c>
      <c r="J39" s="84">
        <f>SUM(J9:J12,J14:J17,J19:J24,J26:J31,J33:J37)</f>
        <v>1308621891</v>
      </c>
      <c r="K39" s="95">
        <f>SUM(K9:K12,K14:K17,K19:K24,K26:K31,K33:K37)</f>
        <v>215519675</v>
      </c>
      <c r="L39" s="85">
        <f t="shared" si="2"/>
        <v>1524141566</v>
      </c>
      <c r="M39" s="46">
        <f t="shared" si="3"/>
        <v>0.18430863046441193</v>
      </c>
      <c r="N39" s="114">
        <f>SUM(N9:N12,N14:N17,N19:N24,N26:N31,N33:N37)</f>
        <v>0</v>
      </c>
      <c r="O39" s="115">
        <f>SUM(O9:O12,O14:O17,O19:O24,O26:O31,O33:O37)</f>
        <v>0</v>
      </c>
      <c r="P39" s="116">
        <f t="shared" si="4"/>
        <v>0</v>
      </c>
      <c r="Q39" s="46">
        <f t="shared" si="5"/>
        <v>0</v>
      </c>
      <c r="R39" s="114">
        <f>SUM(R9:R12,R14:R17,R19:R24,R26:R31,R33:R37)</f>
        <v>0</v>
      </c>
      <c r="S39" s="116">
        <f>SUM(S9:S12,S14:S17,S19:S24,S26:S31,S33:S37)</f>
        <v>0</v>
      </c>
      <c r="T39" s="116">
        <f t="shared" si="6"/>
        <v>0</v>
      </c>
      <c r="U39" s="46">
        <f t="shared" si="7"/>
        <v>0</v>
      </c>
      <c r="V39" s="114">
        <f>SUM(V9:V12,V14:V17,V19:V24,V26:V31,V33:V37)</f>
        <v>0</v>
      </c>
      <c r="W39" s="116">
        <f>SUM(W9:W12,W14:W17,W19:W24,W26:W31,W33:W37)</f>
        <v>0</v>
      </c>
      <c r="X39" s="116">
        <f t="shared" si="8"/>
        <v>0</v>
      </c>
      <c r="Y39" s="46">
        <f t="shared" si="9"/>
        <v>0</v>
      </c>
      <c r="Z39" s="84">
        <f>SUM(Z9:Z12,Z14:Z17,Z19:Z24,Z26:Z31,Z33:Z37)</f>
        <v>1308621891</v>
      </c>
      <c r="AA39" s="85">
        <f>SUM(AA9:AA12,AA14:AA17,AA19:AA24,AA26:AA31,AA33:AA37)</f>
        <v>215519675</v>
      </c>
      <c r="AB39" s="85">
        <f t="shared" si="10"/>
        <v>1524141566</v>
      </c>
      <c r="AC39" s="46">
        <f t="shared" si="11"/>
        <v>0.18430863046441193</v>
      </c>
      <c r="AD39" s="84">
        <f>SUM(AD9:AD12,AD14:AD17,AD19:AD24,AD26:AD31,AD33:AD37)</f>
        <v>1332601915</v>
      </c>
      <c r="AE39" s="85">
        <f>SUM(AE9:AE12,AE14:AE17,AE19:AE24,AE26:AE31,AE33:AE37)</f>
        <v>196440830</v>
      </c>
      <c r="AF39" s="85">
        <f t="shared" si="12"/>
        <v>1529042745</v>
      </c>
      <c r="AG39" s="46">
        <f t="shared" si="13"/>
        <v>0.18465378980023595</v>
      </c>
      <c r="AH39" s="46">
        <f t="shared" si="14"/>
        <v>-0.0032053904418479773</v>
      </c>
      <c r="AI39" s="66">
        <f>SUM(AI9:AI12,AI14:AI17,AI19:AI24,AI26:AI31,AI33:AI37)</f>
        <v>8280592273</v>
      </c>
      <c r="AJ39" s="66">
        <f>SUM(AJ9:AJ12,AJ14:AJ17,AJ19:AJ24,AJ26:AJ31,AJ33:AJ37)</f>
        <v>8720433671</v>
      </c>
      <c r="AK39" s="66">
        <f>SUM(AK9:AK12,AK14:AK17,AK19:AK24,AK26:AK31,AK33:AK37)</f>
        <v>1529042745</v>
      </c>
      <c r="AL39" s="66"/>
    </row>
    <row r="40" spans="1:38" s="15" customFormat="1" ht="12.75">
      <c r="A40" s="67"/>
      <c r="B40" s="68"/>
      <c r="C40" s="69"/>
      <c r="D40" s="96"/>
      <c r="E40" s="96"/>
      <c r="F40" s="97"/>
      <c r="G40" s="98"/>
      <c r="H40" s="96"/>
      <c r="I40" s="99"/>
      <c r="J40" s="98"/>
      <c r="K40" s="100"/>
      <c r="L40" s="96"/>
      <c r="M40" s="73"/>
      <c r="N40" s="98"/>
      <c r="O40" s="100"/>
      <c r="P40" s="96"/>
      <c r="Q40" s="73"/>
      <c r="R40" s="98"/>
      <c r="S40" s="100"/>
      <c r="T40" s="96"/>
      <c r="U40" s="73"/>
      <c r="V40" s="98"/>
      <c r="W40" s="100"/>
      <c r="X40" s="96"/>
      <c r="Y40" s="73"/>
      <c r="Z40" s="98"/>
      <c r="AA40" s="100"/>
      <c r="AB40" s="96"/>
      <c r="AC40" s="73"/>
      <c r="AD40" s="98"/>
      <c r="AE40" s="96"/>
      <c r="AF40" s="96"/>
      <c r="AG40" s="73"/>
      <c r="AH40" s="73"/>
      <c r="AI40" s="14"/>
      <c r="AJ40" s="14"/>
      <c r="AK40" s="14"/>
      <c r="AL40" s="14"/>
    </row>
    <row r="41" spans="1:38" s="15" customFormat="1" ht="12.75">
      <c r="A41" s="14"/>
      <c r="B41" s="61"/>
      <c r="C41" s="14"/>
      <c r="D41" s="91"/>
      <c r="E41" s="91"/>
      <c r="F41" s="91"/>
      <c r="G41" s="91"/>
      <c r="H41" s="91"/>
      <c r="I41" s="91"/>
      <c r="J41" s="91"/>
      <c r="K41" s="91"/>
      <c r="L41" s="91"/>
      <c r="M41" s="14"/>
      <c r="N41" s="91"/>
      <c r="O41" s="91"/>
      <c r="P41" s="91"/>
      <c r="Q41" s="14"/>
      <c r="R41" s="91"/>
      <c r="S41" s="91"/>
      <c r="T41" s="91"/>
      <c r="U41" s="14"/>
      <c r="V41" s="91"/>
      <c r="W41" s="91"/>
      <c r="X41" s="91"/>
      <c r="Y41" s="14"/>
      <c r="Z41" s="91"/>
      <c r="AA41" s="91"/>
      <c r="AB41" s="91"/>
      <c r="AC41" s="14"/>
      <c r="AD41" s="91"/>
      <c r="AE41" s="91"/>
      <c r="AF41" s="91"/>
      <c r="AG41" s="14"/>
      <c r="AH41" s="14"/>
      <c r="AI41" s="14"/>
      <c r="AJ41" s="14"/>
      <c r="AK41" s="14"/>
      <c r="AL41" s="14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L84"/>
  <sheetViews>
    <sheetView showGridLines="0" zoomScalePageLayoutView="0" workbookViewId="0" topLeftCell="A16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13.7109375" style="3" customWidth="1"/>
    <col min="14" max="16" width="12.140625" style="3" hidden="1" customWidth="1"/>
    <col min="17" max="17" width="13.7109375" style="3" hidden="1" customWidth="1"/>
    <col min="18" max="25" width="12.140625" style="3" hidden="1" customWidth="1"/>
    <col min="26" max="28" width="12.140625" style="3" customWidth="1"/>
    <col min="29" max="29" width="13.7109375" style="3" customWidth="1"/>
    <col min="30" max="34" width="12.14062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25" t="s">
        <v>1</v>
      </c>
      <c r="E4" s="125"/>
      <c r="F4" s="125"/>
      <c r="G4" s="125" t="s">
        <v>2</v>
      </c>
      <c r="H4" s="125"/>
      <c r="I4" s="125"/>
      <c r="J4" s="122" t="s">
        <v>3</v>
      </c>
      <c r="K4" s="123"/>
      <c r="L4" s="123"/>
      <c r="M4" s="124"/>
      <c r="N4" s="122" t="s">
        <v>4</v>
      </c>
      <c r="O4" s="126"/>
      <c r="P4" s="126"/>
      <c r="Q4" s="127"/>
      <c r="R4" s="122" t="s">
        <v>5</v>
      </c>
      <c r="S4" s="126"/>
      <c r="T4" s="126"/>
      <c r="U4" s="127"/>
      <c r="V4" s="122" t="s">
        <v>6</v>
      </c>
      <c r="W4" s="128"/>
      <c r="X4" s="128"/>
      <c r="Y4" s="129"/>
      <c r="Z4" s="122" t="s">
        <v>7</v>
      </c>
      <c r="AA4" s="123"/>
      <c r="AB4" s="123"/>
      <c r="AC4" s="124"/>
      <c r="AD4" s="122" t="s">
        <v>8</v>
      </c>
      <c r="AE4" s="123"/>
      <c r="AF4" s="123"/>
      <c r="AG4" s="124"/>
      <c r="AH4" s="13"/>
      <c r="AI4" s="14"/>
      <c r="AJ4" s="14"/>
      <c r="AK4" s="14"/>
      <c r="AL4" s="14"/>
    </row>
    <row r="5" spans="1:38" s="15" customFormat="1" ht="5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18</v>
      </c>
      <c r="AD5" s="19" t="s">
        <v>11</v>
      </c>
      <c r="AE5" s="20" t="s">
        <v>12</v>
      </c>
      <c r="AF5" s="20" t="s">
        <v>13</v>
      </c>
      <c r="AG5" s="24" t="s">
        <v>18</v>
      </c>
      <c r="AH5" s="25" t="s">
        <v>19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3" t="s">
        <v>25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95</v>
      </c>
      <c r="B9" s="132" t="s">
        <v>42</v>
      </c>
      <c r="C9" s="41" t="s">
        <v>43</v>
      </c>
      <c r="D9" s="80">
        <v>11235328637</v>
      </c>
      <c r="E9" s="81">
        <v>2382685694</v>
      </c>
      <c r="F9" s="82">
        <f>$D9+$E9</f>
        <v>13618014331</v>
      </c>
      <c r="G9" s="80">
        <v>11235328637</v>
      </c>
      <c r="H9" s="81">
        <v>2382685694</v>
      </c>
      <c r="I9" s="83">
        <f>$G9+$H9</f>
        <v>13618014331</v>
      </c>
      <c r="J9" s="80">
        <v>3215040026</v>
      </c>
      <c r="K9" s="81">
        <v>126558484</v>
      </c>
      <c r="L9" s="81">
        <f>$J9+$K9</f>
        <v>3341598510</v>
      </c>
      <c r="M9" s="42">
        <f>IF($F9=0,0,$L9/$F9)</f>
        <v>0.2453807455902875</v>
      </c>
      <c r="N9" s="108">
        <v>0</v>
      </c>
      <c r="O9" s="109">
        <v>0</v>
      </c>
      <c r="P9" s="110">
        <f>$N9+$O9</f>
        <v>0</v>
      </c>
      <c r="Q9" s="42">
        <f>IF($I9=0,0,$P9/$I9)</f>
        <v>0</v>
      </c>
      <c r="R9" s="108">
        <v>0</v>
      </c>
      <c r="S9" s="110">
        <v>0</v>
      </c>
      <c r="T9" s="110">
        <f>$R9+$S9</f>
        <v>0</v>
      </c>
      <c r="U9" s="42">
        <f>IF($I9=0,0,$T9/$I9)</f>
        <v>0</v>
      </c>
      <c r="V9" s="108">
        <v>0</v>
      </c>
      <c r="W9" s="110">
        <v>0</v>
      </c>
      <c r="X9" s="110">
        <f>$V9+$W9</f>
        <v>0</v>
      </c>
      <c r="Y9" s="42">
        <f>IF($I9=0,0,$X9/$I9)</f>
        <v>0</v>
      </c>
      <c r="Z9" s="80">
        <v>3215040026</v>
      </c>
      <c r="AA9" s="81">
        <v>126558484</v>
      </c>
      <c r="AB9" s="81">
        <f>$Z9+$AA9</f>
        <v>3341598510</v>
      </c>
      <c r="AC9" s="42">
        <f>IF($F9=0,0,$AB9/$F9)</f>
        <v>0.2453807455902875</v>
      </c>
      <c r="AD9" s="80">
        <v>2593921421</v>
      </c>
      <c r="AE9" s="81">
        <v>199956140</v>
      </c>
      <c r="AF9" s="81">
        <f>$AD9+$AE9</f>
        <v>2793877561</v>
      </c>
      <c r="AG9" s="42">
        <f>IF($AI9=0,0,$AK9/$AI9)</f>
        <v>0.18729930362118724</v>
      </c>
      <c r="AH9" s="42">
        <f>IF($AF9=0,0,$L9/$AF9-1)</f>
        <v>0.19604329003020338</v>
      </c>
      <c r="AI9" s="14">
        <v>14916646816</v>
      </c>
      <c r="AJ9" s="14">
        <v>15878813403</v>
      </c>
      <c r="AK9" s="14">
        <v>2793877561</v>
      </c>
      <c r="AL9" s="14"/>
    </row>
    <row r="10" spans="1:38" s="15" customFormat="1" ht="12.75">
      <c r="A10" s="31" t="s">
        <v>95</v>
      </c>
      <c r="B10" s="132" t="s">
        <v>44</v>
      </c>
      <c r="C10" s="41" t="s">
        <v>45</v>
      </c>
      <c r="D10" s="80">
        <v>22324968355</v>
      </c>
      <c r="E10" s="81">
        <v>3520959000</v>
      </c>
      <c r="F10" s="83">
        <f aca="true" t="shared" si="0" ref="F10:F27">$D10+$E10</f>
        <v>25845927355</v>
      </c>
      <c r="G10" s="80">
        <v>22324968355</v>
      </c>
      <c r="H10" s="81">
        <v>3520959000</v>
      </c>
      <c r="I10" s="83">
        <f aca="true" t="shared" si="1" ref="I10:I27">$G10+$H10</f>
        <v>25845927355</v>
      </c>
      <c r="J10" s="80">
        <v>5531657737</v>
      </c>
      <c r="K10" s="81">
        <v>1081236426</v>
      </c>
      <c r="L10" s="81">
        <f aca="true" t="shared" si="2" ref="L10:L27">$J10+$K10</f>
        <v>6612894163</v>
      </c>
      <c r="M10" s="42">
        <f aca="true" t="shared" si="3" ref="M10:M27">IF($F10=0,0,$L10/$F10)</f>
        <v>0.2558582662626229</v>
      </c>
      <c r="N10" s="108">
        <v>0</v>
      </c>
      <c r="O10" s="109">
        <v>0</v>
      </c>
      <c r="P10" s="110">
        <f aca="true" t="shared" si="4" ref="P10:P27">$N10+$O10</f>
        <v>0</v>
      </c>
      <c r="Q10" s="42">
        <f aca="true" t="shared" si="5" ref="Q10:Q27">IF($I10=0,0,$P10/$I10)</f>
        <v>0</v>
      </c>
      <c r="R10" s="108">
        <v>0</v>
      </c>
      <c r="S10" s="110">
        <v>0</v>
      </c>
      <c r="T10" s="110">
        <f aca="true" t="shared" si="6" ref="T10:T27">$R10+$S10</f>
        <v>0</v>
      </c>
      <c r="U10" s="42">
        <f aca="true" t="shared" si="7" ref="U10:U27">IF($I10=0,0,$T10/$I10)</f>
        <v>0</v>
      </c>
      <c r="V10" s="108">
        <v>0</v>
      </c>
      <c r="W10" s="110">
        <v>0</v>
      </c>
      <c r="X10" s="110">
        <f aca="true" t="shared" si="8" ref="X10:X27">$V10+$W10</f>
        <v>0</v>
      </c>
      <c r="Y10" s="42">
        <f aca="true" t="shared" si="9" ref="Y10:Y27">IF($I10=0,0,$X10/$I10)</f>
        <v>0</v>
      </c>
      <c r="Z10" s="80">
        <v>5531657737</v>
      </c>
      <c r="AA10" s="81">
        <v>1081236426</v>
      </c>
      <c r="AB10" s="81">
        <f aca="true" t="shared" si="10" ref="AB10:AB27">$Z10+$AA10</f>
        <v>6612894163</v>
      </c>
      <c r="AC10" s="42">
        <f aca="true" t="shared" si="11" ref="AC10:AC27">IF($F10=0,0,$AB10/$F10)</f>
        <v>0.2558582662626229</v>
      </c>
      <c r="AD10" s="80">
        <v>4860933349</v>
      </c>
      <c r="AE10" s="81">
        <v>1128157028</v>
      </c>
      <c r="AF10" s="81">
        <f aca="true" t="shared" si="12" ref="AF10:AF27">$AD10+$AE10</f>
        <v>5989090377</v>
      </c>
      <c r="AG10" s="42">
        <f aca="true" t="shared" si="13" ref="AG10:AG27">IF($AI10=0,0,$AK10/$AI10)</f>
        <v>0.24055272941491743</v>
      </c>
      <c r="AH10" s="42">
        <f aca="true" t="shared" si="14" ref="AH10:AH27">IF($AF10=0,0,$L10/$AF10-1)</f>
        <v>0.10415668269018008</v>
      </c>
      <c r="AI10" s="14">
        <v>24897204000</v>
      </c>
      <c r="AJ10" s="14">
        <v>26101304000</v>
      </c>
      <c r="AK10" s="14">
        <v>5989090377</v>
      </c>
      <c r="AL10" s="14"/>
    </row>
    <row r="11" spans="1:38" s="15" customFormat="1" ht="12.75">
      <c r="A11" s="31" t="s">
        <v>95</v>
      </c>
      <c r="B11" s="132" t="s">
        <v>46</v>
      </c>
      <c r="C11" s="41" t="s">
        <v>47</v>
      </c>
      <c r="D11" s="80">
        <v>14063273290</v>
      </c>
      <c r="E11" s="81">
        <v>3547508114</v>
      </c>
      <c r="F11" s="82">
        <f t="shared" si="0"/>
        <v>17610781404</v>
      </c>
      <c r="G11" s="80">
        <v>14063273290</v>
      </c>
      <c r="H11" s="81">
        <v>3547508114</v>
      </c>
      <c r="I11" s="83">
        <f t="shared" si="1"/>
        <v>17610781404</v>
      </c>
      <c r="J11" s="80">
        <v>3199680332</v>
      </c>
      <c r="K11" s="81">
        <v>273796630</v>
      </c>
      <c r="L11" s="81">
        <f t="shared" si="2"/>
        <v>3473476962</v>
      </c>
      <c r="M11" s="42">
        <f t="shared" si="3"/>
        <v>0.1972358228926206</v>
      </c>
      <c r="N11" s="108">
        <v>0</v>
      </c>
      <c r="O11" s="109">
        <v>0</v>
      </c>
      <c r="P11" s="110">
        <f t="shared" si="4"/>
        <v>0</v>
      </c>
      <c r="Q11" s="42">
        <f t="shared" si="5"/>
        <v>0</v>
      </c>
      <c r="R11" s="108">
        <v>0</v>
      </c>
      <c r="S11" s="110">
        <v>0</v>
      </c>
      <c r="T11" s="110">
        <f t="shared" si="6"/>
        <v>0</v>
      </c>
      <c r="U11" s="42">
        <f t="shared" si="7"/>
        <v>0</v>
      </c>
      <c r="V11" s="108">
        <v>0</v>
      </c>
      <c r="W11" s="110">
        <v>0</v>
      </c>
      <c r="X11" s="110">
        <f t="shared" si="8"/>
        <v>0</v>
      </c>
      <c r="Y11" s="42">
        <f t="shared" si="9"/>
        <v>0</v>
      </c>
      <c r="Z11" s="80">
        <v>3199680332</v>
      </c>
      <c r="AA11" s="81">
        <v>273796630</v>
      </c>
      <c r="AB11" s="81">
        <f t="shared" si="10"/>
        <v>3473476962</v>
      </c>
      <c r="AC11" s="42">
        <f t="shared" si="11"/>
        <v>0.1972358228926206</v>
      </c>
      <c r="AD11" s="80">
        <v>2606884077</v>
      </c>
      <c r="AE11" s="81">
        <v>270799894</v>
      </c>
      <c r="AF11" s="81">
        <f t="shared" si="12"/>
        <v>2877683971</v>
      </c>
      <c r="AG11" s="42">
        <f t="shared" si="13"/>
        <v>0.18968774430479085</v>
      </c>
      <c r="AH11" s="42">
        <f t="shared" si="14"/>
        <v>0.2070390623168259</v>
      </c>
      <c r="AI11" s="14">
        <v>15170637310</v>
      </c>
      <c r="AJ11" s="14">
        <v>15621385275</v>
      </c>
      <c r="AK11" s="14">
        <v>2877683971</v>
      </c>
      <c r="AL11" s="14"/>
    </row>
    <row r="12" spans="1:38" s="60" customFormat="1" ht="12.75">
      <c r="A12" s="64"/>
      <c r="B12" s="65" t="s">
        <v>622</v>
      </c>
      <c r="C12" s="34"/>
      <c r="D12" s="84">
        <f>SUM(D9:D11)</f>
        <v>47623570282</v>
      </c>
      <c r="E12" s="85">
        <f>SUM(E9:E11)</f>
        <v>9451152808</v>
      </c>
      <c r="F12" s="93">
        <f t="shared" si="0"/>
        <v>57074723090</v>
      </c>
      <c r="G12" s="84">
        <f>SUM(G9:G11)</f>
        <v>47623570282</v>
      </c>
      <c r="H12" s="85">
        <f>SUM(H9:H11)</f>
        <v>9451152808</v>
      </c>
      <c r="I12" s="86">
        <f t="shared" si="1"/>
        <v>57074723090</v>
      </c>
      <c r="J12" s="84">
        <f>SUM(J9:J11)</f>
        <v>11946378095</v>
      </c>
      <c r="K12" s="85">
        <f>SUM(K9:K11)</f>
        <v>1481591540</v>
      </c>
      <c r="L12" s="85">
        <f t="shared" si="2"/>
        <v>13427969635</v>
      </c>
      <c r="M12" s="46">
        <f t="shared" si="3"/>
        <v>0.23526999182853153</v>
      </c>
      <c r="N12" s="114">
        <f>SUM(N9:N11)</f>
        <v>0</v>
      </c>
      <c r="O12" s="115">
        <f>SUM(O9:O11)</f>
        <v>0</v>
      </c>
      <c r="P12" s="116">
        <f t="shared" si="4"/>
        <v>0</v>
      </c>
      <c r="Q12" s="46">
        <f t="shared" si="5"/>
        <v>0</v>
      </c>
      <c r="R12" s="114">
        <f>SUM(R9:R11)</f>
        <v>0</v>
      </c>
      <c r="S12" s="116">
        <f>SUM(S9:S11)</f>
        <v>0</v>
      </c>
      <c r="T12" s="116">
        <f t="shared" si="6"/>
        <v>0</v>
      </c>
      <c r="U12" s="46">
        <f t="shared" si="7"/>
        <v>0</v>
      </c>
      <c r="V12" s="114">
        <f>SUM(V9:V11)</f>
        <v>0</v>
      </c>
      <c r="W12" s="116">
        <f>SUM(W9:W11)</f>
        <v>0</v>
      </c>
      <c r="X12" s="116">
        <f t="shared" si="8"/>
        <v>0</v>
      </c>
      <c r="Y12" s="46">
        <f t="shared" si="9"/>
        <v>0</v>
      </c>
      <c r="Z12" s="84">
        <f>SUM(Z9:Z11)</f>
        <v>11946378095</v>
      </c>
      <c r="AA12" s="85">
        <f>SUM(AA9:AA11)</f>
        <v>1481591540</v>
      </c>
      <c r="AB12" s="85">
        <f t="shared" si="10"/>
        <v>13427969635</v>
      </c>
      <c r="AC12" s="46">
        <f t="shared" si="11"/>
        <v>0.23526999182853153</v>
      </c>
      <c r="AD12" s="84">
        <f>SUM(AD9:AD11)</f>
        <v>10061738847</v>
      </c>
      <c r="AE12" s="85">
        <f>SUM(AE9:AE11)</f>
        <v>1598913062</v>
      </c>
      <c r="AF12" s="85">
        <f t="shared" si="12"/>
        <v>11660651909</v>
      </c>
      <c r="AG12" s="46">
        <f t="shared" si="13"/>
        <v>0.21207166432610902</v>
      </c>
      <c r="AH12" s="46">
        <f t="shared" si="14"/>
        <v>0.15156251466832127</v>
      </c>
      <c r="AI12" s="66">
        <f>SUM(AI9:AI11)</f>
        <v>54984488126</v>
      </c>
      <c r="AJ12" s="66">
        <f>SUM(AJ9:AJ11)</f>
        <v>57601502678</v>
      </c>
      <c r="AK12" s="66">
        <f>SUM(AK9:AK11)</f>
        <v>11660651909</v>
      </c>
      <c r="AL12" s="66"/>
    </row>
    <row r="13" spans="1:38" s="15" customFormat="1" ht="12.75">
      <c r="A13" s="31" t="s">
        <v>96</v>
      </c>
      <c r="B13" s="132" t="s">
        <v>61</v>
      </c>
      <c r="C13" s="41" t="s">
        <v>62</v>
      </c>
      <c r="D13" s="80">
        <v>2882697815</v>
      </c>
      <c r="E13" s="81">
        <v>360505246</v>
      </c>
      <c r="F13" s="82">
        <f t="shared" si="0"/>
        <v>3243203061</v>
      </c>
      <c r="G13" s="80">
        <v>2882697815</v>
      </c>
      <c r="H13" s="81">
        <v>360505246</v>
      </c>
      <c r="I13" s="83">
        <f t="shared" si="1"/>
        <v>3243203061</v>
      </c>
      <c r="J13" s="80">
        <v>634512766</v>
      </c>
      <c r="K13" s="81">
        <v>17676028</v>
      </c>
      <c r="L13" s="81">
        <f t="shared" si="2"/>
        <v>652188794</v>
      </c>
      <c r="M13" s="42">
        <f t="shared" si="3"/>
        <v>0.20109403627625647</v>
      </c>
      <c r="N13" s="108">
        <v>0</v>
      </c>
      <c r="O13" s="109">
        <v>0</v>
      </c>
      <c r="P13" s="110">
        <f t="shared" si="4"/>
        <v>0</v>
      </c>
      <c r="Q13" s="42">
        <f t="shared" si="5"/>
        <v>0</v>
      </c>
      <c r="R13" s="108">
        <v>0</v>
      </c>
      <c r="S13" s="110">
        <v>0</v>
      </c>
      <c r="T13" s="110">
        <f t="shared" si="6"/>
        <v>0</v>
      </c>
      <c r="U13" s="42">
        <f t="shared" si="7"/>
        <v>0</v>
      </c>
      <c r="V13" s="108">
        <v>0</v>
      </c>
      <c r="W13" s="110">
        <v>0</v>
      </c>
      <c r="X13" s="110">
        <f t="shared" si="8"/>
        <v>0</v>
      </c>
      <c r="Y13" s="42">
        <f t="shared" si="9"/>
        <v>0</v>
      </c>
      <c r="Z13" s="80">
        <v>634512766</v>
      </c>
      <c r="AA13" s="81">
        <v>17676028</v>
      </c>
      <c r="AB13" s="81">
        <f t="shared" si="10"/>
        <v>652188794</v>
      </c>
      <c r="AC13" s="42">
        <f t="shared" si="11"/>
        <v>0.20109403627625647</v>
      </c>
      <c r="AD13" s="80">
        <v>392672199</v>
      </c>
      <c r="AE13" s="81">
        <v>27352396</v>
      </c>
      <c r="AF13" s="81">
        <f t="shared" si="12"/>
        <v>420024595</v>
      </c>
      <c r="AG13" s="42">
        <f t="shared" si="13"/>
        <v>0.1705507642751241</v>
      </c>
      <c r="AH13" s="42">
        <f t="shared" si="14"/>
        <v>0.552739534217038</v>
      </c>
      <c r="AI13" s="14">
        <v>2462754106</v>
      </c>
      <c r="AJ13" s="14">
        <v>2680156966</v>
      </c>
      <c r="AK13" s="14">
        <v>420024595</v>
      </c>
      <c r="AL13" s="14"/>
    </row>
    <row r="14" spans="1:38" s="15" customFormat="1" ht="12.75">
      <c r="A14" s="31" t="s">
        <v>96</v>
      </c>
      <c r="B14" s="132" t="s">
        <v>230</v>
      </c>
      <c r="C14" s="41" t="s">
        <v>231</v>
      </c>
      <c r="D14" s="80">
        <v>391304817</v>
      </c>
      <c r="E14" s="81">
        <v>77685850</v>
      </c>
      <c r="F14" s="82">
        <f t="shared" si="0"/>
        <v>468990667</v>
      </c>
      <c r="G14" s="80">
        <v>391304817</v>
      </c>
      <c r="H14" s="81">
        <v>77685850</v>
      </c>
      <c r="I14" s="83">
        <f t="shared" si="1"/>
        <v>468990667</v>
      </c>
      <c r="J14" s="80">
        <v>74188579</v>
      </c>
      <c r="K14" s="81">
        <v>8743801</v>
      </c>
      <c r="L14" s="81">
        <f t="shared" si="2"/>
        <v>82932380</v>
      </c>
      <c r="M14" s="42">
        <f t="shared" si="3"/>
        <v>0.17683162125697482</v>
      </c>
      <c r="N14" s="108">
        <v>0</v>
      </c>
      <c r="O14" s="109">
        <v>0</v>
      </c>
      <c r="P14" s="110">
        <f t="shared" si="4"/>
        <v>0</v>
      </c>
      <c r="Q14" s="42">
        <f t="shared" si="5"/>
        <v>0</v>
      </c>
      <c r="R14" s="108">
        <v>0</v>
      </c>
      <c r="S14" s="110">
        <v>0</v>
      </c>
      <c r="T14" s="110">
        <f t="shared" si="6"/>
        <v>0</v>
      </c>
      <c r="U14" s="42">
        <f t="shared" si="7"/>
        <v>0</v>
      </c>
      <c r="V14" s="108">
        <v>0</v>
      </c>
      <c r="W14" s="110">
        <v>0</v>
      </c>
      <c r="X14" s="110">
        <f t="shared" si="8"/>
        <v>0</v>
      </c>
      <c r="Y14" s="42">
        <f t="shared" si="9"/>
        <v>0</v>
      </c>
      <c r="Z14" s="80">
        <v>74188579</v>
      </c>
      <c r="AA14" s="81">
        <v>8743801</v>
      </c>
      <c r="AB14" s="81">
        <f t="shared" si="10"/>
        <v>82932380</v>
      </c>
      <c r="AC14" s="42">
        <f t="shared" si="11"/>
        <v>0.17683162125697482</v>
      </c>
      <c r="AD14" s="80">
        <v>72056545</v>
      </c>
      <c r="AE14" s="81">
        <v>2002410</v>
      </c>
      <c r="AF14" s="81">
        <f t="shared" si="12"/>
        <v>74058955</v>
      </c>
      <c r="AG14" s="42">
        <f t="shared" si="13"/>
        <v>0.20201686599492374</v>
      </c>
      <c r="AH14" s="42">
        <f t="shared" si="14"/>
        <v>0.11981569278151438</v>
      </c>
      <c r="AI14" s="14">
        <v>366597881</v>
      </c>
      <c r="AJ14" s="14">
        <v>388715618</v>
      </c>
      <c r="AK14" s="14">
        <v>74058955</v>
      </c>
      <c r="AL14" s="14"/>
    </row>
    <row r="15" spans="1:38" s="15" customFormat="1" ht="12.75">
      <c r="A15" s="31" t="s">
        <v>96</v>
      </c>
      <c r="B15" s="132" t="s">
        <v>232</v>
      </c>
      <c r="C15" s="41" t="s">
        <v>233</v>
      </c>
      <c r="D15" s="80">
        <v>293906676</v>
      </c>
      <c r="E15" s="81">
        <v>0</v>
      </c>
      <c r="F15" s="82">
        <f t="shared" si="0"/>
        <v>293906676</v>
      </c>
      <c r="G15" s="80">
        <v>293906676</v>
      </c>
      <c r="H15" s="81">
        <v>0</v>
      </c>
      <c r="I15" s="83">
        <f t="shared" si="1"/>
        <v>293906676</v>
      </c>
      <c r="J15" s="80">
        <v>87332395</v>
      </c>
      <c r="K15" s="81">
        <v>964208</v>
      </c>
      <c r="L15" s="81">
        <f t="shared" si="2"/>
        <v>88296603</v>
      </c>
      <c r="M15" s="42">
        <f t="shared" si="3"/>
        <v>0.3004239447762663</v>
      </c>
      <c r="N15" s="108">
        <v>0</v>
      </c>
      <c r="O15" s="109">
        <v>0</v>
      </c>
      <c r="P15" s="110">
        <f t="shared" si="4"/>
        <v>0</v>
      </c>
      <c r="Q15" s="42">
        <f t="shared" si="5"/>
        <v>0</v>
      </c>
      <c r="R15" s="108">
        <v>0</v>
      </c>
      <c r="S15" s="110">
        <v>0</v>
      </c>
      <c r="T15" s="110">
        <f t="shared" si="6"/>
        <v>0</v>
      </c>
      <c r="U15" s="42">
        <f t="shared" si="7"/>
        <v>0</v>
      </c>
      <c r="V15" s="108">
        <v>0</v>
      </c>
      <c r="W15" s="110">
        <v>0</v>
      </c>
      <c r="X15" s="110">
        <f t="shared" si="8"/>
        <v>0</v>
      </c>
      <c r="Y15" s="42">
        <f t="shared" si="9"/>
        <v>0</v>
      </c>
      <c r="Z15" s="80">
        <v>87332395</v>
      </c>
      <c r="AA15" s="81">
        <v>964208</v>
      </c>
      <c r="AB15" s="81">
        <f t="shared" si="10"/>
        <v>88296603</v>
      </c>
      <c r="AC15" s="42">
        <f t="shared" si="11"/>
        <v>0.3004239447762663</v>
      </c>
      <c r="AD15" s="80">
        <v>60623684</v>
      </c>
      <c r="AE15" s="81">
        <v>6152133</v>
      </c>
      <c r="AF15" s="81">
        <f t="shared" si="12"/>
        <v>66775817</v>
      </c>
      <c r="AG15" s="42">
        <f t="shared" si="13"/>
        <v>0.21657032078279112</v>
      </c>
      <c r="AH15" s="42">
        <f t="shared" si="14"/>
        <v>0.32228412869886713</v>
      </c>
      <c r="AI15" s="14">
        <v>308333186</v>
      </c>
      <c r="AJ15" s="14">
        <v>308333186</v>
      </c>
      <c r="AK15" s="14">
        <v>66775817</v>
      </c>
      <c r="AL15" s="14"/>
    </row>
    <row r="16" spans="1:38" s="15" customFormat="1" ht="12.75">
      <c r="A16" s="31" t="s">
        <v>115</v>
      </c>
      <c r="B16" s="132" t="s">
        <v>234</v>
      </c>
      <c r="C16" s="41" t="s">
        <v>235</v>
      </c>
      <c r="D16" s="80">
        <v>0</v>
      </c>
      <c r="E16" s="81">
        <v>0</v>
      </c>
      <c r="F16" s="82">
        <f t="shared" si="0"/>
        <v>0</v>
      </c>
      <c r="G16" s="80">
        <v>0</v>
      </c>
      <c r="H16" s="81">
        <v>0</v>
      </c>
      <c r="I16" s="83">
        <f t="shared" si="1"/>
        <v>0</v>
      </c>
      <c r="J16" s="80">
        <v>42059024</v>
      </c>
      <c r="K16" s="81">
        <v>0</v>
      </c>
      <c r="L16" s="81">
        <f t="shared" si="2"/>
        <v>42059024</v>
      </c>
      <c r="M16" s="42">
        <f t="shared" si="3"/>
        <v>0</v>
      </c>
      <c r="N16" s="108">
        <v>0</v>
      </c>
      <c r="O16" s="109">
        <v>0</v>
      </c>
      <c r="P16" s="110">
        <f t="shared" si="4"/>
        <v>0</v>
      </c>
      <c r="Q16" s="42">
        <f t="shared" si="5"/>
        <v>0</v>
      </c>
      <c r="R16" s="108">
        <v>0</v>
      </c>
      <c r="S16" s="110">
        <v>0</v>
      </c>
      <c r="T16" s="110">
        <f t="shared" si="6"/>
        <v>0</v>
      </c>
      <c r="U16" s="42">
        <f t="shared" si="7"/>
        <v>0</v>
      </c>
      <c r="V16" s="108">
        <v>0</v>
      </c>
      <c r="W16" s="110">
        <v>0</v>
      </c>
      <c r="X16" s="110">
        <f t="shared" si="8"/>
        <v>0</v>
      </c>
      <c r="Y16" s="42">
        <f t="shared" si="9"/>
        <v>0</v>
      </c>
      <c r="Z16" s="80">
        <v>42059024</v>
      </c>
      <c r="AA16" s="81">
        <v>0</v>
      </c>
      <c r="AB16" s="81">
        <f t="shared" si="10"/>
        <v>42059024</v>
      </c>
      <c r="AC16" s="42">
        <f t="shared" si="11"/>
        <v>0</v>
      </c>
      <c r="AD16" s="80">
        <v>52791032</v>
      </c>
      <c r="AE16" s="81">
        <v>832764</v>
      </c>
      <c r="AF16" s="81">
        <f t="shared" si="12"/>
        <v>53623796</v>
      </c>
      <c r="AG16" s="42">
        <f t="shared" si="13"/>
        <v>0.1829480503040136</v>
      </c>
      <c r="AH16" s="42">
        <f t="shared" si="14"/>
        <v>-0.21566492607125387</v>
      </c>
      <c r="AI16" s="14">
        <v>293109415</v>
      </c>
      <c r="AJ16" s="14">
        <v>293109415</v>
      </c>
      <c r="AK16" s="14">
        <v>53623796</v>
      </c>
      <c r="AL16" s="14"/>
    </row>
    <row r="17" spans="1:38" s="60" customFormat="1" ht="12.75">
      <c r="A17" s="64"/>
      <c r="B17" s="65" t="s">
        <v>623</v>
      </c>
      <c r="C17" s="34"/>
      <c r="D17" s="84">
        <f>SUM(D13:D16)</f>
        <v>3567909308</v>
      </c>
      <c r="E17" s="85">
        <f>SUM(E13:E16)</f>
        <v>438191096</v>
      </c>
      <c r="F17" s="93">
        <f t="shared" si="0"/>
        <v>4006100404</v>
      </c>
      <c r="G17" s="84">
        <f>SUM(G13:G16)</f>
        <v>3567909308</v>
      </c>
      <c r="H17" s="85">
        <f>SUM(H13:H16)</f>
        <v>438191096</v>
      </c>
      <c r="I17" s="86">
        <f t="shared" si="1"/>
        <v>4006100404</v>
      </c>
      <c r="J17" s="84">
        <f>SUM(J13:J16)</f>
        <v>838092764</v>
      </c>
      <c r="K17" s="85">
        <f>SUM(K13:K16)</f>
        <v>27384037</v>
      </c>
      <c r="L17" s="85">
        <f t="shared" si="2"/>
        <v>865476801</v>
      </c>
      <c r="M17" s="46">
        <f t="shared" si="3"/>
        <v>0.2160397178602516</v>
      </c>
      <c r="N17" s="114">
        <f>SUM(N13:N16)</f>
        <v>0</v>
      </c>
      <c r="O17" s="115">
        <f>SUM(O13:O16)</f>
        <v>0</v>
      </c>
      <c r="P17" s="116">
        <f t="shared" si="4"/>
        <v>0</v>
      </c>
      <c r="Q17" s="46">
        <f t="shared" si="5"/>
        <v>0</v>
      </c>
      <c r="R17" s="114">
        <f>SUM(R13:R16)</f>
        <v>0</v>
      </c>
      <c r="S17" s="116">
        <f>SUM(S13:S16)</f>
        <v>0</v>
      </c>
      <c r="T17" s="116">
        <f t="shared" si="6"/>
        <v>0</v>
      </c>
      <c r="U17" s="46">
        <f t="shared" si="7"/>
        <v>0</v>
      </c>
      <c r="V17" s="114">
        <f>SUM(V13:V16)</f>
        <v>0</v>
      </c>
      <c r="W17" s="116">
        <f>SUM(W13:W16)</f>
        <v>0</v>
      </c>
      <c r="X17" s="116">
        <f t="shared" si="8"/>
        <v>0</v>
      </c>
      <c r="Y17" s="46">
        <f t="shared" si="9"/>
        <v>0</v>
      </c>
      <c r="Z17" s="84">
        <f>SUM(Z13:Z16)</f>
        <v>838092764</v>
      </c>
      <c r="AA17" s="85">
        <f>SUM(AA13:AA16)</f>
        <v>27384037</v>
      </c>
      <c r="AB17" s="85">
        <f t="shared" si="10"/>
        <v>865476801</v>
      </c>
      <c r="AC17" s="46">
        <f t="shared" si="11"/>
        <v>0.2160397178602516</v>
      </c>
      <c r="AD17" s="84">
        <f>SUM(AD13:AD16)</f>
        <v>578143460</v>
      </c>
      <c r="AE17" s="85">
        <f>SUM(AE13:AE16)</f>
        <v>36339703</v>
      </c>
      <c r="AF17" s="85">
        <f t="shared" si="12"/>
        <v>614483163</v>
      </c>
      <c r="AG17" s="46">
        <f t="shared" si="13"/>
        <v>0.1791081183202566</v>
      </c>
      <c r="AH17" s="46">
        <f t="shared" si="14"/>
        <v>0.40846300291550874</v>
      </c>
      <c r="AI17" s="66">
        <f>SUM(AI13:AI16)</f>
        <v>3430794588</v>
      </c>
      <c r="AJ17" s="66">
        <f>SUM(AJ13:AJ16)</f>
        <v>3670315185</v>
      </c>
      <c r="AK17" s="66">
        <f>SUM(AK13:AK16)</f>
        <v>614483163</v>
      </c>
      <c r="AL17" s="66"/>
    </row>
    <row r="18" spans="1:38" s="15" customFormat="1" ht="12.75">
      <c r="A18" s="31" t="s">
        <v>96</v>
      </c>
      <c r="B18" s="132" t="s">
        <v>236</v>
      </c>
      <c r="C18" s="41" t="s">
        <v>237</v>
      </c>
      <c r="D18" s="80">
        <v>124499840</v>
      </c>
      <c r="E18" s="81">
        <v>35153000</v>
      </c>
      <c r="F18" s="82">
        <f t="shared" si="0"/>
        <v>159652840</v>
      </c>
      <c r="G18" s="80">
        <v>124499840</v>
      </c>
      <c r="H18" s="81">
        <v>35153000</v>
      </c>
      <c r="I18" s="83">
        <f t="shared" si="1"/>
        <v>159652840</v>
      </c>
      <c r="J18" s="80">
        <v>32622464</v>
      </c>
      <c r="K18" s="81">
        <v>5450536</v>
      </c>
      <c r="L18" s="81">
        <f t="shared" si="2"/>
        <v>38073000</v>
      </c>
      <c r="M18" s="42">
        <f t="shared" si="3"/>
        <v>0.23847367826341204</v>
      </c>
      <c r="N18" s="108">
        <v>0</v>
      </c>
      <c r="O18" s="109">
        <v>0</v>
      </c>
      <c r="P18" s="110">
        <f t="shared" si="4"/>
        <v>0</v>
      </c>
      <c r="Q18" s="42">
        <f t="shared" si="5"/>
        <v>0</v>
      </c>
      <c r="R18" s="108">
        <v>0</v>
      </c>
      <c r="S18" s="110">
        <v>0</v>
      </c>
      <c r="T18" s="110">
        <f t="shared" si="6"/>
        <v>0</v>
      </c>
      <c r="U18" s="42">
        <f t="shared" si="7"/>
        <v>0</v>
      </c>
      <c r="V18" s="108">
        <v>0</v>
      </c>
      <c r="W18" s="110">
        <v>0</v>
      </c>
      <c r="X18" s="110">
        <f t="shared" si="8"/>
        <v>0</v>
      </c>
      <c r="Y18" s="42">
        <f t="shared" si="9"/>
        <v>0</v>
      </c>
      <c r="Z18" s="80">
        <v>32622464</v>
      </c>
      <c r="AA18" s="81">
        <v>5450536</v>
      </c>
      <c r="AB18" s="81">
        <f t="shared" si="10"/>
        <v>38073000</v>
      </c>
      <c r="AC18" s="42">
        <f t="shared" si="11"/>
        <v>0.23847367826341204</v>
      </c>
      <c r="AD18" s="80">
        <v>26896000</v>
      </c>
      <c r="AE18" s="81">
        <v>1729265</v>
      </c>
      <c r="AF18" s="81">
        <f t="shared" si="12"/>
        <v>28625265</v>
      </c>
      <c r="AG18" s="42">
        <f t="shared" si="13"/>
        <v>0.17997679292258706</v>
      </c>
      <c r="AH18" s="42">
        <f t="shared" si="14"/>
        <v>0.3300488222554445</v>
      </c>
      <c r="AI18" s="14">
        <v>159049756</v>
      </c>
      <c r="AJ18" s="14">
        <v>159049756</v>
      </c>
      <c r="AK18" s="14">
        <v>28625265</v>
      </c>
      <c r="AL18" s="14"/>
    </row>
    <row r="19" spans="1:38" s="15" customFormat="1" ht="12.75">
      <c r="A19" s="31" t="s">
        <v>96</v>
      </c>
      <c r="B19" s="132" t="s">
        <v>238</v>
      </c>
      <c r="C19" s="41" t="s">
        <v>239</v>
      </c>
      <c r="D19" s="80">
        <v>383482956</v>
      </c>
      <c r="E19" s="81">
        <v>66940000</v>
      </c>
      <c r="F19" s="82">
        <f t="shared" si="0"/>
        <v>450422956</v>
      </c>
      <c r="G19" s="80">
        <v>383482956</v>
      </c>
      <c r="H19" s="81">
        <v>66940000</v>
      </c>
      <c r="I19" s="83">
        <f t="shared" si="1"/>
        <v>450422956</v>
      </c>
      <c r="J19" s="80">
        <v>62841829</v>
      </c>
      <c r="K19" s="81">
        <v>1091879</v>
      </c>
      <c r="L19" s="81">
        <f t="shared" si="2"/>
        <v>63933708</v>
      </c>
      <c r="M19" s="42">
        <f t="shared" si="3"/>
        <v>0.14194149553958346</v>
      </c>
      <c r="N19" s="108">
        <v>0</v>
      </c>
      <c r="O19" s="109">
        <v>0</v>
      </c>
      <c r="P19" s="110">
        <f t="shared" si="4"/>
        <v>0</v>
      </c>
      <c r="Q19" s="42">
        <f t="shared" si="5"/>
        <v>0</v>
      </c>
      <c r="R19" s="108">
        <v>0</v>
      </c>
      <c r="S19" s="110">
        <v>0</v>
      </c>
      <c r="T19" s="110">
        <f t="shared" si="6"/>
        <v>0</v>
      </c>
      <c r="U19" s="42">
        <f t="shared" si="7"/>
        <v>0</v>
      </c>
      <c r="V19" s="108">
        <v>0</v>
      </c>
      <c r="W19" s="110">
        <v>0</v>
      </c>
      <c r="X19" s="110">
        <f t="shared" si="8"/>
        <v>0</v>
      </c>
      <c r="Y19" s="42">
        <f t="shared" si="9"/>
        <v>0</v>
      </c>
      <c r="Z19" s="80">
        <v>62841829</v>
      </c>
      <c r="AA19" s="81">
        <v>1091879</v>
      </c>
      <c r="AB19" s="81">
        <f t="shared" si="10"/>
        <v>63933708</v>
      </c>
      <c r="AC19" s="42">
        <f t="shared" si="11"/>
        <v>0.14194149553958346</v>
      </c>
      <c r="AD19" s="80">
        <v>50591629</v>
      </c>
      <c r="AE19" s="81">
        <v>2562650</v>
      </c>
      <c r="AF19" s="81">
        <f t="shared" si="12"/>
        <v>53154279</v>
      </c>
      <c r="AG19" s="42">
        <f t="shared" si="13"/>
        <v>0.12766978942648793</v>
      </c>
      <c r="AH19" s="42">
        <f t="shared" si="14"/>
        <v>0.20279513150766282</v>
      </c>
      <c r="AI19" s="14">
        <v>416341871</v>
      </c>
      <c r="AJ19" s="14">
        <v>416341871</v>
      </c>
      <c r="AK19" s="14">
        <v>53154279</v>
      </c>
      <c r="AL19" s="14"/>
    </row>
    <row r="20" spans="1:38" s="15" customFormat="1" ht="12.75">
      <c r="A20" s="31" t="s">
        <v>115</v>
      </c>
      <c r="B20" s="132" t="s">
        <v>240</v>
      </c>
      <c r="C20" s="41" t="s">
        <v>241</v>
      </c>
      <c r="D20" s="80">
        <v>41974756</v>
      </c>
      <c r="E20" s="81">
        <v>2143490</v>
      </c>
      <c r="F20" s="82">
        <f t="shared" si="0"/>
        <v>44118246</v>
      </c>
      <c r="G20" s="80">
        <v>41974756</v>
      </c>
      <c r="H20" s="81">
        <v>2143490</v>
      </c>
      <c r="I20" s="83">
        <f t="shared" si="1"/>
        <v>44118246</v>
      </c>
      <c r="J20" s="80">
        <v>8792725</v>
      </c>
      <c r="K20" s="81">
        <v>37923</v>
      </c>
      <c r="L20" s="81">
        <f t="shared" si="2"/>
        <v>8830648</v>
      </c>
      <c r="M20" s="42">
        <f t="shared" si="3"/>
        <v>0.2001586373130065</v>
      </c>
      <c r="N20" s="108">
        <v>0</v>
      </c>
      <c r="O20" s="109">
        <v>0</v>
      </c>
      <c r="P20" s="110">
        <f t="shared" si="4"/>
        <v>0</v>
      </c>
      <c r="Q20" s="42">
        <f t="shared" si="5"/>
        <v>0</v>
      </c>
      <c r="R20" s="108">
        <v>0</v>
      </c>
      <c r="S20" s="110">
        <v>0</v>
      </c>
      <c r="T20" s="110">
        <f t="shared" si="6"/>
        <v>0</v>
      </c>
      <c r="U20" s="42">
        <f t="shared" si="7"/>
        <v>0</v>
      </c>
      <c r="V20" s="108">
        <v>0</v>
      </c>
      <c r="W20" s="110">
        <v>0</v>
      </c>
      <c r="X20" s="110">
        <f t="shared" si="8"/>
        <v>0</v>
      </c>
      <c r="Y20" s="42">
        <f t="shared" si="9"/>
        <v>0</v>
      </c>
      <c r="Z20" s="80">
        <v>8792725</v>
      </c>
      <c r="AA20" s="81">
        <v>37923</v>
      </c>
      <c r="AB20" s="81">
        <f t="shared" si="10"/>
        <v>8830648</v>
      </c>
      <c r="AC20" s="42">
        <f t="shared" si="11"/>
        <v>0.2001586373130065</v>
      </c>
      <c r="AD20" s="80">
        <v>8086596</v>
      </c>
      <c r="AE20" s="81">
        <v>120498</v>
      </c>
      <c r="AF20" s="81">
        <f t="shared" si="12"/>
        <v>8207094</v>
      </c>
      <c r="AG20" s="42">
        <f t="shared" si="13"/>
        <v>0.18881451860498796</v>
      </c>
      <c r="AH20" s="42">
        <f t="shared" si="14"/>
        <v>0.07597744097971826</v>
      </c>
      <c r="AI20" s="14">
        <v>43466435</v>
      </c>
      <c r="AJ20" s="14">
        <v>43466435</v>
      </c>
      <c r="AK20" s="14">
        <v>8207094</v>
      </c>
      <c r="AL20" s="14"/>
    </row>
    <row r="21" spans="1:38" s="60" customFormat="1" ht="12.75">
      <c r="A21" s="64"/>
      <c r="B21" s="65" t="s">
        <v>624</v>
      </c>
      <c r="C21" s="34"/>
      <c r="D21" s="84">
        <f>SUM(D18:D20)</f>
        <v>549957552</v>
      </c>
      <c r="E21" s="85">
        <f>SUM(E18:E20)</f>
        <v>104236490</v>
      </c>
      <c r="F21" s="86">
        <f t="shared" si="0"/>
        <v>654194042</v>
      </c>
      <c r="G21" s="84">
        <f>SUM(G18:G20)</f>
        <v>549957552</v>
      </c>
      <c r="H21" s="85">
        <f>SUM(H18:H20)</f>
        <v>104236490</v>
      </c>
      <c r="I21" s="86">
        <f t="shared" si="1"/>
        <v>654194042</v>
      </c>
      <c r="J21" s="84">
        <f>SUM(J18:J20)</f>
        <v>104257018</v>
      </c>
      <c r="K21" s="85">
        <f>SUM(K18:K20)</f>
        <v>6580338</v>
      </c>
      <c r="L21" s="85">
        <f t="shared" si="2"/>
        <v>110837356</v>
      </c>
      <c r="M21" s="46">
        <f t="shared" si="3"/>
        <v>0.16942581082082064</v>
      </c>
      <c r="N21" s="114">
        <f>SUM(N18:N20)</f>
        <v>0</v>
      </c>
      <c r="O21" s="115">
        <f>SUM(O18:O20)</f>
        <v>0</v>
      </c>
      <c r="P21" s="116">
        <f t="shared" si="4"/>
        <v>0</v>
      </c>
      <c r="Q21" s="46">
        <f t="shared" si="5"/>
        <v>0</v>
      </c>
      <c r="R21" s="114">
        <f>SUM(R18:R20)</f>
        <v>0</v>
      </c>
      <c r="S21" s="116">
        <f>SUM(S18:S20)</f>
        <v>0</v>
      </c>
      <c r="T21" s="116">
        <f t="shared" si="6"/>
        <v>0</v>
      </c>
      <c r="U21" s="46">
        <f t="shared" si="7"/>
        <v>0</v>
      </c>
      <c r="V21" s="114">
        <f>SUM(V18:V20)</f>
        <v>0</v>
      </c>
      <c r="W21" s="116">
        <f>SUM(W18:W20)</f>
        <v>0</v>
      </c>
      <c r="X21" s="116">
        <f t="shared" si="8"/>
        <v>0</v>
      </c>
      <c r="Y21" s="46">
        <f t="shared" si="9"/>
        <v>0</v>
      </c>
      <c r="Z21" s="84">
        <f>SUM(Z18:Z20)</f>
        <v>104257018</v>
      </c>
      <c r="AA21" s="85">
        <f>SUM(AA18:AA20)</f>
        <v>6580338</v>
      </c>
      <c r="AB21" s="85">
        <f t="shared" si="10"/>
        <v>110837356</v>
      </c>
      <c r="AC21" s="46">
        <f t="shared" si="11"/>
        <v>0.16942581082082064</v>
      </c>
      <c r="AD21" s="84">
        <f>SUM(AD18:AD20)</f>
        <v>85574225</v>
      </c>
      <c r="AE21" s="85">
        <f>SUM(AE18:AE20)</f>
        <v>4412413</v>
      </c>
      <c r="AF21" s="85">
        <f t="shared" si="12"/>
        <v>89986638</v>
      </c>
      <c r="AG21" s="46">
        <f t="shared" si="13"/>
        <v>0.1454075555050295</v>
      </c>
      <c r="AH21" s="46">
        <f t="shared" si="14"/>
        <v>0.23170904551406846</v>
      </c>
      <c r="AI21" s="66">
        <f>SUM(AI18:AI20)</f>
        <v>618858062</v>
      </c>
      <c r="AJ21" s="66">
        <f>SUM(AJ18:AJ20)</f>
        <v>618858062</v>
      </c>
      <c r="AK21" s="66">
        <f>SUM(AK18:AK20)</f>
        <v>89986638</v>
      </c>
      <c r="AL21" s="66"/>
    </row>
    <row r="22" spans="1:38" s="15" customFormat="1" ht="12.75">
      <c r="A22" s="31" t="s">
        <v>96</v>
      </c>
      <c r="B22" s="132" t="s">
        <v>75</v>
      </c>
      <c r="C22" s="41" t="s">
        <v>76</v>
      </c>
      <c r="D22" s="80">
        <v>1243244577</v>
      </c>
      <c r="E22" s="81">
        <v>179508082</v>
      </c>
      <c r="F22" s="82">
        <f t="shared" si="0"/>
        <v>1422752659</v>
      </c>
      <c r="G22" s="80">
        <v>1243244577</v>
      </c>
      <c r="H22" s="81">
        <v>179508082</v>
      </c>
      <c r="I22" s="83">
        <f t="shared" si="1"/>
        <v>1422752659</v>
      </c>
      <c r="J22" s="80">
        <v>202308392</v>
      </c>
      <c r="K22" s="81">
        <v>10314172</v>
      </c>
      <c r="L22" s="81">
        <f t="shared" si="2"/>
        <v>212622564</v>
      </c>
      <c r="M22" s="42">
        <f t="shared" si="3"/>
        <v>0.14944450298862524</v>
      </c>
      <c r="N22" s="108">
        <v>0</v>
      </c>
      <c r="O22" s="109">
        <v>0</v>
      </c>
      <c r="P22" s="110">
        <f t="shared" si="4"/>
        <v>0</v>
      </c>
      <c r="Q22" s="42">
        <f t="shared" si="5"/>
        <v>0</v>
      </c>
      <c r="R22" s="108">
        <v>0</v>
      </c>
      <c r="S22" s="110">
        <v>0</v>
      </c>
      <c r="T22" s="110">
        <f t="shared" si="6"/>
        <v>0</v>
      </c>
      <c r="U22" s="42">
        <f t="shared" si="7"/>
        <v>0</v>
      </c>
      <c r="V22" s="108">
        <v>0</v>
      </c>
      <c r="W22" s="110">
        <v>0</v>
      </c>
      <c r="X22" s="110">
        <f t="shared" si="8"/>
        <v>0</v>
      </c>
      <c r="Y22" s="42">
        <f t="shared" si="9"/>
        <v>0</v>
      </c>
      <c r="Z22" s="80">
        <v>202308392</v>
      </c>
      <c r="AA22" s="81">
        <v>10314172</v>
      </c>
      <c r="AB22" s="81">
        <f t="shared" si="10"/>
        <v>212622564</v>
      </c>
      <c r="AC22" s="42">
        <f t="shared" si="11"/>
        <v>0.14944450298862524</v>
      </c>
      <c r="AD22" s="80">
        <v>204747021</v>
      </c>
      <c r="AE22" s="81">
        <v>21306784</v>
      </c>
      <c r="AF22" s="81">
        <f t="shared" si="12"/>
        <v>226053805</v>
      </c>
      <c r="AG22" s="42">
        <f t="shared" si="13"/>
        <v>0.21072982110882144</v>
      </c>
      <c r="AH22" s="42">
        <f t="shared" si="14"/>
        <v>-0.05941612440454169</v>
      </c>
      <c r="AI22" s="14">
        <v>1072718630</v>
      </c>
      <c r="AJ22" s="14">
        <v>1088857215</v>
      </c>
      <c r="AK22" s="14">
        <v>226053805</v>
      </c>
      <c r="AL22" s="14"/>
    </row>
    <row r="23" spans="1:38" s="15" customFormat="1" ht="12.75">
      <c r="A23" s="31" t="s">
        <v>96</v>
      </c>
      <c r="B23" s="132" t="s">
        <v>242</v>
      </c>
      <c r="C23" s="41" t="s">
        <v>243</v>
      </c>
      <c r="D23" s="80">
        <v>0</v>
      </c>
      <c r="E23" s="81">
        <v>0</v>
      </c>
      <c r="F23" s="82">
        <f t="shared" si="0"/>
        <v>0</v>
      </c>
      <c r="G23" s="80">
        <v>0</v>
      </c>
      <c r="H23" s="81">
        <v>0</v>
      </c>
      <c r="I23" s="83">
        <f t="shared" si="1"/>
        <v>0</v>
      </c>
      <c r="J23" s="80">
        <v>95166025</v>
      </c>
      <c r="K23" s="81">
        <v>6903034</v>
      </c>
      <c r="L23" s="81">
        <f t="shared" si="2"/>
        <v>102069059</v>
      </c>
      <c r="M23" s="42">
        <f t="shared" si="3"/>
        <v>0</v>
      </c>
      <c r="N23" s="108">
        <v>0</v>
      </c>
      <c r="O23" s="109">
        <v>0</v>
      </c>
      <c r="P23" s="110">
        <f t="shared" si="4"/>
        <v>0</v>
      </c>
      <c r="Q23" s="42">
        <f t="shared" si="5"/>
        <v>0</v>
      </c>
      <c r="R23" s="108">
        <v>0</v>
      </c>
      <c r="S23" s="110">
        <v>0</v>
      </c>
      <c r="T23" s="110">
        <f t="shared" si="6"/>
        <v>0</v>
      </c>
      <c r="U23" s="42">
        <f t="shared" si="7"/>
        <v>0</v>
      </c>
      <c r="V23" s="108">
        <v>0</v>
      </c>
      <c r="W23" s="110">
        <v>0</v>
      </c>
      <c r="X23" s="110">
        <f t="shared" si="8"/>
        <v>0</v>
      </c>
      <c r="Y23" s="42">
        <f t="shared" si="9"/>
        <v>0</v>
      </c>
      <c r="Z23" s="80">
        <v>95166025</v>
      </c>
      <c r="AA23" s="81">
        <v>6903034</v>
      </c>
      <c r="AB23" s="81">
        <f t="shared" si="10"/>
        <v>102069059</v>
      </c>
      <c r="AC23" s="42">
        <f t="shared" si="11"/>
        <v>0</v>
      </c>
      <c r="AD23" s="80">
        <v>51390340</v>
      </c>
      <c r="AE23" s="81">
        <v>7595665</v>
      </c>
      <c r="AF23" s="81">
        <f t="shared" si="12"/>
        <v>58986005</v>
      </c>
      <c r="AG23" s="42">
        <f t="shared" si="13"/>
        <v>0.12840847870406863</v>
      </c>
      <c r="AH23" s="42">
        <f t="shared" si="14"/>
        <v>0.7303945062900938</v>
      </c>
      <c r="AI23" s="14">
        <v>459362229</v>
      </c>
      <c r="AJ23" s="14">
        <v>459362229</v>
      </c>
      <c r="AK23" s="14">
        <v>58986005</v>
      </c>
      <c r="AL23" s="14"/>
    </row>
    <row r="24" spans="1:38" s="15" customFormat="1" ht="12.75">
      <c r="A24" s="31" t="s">
        <v>96</v>
      </c>
      <c r="B24" s="132" t="s">
        <v>244</v>
      </c>
      <c r="C24" s="41" t="s">
        <v>245</v>
      </c>
      <c r="D24" s="80">
        <v>0</v>
      </c>
      <c r="E24" s="81">
        <v>0</v>
      </c>
      <c r="F24" s="82">
        <f t="shared" si="0"/>
        <v>0</v>
      </c>
      <c r="G24" s="80">
        <v>0</v>
      </c>
      <c r="H24" s="81">
        <v>0</v>
      </c>
      <c r="I24" s="83">
        <f t="shared" si="1"/>
        <v>0</v>
      </c>
      <c r="J24" s="80">
        <v>19953991</v>
      </c>
      <c r="K24" s="81">
        <v>3422412</v>
      </c>
      <c r="L24" s="81">
        <f t="shared" si="2"/>
        <v>23376403</v>
      </c>
      <c r="M24" s="42">
        <f t="shared" si="3"/>
        <v>0</v>
      </c>
      <c r="N24" s="108">
        <v>0</v>
      </c>
      <c r="O24" s="109">
        <v>0</v>
      </c>
      <c r="P24" s="110">
        <f t="shared" si="4"/>
        <v>0</v>
      </c>
      <c r="Q24" s="42">
        <f t="shared" si="5"/>
        <v>0</v>
      </c>
      <c r="R24" s="108">
        <v>0</v>
      </c>
      <c r="S24" s="110">
        <v>0</v>
      </c>
      <c r="T24" s="110">
        <f t="shared" si="6"/>
        <v>0</v>
      </c>
      <c r="U24" s="42">
        <f t="shared" si="7"/>
        <v>0</v>
      </c>
      <c r="V24" s="108">
        <v>0</v>
      </c>
      <c r="W24" s="110">
        <v>0</v>
      </c>
      <c r="X24" s="110">
        <f t="shared" si="8"/>
        <v>0</v>
      </c>
      <c r="Y24" s="42">
        <f t="shared" si="9"/>
        <v>0</v>
      </c>
      <c r="Z24" s="80">
        <v>19953991</v>
      </c>
      <c r="AA24" s="81">
        <v>3422412</v>
      </c>
      <c r="AB24" s="81">
        <f t="shared" si="10"/>
        <v>23376403</v>
      </c>
      <c r="AC24" s="42">
        <f t="shared" si="11"/>
        <v>0</v>
      </c>
      <c r="AD24" s="80">
        <v>44349487</v>
      </c>
      <c r="AE24" s="81">
        <v>14861225</v>
      </c>
      <c r="AF24" s="81">
        <f t="shared" si="12"/>
        <v>59210712</v>
      </c>
      <c r="AG24" s="42">
        <f t="shared" si="13"/>
        <v>0.22002708281204028</v>
      </c>
      <c r="AH24" s="42">
        <f t="shared" si="14"/>
        <v>-0.6051997652046475</v>
      </c>
      <c r="AI24" s="14">
        <v>269106472</v>
      </c>
      <c r="AJ24" s="14">
        <v>286342258</v>
      </c>
      <c r="AK24" s="14">
        <v>59210712</v>
      </c>
      <c r="AL24" s="14"/>
    </row>
    <row r="25" spans="1:38" s="15" customFormat="1" ht="12.75">
      <c r="A25" s="31" t="s">
        <v>115</v>
      </c>
      <c r="B25" s="132" t="s">
        <v>246</v>
      </c>
      <c r="C25" s="41" t="s">
        <v>247</v>
      </c>
      <c r="D25" s="80">
        <v>197282460</v>
      </c>
      <c r="E25" s="81">
        <v>37870990</v>
      </c>
      <c r="F25" s="82">
        <f t="shared" si="0"/>
        <v>235153450</v>
      </c>
      <c r="G25" s="80">
        <v>197282460</v>
      </c>
      <c r="H25" s="81">
        <v>37870990</v>
      </c>
      <c r="I25" s="83">
        <f t="shared" si="1"/>
        <v>235153450</v>
      </c>
      <c r="J25" s="80">
        <v>42878483</v>
      </c>
      <c r="K25" s="81">
        <v>979620</v>
      </c>
      <c r="L25" s="81">
        <f t="shared" si="2"/>
        <v>43858103</v>
      </c>
      <c r="M25" s="42">
        <f t="shared" si="3"/>
        <v>0.18650843948919313</v>
      </c>
      <c r="N25" s="108">
        <v>0</v>
      </c>
      <c r="O25" s="109">
        <v>0</v>
      </c>
      <c r="P25" s="110">
        <f t="shared" si="4"/>
        <v>0</v>
      </c>
      <c r="Q25" s="42">
        <f t="shared" si="5"/>
        <v>0</v>
      </c>
      <c r="R25" s="108">
        <v>0</v>
      </c>
      <c r="S25" s="110">
        <v>0</v>
      </c>
      <c r="T25" s="110">
        <f t="shared" si="6"/>
        <v>0</v>
      </c>
      <c r="U25" s="42">
        <f t="shared" si="7"/>
        <v>0</v>
      </c>
      <c r="V25" s="108">
        <v>0</v>
      </c>
      <c r="W25" s="110">
        <v>0</v>
      </c>
      <c r="X25" s="110">
        <f t="shared" si="8"/>
        <v>0</v>
      </c>
      <c r="Y25" s="42">
        <f t="shared" si="9"/>
        <v>0</v>
      </c>
      <c r="Z25" s="80">
        <v>42878483</v>
      </c>
      <c r="AA25" s="81">
        <v>979620</v>
      </c>
      <c r="AB25" s="81">
        <f t="shared" si="10"/>
        <v>43858103</v>
      </c>
      <c r="AC25" s="42">
        <f t="shared" si="11"/>
        <v>0.18650843948919313</v>
      </c>
      <c r="AD25" s="80">
        <v>33221855</v>
      </c>
      <c r="AE25" s="81">
        <v>647570</v>
      </c>
      <c r="AF25" s="81">
        <f t="shared" si="12"/>
        <v>33869425</v>
      </c>
      <c r="AG25" s="42">
        <f t="shared" si="13"/>
        <v>0.1784144788836532</v>
      </c>
      <c r="AH25" s="42">
        <f t="shared" si="14"/>
        <v>0.2949172594456504</v>
      </c>
      <c r="AI25" s="14">
        <v>189835630</v>
      </c>
      <c r="AJ25" s="14">
        <v>223018990</v>
      </c>
      <c r="AK25" s="14">
        <v>33869425</v>
      </c>
      <c r="AL25" s="14"/>
    </row>
    <row r="26" spans="1:38" s="60" customFormat="1" ht="12.75">
      <c r="A26" s="64"/>
      <c r="B26" s="65" t="s">
        <v>625</v>
      </c>
      <c r="C26" s="34"/>
      <c r="D26" s="84">
        <f>SUM(D22:D25)</f>
        <v>1440527037</v>
      </c>
      <c r="E26" s="85">
        <f>SUM(E22:E25)</f>
        <v>217379072</v>
      </c>
      <c r="F26" s="93">
        <f t="shared" si="0"/>
        <v>1657906109</v>
      </c>
      <c r="G26" s="84">
        <f>SUM(G22:G25)</f>
        <v>1440527037</v>
      </c>
      <c r="H26" s="85">
        <f>SUM(H22:H25)</f>
        <v>217379072</v>
      </c>
      <c r="I26" s="86">
        <f t="shared" si="1"/>
        <v>1657906109</v>
      </c>
      <c r="J26" s="84">
        <f>SUM(J22:J25)</f>
        <v>360306891</v>
      </c>
      <c r="K26" s="85">
        <f>SUM(K22:K25)</f>
        <v>21619238</v>
      </c>
      <c r="L26" s="85">
        <f t="shared" si="2"/>
        <v>381926129</v>
      </c>
      <c r="M26" s="46">
        <f t="shared" si="3"/>
        <v>0.23036656112592924</v>
      </c>
      <c r="N26" s="114">
        <f>SUM(N22:N25)</f>
        <v>0</v>
      </c>
      <c r="O26" s="115">
        <f>SUM(O22:O25)</f>
        <v>0</v>
      </c>
      <c r="P26" s="116">
        <f t="shared" si="4"/>
        <v>0</v>
      </c>
      <c r="Q26" s="46">
        <f t="shared" si="5"/>
        <v>0</v>
      </c>
      <c r="R26" s="114">
        <f>SUM(R22:R25)</f>
        <v>0</v>
      </c>
      <c r="S26" s="116">
        <f>SUM(S22:S25)</f>
        <v>0</v>
      </c>
      <c r="T26" s="116">
        <f t="shared" si="6"/>
        <v>0</v>
      </c>
      <c r="U26" s="46">
        <f t="shared" si="7"/>
        <v>0</v>
      </c>
      <c r="V26" s="114">
        <f>SUM(V22:V25)</f>
        <v>0</v>
      </c>
      <c r="W26" s="116">
        <f>SUM(W22:W25)</f>
        <v>0</v>
      </c>
      <c r="X26" s="116">
        <f t="shared" si="8"/>
        <v>0</v>
      </c>
      <c r="Y26" s="46">
        <f t="shared" si="9"/>
        <v>0</v>
      </c>
      <c r="Z26" s="84">
        <f>SUM(Z22:Z25)</f>
        <v>360306891</v>
      </c>
      <c r="AA26" s="85">
        <f>SUM(AA22:AA25)</f>
        <v>21619238</v>
      </c>
      <c r="AB26" s="85">
        <f t="shared" si="10"/>
        <v>381926129</v>
      </c>
      <c r="AC26" s="46">
        <f t="shared" si="11"/>
        <v>0.23036656112592924</v>
      </c>
      <c r="AD26" s="84">
        <f>SUM(AD22:AD25)</f>
        <v>333708703</v>
      </c>
      <c r="AE26" s="85">
        <f>SUM(AE22:AE25)</f>
        <v>44411244</v>
      </c>
      <c r="AF26" s="85">
        <f t="shared" si="12"/>
        <v>378119947</v>
      </c>
      <c r="AG26" s="46">
        <f t="shared" si="13"/>
        <v>0.18991239900623125</v>
      </c>
      <c r="AH26" s="46">
        <f t="shared" si="14"/>
        <v>0.010066070383745185</v>
      </c>
      <c r="AI26" s="66">
        <f>SUM(AI22:AI25)</f>
        <v>1991022961</v>
      </c>
      <c r="AJ26" s="66">
        <f>SUM(AJ22:AJ25)</f>
        <v>2057580692</v>
      </c>
      <c r="AK26" s="66">
        <f>SUM(AK22:AK25)</f>
        <v>378119947</v>
      </c>
      <c r="AL26" s="66"/>
    </row>
    <row r="27" spans="1:38" s="60" customFormat="1" ht="12.75">
      <c r="A27" s="64"/>
      <c r="B27" s="65" t="s">
        <v>626</v>
      </c>
      <c r="C27" s="34"/>
      <c r="D27" s="84">
        <f>SUM(D9:D11,D13:D16,D18:D20,D22:D25)</f>
        <v>53181964179</v>
      </c>
      <c r="E27" s="85">
        <f>SUM(E9:E11,E13:E16,E18:E20,E22:E25)</f>
        <v>10210959466</v>
      </c>
      <c r="F27" s="93">
        <f t="shared" si="0"/>
        <v>63392923645</v>
      </c>
      <c r="G27" s="84">
        <f>SUM(G9:G11,G13:G16,G18:G20,G22:G25)</f>
        <v>53181964179</v>
      </c>
      <c r="H27" s="85">
        <f>SUM(H9:H11,H13:H16,H18:H20,H22:H25)</f>
        <v>10210959466</v>
      </c>
      <c r="I27" s="86">
        <f t="shared" si="1"/>
        <v>63392923645</v>
      </c>
      <c r="J27" s="84">
        <f>SUM(J9:J11,J13:J16,J18:J20,J22:J25)</f>
        <v>13249034768</v>
      </c>
      <c r="K27" s="85">
        <f>SUM(K9:K11,K13:K16,K18:K20,K22:K25)</f>
        <v>1537175153</v>
      </c>
      <c r="L27" s="85">
        <f t="shared" si="2"/>
        <v>14786209921</v>
      </c>
      <c r="M27" s="46">
        <f t="shared" si="3"/>
        <v>0.23324701040454748</v>
      </c>
      <c r="N27" s="114">
        <f>SUM(N9:N11,N13:N16,N18:N20,N22:N25)</f>
        <v>0</v>
      </c>
      <c r="O27" s="115">
        <f>SUM(O9:O11,O13:O16,O18:O20,O22:O25)</f>
        <v>0</v>
      </c>
      <c r="P27" s="116">
        <f t="shared" si="4"/>
        <v>0</v>
      </c>
      <c r="Q27" s="46">
        <f t="shared" si="5"/>
        <v>0</v>
      </c>
      <c r="R27" s="114">
        <f>SUM(R9:R11,R13:R16,R18:R20,R22:R25)</f>
        <v>0</v>
      </c>
      <c r="S27" s="116">
        <f>SUM(S9:S11,S13:S16,S18:S20,S22:S25)</f>
        <v>0</v>
      </c>
      <c r="T27" s="116">
        <f t="shared" si="6"/>
        <v>0</v>
      </c>
      <c r="U27" s="46">
        <f t="shared" si="7"/>
        <v>0</v>
      </c>
      <c r="V27" s="114">
        <f>SUM(V9:V11,V13:V16,V18:V20,V22:V25)</f>
        <v>0</v>
      </c>
      <c r="W27" s="116">
        <f>SUM(W9:W11,W13:W16,W18:W20,W22:W25)</f>
        <v>0</v>
      </c>
      <c r="X27" s="116">
        <f t="shared" si="8"/>
        <v>0</v>
      </c>
      <c r="Y27" s="46">
        <f t="shared" si="9"/>
        <v>0</v>
      </c>
      <c r="Z27" s="84">
        <f>SUM(Z9:Z11,Z13:Z16,Z18:Z20,Z22:Z25)</f>
        <v>13249034768</v>
      </c>
      <c r="AA27" s="85">
        <f>SUM(AA9:AA11,AA13:AA16,AA18:AA20,AA22:AA25)</f>
        <v>1537175153</v>
      </c>
      <c r="AB27" s="85">
        <f t="shared" si="10"/>
        <v>14786209921</v>
      </c>
      <c r="AC27" s="46">
        <f t="shared" si="11"/>
        <v>0.23324701040454748</v>
      </c>
      <c r="AD27" s="84">
        <f>SUM(AD9:AD11,AD13:AD16,AD18:AD20,AD22:AD25)</f>
        <v>11059165235</v>
      </c>
      <c r="AE27" s="85">
        <f>SUM(AE9:AE11,AE13:AE16,AE18:AE20,AE22:AE25)</f>
        <v>1684076422</v>
      </c>
      <c r="AF27" s="85">
        <f t="shared" si="12"/>
        <v>12743241657</v>
      </c>
      <c r="AG27" s="46">
        <f t="shared" si="13"/>
        <v>0.2088194586731388</v>
      </c>
      <c r="AH27" s="46">
        <f t="shared" si="14"/>
        <v>0.1603177840449863</v>
      </c>
      <c r="AI27" s="66">
        <f>SUM(AI9:AI11,AI13:AI16,AI18:AI20,AI22:AI25)</f>
        <v>61025163737</v>
      </c>
      <c r="AJ27" s="66">
        <f>SUM(AJ9:AJ11,AJ13:AJ16,AJ18:AJ20,AJ22:AJ25)</f>
        <v>63948256617</v>
      </c>
      <c r="AK27" s="66">
        <f>SUM(AK9:AK11,AK13:AK16,AK18:AK20,AK22:AK25)</f>
        <v>12743241657</v>
      </c>
      <c r="AL27" s="66"/>
    </row>
    <row r="28" spans="1:38" s="15" customFormat="1" ht="12.75">
      <c r="A28" s="67"/>
      <c r="B28" s="68"/>
      <c r="C28" s="69"/>
      <c r="D28" s="96"/>
      <c r="E28" s="96"/>
      <c r="F28" s="97"/>
      <c r="G28" s="98"/>
      <c r="H28" s="96"/>
      <c r="I28" s="99"/>
      <c r="J28" s="98"/>
      <c r="K28" s="100"/>
      <c r="L28" s="96"/>
      <c r="M28" s="73"/>
      <c r="N28" s="98"/>
      <c r="O28" s="100"/>
      <c r="P28" s="96"/>
      <c r="Q28" s="73"/>
      <c r="R28" s="98"/>
      <c r="S28" s="100"/>
      <c r="T28" s="96"/>
      <c r="U28" s="73"/>
      <c r="V28" s="98"/>
      <c r="W28" s="100"/>
      <c r="X28" s="96"/>
      <c r="Y28" s="73"/>
      <c r="Z28" s="98"/>
      <c r="AA28" s="100"/>
      <c r="AB28" s="96"/>
      <c r="AC28" s="73"/>
      <c r="AD28" s="98"/>
      <c r="AE28" s="96"/>
      <c r="AF28" s="96"/>
      <c r="AG28" s="73"/>
      <c r="AH28" s="73"/>
      <c r="AI28" s="14"/>
      <c r="AJ28" s="14"/>
      <c r="AK28" s="14"/>
      <c r="AL28" s="14"/>
    </row>
    <row r="29" spans="1:38" s="15" customFormat="1" ht="12.75">
      <c r="A29" s="14"/>
      <c r="B29" s="61"/>
      <c r="C29" s="14"/>
      <c r="D29" s="91"/>
      <c r="E29" s="91"/>
      <c r="F29" s="91"/>
      <c r="G29" s="91"/>
      <c r="H29" s="91"/>
      <c r="I29" s="91"/>
      <c r="J29" s="91"/>
      <c r="K29" s="91"/>
      <c r="L29" s="91"/>
      <c r="M29" s="14"/>
      <c r="N29" s="91"/>
      <c r="O29" s="91"/>
      <c r="P29" s="91"/>
      <c r="Q29" s="14"/>
      <c r="R29" s="91"/>
      <c r="S29" s="91"/>
      <c r="T29" s="91"/>
      <c r="U29" s="14"/>
      <c r="V29" s="91"/>
      <c r="W29" s="91"/>
      <c r="X29" s="91"/>
      <c r="Y29" s="14"/>
      <c r="Z29" s="91"/>
      <c r="AA29" s="91"/>
      <c r="AB29" s="91"/>
      <c r="AC29" s="14"/>
      <c r="AD29" s="91"/>
      <c r="AE29" s="91"/>
      <c r="AF29" s="91"/>
      <c r="AG29" s="14"/>
      <c r="AH29" s="14"/>
      <c r="AI29" s="14"/>
      <c r="AJ29" s="14"/>
      <c r="AK29" s="14"/>
      <c r="AL29" s="14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L84"/>
  <sheetViews>
    <sheetView showGridLines="0" zoomScalePageLayoutView="0" workbookViewId="0" topLeftCell="A64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13.7109375" style="3" customWidth="1"/>
    <col min="14" max="16" width="12.140625" style="3" hidden="1" customWidth="1"/>
    <col min="17" max="17" width="13.7109375" style="3" hidden="1" customWidth="1"/>
    <col min="18" max="25" width="12.140625" style="3" hidden="1" customWidth="1"/>
    <col min="26" max="28" width="12.140625" style="3" customWidth="1"/>
    <col min="29" max="29" width="13.7109375" style="3" customWidth="1"/>
    <col min="30" max="34" width="12.14062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25" t="s">
        <v>1</v>
      </c>
      <c r="E4" s="125"/>
      <c r="F4" s="125"/>
      <c r="G4" s="125" t="s">
        <v>2</v>
      </c>
      <c r="H4" s="125"/>
      <c r="I4" s="125"/>
      <c r="J4" s="122" t="s">
        <v>3</v>
      </c>
      <c r="K4" s="123"/>
      <c r="L4" s="123"/>
      <c r="M4" s="124"/>
      <c r="N4" s="122" t="s">
        <v>4</v>
      </c>
      <c r="O4" s="126"/>
      <c r="P4" s="126"/>
      <c r="Q4" s="127"/>
      <c r="R4" s="122" t="s">
        <v>5</v>
      </c>
      <c r="S4" s="126"/>
      <c r="T4" s="126"/>
      <c r="U4" s="127"/>
      <c r="V4" s="122" t="s">
        <v>6</v>
      </c>
      <c r="W4" s="128"/>
      <c r="X4" s="128"/>
      <c r="Y4" s="129"/>
      <c r="Z4" s="122" t="s">
        <v>7</v>
      </c>
      <c r="AA4" s="123"/>
      <c r="AB4" s="123"/>
      <c r="AC4" s="124"/>
      <c r="AD4" s="122" t="s">
        <v>8</v>
      </c>
      <c r="AE4" s="123"/>
      <c r="AF4" s="123"/>
      <c r="AG4" s="124"/>
      <c r="AH4" s="13"/>
      <c r="AI4" s="14"/>
      <c r="AJ4" s="14"/>
      <c r="AK4" s="14"/>
      <c r="AL4" s="14"/>
    </row>
    <row r="5" spans="1:38" s="15" customFormat="1" ht="5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18</v>
      </c>
      <c r="AD5" s="19" t="s">
        <v>11</v>
      </c>
      <c r="AE5" s="20" t="s">
        <v>12</v>
      </c>
      <c r="AF5" s="20" t="s">
        <v>13</v>
      </c>
      <c r="AG5" s="24" t="s">
        <v>18</v>
      </c>
      <c r="AH5" s="25" t="s">
        <v>19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3" t="s">
        <v>27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95</v>
      </c>
      <c r="B9" s="132" t="s">
        <v>48</v>
      </c>
      <c r="C9" s="41" t="s">
        <v>49</v>
      </c>
      <c r="D9" s="80">
        <v>18043416120</v>
      </c>
      <c r="E9" s="81">
        <v>5450704000</v>
      </c>
      <c r="F9" s="82">
        <f>$D9+$E9</f>
        <v>23494120120</v>
      </c>
      <c r="G9" s="80">
        <v>18043416120</v>
      </c>
      <c r="H9" s="81">
        <v>5450704000</v>
      </c>
      <c r="I9" s="83">
        <f>$G9+$H9</f>
        <v>23494120120</v>
      </c>
      <c r="J9" s="80">
        <v>3921535706</v>
      </c>
      <c r="K9" s="81">
        <v>1370253000</v>
      </c>
      <c r="L9" s="81">
        <f>$J9+$K9</f>
        <v>5291788706</v>
      </c>
      <c r="M9" s="42">
        <f>IF($F9=0,0,$L9/$F9)</f>
        <v>0.22523885461431786</v>
      </c>
      <c r="N9" s="108">
        <v>0</v>
      </c>
      <c r="O9" s="109">
        <v>0</v>
      </c>
      <c r="P9" s="110">
        <f>$N9+$O9</f>
        <v>0</v>
      </c>
      <c r="Q9" s="42">
        <f>IF($I9=0,0,$P9/$I9)</f>
        <v>0</v>
      </c>
      <c r="R9" s="108">
        <v>0</v>
      </c>
      <c r="S9" s="110">
        <v>0</v>
      </c>
      <c r="T9" s="110">
        <f>$R9+$S9</f>
        <v>0</v>
      </c>
      <c r="U9" s="42">
        <f>IF($I9=0,0,$T9/$I9)</f>
        <v>0</v>
      </c>
      <c r="V9" s="108">
        <v>0</v>
      </c>
      <c r="W9" s="110">
        <v>0</v>
      </c>
      <c r="X9" s="110">
        <f>$V9+$W9</f>
        <v>0</v>
      </c>
      <c r="Y9" s="42">
        <f>IF($I9=0,0,$X9/$I9)</f>
        <v>0</v>
      </c>
      <c r="Z9" s="80">
        <v>3921535706</v>
      </c>
      <c r="AA9" s="81">
        <v>1370253000</v>
      </c>
      <c r="AB9" s="81">
        <f>$Z9+$AA9</f>
        <v>5291788706</v>
      </c>
      <c r="AC9" s="42">
        <f>IF($F9=0,0,$AB9/$F9)</f>
        <v>0.22523885461431786</v>
      </c>
      <c r="AD9" s="80">
        <v>3343571617</v>
      </c>
      <c r="AE9" s="81">
        <v>736617075</v>
      </c>
      <c r="AF9" s="81">
        <f>$AD9+$AE9</f>
        <v>4080188692</v>
      </c>
      <c r="AG9" s="42">
        <f>IF($AI9=0,0,$AK9/$AI9)</f>
        <v>0.18570150805636557</v>
      </c>
      <c r="AH9" s="42">
        <f>IF($AF9=0,0,$L9/$AF9-1)</f>
        <v>0.2969470545260753</v>
      </c>
      <c r="AI9" s="14">
        <v>21971758521</v>
      </c>
      <c r="AJ9" s="14">
        <v>22439787991</v>
      </c>
      <c r="AK9" s="14">
        <v>4080188692</v>
      </c>
      <c r="AL9" s="14"/>
    </row>
    <row r="10" spans="1:38" s="60" customFormat="1" ht="12.75">
      <c r="A10" s="64"/>
      <c r="B10" s="65" t="s">
        <v>13</v>
      </c>
      <c r="C10" s="34"/>
      <c r="D10" s="84">
        <f>D9</f>
        <v>18043416120</v>
      </c>
      <c r="E10" s="85">
        <f>E9</f>
        <v>5450704000</v>
      </c>
      <c r="F10" s="86">
        <f aca="true" t="shared" si="0" ref="F10:F41">$D10+$E10</f>
        <v>23494120120</v>
      </c>
      <c r="G10" s="84">
        <f>G9</f>
        <v>18043416120</v>
      </c>
      <c r="H10" s="85">
        <f>H9</f>
        <v>5450704000</v>
      </c>
      <c r="I10" s="86">
        <f aca="true" t="shared" si="1" ref="I10:I41">$G10+$H10</f>
        <v>23494120120</v>
      </c>
      <c r="J10" s="84">
        <f>J9</f>
        <v>3921535706</v>
      </c>
      <c r="K10" s="85">
        <f>K9</f>
        <v>1370253000</v>
      </c>
      <c r="L10" s="85">
        <f aca="true" t="shared" si="2" ref="L10:L41">$J10+$K10</f>
        <v>5291788706</v>
      </c>
      <c r="M10" s="46">
        <f aca="true" t="shared" si="3" ref="M10:M41">IF($F10=0,0,$L10/$F10)</f>
        <v>0.22523885461431786</v>
      </c>
      <c r="N10" s="114">
        <f>N9</f>
        <v>0</v>
      </c>
      <c r="O10" s="115">
        <f>O9</f>
        <v>0</v>
      </c>
      <c r="P10" s="116">
        <f aca="true" t="shared" si="4" ref="P10:P41">$N10+$O10</f>
        <v>0</v>
      </c>
      <c r="Q10" s="46">
        <f aca="true" t="shared" si="5" ref="Q10:Q41">IF($I10=0,0,$P10/$I10)</f>
        <v>0</v>
      </c>
      <c r="R10" s="114">
        <f>R9</f>
        <v>0</v>
      </c>
      <c r="S10" s="116">
        <f>S9</f>
        <v>0</v>
      </c>
      <c r="T10" s="116">
        <f aca="true" t="shared" si="6" ref="T10:T41">$R10+$S10</f>
        <v>0</v>
      </c>
      <c r="U10" s="46">
        <f aca="true" t="shared" si="7" ref="U10:U41">IF($I10=0,0,$T10/$I10)</f>
        <v>0</v>
      </c>
      <c r="V10" s="114">
        <f>V9</f>
        <v>0</v>
      </c>
      <c r="W10" s="116">
        <f>W9</f>
        <v>0</v>
      </c>
      <c r="X10" s="116">
        <f aca="true" t="shared" si="8" ref="X10:X41">$V10+$W10</f>
        <v>0</v>
      </c>
      <c r="Y10" s="46">
        <f aca="true" t="shared" si="9" ref="Y10:Y41">IF($I10=0,0,$X10/$I10)</f>
        <v>0</v>
      </c>
      <c r="Z10" s="84">
        <f>Z9</f>
        <v>3921535706</v>
      </c>
      <c r="AA10" s="85">
        <f>AA9</f>
        <v>1370253000</v>
      </c>
      <c r="AB10" s="85">
        <f aca="true" t="shared" si="10" ref="AB10:AB41">$Z10+$AA10</f>
        <v>5291788706</v>
      </c>
      <c r="AC10" s="46">
        <f aca="true" t="shared" si="11" ref="AC10:AC41">IF($F10=0,0,$AB10/$F10)</f>
        <v>0.22523885461431786</v>
      </c>
      <c r="AD10" s="84">
        <f>AD9</f>
        <v>3343571617</v>
      </c>
      <c r="AE10" s="85">
        <f>AE9</f>
        <v>736617075</v>
      </c>
      <c r="AF10" s="85">
        <f aca="true" t="shared" si="12" ref="AF10:AF41">$AD10+$AE10</f>
        <v>4080188692</v>
      </c>
      <c r="AG10" s="46">
        <f aca="true" t="shared" si="13" ref="AG10:AG41">IF($AI10=0,0,$AK10/$AI10)</f>
        <v>0.18570150805636557</v>
      </c>
      <c r="AH10" s="46">
        <f aca="true" t="shared" si="14" ref="AH10:AH41">IF($AF10=0,0,$L10/$AF10-1)</f>
        <v>0.2969470545260753</v>
      </c>
      <c r="AI10" s="66">
        <f>AI9</f>
        <v>21971758521</v>
      </c>
      <c r="AJ10" s="66">
        <f>AJ9</f>
        <v>22439787991</v>
      </c>
      <c r="AK10" s="66">
        <f>AK9</f>
        <v>4080188692</v>
      </c>
      <c r="AL10" s="66"/>
    </row>
    <row r="11" spans="1:38" s="15" customFormat="1" ht="12.75">
      <c r="A11" s="31" t="s">
        <v>96</v>
      </c>
      <c r="B11" s="132" t="s">
        <v>248</v>
      </c>
      <c r="C11" s="41" t="s">
        <v>249</v>
      </c>
      <c r="D11" s="80">
        <v>0</v>
      </c>
      <c r="E11" s="81">
        <v>0</v>
      </c>
      <c r="F11" s="82">
        <f t="shared" si="0"/>
        <v>0</v>
      </c>
      <c r="G11" s="80">
        <v>0</v>
      </c>
      <c r="H11" s="81">
        <v>0</v>
      </c>
      <c r="I11" s="83">
        <f t="shared" si="1"/>
        <v>0</v>
      </c>
      <c r="J11" s="80">
        <v>7877419</v>
      </c>
      <c r="K11" s="81">
        <v>4712557</v>
      </c>
      <c r="L11" s="81">
        <f t="shared" si="2"/>
        <v>12589976</v>
      </c>
      <c r="M11" s="42">
        <f t="shared" si="3"/>
        <v>0</v>
      </c>
      <c r="N11" s="108">
        <v>0</v>
      </c>
      <c r="O11" s="109">
        <v>0</v>
      </c>
      <c r="P11" s="110">
        <f t="shared" si="4"/>
        <v>0</v>
      </c>
      <c r="Q11" s="42">
        <f t="shared" si="5"/>
        <v>0</v>
      </c>
      <c r="R11" s="108">
        <v>0</v>
      </c>
      <c r="S11" s="110">
        <v>0</v>
      </c>
      <c r="T11" s="110">
        <f t="shared" si="6"/>
        <v>0</v>
      </c>
      <c r="U11" s="42">
        <f t="shared" si="7"/>
        <v>0</v>
      </c>
      <c r="V11" s="108">
        <v>0</v>
      </c>
      <c r="W11" s="110">
        <v>0</v>
      </c>
      <c r="X11" s="110">
        <f t="shared" si="8"/>
        <v>0</v>
      </c>
      <c r="Y11" s="42">
        <f t="shared" si="9"/>
        <v>0</v>
      </c>
      <c r="Z11" s="80">
        <v>7877419</v>
      </c>
      <c r="AA11" s="81">
        <v>4712557</v>
      </c>
      <c r="AB11" s="81">
        <f t="shared" si="10"/>
        <v>12589976</v>
      </c>
      <c r="AC11" s="42">
        <f t="shared" si="11"/>
        <v>0</v>
      </c>
      <c r="AD11" s="80">
        <v>4420383</v>
      </c>
      <c r="AE11" s="81">
        <v>2440270</v>
      </c>
      <c r="AF11" s="81">
        <f t="shared" si="12"/>
        <v>6860653</v>
      </c>
      <c r="AG11" s="42">
        <f t="shared" si="13"/>
        <v>0.15920539009787996</v>
      </c>
      <c r="AH11" s="42">
        <f t="shared" si="14"/>
        <v>0.8350987872437217</v>
      </c>
      <c r="AI11" s="14">
        <v>43093095</v>
      </c>
      <c r="AJ11" s="14">
        <v>49722372</v>
      </c>
      <c r="AK11" s="14">
        <v>6860653</v>
      </c>
      <c r="AL11" s="14"/>
    </row>
    <row r="12" spans="1:38" s="15" customFormat="1" ht="12.75">
      <c r="A12" s="31" t="s">
        <v>96</v>
      </c>
      <c r="B12" s="132" t="s">
        <v>250</v>
      </c>
      <c r="C12" s="41" t="s">
        <v>251</v>
      </c>
      <c r="D12" s="80">
        <v>92787066</v>
      </c>
      <c r="E12" s="81">
        <v>289504936</v>
      </c>
      <c r="F12" s="82">
        <f t="shared" si="0"/>
        <v>382292002</v>
      </c>
      <c r="G12" s="80">
        <v>92787066</v>
      </c>
      <c r="H12" s="81">
        <v>289504936</v>
      </c>
      <c r="I12" s="83">
        <f t="shared" si="1"/>
        <v>382292002</v>
      </c>
      <c r="J12" s="80">
        <v>18277788</v>
      </c>
      <c r="K12" s="81">
        <v>32695244</v>
      </c>
      <c r="L12" s="81">
        <f t="shared" si="2"/>
        <v>50973032</v>
      </c>
      <c r="M12" s="42">
        <f t="shared" si="3"/>
        <v>0.13333533459588306</v>
      </c>
      <c r="N12" s="108">
        <v>0</v>
      </c>
      <c r="O12" s="109">
        <v>0</v>
      </c>
      <c r="P12" s="110">
        <f t="shared" si="4"/>
        <v>0</v>
      </c>
      <c r="Q12" s="42">
        <f t="shared" si="5"/>
        <v>0</v>
      </c>
      <c r="R12" s="108">
        <v>0</v>
      </c>
      <c r="S12" s="110">
        <v>0</v>
      </c>
      <c r="T12" s="110">
        <f t="shared" si="6"/>
        <v>0</v>
      </c>
      <c r="U12" s="42">
        <f t="shared" si="7"/>
        <v>0</v>
      </c>
      <c r="V12" s="108">
        <v>0</v>
      </c>
      <c r="W12" s="110">
        <v>0</v>
      </c>
      <c r="X12" s="110">
        <f t="shared" si="8"/>
        <v>0</v>
      </c>
      <c r="Y12" s="42">
        <f t="shared" si="9"/>
        <v>0</v>
      </c>
      <c r="Z12" s="80">
        <v>18277788</v>
      </c>
      <c r="AA12" s="81">
        <v>32695244</v>
      </c>
      <c r="AB12" s="81">
        <f t="shared" si="10"/>
        <v>50973032</v>
      </c>
      <c r="AC12" s="42">
        <f t="shared" si="11"/>
        <v>0.13333533459588306</v>
      </c>
      <c r="AD12" s="80">
        <v>24688662</v>
      </c>
      <c r="AE12" s="81">
        <v>5573159</v>
      </c>
      <c r="AF12" s="81">
        <f t="shared" si="12"/>
        <v>30261821</v>
      </c>
      <c r="AG12" s="42">
        <f t="shared" si="13"/>
        <v>0.2090856350306226</v>
      </c>
      <c r="AH12" s="42">
        <f t="shared" si="14"/>
        <v>0.684400684281359</v>
      </c>
      <c r="AI12" s="14">
        <v>144734099</v>
      </c>
      <c r="AJ12" s="14">
        <v>167733131</v>
      </c>
      <c r="AK12" s="14">
        <v>30261821</v>
      </c>
      <c r="AL12" s="14"/>
    </row>
    <row r="13" spans="1:38" s="15" customFormat="1" ht="12.75">
      <c r="A13" s="31" t="s">
        <v>96</v>
      </c>
      <c r="B13" s="132" t="s">
        <v>252</v>
      </c>
      <c r="C13" s="41" t="s">
        <v>253</v>
      </c>
      <c r="D13" s="80">
        <v>49125071</v>
      </c>
      <c r="E13" s="81">
        <v>44883409</v>
      </c>
      <c r="F13" s="82">
        <f t="shared" si="0"/>
        <v>94008480</v>
      </c>
      <c r="G13" s="80">
        <v>49125071</v>
      </c>
      <c r="H13" s="81">
        <v>44883409</v>
      </c>
      <c r="I13" s="83">
        <f t="shared" si="1"/>
        <v>94008480</v>
      </c>
      <c r="J13" s="80">
        <v>10684185</v>
      </c>
      <c r="K13" s="81">
        <v>3734664</v>
      </c>
      <c r="L13" s="81">
        <f t="shared" si="2"/>
        <v>14418849</v>
      </c>
      <c r="M13" s="42">
        <f t="shared" si="3"/>
        <v>0.15337817396898662</v>
      </c>
      <c r="N13" s="108">
        <v>0</v>
      </c>
      <c r="O13" s="109">
        <v>0</v>
      </c>
      <c r="P13" s="110">
        <f t="shared" si="4"/>
        <v>0</v>
      </c>
      <c r="Q13" s="42">
        <f t="shared" si="5"/>
        <v>0</v>
      </c>
      <c r="R13" s="108">
        <v>0</v>
      </c>
      <c r="S13" s="110">
        <v>0</v>
      </c>
      <c r="T13" s="110">
        <f t="shared" si="6"/>
        <v>0</v>
      </c>
      <c r="U13" s="42">
        <f t="shared" si="7"/>
        <v>0</v>
      </c>
      <c r="V13" s="108">
        <v>0</v>
      </c>
      <c r="W13" s="110">
        <v>0</v>
      </c>
      <c r="X13" s="110">
        <f t="shared" si="8"/>
        <v>0</v>
      </c>
      <c r="Y13" s="42">
        <f t="shared" si="9"/>
        <v>0</v>
      </c>
      <c r="Z13" s="80">
        <v>10684185</v>
      </c>
      <c r="AA13" s="81">
        <v>3734664</v>
      </c>
      <c r="AB13" s="81">
        <f t="shared" si="10"/>
        <v>14418849</v>
      </c>
      <c r="AC13" s="42">
        <f t="shared" si="11"/>
        <v>0.15337817396898662</v>
      </c>
      <c r="AD13" s="80">
        <v>13877373</v>
      </c>
      <c r="AE13" s="81">
        <v>2844763</v>
      </c>
      <c r="AF13" s="81">
        <f t="shared" si="12"/>
        <v>16722136</v>
      </c>
      <c r="AG13" s="42">
        <f t="shared" si="13"/>
        <v>0.2371194237259295</v>
      </c>
      <c r="AH13" s="42">
        <f t="shared" si="14"/>
        <v>-0.1377388032246598</v>
      </c>
      <c r="AI13" s="14">
        <v>70522000</v>
      </c>
      <c r="AJ13" s="14">
        <v>77821725</v>
      </c>
      <c r="AK13" s="14">
        <v>16722136</v>
      </c>
      <c r="AL13" s="14"/>
    </row>
    <row r="14" spans="1:38" s="15" customFormat="1" ht="12.75">
      <c r="A14" s="31" t="s">
        <v>96</v>
      </c>
      <c r="B14" s="132" t="s">
        <v>254</v>
      </c>
      <c r="C14" s="41" t="s">
        <v>255</v>
      </c>
      <c r="D14" s="80">
        <v>57152469</v>
      </c>
      <c r="E14" s="81">
        <v>0</v>
      </c>
      <c r="F14" s="82">
        <f t="shared" si="0"/>
        <v>57152469</v>
      </c>
      <c r="G14" s="80">
        <v>57152469</v>
      </c>
      <c r="H14" s="81">
        <v>0</v>
      </c>
      <c r="I14" s="83">
        <f t="shared" si="1"/>
        <v>57152469</v>
      </c>
      <c r="J14" s="80">
        <v>12756523</v>
      </c>
      <c r="K14" s="81">
        <v>3157231</v>
      </c>
      <c r="L14" s="81">
        <f t="shared" si="2"/>
        <v>15913754</v>
      </c>
      <c r="M14" s="42">
        <f t="shared" si="3"/>
        <v>0.2784438586546453</v>
      </c>
      <c r="N14" s="108">
        <v>0</v>
      </c>
      <c r="O14" s="109">
        <v>0</v>
      </c>
      <c r="P14" s="110">
        <f t="shared" si="4"/>
        <v>0</v>
      </c>
      <c r="Q14" s="42">
        <f t="shared" si="5"/>
        <v>0</v>
      </c>
      <c r="R14" s="108">
        <v>0</v>
      </c>
      <c r="S14" s="110">
        <v>0</v>
      </c>
      <c r="T14" s="110">
        <f t="shared" si="6"/>
        <v>0</v>
      </c>
      <c r="U14" s="42">
        <f t="shared" si="7"/>
        <v>0</v>
      </c>
      <c r="V14" s="108">
        <v>0</v>
      </c>
      <c r="W14" s="110">
        <v>0</v>
      </c>
      <c r="X14" s="110">
        <f t="shared" si="8"/>
        <v>0</v>
      </c>
      <c r="Y14" s="42">
        <f t="shared" si="9"/>
        <v>0</v>
      </c>
      <c r="Z14" s="80">
        <v>12756523</v>
      </c>
      <c r="AA14" s="81">
        <v>3157231</v>
      </c>
      <c r="AB14" s="81">
        <f t="shared" si="10"/>
        <v>15913754</v>
      </c>
      <c r="AC14" s="42">
        <f t="shared" si="11"/>
        <v>0.2784438586546453</v>
      </c>
      <c r="AD14" s="80">
        <v>19090217</v>
      </c>
      <c r="AE14" s="81">
        <v>469573</v>
      </c>
      <c r="AF14" s="81">
        <f t="shared" si="12"/>
        <v>19559790</v>
      </c>
      <c r="AG14" s="42">
        <f t="shared" si="13"/>
        <v>0.19945169569156768</v>
      </c>
      <c r="AH14" s="42">
        <f t="shared" si="14"/>
        <v>-0.18640465976372955</v>
      </c>
      <c r="AI14" s="14">
        <v>98067805</v>
      </c>
      <c r="AJ14" s="14">
        <v>98067805</v>
      </c>
      <c r="AK14" s="14">
        <v>19559790</v>
      </c>
      <c r="AL14" s="14"/>
    </row>
    <row r="15" spans="1:38" s="15" customFormat="1" ht="12.75">
      <c r="A15" s="31" t="s">
        <v>96</v>
      </c>
      <c r="B15" s="132" t="s">
        <v>256</v>
      </c>
      <c r="C15" s="41" t="s">
        <v>257</v>
      </c>
      <c r="D15" s="80">
        <v>27752000</v>
      </c>
      <c r="E15" s="81">
        <v>0</v>
      </c>
      <c r="F15" s="82">
        <f t="shared" si="0"/>
        <v>27752000</v>
      </c>
      <c r="G15" s="80">
        <v>27752000</v>
      </c>
      <c r="H15" s="81">
        <v>0</v>
      </c>
      <c r="I15" s="83">
        <f t="shared" si="1"/>
        <v>27752000</v>
      </c>
      <c r="J15" s="80">
        <v>5169206</v>
      </c>
      <c r="K15" s="81">
        <v>2106390</v>
      </c>
      <c r="L15" s="81">
        <f t="shared" si="2"/>
        <v>7275596</v>
      </c>
      <c r="M15" s="42">
        <f t="shared" si="3"/>
        <v>0.26216474488325164</v>
      </c>
      <c r="N15" s="108">
        <v>0</v>
      </c>
      <c r="O15" s="109">
        <v>0</v>
      </c>
      <c r="P15" s="110">
        <f t="shared" si="4"/>
        <v>0</v>
      </c>
      <c r="Q15" s="42">
        <f t="shared" si="5"/>
        <v>0</v>
      </c>
      <c r="R15" s="108">
        <v>0</v>
      </c>
      <c r="S15" s="110">
        <v>0</v>
      </c>
      <c r="T15" s="110">
        <f t="shared" si="6"/>
        <v>0</v>
      </c>
      <c r="U15" s="42">
        <f t="shared" si="7"/>
        <v>0</v>
      </c>
      <c r="V15" s="108">
        <v>0</v>
      </c>
      <c r="W15" s="110">
        <v>0</v>
      </c>
      <c r="X15" s="110">
        <f t="shared" si="8"/>
        <v>0</v>
      </c>
      <c r="Y15" s="42">
        <f t="shared" si="9"/>
        <v>0</v>
      </c>
      <c r="Z15" s="80">
        <v>5169206</v>
      </c>
      <c r="AA15" s="81">
        <v>2106390</v>
      </c>
      <c r="AB15" s="81">
        <f t="shared" si="10"/>
        <v>7275596</v>
      </c>
      <c r="AC15" s="42">
        <f t="shared" si="11"/>
        <v>0.26216474488325164</v>
      </c>
      <c r="AD15" s="80">
        <v>2369644</v>
      </c>
      <c r="AE15" s="81">
        <v>1081625</v>
      </c>
      <c r="AF15" s="81">
        <f t="shared" si="12"/>
        <v>3451269</v>
      </c>
      <c r="AG15" s="42">
        <f t="shared" si="13"/>
        <v>0.1466920357660948</v>
      </c>
      <c r="AH15" s="42">
        <f t="shared" si="14"/>
        <v>1.1080929942001045</v>
      </c>
      <c r="AI15" s="14">
        <v>23527310</v>
      </c>
      <c r="AJ15" s="14">
        <v>23902308</v>
      </c>
      <c r="AK15" s="14">
        <v>3451269</v>
      </c>
      <c r="AL15" s="14"/>
    </row>
    <row r="16" spans="1:38" s="15" customFormat="1" ht="12.75">
      <c r="A16" s="31" t="s">
        <v>96</v>
      </c>
      <c r="B16" s="132" t="s">
        <v>258</v>
      </c>
      <c r="C16" s="41" t="s">
        <v>259</v>
      </c>
      <c r="D16" s="80">
        <v>0</v>
      </c>
      <c r="E16" s="81">
        <v>0</v>
      </c>
      <c r="F16" s="82">
        <f t="shared" si="0"/>
        <v>0</v>
      </c>
      <c r="G16" s="80">
        <v>0</v>
      </c>
      <c r="H16" s="81">
        <v>0</v>
      </c>
      <c r="I16" s="83">
        <f t="shared" si="1"/>
        <v>0</v>
      </c>
      <c r="J16" s="80">
        <v>63763528</v>
      </c>
      <c r="K16" s="81">
        <v>38216724</v>
      </c>
      <c r="L16" s="81">
        <f t="shared" si="2"/>
        <v>101980252</v>
      </c>
      <c r="M16" s="42">
        <f t="shared" si="3"/>
        <v>0</v>
      </c>
      <c r="N16" s="108">
        <v>0</v>
      </c>
      <c r="O16" s="109">
        <v>0</v>
      </c>
      <c r="P16" s="110">
        <f t="shared" si="4"/>
        <v>0</v>
      </c>
      <c r="Q16" s="42">
        <f t="shared" si="5"/>
        <v>0</v>
      </c>
      <c r="R16" s="108">
        <v>0</v>
      </c>
      <c r="S16" s="110">
        <v>0</v>
      </c>
      <c r="T16" s="110">
        <f t="shared" si="6"/>
        <v>0</v>
      </c>
      <c r="U16" s="42">
        <f t="shared" si="7"/>
        <v>0</v>
      </c>
      <c r="V16" s="108">
        <v>0</v>
      </c>
      <c r="W16" s="110">
        <v>0</v>
      </c>
      <c r="X16" s="110">
        <f t="shared" si="8"/>
        <v>0</v>
      </c>
      <c r="Y16" s="42">
        <f t="shared" si="9"/>
        <v>0</v>
      </c>
      <c r="Z16" s="80">
        <v>63763528</v>
      </c>
      <c r="AA16" s="81">
        <v>38216724</v>
      </c>
      <c r="AB16" s="81">
        <f t="shared" si="10"/>
        <v>101980252</v>
      </c>
      <c r="AC16" s="42">
        <f t="shared" si="11"/>
        <v>0</v>
      </c>
      <c r="AD16" s="80">
        <v>67876523</v>
      </c>
      <c r="AE16" s="81">
        <v>10853779</v>
      </c>
      <c r="AF16" s="81">
        <f t="shared" si="12"/>
        <v>78730302</v>
      </c>
      <c r="AG16" s="42">
        <f t="shared" si="13"/>
        <v>0.18390249668580264</v>
      </c>
      <c r="AH16" s="42">
        <f t="shared" si="14"/>
        <v>0.295311327524185</v>
      </c>
      <c r="AI16" s="14">
        <v>428108935</v>
      </c>
      <c r="AJ16" s="14">
        <v>494448136</v>
      </c>
      <c r="AK16" s="14">
        <v>78730302</v>
      </c>
      <c r="AL16" s="14"/>
    </row>
    <row r="17" spans="1:38" s="15" customFormat="1" ht="12.75">
      <c r="A17" s="31" t="s">
        <v>115</v>
      </c>
      <c r="B17" s="132" t="s">
        <v>260</v>
      </c>
      <c r="C17" s="41" t="s">
        <v>261</v>
      </c>
      <c r="D17" s="80">
        <v>666779803</v>
      </c>
      <c r="E17" s="81">
        <v>528936320</v>
      </c>
      <c r="F17" s="82">
        <f t="shared" si="0"/>
        <v>1195716123</v>
      </c>
      <c r="G17" s="80">
        <v>666779803</v>
      </c>
      <c r="H17" s="81">
        <v>528936320</v>
      </c>
      <c r="I17" s="83">
        <f t="shared" si="1"/>
        <v>1195716123</v>
      </c>
      <c r="J17" s="80">
        <v>152084733</v>
      </c>
      <c r="K17" s="81">
        <v>91044980</v>
      </c>
      <c r="L17" s="81">
        <f t="shared" si="2"/>
        <v>243129713</v>
      </c>
      <c r="M17" s="42">
        <f t="shared" si="3"/>
        <v>0.20333397561789004</v>
      </c>
      <c r="N17" s="108">
        <v>0</v>
      </c>
      <c r="O17" s="109">
        <v>0</v>
      </c>
      <c r="P17" s="110">
        <f t="shared" si="4"/>
        <v>0</v>
      </c>
      <c r="Q17" s="42">
        <f t="shared" si="5"/>
        <v>0</v>
      </c>
      <c r="R17" s="108">
        <v>0</v>
      </c>
      <c r="S17" s="110">
        <v>0</v>
      </c>
      <c r="T17" s="110">
        <f t="shared" si="6"/>
        <v>0</v>
      </c>
      <c r="U17" s="42">
        <f t="shared" si="7"/>
        <v>0</v>
      </c>
      <c r="V17" s="108">
        <v>0</v>
      </c>
      <c r="W17" s="110">
        <v>0</v>
      </c>
      <c r="X17" s="110">
        <f t="shared" si="8"/>
        <v>0</v>
      </c>
      <c r="Y17" s="42">
        <f t="shared" si="9"/>
        <v>0</v>
      </c>
      <c r="Z17" s="80">
        <v>152084733</v>
      </c>
      <c r="AA17" s="81">
        <v>91044980</v>
      </c>
      <c r="AB17" s="81">
        <f t="shared" si="10"/>
        <v>243129713</v>
      </c>
      <c r="AC17" s="42">
        <f t="shared" si="11"/>
        <v>0.20333397561789004</v>
      </c>
      <c r="AD17" s="80">
        <v>131489107</v>
      </c>
      <c r="AE17" s="81">
        <v>30338958</v>
      </c>
      <c r="AF17" s="81">
        <f t="shared" si="12"/>
        <v>161828065</v>
      </c>
      <c r="AG17" s="42">
        <f t="shared" si="13"/>
        <v>0.1673471407340213</v>
      </c>
      <c r="AH17" s="42">
        <f t="shared" si="14"/>
        <v>0.5023952303946784</v>
      </c>
      <c r="AI17" s="14">
        <v>967020197</v>
      </c>
      <c r="AJ17" s="14">
        <v>851187992</v>
      </c>
      <c r="AK17" s="14">
        <v>161828065</v>
      </c>
      <c r="AL17" s="14"/>
    </row>
    <row r="18" spans="1:38" s="60" customFormat="1" ht="12.75">
      <c r="A18" s="64"/>
      <c r="B18" s="65" t="s">
        <v>627</v>
      </c>
      <c r="C18" s="34"/>
      <c r="D18" s="84">
        <f>SUM(D11:D17)</f>
        <v>893596409</v>
      </c>
      <c r="E18" s="85">
        <f>SUM(E11:E17)</f>
        <v>863324665</v>
      </c>
      <c r="F18" s="93">
        <f t="shared" si="0"/>
        <v>1756921074</v>
      </c>
      <c r="G18" s="84">
        <f>SUM(G11:G17)</f>
        <v>893596409</v>
      </c>
      <c r="H18" s="85">
        <f>SUM(H11:H17)</f>
        <v>863324665</v>
      </c>
      <c r="I18" s="86">
        <f t="shared" si="1"/>
        <v>1756921074</v>
      </c>
      <c r="J18" s="84">
        <f>SUM(J11:J17)</f>
        <v>270613382</v>
      </c>
      <c r="K18" s="85">
        <f>SUM(K11:K17)</f>
        <v>175667790</v>
      </c>
      <c r="L18" s="85">
        <f t="shared" si="2"/>
        <v>446281172</v>
      </c>
      <c r="M18" s="46">
        <f t="shared" si="3"/>
        <v>0.25401321584921693</v>
      </c>
      <c r="N18" s="114">
        <f>SUM(N11:N17)</f>
        <v>0</v>
      </c>
      <c r="O18" s="115">
        <f>SUM(O11:O17)</f>
        <v>0</v>
      </c>
      <c r="P18" s="116">
        <f t="shared" si="4"/>
        <v>0</v>
      </c>
      <c r="Q18" s="46">
        <f t="shared" si="5"/>
        <v>0</v>
      </c>
      <c r="R18" s="114">
        <f>SUM(R11:R17)</f>
        <v>0</v>
      </c>
      <c r="S18" s="116">
        <f>SUM(S11:S17)</f>
        <v>0</v>
      </c>
      <c r="T18" s="116">
        <f t="shared" si="6"/>
        <v>0</v>
      </c>
      <c r="U18" s="46">
        <f t="shared" si="7"/>
        <v>0</v>
      </c>
      <c r="V18" s="114">
        <f>SUM(V11:V17)</f>
        <v>0</v>
      </c>
      <c r="W18" s="116">
        <f>SUM(W11:W17)</f>
        <v>0</v>
      </c>
      <c r="X18" s="116">
        <f t="shared" si="8"/>
        <v>0</v>
      </c>
      <c r="Y18" s="46">
        <f t="shared" si="9"/>
        <v>0</v>
      </c>
      <c r="Z18" s="84">
        <f>SUM(Z11:Z17)</f>
        <v>270613382</v>
      </c>
      <c r="AA18" s="85">
        <f>SUM(AA11:AA17)</f>
        <v>175667790</v>
      </c>
      <c r="AB18" s="85">
        <f t="shared" si="10"/>
        <v>446281172</v>
      </c>
      <c r="AC18" s="46">
        <f t="shared" si="11"/>
        <v>0.25401321584921693</v>
      </c>
      <c r="AD18" s="84">
        <f>SUM(AD11:AD17)</f>
        <v>263811909</v>
      </c>
      <c r="AE18" s="85">
        <f>SUM(AE11:AE17)</f>
        <v>53602127</v>
      </c>
      <c r="AF18" s="85">
        <f t="shared" si="12"/>
        <v>317414036</v>
      </c>
      <c r="AG18" s="46">
        <f t="shared" si="13"/>
        <v>0.17881741040595064</v>
      </c>
      <c r="AH18" s="46">
        <f t="shared" si="14"/>
        <v>0.4059906663988859</v>
      </c>
      <c r="AI18" s="66">
        <f>SUM(AI11:AI17)</f>
        <v>1775073441</v>
      </c>
      <c r="AJ18" s="66">
        <f>SUM(AJ11:AJ17)</f>
        <v>1762883469</v>
      </c>
      <c r="AK18" s="66">
        <f>SUM(AK11:AK17)</f>
        <v>317414036</v>
      </c>
      <c r="AL18" s="66"/>
    </row>
    <row r="19" spans="1:38" s="15" customFormat="1" ht="12.75">
      <c r="A19" s="31" t="s">
        <v>96</v>
      </c>
      <c r="B19" s="132" t="s">
        <v>262</v>
      </c>
      <c r="C19" s="41" t="s">
        <v>263</v>
      </c>
      <c r="D19" s="80">
        <v>70914576</v>
      </c>
      <c r="E19" s="81">
        <v>75614000</v>
      </c>
      <c r="F19" s="82">
        <f t="shared" si="0"/>
        <v>146528576</v>
      </c>
      <c r="G19" s="80">
        <v>70914576</v>
      </c>
      <c r="H19" s="81">
        <v>75614000</v>
      </c>
      <c r="I19" s="83">
        <f t="shared" si="1"/>
        <v>146528576</v>
      </c>
      <c r="J19" s="80">
        <v>15346496</v>
      </c>
      <c r="K19" s="81">
        <v>4671565</v>
      </c>
      <c r="L19" s="81">
        <f t="shared" si="2"/>
        <v>20018061</v>
      </c>
      <c r="M19" s="42">
        <f t="shared" si="3"/>
        <v>0.1366154066767154</v>
      </c>
      <c r="N19" s="108">
        <v>0</v>
      </c>
      <c r="O19" s="109">
        <v>0</v>
      </c>
      <c r="P19" s="110">
        <f t="shared" si="4"/>
        <v>0</v>
      </c>
      <c r="Q19" s="42">
        <f t="shared" si="5"/>
        <v>0</v>
      </c>
      <c r="R19" s="108">
        <v>0</v>
      </c>
      <c r="S19" s="110">
        <v>0</v>
      </c>
      <c r="T19" s="110">
        <f t="shared" si="6"/>
        <v>0</v>
      </c>
      <c r="U19" s="42">
        <f t="shared" si="7"/>
        <v>0</v>
      </c>
      <c r="V19" s="108">
        <v>0</v>
      </c>
      <c r="W19" s="110">
        <v>0</v>
      </c>
      <c r="X19" s="110">
        <f t="shared" si="8"/>
        <v>0</v>
      </c>
      <c r="Y19" s="42">
        <f t="shared" si="9"/>
        <v>0</v>
      </c>
      <c r="Z19" s="80">
        <v>15346496</v>
      </c>
      <c r="AA19" s="81">
        <v>4671565</v>
      </c>
      <c r="AB19" s="81">
        <f t="shared" si="10"/>
        <v>20018061</v>
      </c>
      <c r="AC19" s="42">
        <f t="shared" si="11"/>
        <v>0.1366154066767154</v>
      </c>
      <c r="AD19" s="80">
        <v>10919982</v>
      </c>
      <c r="AE19" s="81">
        <v>3337166</v>
      </c>
      <c r="AF19" s="81">
        <f t="shared" si="12"/>
        <v>14257148</v>
      </c>
      <c r="AG19" s="42">
        <f t="shared" si="13"/>
        <v>0.143530533803209</v>
      </c>
      <c r="AH19" s="42">
        <f t="shared" si="14"/>
        <v>0.40407190835081463</v>
      </c>
      <c r="AI19" s="14">
        <v>99331812</v>
      </c>
      <c r="AJ19" s="14">
        <v>99331812</v>
      </c>
      <c r="AK19" s="14">
        <v>14257148</v>
      </c>
      <c r="AL19" s="14"/>
    </row>
    <row r="20" spans="1:38" s="15" customFormat="1" ht="12.75">
      <c r="A20" s="31" t="s">
        <v>96</v>
      </c>
      <c r="B20" s="132" t="s">
        <v>264</v>
      </c>
      <c r="C20" s="41" t="s">
        <v>265</v>
      </c>
      <c r="D20" s="80">
        <v>216038625</v>
      </c>
      <c r="E20" s="81">
        <v>0</v>
      </c>
      <c r="F20" s="83">
        <f t="shared" si="0"/>
        <v>216038625</v>
      </c>
      <c r="G20" s="80">
        <v>216038625</v>
      </c>
      <c r="H20" s="81">
        <v>0</v>
      </c>
      <c r="I20" s="83">
        <f t="shared" si="1"/>
        <v>216038625</v>
      </c>
      <c r="J20" s="80">
        <v>33635799</v>
      </c>
      <c r="K20" s="81">
        <v>2609205</v>
      </c>
      <c r="L20" s="81">
        <f t="shared" si="2"/>
        <v>36245004</v>
      </c>
      <c r="M20" s="42">
        <f t="shared" si="3"/>
        <v>0.16777094373749138</v>
      </c>
      <c r="N20" s="108">
        <v>0</v>
      </c>
      <c r="O20" s="109">
        <v>0</v>
      </c>
      <c r="P20" s="110">
        <f t="shared" si="4"/>
        <v>0</v>
      </c>
      <c r="Q20" s="42">
        <f t="shared" si="5"/>
        <v>0</v>
      </c>
      <c r="R20" s="108">
        <v>0</v>
      </c>
      <c r="S20" s="110">
        <v>0</v>
      </c>
      <c r="T20" s="110">
        <f t="shared" si="6"/>
        <v>0</v>
      </c>
      <c r="U20" s="42">
        <f t="shared" si="7"/>
        <v>0</v>
      </c>
      <c r="V20" s="108">
        <v>0</v>
      </c>
      <c r="W20" s="110">
        <v>0</v>
      </c>
      <c r="X20" s="110">
        <f t="shared" si="8"/>
        <v>0</v>
      </c>
      <c r="Y20" s="42">
        <f t="shared" si="9"/>
        <v>0</v>
      </c>
      <c r="Z20" s="80">
        <v>33635799</v>
      </c>
      <c r="AA20" s="81">
        <v>2609205</v>
      </c>
      <c r="AB20" s="81">
        <f t="shared" si="10"/>
        <v>36245004</v>
      </c>
      <c r="AC20" s="42">
        <f t="shared" si="11"/>
        <v>0.16777094373749138</v>
      </c>
      <c r="AD20" s="80">
        <v>34906755</v>
      </c>
      <c r="AE20" s="81">
        <v>2956652</v>
      </c>
      <c r="AF20" s="81">
        <f t="shared" si="12"/>
        <v>37863407</v>
      </c>
      <c r="AG20" s="42">
        <f t="shared" si="13"/>
        <v>0.13877439545035694</v>
      </c>
      <c r="AH20" s="42">
        <f t="shared" si="14"/>
        <v>-0.042743195296714886</v>
      </c>
      <c r="AI20" s="14">
        <v>272841448</v>
      </c>
      <c r="AJ20" s="14">
        <v>272841448</v>
      </c>
      <c r="AK20" s="14">
        <v>37863407</v>
      </c>
      <c r="AL20" s="14"/>
    </row>
    <row r="21" spans="1:38" s="15" customFormat="1" ht="12.75">
      <c r="A21" s="31" t="s">
        <v>96</v>
      </c>
      <c r="B21" s="132" t="s">
        <v>266</v>
      </c>
      <c r="C21" s="41" t="s">
        <v>267</v>
      </c>
      <c r="D21" s="80">
        <v>67640265</v>
      </c>
      <c r="E21" s="81">
        <v>10909000</v>
      </c>
      <c r="F21" s="82">
        <f t="shared" si="0"/>
        <v>78549265</v>
      </c>
      <c r="G21" s="80">
        <v>67640265</v>
      </c>
      <c r="H21" s="81">
        <v>10909000</v>
      </c>
      <c r="I21" s="83">
        <f t="shared" si="1"/>
        <v>78549265</v>
      </c>
      <c r="J21" s="80">
        <v>12198855</v>
      </c>
      <c r="K21" s="81">
        <v>3947352</v>
      </c>
      <c r="L21" s="81">
        <f t="shared" si="2"/>
        <v>16146207</v>
      </c>
      <c r="M21" s="42">
        <f t="shared" si="3"/>
        <v>0.20555516337422125</v>
      </c>
      <c r="N21" s="108">
        <v>0</v>
      </c>
      <c r="O21" s="109">
        <v>0</v>
      </c>
      <c r="P21" s="110">
        <f t="shared" si="4"/>
        <v>0</v>
      </c>
      <c r="Q21" s="42">
        <f t="shared" si="5"/>
        <v>0</v>
      </c>
      <c r="R21" s="108">
        <v>0</v>
      </c>
      <c r="S21" s="110">
        <v>0</v>
      </c>
      <c r="T21" s="110">
        <f t="shared" si="6"/>
        <v>0</v>
      </c>
      <c r="U21" s="42">
        <f t="shared" si="7"/>
        <v>0</v>
      </c>
      <c r="V21" s="108">
        <v>0</v>
      </c>
      <c r="W21" s="110">
        <v>0</v>
      </c>
      <c r="X21" s="110">
        <f t="shared" si="8"/>
        <v>0</v>
      </c>
      <c r="Y21" s="42">
        <f t="shared" si="9"/>
        <v>0</v>
      </c>
      <c r="Z21" s="80">
        <v>12198855</v>
      </c>
      <c r="AA21" s="81">
        <v>3947352</v>
      </c>
      <c r="AB21" s="81">
        <f t="shared" si="10"/>
        <v>16146207</v>
      </c>
      <c r="AC21" s="42">
        <f t="shared" si="11"/>
        <v>0.20555516337422125</v>
      </c>
      <c r="AD21" s="80">
        <v>8861094</v>
      </c>
      <c r="AE21" s="81">
        <v>2250253</v>
      </c>
      <c r="AF21" s="81">
        <f t="shared" si="12"/>
        <v>11111347</v>
      </c>
      <c r="AG21" s="42">
        <f t="shared" si="13"/>
        <v>0.32429061345310767</v>
      </c>
      <c r="AH21" s="42">
        <f t="shared" si="14"/>
        <v>0.4531277800972284</v>
      </c>
      <c r="AI21" s="14">
        <v>34263548</v>
      </c>
      <c r="AJ21" s="14">
        <v>34263548</v>
      </c>
      <c r="AK21" s="14">
        <v>11111347</v>
      </c>
      <c r="AL21" s="14"/>
    </row>
    <row r="22" spans="1:38" s="15" customFormat="1" ht="12.75">
      <c r="A22" s="31" t="s">
        <v>96</v>
      </c>
      <c r="B22" s="132" t="s">
        <v>268</v>
      </c>
      <c r="C22" s="41" t="s">
        <v>269</v>
      </c>
      <c r="D22" s="80">
        <v>38655539</v>
      </c>
      <c r="E22" s="81">
        <v>12968987</v>
      </c>
      <c r="F22" s="82">
        <f t="shared" si="0"/>
        <v>51624526</v>
      </c>
      <c r="G22" s="80">
        <v>38655539</v>
      </c>
      <c r="H22" s="81">
        <v>12968987</v>
      </c>
      <c r="I22" s="83">
        <f t="shared" si="1"/>
        <v>51624526</v>
      </c>
      <c r="J22" s="80">
        <v>0</v>
      </c>
      <c r="K22" s="81">
        <v>412938</v>
      </c>
      <c r="L22" s="81">
        <f t="shared" si="2"/>
        <v>412938</v>
      </c>
      <c r="M22" s="42">
        <f t="shared" si="3"/>
        <v>0.00799887247390901</v>
      </c>
      <c r="N22" s="108">
        <v>0</v>
      </c>
      <c r="O22" s="109">
        <v>0</v>
      </c>
      <c r="P22" s="110">
        <f t="shared" si="4"/>
        <v>0</v>
      </c>
      <c r="Q22" s="42">
        <f t="shared" si="5"/>
        <v>0</v>
      </c>
      <c r="R22" s="108">
        <v>0</v>
      </c>
      <c r="S22" s="110">
        <v>0</v>
      </c>
      <c r="T22" s="110">
        <f t="shared" si="6"/>
        <v>0</v>
      </c>
      <c r="U22" s="42">
        <f t="shared" si="7"/>
        <v>0</v>
      </c>
      <c r="V22" s="108">
        <v>0</v>
      </c>
      <c r="W22" s="110">
        <v>0</v>
      </c>
      <c r="X22" s="110">
        <f t="shared" si="8"/>
        <v>0</v>
      </c>
      <c r="Y22" s="42">
        <f t="shared" si="9"/>
        <v>0</v>
      </c>
      <c r="Z22" s="80">
        <v>0</v>
      </c>
      <c r="AA22" s="81">
        <v>412938</v>
      </c>
      <c r="AB22" s="81">
        <f t="shared" si="10"/>
        <v>412938</v>
      </c>
      <c r="AC22" s="42">
        <f t="shared" si="11"/>
        <v>0.00799887247390901</v>
      </c>
      <c r="AD22" s="80">
        <v>2255778</v>
      </c>
      <c r="AE22" s="81">
        <v>462083</v>
      </c>
      <c r="AF22" s="81">
        <f t="shared" si="12"/>
        <v>2717861</v>
      </c>
      <c r="AG22" s="42">
        <f t="shared" si="13"/>
        <v>0.15190547441561328</v>
      </c>
      <c r="AH22" s="42">
        <f t="shared" si="14"/>
        <v>-0.8480650776474588</v>
      </c>
      <c r="AI22" s="14">
        <v>17891791</v>
      </c>
      <c r="AJ22" s="14">
        <v>17891791</v>
      </c>
      <c r="AK22" s="14">
        <v>2717861</v>
      </c>
      <c r="AL22" s="14"/>
    </row>
    <row r="23" spans="1:38" s="15" customFormat="1" ht="12.75">
      <c r="A23" s="31" t="s">
        <v>96</v>
      </c>
      <c r="B23" s="132" t="s">
        <v>77</v>
      </c>
      <c r="C23" s="41" t="s">
        <v>78</v>
      </c>
      <c r="D23" s="80">
        <v>2276849068</v>
      </c>
      <c r="E23" s="81">
        <v>327343282</v>
      </c>
      <c r="F23" s="82">
        <f t="shared" si="0"/>
        <v>2604192350</v>
      </c>
      <c r="G23" s="80">
        <v>2276849068</v>
      </c>
      <c r="H23" s="81">
        <v>327343282</v>
      </c>
      <c r="I23" s="83">
        <f t="shared" si="1"/>
        <v>2604192350</v>
      </c>
      <c r="J23" s="80">
        <v>611339475</v>
      </c>
      <c r="K23" s="81">
        <v>55877502</v>
      </c>
      <c r="L23" s="81">
        <f t="shared" si="2"/>
        <v>667216977</v>
      </c>
      <c r="M23" s="42">
        <f t="shared" si="3"/>
        <v>0.25620879233440647</v>
      </c>
      <c r="N23" s="108">
        <v>0</v>
      </c>
      <c r="O23" s="109">
        <v>0</v>
      </c>
      <c r="P23" s="110">
        <f t="shared" si="4"/>
        <v>0</v>
      </c>
      <c r="Q23" s="42">
        <f t="shared" si="5"/>
        <v>0</v>
      </c>
      <c r="R23" s="108">
        <v>0</v>
      </c>
      <c r="S23" s="110">
        <v>0</v>
      </c>
      <c r="T23" s="110">
        <f t="shared" si="6"/>
        <v>0</v>
      </c>
      <c r="U23" s="42">
        <f t="shared" si="7"/>
        <v>0</v>
      </c>
      <c r="V23" s="108">
        <v>0</v>
      </c>
      <c r="W23" s="110">
        <v>0</v>
      </c>
      <c r="X23" s="110">
        <f t="shared" si="8"/>
        <v>0</v>
      </c>
      <c r="Y23" s="42">
        <f t="shared" si="9"/>
        <v>0</v>
      </c>
      <c r="Z23" s="80">
        <v>611339475</v>
      </c>
      <c r="AA23" s="81">
        <v>55877502</v>
      </c>
      <c r="AB23" s="81">
        <f t="shared" si="10"/>
        <v>667216977</v>
      </c>
      <c r="AC23" s="42">
        <f t="shared" si="11"/>
        <v>0.25620879233440647</v>
      </c>
      <c r="AD23" s="80">
        <v>528161210</v>
      </c>
      <c r="AE23" s="81">
        <v>41533538</v>
      </c>
      <c r="AF23" s="81">
        <f t="shared" si="12"/>
        <v>569694748</v>
      </c>
      <c r="AG23" s="42">
        <f t="shared" si="13"/>
        <v>0.256624620003994</v>
      </c>
      <c r="AH23" s="42">
        <f t="shared" si="14"/>
        <v>0.1711833035891004</v>
      </c>
      <c r="AI23" s="14">
        <v>2219953596</v>
      </c>
      <c r="AJ23" s="14">
        <v>2352187190</v>
      </c>
      <c r="AK23" s="14">
        <v>569694748</v>
      </c>
      <c r="AL23" s="14"/>
    </row>
    <row r="24" spans="1:38" s="15" customFormat="1" ht="12.75">
      <c r="A24" s="31" t="s">
        <v>96</v>
      </c>
      <c r="B24" s="132" t="s">
        <v>270</v>
      </c>
      <c r="C24" s="41" t="s">
        <v>271</v>
      </c>
      <c r="D24" s="80">
        <v>34288335</v>
      </c>
      <c r="E24" s="81">
        <v>10607255</v>
      </c>
      <c r="F24" s="82">
        <f t="shared" si="0"/>
        <v>44895590</v>
      </c>
      <c r="G24" s="80">
        <v>34288335</v>
      </c>
      <c r="H24" s="81">
        <v>10607255</v>
      </c>
      <c r="I24" s="83">
        <f t="shared" si="1"/>
        <v>44895590</v>
      </c>
      <c r="J24" s="80">
        <v>6708041</v>
      </c>
      <c r="K24" s="81">
        <v>2199419</v>
      </c>
      <c r="L24" s="81">
        <f t="shared" si="2"/>
        <v>8907460</v>
      </c>
      <c r="M24" s="42">
        <f t="shared" si="3"/>
        <v>0.19840389668562103</v>
      </c>
      <c r="N24" s="108">
        <v>0</v>
      </c>
      <c r="O24" s="109">
        <v>0</v>
      </c>
      <c r="P24" s="110">
        <f t="shared" si="4"/>
        <v>0</v>
      </c>
      <c r="Q24" s="42">
        <f t="shared" si="5"/>
        <v>0</v>
      </c>
      <c r="R24" s="108">
        <v>0</v>
      </c>
      <c r="S24" s="110">
        <v>0</v>
      </c>
      <c r="T24" s="110">
        <f t="shared" si="6"/>
        <v>0</v>
      </c>
      <c r="U24" s="42">
        <f t="shared" si="7"/>
        <v>0</v>
      </c>
      <c r="V24" s="108">
        <v>0</v>
      </c>
      <c r="W24" s="110">
        <v>0</v>
      </c>
      <c r="X24" s="110">
        <f t="shared" si="8"/>
        <v>0</v>
      </c>
      <c r="Y24" s="42">
        <f t="shared" si="9"/>
        <v>0</v>
      </c>
      <c r="Z24" s="80">
        <v>6708041</v>
      </c>
      <c r="AA24" s="81">
        <v>2199419</v>
      </c>
      <c r="AB24" s="81">
        <f t="shared" si="10"/>
        <v>8907460</v>
      </c>
      <c r="AC24" s="42">
        <f t="shared" si="11"/>
        <v>0.19840389668562103</v>
      </c>
      <c r="AD24" s="80">
        <v>3931889</v>
      </c>
      <c r="AE24" s="81">
        <v>1918198</v>
      </c>
      <c r="AF24" s="81">
        <f t="shared" si="12"/>
        <v>5850087</v>
      </c>
      <c r="AG24" s="42">
        <f t="shared" si="13"/>
        <v>0.5567080032865268</v>
      </c>
      <c r="AH24" s="42">
        <f t="shared" si="14"/>
        <v>0.5226200909490748</v>
      </c>
      <c r="AI24" s="14">
        <v>10508358</v>
      </c>
      <c r="AJ24" s="14">
        <v>10508358</v>
      </c>
      <c r="AK24" s="14">
        <v>5850087</v>
      </c>
      <c r="AL24" s="14"/>
    </row>
    <row r="25" spans="1:38" s="15" customFormat="1" ht="12.75">
      <c r="A25" s="31" t="s">
        <v>96</v>
      </c>
      <c r="B25" s="132" t="s">
        <v>272</v>
      </c>
      <c r="C25" s="41" t="s">
        <v>273</v>
      </c>
      <c r="D25" s="80">
        <v>41370397</v>
      </c>
      <c r="E25" s="81">
        <v>24012720</v>
      </c>
      <c r="F25" s="82">
        <f t="shared" si="0"/>
        <v>65383117</v>
      </c>
      <c r="G25" s="80">
        <v>41370397</v>
      </c>
      <c r="H25" s="81">
        <v>24012720</v>
      </c>
      <c r="I25" s="83">
        <f t="shared" si="1"/>
        <v>65383117</v>
      </c>
      <c r="J25" s="80">
        <v>5021157</v>
      </c>
      <c r="K25" s="81">
        <v>1477452</v>
      </c>
      <c r="L25" s="81">
        <f t="shared" si="2"/>
        <v>6498609</v>
      </c>
      <c r="M25" s="42">
        <f t="shared" si="3"/>
        <v>0.09939276831968717</v>
      </c>
      <c r="N25" s="108">
        <v>0</v>
      </c>
      <c r="O25" s="109">
        <v>0</v>
      </c>
      <c r="P25" s="110">
        <f t="shared" si="4"/>
        <v>0</v>
      </c>
      <c r="Q25" s="42">
        <f t="shared" si="5"/>
        <v>0</v>
      </c>
      <c r="R25" s="108">
        <v>0</v>
      </c>
      <c r="S25" s="110">
        <v>0</v>
      </c>
      <c r="T25" s="110">
        <f t="shared" si="6"/>
        <v>0</v>
      </c>
      <c r="U25" s="42">
        <f t="shared" si="7"/>
        <v>0</v>
      </c>
      <c r="V25" s="108">
        <v>0</v>
      </c>
      <c r="W25" s="110">
        <v>0</v>
      </c>
      <c r="X25" s="110">
        <f t="shared" si="8"/>
        <v>0</v>
      </c>
      <c r="Y25" s="42">
        <f t="shared" si="9"/>
        <v>0</v>
      </c>
      <c r="Z25" s="80">
        <v>5021157</v>
      </c>
      <c r="AA25" s="81">
        <v>1477452</v>
      </c>
      <c r="AB25" s="81">
        <f t="shared" si="10"/>
        <v>6498609</v>
      </c>
      <c r="AC25" s="42">
        <f t="shared" si="11"/>
        <v>0.09939276831968717</v>
      </c>
      <c r="AD25" s="80">
        <v>4222205</v>
      </c>
      <c r="AE25" s="81">
        <v>1636481</v>
      </c>
      <c r="AF25" s="81">
        <f t="shared" si="12"/>
        <v>5858686</v>
      </c>
      <c r="AG25" s="42">
        <f t="shared" si="13"/>
        <v>0.1485301973080596</v>
      </c>
      <c r="AH25" s="42">
        <f t="shared" si="14"/>
        <v>0.10922636918926876</v>
      </c>
      <c r="AI25" s="14">
        <v>39444410</v>
      </c>
      <c r="AJ25" s="14">
        <v>39444410</v>
      </c>
      <c r="AK25" s="14">
        <v>5858686</v>
      </c>
      <c r="AL25" s="14"/>
    </row>
    <row r="26" spans="1:38" s="15" customFormat="1" ht="12.75">
      <c r="A26" s="31" t="s">
        <v>115</v>
      </c>
      <c r="B26" s="132" t="s">
        <v>274</v>
      </c>
      <c r="C26" s="41" t="s">
        <v>275</v>
      </c>
      <c r="D26" s="80">
        <v>281122809</v>
      </c>
      <c r="E26" s="81">
        <v>140890514</v>
      </c>
      <c r="F26" s="82">
        <f t="shared" si="0"/>
        <v>422013323</v>
      </c>
      <c r="G26" s="80">
        <v>281122809</v>
      </c>
      <c r="H26" s="81">
        <v>140890514</v>
      </c>
      <c r="I26" s="83">
        <f t="shared" si="1"/>
        <v>422013323</v>
      </c>
      <c r="J26" s="80">
        <v>56062545</v>
      </c>
      <c r="K26" s="81">
        <v>60966958</v>
      </c>
      <c r="L26" s="81">
        <f t="shared" si="2"/>
        <v>117029503</v>
      </c>
      <c r="M26" s="42">
        <f t="shared" si="3"/>
        <v>0.27731234210347433</v>
      </c>
      <c r="N26" s="108">
        <v>0</v>
      </c>
      <c r="O26" s="109">
        <v>0</v>
      </c>
      <c r="P26" s="110">
        <f t="shared" si="4"/>
        <v>0</v>
      </c>
      <c r="Q26" s="42">
        <f t="shared" si="5"/>
        <v>0</v>
      </c>
      <c r="R26" s="108">
        <v>0</v>
      </c>
      <c r="S26" s="110">
        <v>0</v>
      </c>
      <c r="T26" s="110">
        <f t="shared" si="6"/>
        <v>0</v>
      </c>
      <c r="U26" s="42">
        <f t="shared" si="7"/>
        <v>0</v>
      </c>
      <c r="V26" s="108">
        <v>0</v>
      </c>
      <c r="W26" s="110">
        <v>0</v>
      </c>
      <c r="X26" s="110">
        <f t="shared" si="8"/>
        <v>0</v>
      </c>
      <c r="Y26" s="42">
        <f t="shared" si="9"/>
        <v>0</v>
      </c>
      <c r="Z26" s="80">
        <v>56062545</v>
      </c>
      <c r="AA26" s="81">
        <v>60966958</v>
      </c>
      <c r="AB26" s="81">
        <f t="shared" si="10"/>
        <v>117029503</v>
      </c>
      <c r="AC26" s="42">
        <f t="shared" si="11"/>
        <v>0.27731234210347433</v>
      </c>
      <c r="AD26" s="80">
        <v>70126105</v>
      </c>
      <c r="AE26" s="81">
        <v>26061557</v>
      </c>
      <c r="AF26" s="81">
        <f t="shared" si="12"/>
        <v>96187662</v>
      </c>
      <c r="AG26" s="42">
        <f t="shared" si="13"/>
        <v>0.26774735529315663</v>
      </c>
      <c r="AH26" s="42">
        <f t="shared" si="14"/>
        <v>0.21667894370901752</v>
      </c>
      <c r="AI26" s="14">
        <v>359247851</v>
      </c>
      <c r="AJ26" s="14">
        <v>359247851</v>
      </c>
      <c r="AK26" s="14">
        <v>96187662</v>
      </c>
      <c r="AL26" s="14"/>
    </row>
    <row r="27" spans="1:38" s="60" customFormat="1" ht="12.75">
      <c r="A27" s="64"/>
      <c r="B27" s="65" t="s">
        <v>628</v>
      </c>
      <c r="C27" s="34"/>
      <c r="D27" s="84">
        <f>SUM(D19:D26)</f>
        <v>3026879614</v>
      </c>
      <c r="E27" s="85">
        <f>SUM(E19:E26)</f>
        <v>602345758</v>
      </c>
      <c r="F27" s="93">
        <f t="shared" si="0"/>
        <v>3629225372</v>
      </c>
      <c r="G27" s="84">
        <f>SUM(G19:G26)</f>
        <v>3026879614</v>
      </c>
      <c r="H27" s="85">
        <f>SUM(H19:H26)</f>
        <v>602345758</v>
      </c>
      <c r="I27" s="86">
        <f t="shared" si="1"/>
        <v>3629225372</v>
      </c>
      <c r="J27" s="84">
        <f>SUM(J19:J26)</f>
        <v>740312368</v>
      </c>
      <c r="K27" s="85">
        <f>SUM(K19:K26)</f>
        <v>132162391</v>
      </c>
      <c r="L27" s="85">
        <f t="shared" si="2"/>
        <v>872474759</v>
      </c>
      <c r="M27" s="46">
        <f t="shared" si="3"/>
        <v>0.24040247423906747</v>
      </c>
      <c r="N27" s="114">
        <f>SUM(N19:N26)</f>
        <v>0</v>
      </c>
      <c r="O27" s="115">
        <f>SUM(O19:O26)</f>
        <v>0</v>
      </c>
      <c r="P27" s="116">
        <f t="shared" si="4"/>
        <v>0</v>
      </c>
      <c r="Q27" s="46">
        <f t="shared" si="5"/>
        <v>0</v>
      </c>
      <c r="R27" s="114">
        <f>SUM(R19:R26)</f>
        <v>0</v>
      </c>
      <c r="S27" s="116">
        <f>SUM(S19:S26)</f>
        <v>0</v>
      </c>
      <c r="T27" s="116">
        <f t="shared" si="6"/>
        <v>0</v>
      </c>
      <c r="U27" s="46">
        <f t="shared" si="7"/>
        <v>0</v>
      </c>
      <c r="V27" s="114">
        <f>SUM(V19:V26)</f>
        <v>0</v>
      </c>
      <c r="W27" s="116">
        <f>SUM(W19:W26)</f>
        <v>0</v>
      </c>
      <c r="X27" s="116">
        <f t="shared" si="8"/>
        <v>0</v>
      </c>
      <c r="Y27" s="46">
        <f t="shared" si="9"/>
        <v>0</v>
      </c>
      <c r="Z27" s="84">
        <f>SUM(Z19:Z26)</f>
        <v>740312368</v>
      </c>
      <c r="AA27" s="85">
        <f>SUM(AA19:AA26)</f>
        <v>132162391</v>
      </c>
      <c r="AB27" s="85">
        <f t="shared" si="10"/>
        <v>872474759</v>
      </c>
      <c r="AC27" s="46">
        <f t="shared" si="11"/>
        <v>0.24040247423906747</v>
      </c>
      <c r="AD27" s="84">
        <f>SUM(AD19:AD26)</f>
        <v>663385018</v>
      </c>
      <c r="AE27" s="85">
        <f>SUM(AE19:AE26)</f>
        <v>80155928</v>
      </c>
      <c r="AF27" s="85">
        <f t="shared" si="12"/>
        <v>743540946</v>
      </c>
      <c r="AG27" s="46">
        <f t="shared" si="13"/>
        <v>0.24350585586757456</v>
      </c>
      <c r="AH27" s="46">
        <f t="shared" si="14"/>
        <v>0.17340512811516362</v>
      </c>
      <c r="AI27" s="66">
        <f>SUM(AI19:AI26)</f>
        <v>3053482814</v>
      </c>
      <c r="AJ27" s="66">
        <f>SUM(AJ19:AJ26)</f>
        <v>3185716408</v>
      </c>
      <c r="AK27" s="66">
        <f>SUM(AK19:AK26)</f>
        <v>743540946</v>
      </c>
      <c r="AL27" s="66"/>
    </row>
    <row r="28" spans="1:38" s="15" customFormat="1" ht="12.75">
      <c r="A28" s="31" t="s">
        <v>96</v>
      </c>
      <c r="B28" s="132" t="s">
        <v>276</v>
      </c>
      <c r="C28" s="41" t="s">
        <v>277</v>
      </c>
      <c r="D28" s="80">
        <v>0</v>
      </c>
      <c r="E28" s="81">
        <v>0</v>
      </c>
      <c r="F28" s="82">
        <f t="shared" si="0"/>
        <v>0</v>
      </c>
      <c r="G28" s="80">
        <v>0</v>
      </c>
      <c r="H28" s="81">
        <v>0</v>
      </c>
      <c r="I28" s="83">
        <f t="shared" si="1"/>
        <v>0</v>
      </c>
      <c r="J28" s="80">
        <v>65894251</v>
      </c>
      <c r="K28" s="81">
        <v>17067265</v>
      </c>
      <c r="L28" s="81">
        <f t="shared" si="2"/>
        <v>82961516</v>
      </c>
      <c r="M28" s="42">
        <f t="shared" si="3"/>
        <v>0</v>
      </c>
      <c r="N28" s="108">
        <v>0</v>
      </c>
      <c r="O28" s="109">
        <v>0</v>
      </c>
      <c r="P28" s="110">
        <f t="shared" si="4"/>
        <v>0</v>
      </c>
      <c r="Q28" s="42">
        <f t="shared" si="5"/>
        <v>0</v>
      </c>
      <c r="R28" s="108">
        <v>0</v>
      </c>
      <c r="S28" s="110">
        <v>0</v>
      </c>
      <c r="T28" s="110">
        <f t="shared" si="6"/>
        <v>0</v>
      </c>
      <c r="U28" s="42">
        <f t="shared" si="7"/>
        <v>0</v>
      </c>
      <c r="V28" s="108">
        <v>0</v>
      </c>
      <c r="W28" s="110">
        <v>0</v>
      </c>
      <c r="X28" s="110">
        <f t="shared" si="8"/>
        <v>0</v>
      </c>
      <c r="Y28" s="42">
        <f t="shared" si="9"/>
        <v>0</v>
      </c>
      <c r="Z28" s="80">
        <v>65894251</v>
      </c>
      <c r="AA28" s="81">
        <v>17067265</v>
      </c>
      <c r="AB28" s="81">
        <f t="shared" si="10"/>
        <v>82961516</v>
      </c>
      <c r="AC28" s="42">
        <f t="shared" si="11"/>
        <v>0</v>
      </c>
      <c r="AD28" s="80">
        <v>57603773</v>
      </c>
      <c r="AE28" s="81">
        <v>9513438</v>
      </c>
      <c r="AF28" s="81">
        <f t="shared" si="12"/>
        <v>67117211</v>
      </c>
      <c r="AG28" s="42">
        <f t="shared" si="13"/>
        <v>0.24177086927634608</v>
      </c>
      <c r="AH28" s="42">
        <f t="shared" si="14"/>
        <v>0.23606918052658643</v>
      </c>
      <c r="AI28" s="14">
        <v>277606691</v>
      </c>
      <c r="AJ28" s="14">
        <v>277606691</v>
      </c>
      <c r="AK28" s="14">
        <v>67117211</v>
      </c>
      <c r="AL28" s="14"/>
    </row>
    <row r="29" spans="1:38" s="15" customFormat="1" ht="12.75">
      <c r="A29" s="31" t="s">
        <v>96</v>
      </c>
      <c r="B29" s="132" t="s">
        <v>278</v>
      </c>
      <c r="C29" s="41" t="s">
        <v>279</v>
      </c>
      <c r="D29" s="80">
        <v>0</v>
      </c>
      <c r="E29" s="81">
        <v>0</v>
      </c>
      <c r="F29" s="82">
        <f t="shared" si="0"/>
        <v>0</v>
      </c>
      <c r="G29" s="80">
        <v>0</v>
      </c>
      <c r="H29" s="81">
        <v>0</v>
      </c>
      <c r="I29" s="83">
        <f t="shared" si="1"/>
        <v>0</v>
      </c>
      <c r="J29" s="80">
        <v>22875975</v>
      </c>
      <c r="K29" s="81">
        <v>9498441</v>
      </c>
      <c r="L29" s="81">
        <f t="shared" si="2"/>
        <v>32374416</v>
      </c>
      <c r="M29" s="42">
        <f t="shared" si="3"/>
        <v>0</v>
      </c>
      <c r="N29" s="108">
        <v>0</v>
      </c>
      <c r="O29" s="109">
        <v>0</v>
      </c>
      <c r="P29" s="110">
        <f t="shared" si="4"/>
        <v>0</v>
      </c>
      <c r="Q29" s="42">
        <f t="shared" si="5"/>
        <v>0</v>
      </c>
      <c r="R29" s="108">
        <v>0</v>
      </c>
      <c r="S29" s="110">
        <v>0</v>
      </c>
      <c r="T29" s="110">
        <f t="shared" si="6"/>
        <v>0</v>
      </c>
      <c r="U29" s="42">
        <f t="shared" si="7"/>
        <v>0</v>
      </c>
      <c r="V29" s="108">
        <v>0</v>
      </c>
      <c r="W29" s="110">
        <v>0</v>
      </c>
      <c r="X29" s="110">
        <f t="shared" si="8"/>
        <v>0</v>
      </c>
      <c r="Y29" s="42">
        <f t="shared" si="9"/>
        <v>0</v>
      </c>
      <c r="Z29" s="80">
        <v>22875975</v>
      </c>
      <c r="AA29" s="81">
        <v>9498441</v>
      </c>
      <c r="AB29" s="81">
        <f t="shared" si="10"/>
        <v>32374416</v>
      </c>
      <c r="AC29" s="42">
        <f t="shared" si="11"/>
        <v>0</v>
      </c>
      <c r="AD29" s="80">
        <v>16645146</v>
      </c>
      <c r="AE29" s="81">
        <v>2907717</v>
      </c>
      <c r="AF29" s="81">
        <f t="shared" si="12"/>
        <v>19552863</v>
      </c>
      <c r="AG29" s="42">
        <f t="shared" si="13"/>
        <v>0</v>
      </c>
      <c r="AH29" s="42">
        <f t="shared" si="14"/>
        <v>0.6557378835007437</v>
      </c>
      <c r="AI29" s="14">
        <v>0</v>
      </c>
      <c r="AJ29" s="14">
        <v>0</v>
      </c>
      <c r="AK29" s="14">
        <v>19552863</v>
      </c>
      <c r="AL29" s="14"/>
    </row>
    <row r="30" spans="1:38" s="15" customFormat="1" ht="12.75">
      <c r="A30" s="31" t="s">
        <v>96</v>
      </c>
      <c r="B30" s="132" t="s">
        <v>280</v>
      </c>
      <c r="C30" s="41" t="s">
        <v>281</v>
      </c>
      <c r="D30" s="80">
        <v>166580256</v>
      </c>
      <c r="E30" s="81">
        <v>0</v>
      </c>
      <c r="F30" s="83">
        <f t="shared" si="0"/>
        <v>166580256</v>
      </c>
      <c r="G30" s="80">
        <v>166580256</v>
      </c>
      <c r="H30" s="81">
        <v>0</v>
      </c>
      <c r="I30" s="83">
        <f t="shared" si="1"/>
        <v>166580256</v>
      </c>
      <c r="J30" s="80">
        <v>48161770</v>
      </c>
      <c r="K30" s="81">
        <v>0</v>
      </c>
      <c r="L30" s="81">
        <f t="shared" si="2"/>
        <v>48161770</v>
      </c>
      <c r="M30" s="42">
        <f t="shared" si="3"/>
        <v>0.2891205185805453</v>
      </c>
      <c r="N30" s="108">
        <v>0</v>
      </c>
      <c r="O30" s="109">
        <v>0</v>
      </c>
      <c r="P30" s="110">
        <f t="shared" si="4"/>
        <v>0</v>
      </c>
      <c r="Q30" s="42">
        <f t="shared" si="5"/>
        <v>0</v>
      </c>
      <c r="R30" s="108">
        <v>0</v>
      </c>
      <c r="S30" s="110">
        <v>0</v>
      </c>
      <c r="T30" s="110">
        <f t="shared" si="6"/>
        <v>0</v>
      </c>
      <c r="U30" s="42">
        <f t="shared" si="7"/>
        <v>0</v>
      </c>
      <c r="V30" s="108">
        <v>0</v>
      </c>
      <c r="W30" s="110">
        <v>0</v>
      </c>
      <c r="X30" s="110">
        <f t="shared" si="8"/>
        <v>0</v>
      </c>
      <c r="Y30" s="42">
        <f t="shared" si="9"/>
        <v>0</v>
      </c>
      <c r="Z30" s="80">
        <v>48161770</v>
      </c>
      <c r="AA30" s="81">
        <v>0</v>
      </c>
      <c r="AB30" s="81">
        <f t="shared" si="10"/>
        <v>48161770</v>
      </c>
      <c r="AC30" s="42">
        <f t="shared" si="11"/>
        <v>0.2891205185805453</v>
      </c>
      <c r="AD30" s="80">
        <v>29958726</v>
      </c>
      <c r="AE30" s="81">
        <v>221581</v>
      </c>
      <c r="AF30" s="81">
        <f t="shared" si="12"/>
        <v>30180307</v>
      </c>
      <c r="AG30" s="42">
        <f t="shared" si="13"/>
        <v>0.3859522557618454</v>
      </c>
      <c r="AH30" s="42">
        <f t="shared" si="14"/>
        <v>0.595801195793005</v>
      </c>
      <c r="AI30" s="14">
        <v>78196996</v>
      </c>
      <c r="AJ30" s="14">
        <v>78196996</v>
      </c>
      <c r="AK30" s="14">
        <v>30180307</v>
      </c>
      <c r="AL30" s="14"/>
    </row>
    <row r="31" spans="1:38" s="15" customFormat="1" ht="12.75">
      <c r="A31" s="31" t="s">
        <v>96</v>
      </c>
      <c r="B31" s="132" t="s">
        <v>282</v>
      </c>
      <c r="C31" s="41" t="s">
        <v>283</v>
      </c>
      <c r="D31" s="80">
        <v>0</v>
      </c>
      <c r="E31" s="81">
        <v>0</v>
      </c>
      <c r="F31" s="82">
        <f t="shared" si="0"/>
        <v>0</v>
      </c>
      <c r="G31" s="80">
        <v>0</v>
      </c>
      <c r="H31" s="81">
        <v>0</v>
      </c>
      <c r="I31" s="83">
        <f t="shared" si="1"/>
        <v>0</v>
      </c>
      <c r="J31" s="80">
        <v>5700323</v>
      </c>
      <c r="K31" s="81">
        <v>939334</v>
      </c>
      <c r="L31" s="81">
        <f t="shared" si="2"/>
        <v>6639657</v>
      </c>
      <c r="M31" s="42">
        <f t="shared" si="3"/>
        <v>0</v>
      </c>
      <c r="N31" s="108">
        <v>0</v>
      </c>
      <c r="O31" s="109">
        <v>0</v>
      </c>
      <c r="P31" s="110">
        <f t="shared" si="4"/>
        <v>0</v>
      </c>
      <c r="Q31" s="42">
        <f t="shared" si="5"/>
        <v>0</v>
      </c>
      <c r="R31" s="108">
        <v>0</v>
      </c>
      <c r="S31" s="110">
        <v>0</v>
      </c>
      <c r="T31" s="110">
        <f t="shared" si="6"/>
        <v>0</v>
      </c>
      <c r="U31" s="42">
        <f t="shared" si="7"/>
        <v>0</v>
      </c>
      <c r="V31" s="108">
        <v>0</v>
      </c>
      <c r="W31" s="110">
        <v>0</v>
      </c>
      <c r="X31" s="110">
        <f t="shared" si="8"/>
        <v>0</v>
      </c>
      <c r="Y31" s="42">
        <f t="shared" si="9"/>
        <v>0</v>
      </c>
      <c r="Z31" s="80">
        <v>5700323</v>
      </c>
      <c r="AA31" s="81">
        <v>939334</v>
      </c>
      <c r="AB31" s="81">
        <f t="shared" si="10"/>
        <v>6639657</v>
      </c>
      <c r="AC31" s="42">
        <f t="shared" si="11"/>
        <v>0</v>
      </c>
      <c r="AD31" s="80">
        <v>13028413</v>
      </c>
      <c r="AE31" s="81">
        <v>16461326</v>
      </c>
      <c r="AF31" s="81">
        <f t="shared" si="12"/>
        <v>29489739</v>
      </c>
      <c r="AG31" s="42">
        <f t="shared" si="13"/>
        <v>0.3672399970112452</v>
      </c>
      <c r="AH31" s="42">
        <f t="shared" si="14"/>
        <v>-0.7748485668184448</v>
      </c>
      <c r="AI31" s="14">
        <v>80301000</v>
      </c>
      <c r="AJ31" s="14">
        <v>80301000</v>
      </c>
      <c r="AK31" s="14">
        <v>29489739</v>
      </c>
      <c r="AL31" s="14"/>
    </row>
    <row r="32" spans="1:38" s="15" customFormat="1" ht="12.75">
      <c r="A32" s="31" t="s">
        <v>96</v>
      </c>
      <c r="B32" s="132" t="s">
        <v>284</v>
      </c>
      <c r="C32" s="41" t="s">
        <v>285</v>
      </c>
      <c r="D32" s="80">
        <v>0</v>
      </c>
      <c r="E32" s="81">
        <v>0</v>
      </c>
      <c r="F32" s="82">
        <f t="shared" si="0"/>
        <v>0</v>
      </c>
      <c r="G32" s="80">
        <v>0</v>
      </c>
      <c r="H32" s="81">
        <v>0</v>
      </c>
      <c r="I32" s="83">
        <f t="shared" si="1"/>
        <v>0</v>
      </c>
      <c r="J32" s="80">
        <v>6322462</v>
      </c>
      <c r="K32" s="81">
        <v>4117936</v>
      </c>
      <c r="L32" s="81">
        <f t="shared" si="2"/>
        <v>10440398</v>
      </c>
      <c r="M32" s="42">
        <f t="shared" si="3"/>
        <v>0</v>
      </c>
      <c r="N32" s="108">
        <v>0</v>
      </c>
      <c r="O32" s="109">
        <v>0</v>
      </c>
      <c r="P32" s="110">
        <f t="shared" si="4"/>
        <v>0</v>
      </c>
      <c r="Q32" s="42">
        <f t="shared" si="5"/>
        <v>0</v>
      </c>
      <c r="R32" s="108">
        <v>0</v>
      </c>
      <c r="S32" s="110">
        <v>0</v>
      </c>
      <c r="T32" s="110">
        <f t="shared" si="6"/>
        <v>0</v>
      </c>
      <c r="U32" s="42">
        <f t="shared" si="7"/>
        <v>0</v>
      </c>
      <c r="V32" s="108">
        <v>0</v>
      </c>
      <c r="W32" s="110">
        <v>0</v>
      </c>
      <c r="X32" s="110">
        <f t="shared" si="8"/>
        <v>0</v>
      </c>
      <c r="Y32" s="42">
        <f t="shared" si="9"/>
        <v>0</v>
      </c>
      <c r="Z32" s="80">
        <v>6322462</v>
      </c>
      <c r="AA32" s="81">
        <v>4117936</v>
      </c>
      <c r="AB32" s="81">
        <f t="shared" si="10"/>
        <v>10440398</v>
      </c>
      <c r="AC32" s="42">
        <f t="shared" si="11"/>
        <v>0</v>
      </c>
      <c r="AD32" s="80">
        <v>7596090</v>
      </c>
      <c r="AE32" s="81">
        <v>0</v>
      </c>
      <c r="AF32" s="81">
        <f t="shared" si="12"/>
        <v>7596090</v>
      </c>
      <c r="AG32" s="42">
        <f t="shared" si="13"/>
        <v>0</v>
      </c>
      <c r="AH32" s="42">
        <f t="shared" si="14"/>
        <v>0.3744436940583906</v>
      </c>
      <c r="AI32" s="14">
        <v>0</v>
      </c>
      <c r="AJ32" s="14">
        <v>53398724</v>
      </c>
      <c r="AK32" s="14">
        <v>7596090</v>
      </c>
      <c r="AL32" s="14"/>
    </row>
    <row r="33" spans="1:38" s="15" customFormat="1" ht="12.75">
      <c r="A33" s="31" t="s">
        <v>115</v>
      </c>
      <c r="B33" s="132" t="s">
        <v>286</v>
      </c>
      <c r="C33" s="41" t="s">
        <v>287</v>
      </c>
      <c r="D33" s="80">
        <v>0</v>
      </c>
      <c r="E33" s="81">
        <v>0</v>
      </c>
      <c r="F33" s="82">
        <f t="shared" si="0"/>
        <v>0</v>
      </c>
      <c r="G33" s="80">
        <v>0</v>
      </c>
      <c r="H33" s="81">
        <v>0</v>
      </c>
      <c r="I33" s="83">
        <f t="shared" si="1"/>
        <v>0</v>
      </c>
      <c r="J33" s="80">
        <v>52295723</v>
      </c>
      <c r="K33" s="81">
        <v>4429475</v>
      </c>
      <c r="L33" s="81">
        <f t="shared" si="2"/>
        <v>56725198</v>
      </c>
      <c r="M33" s="42">
        <f t="shared" si="3"/>
        <v>0</v>
      </c>
      <c r="N33" s="108">
        <v>0</v>
      </c>
      <c r="O33" s="109">
        <v>0</v>
      </c>
      <c r="P33" s="110">
        <f t="shared" si="4"/>
        <v>0</v>
      </c>
      <c r="Q33" s="42">
        <f t="shared" si="5"/>
        <v>0</v>
      </c>
      <c r="R33" s="108">
        <v>0</v>
      </c>
      <c r="S33" s="110">
        <v>0</v>
      </c>
      <c r="T33" s="110">
        <f t="shared" si="6"/>
        <v>0</v>
      </c>
      <c r="U33" s="42">
        <f t="shared" si="7"/>
        <v>0</v>
      </c>
      <c r="V33" s="108">
        <v>0</v>
      </c>
      <c r="W33" s="110">
        <v>0</v>
      </c>
      <c r="X33" s="110">
        <f t="shared" si="8"/>
        <v>0</v>
      </c>
      <c r="Y33" s="42">
        <f t="shared" si="9"/>
        <v>0</v>
      </c>
      <c r="Z33" s="80">
        <v>52295723</v>
      </c>
      <c r="AA33" s="81">
        <v>4429475</v>
      </c>
      <c r="AB33" s="81">
        <f t="shared" si="10"/>
        <v>56725198</v>
      </c>
      <c r="AC33" s="42">
        <f t="shared" si="11"/>
        <v>0</v>
      </c>
      <c r="AD33" s="80">
        <v>46280839</v>
      </c>
      <c r="AE33" s="81">
        <v>21391253</v>
      </c>
      <c r="AF33" s="81">
        <f t="shared" si="12"/>
        <v>67672092</v>
      </c>
      <c r="AG33" s="42">
        <f t="shared" si="13"/>
        <v>0</v>
      </c>
      <c r="AH33" s="42">
        <f t="shared" si="14"/>
        <v>-0.16176378883040887</v>
      </c>
      <c r="AI33" s="14">
        <v>0</v>
      </c>
      <c r="AJ33" s="14">
        <v>0</v>
      </c>
      <c r="AK33" s="14">
        <v>67672092</v>
      </c>
      <c r="AL33" s="14"/>
    </row>
    <row r="34" spans="1:38" s="60" customFormat="1" ht="12.75">
      <c r="A34" s="64"/>
      <c r="B34" s="65" t="s">
        <v>629</v>
      </c>
      <c r="C34" s="34"/>
      <c r="D34" s="84">
        <f>SUM(D28:D33)</f>
        <v>166580256</v>
      </c>
      <c r="E34" s="85">
        <f>SUM(E28:E33)</f>
        <v>0</v>
      </c>
      <c r="F34" s="93">
        <f t="shared" si="0"/>
        <v>166580256</v>
      </c>
      <c r="G34" s="84">
        <f>SUM(G28:G33)</f>
        <v>166580256</v>
      </c>
      <c r="H34" s="85">
        <f>SUM(H28:H33)</f>
        <v>0</v>
      </c>
      <c r="I34" s="86">
        <f t="shared" si="1"/>
        <v>166580256</v>
      </c>
      <c r="J34" s="84">
        <f>SUM(J28:J33)</f>
        <v>201250504</v>
      </c>
      <c r="K34" s="85">
        <f>SUM(K28:K33)</f>
        <v>36052451</v>
      </c>
      <c r="L34" s="85">
        <f t="shared" si="2"/>
        <v>237302955</v>
      </c>
      <c r="M34" s="46">
        <f t="shared" si="3"/>
        <v>1.424556311163311</v>
      </c>
      <c r="N34" s="114">
        <f>SUM(N28:N33)</f>
        <v>0</v>
      </c>
      <c r="O34" s="115">
        <f>SUM(O28:O33)</f>
        <v>0</v>
      </c>
      <c r="P34" s="116">
        <f t="shared" si="4"/>
        <v>0</v>
      </c>
      <c r="Q34" s="46">
        <f t="shared" si="5"/>
        <v>0</v>
      </c>
      <c r="R34" s="114">
        <f>SUM(R28:R33)</f>
        <v>0</v>
      </c>
      <c r="S34" s="116">
        <f>SUM(S28:S33)</f>
        <v>0</v>
      </c>
      <c r="T34" s="116">
        <f t="shared" si="6"/>
        <v>0</v>
      </c>
      <c r="U34" s="46">
        <f t="shared" si="7"/>
        <v>0</v>
      </c>
      <c r="V34" s="114">
        <f>SUM(V28:V33)</f>
        <v>0</v>
      </c>
      <c r="W34" s="116">
        <f>SUM(W28:W33)</f>
        <v>0</v>
      </c>
      <c r="X34" s="116">
        <f t="shared" si="8"/>
        <v>0</v>
      </c>
      <c r="Y34" s="46">
        <f t="shared" si="9"/>
        <v>0</v>
      </c>
      <c r="Z34" s="84">
        <f>SUM(Z28:Z33)</f>
        <v>201250504</v>
      </c>
      <c r="AA34" s="85">
        <f>SUM(AA28:AA33)</f>
        <v>36052451</v>
      </c>
      <c r="AB34" s="85">
        <f t="shared" si="10"/>
        <v>237302955</v>
      </c>
      <c r="AC34" s="46">
        <f t="shared" si="11"/>
        <v>1.424556311163311</v>
      </c>
      <c r="AD34" s="84">
        <f>SUM(AD28:AD33)</f>
        <v>171112987</v>
      </c>
      <c r="AE34" s="85">
        <f>SUM(AE28:AE33)</f>
        <v>50495315</v>
      </c>
      <c r="AF34" s="85">
        <f t="shared" si="12"/>
        <v>221608302</v>
      </c>
      <c r="AG34" s="46">
        <f t="shared" si="13"/>
        <v>0.508153910301817</v>
      </c>
      <c r="AH34" s="46">
        <f t="shared" si="14"/>
        <v>0.07082159313688519</v>
      </c>
      <c r="AI34" s="66">
        <f>SUM(AI28:AI33)</f>
        <v>436104687</v>
      </c>
      <c r="AJ34" s="66">
        <f>SUM(AJ28:AJ33)</f>
        <v>489503411</v>
      </c>
      <c r="AK34" s="66">
        <f>SUM(AK28:AK33)</f>
        <v>221608302</v>
      </c>
      <c r="AL34" s="66"/>
    </row>
    <row r="35" spans="1:38" s="15" customFormat="1" ht="12.75">
      <c r="A35" s="31" t="s">
        <v>96</v>
      </c>
      <c r="B35" s="132" t="s">
        <v>288</v>
      </c>
      <c r="C35" s="41" t="s">
        <v>289</v>
      </c>
      <c r="D35" s="80">
        <v>0</v>
      </c>
      <c r="E35" s="81">
        <v>0</v>
      </c>
      <c r="F35" s="82">
        <f t="shared" si="0"/>
        <v>0</v>
      </c>
      <c r="G35" s="80">
        <v>0</v>
      </c>
      <c r="H35" s="81">
        <v>0</v>
      </c>
      <c r="I35" s="83">
        <f t="shared" si="1"/>
        <v>0</v>
      </c>
      <c r="J35" s="80">
        <v>29602492</v>
      </c>
      <c r="K35" s="81">
        <v>382776</v>
      </c>
      <c r="L35" s="81">
        <f t="shared" si="2"/>
        <v>29985268</v>
      </c>
      <c r="M35" s="42">
        <f t="shared" si="3"/>
        <v>0</v>
      </c>
      <c r="N35" s="108">
        <v>0</v>
      </c>
      <c r="O35" s="109">
        <v>0</v>
      </c>
      <c r="P35" s="110">
        <f t="shared" si="4"/>
        <v>0</v>
      </c>
      <c r="Q35" s="42">
        <f t="shared" si="5"/>
        <v>0</v>
      </c>
      <c r="R35" s="108">
        <v>0</v>
      </c>
      <c r="S35" s="110">
        <v>0</v>
      </c>
      <c r="T35" s="110">
        <f t="shared" si="6"/>
        <v>0</v>
      </c>
      <c r="U35" s="42">
        <f t="shared" si="7"/>
        <v>0</v>
      </c>
      <c r="V35" s="108">
        <v>0</v>
      </c>
      <c r="W35" s="110">
        <v>0</v>
      </c>
      <c r="X35" s="110">
        <f t="shared" si="8"/>
        <v>0</v>
      </c>
      <c r="Y35" s="42">
        <f t="shared" si="9"/>
        <v>0</v>
      </c>
      <c r="Z35" s="80">
        <v>29602492</v>
      </c>
      <c r="AA35" s="81">
        <v>382776</v>
      </c>
      <c r="AB35" s="81">
        <f t="shared" si="10"/>
        <v>29985268</v>
      </c>
      <c r="AC35" s="42">
        <f t="shared" si="11"/>
        <v>0</v>
      </c>
      <c r="AD35" s="80">
        <v>30890898</v>
      </c>
      <c r="AE35" s="81">
        <v>1513622</v>
      </c>
      <c r="AF35" s="81">
        <f t="shared" si="12"/>
        <v>32404520</v>
      </c>
      <c r="AG35" s="42">
        <f t="shared" si="13"/>
        <v>0</v>
      </c>
      <c r="AH35" s="42">
        <f t="shared" si="14"/>
        <v>-0.07465785637312328</v>
      </c>
      <c r="AI35" s="14">
        <v>0</v>
      </c>
      <c r="AJ35" s="14">
        <v>0</v>
      </c>
      <c r="AK35" s="14">
        <v>32404520</v>
      </c>
      <c r="AL35" s="14"/>
    </row>
    <row r="36" spans="1:38" s="15" customFormat="1" ht="12.75">
      <c r="A36" s="31" t="s">
        <v>96</v>
      </c>
      <c r="B36" s="132" t="s">
        <v>290</v>
      </c>
      <c r="C36" s="41" t="s">
        <v>291</v>
      </c>
      <c r="D36" s="80">
        <v>45925770</v>
      </c>
      <c r="E36" s="81">
        <v>17477000</v>
      </c>
      <c r="F36" s="82">
        <f t="shared" si="0"/>
        <v>63402770</v>
      </c>
      <c r="G36" s="80">
        <v>45925770</v>
      </c>
      <c r="H36" s="81">
        <v>17477000</v>
      </c>
      <c r="I36" s="83">
        <f t="shared" si="1"/>
        <v>63402770</v>
      </c>
      <c r="J36" s="80">
        <v>7267902</v>
      </c>
      <c r="K36" s="81">
        <v>3245758</v>
      </c>
      <c r="L36" s="81">
        <f t="shared" si="2"/>
        <v>10513660</v>
      </c>
      <c r="M36" s="42">
        <f t="shared" si="3"/>
        <v>0.16582335440549364</v>
      </c>
      <c r="N36" s="108">
        <v>0</v>
      </c>
      <c r="O36" s="109">
        <v>0</v>
      </c>
      <c r="P36" s="110">
        <f t="shared" si="4"/>
        <v>0</v>
      </c>
      <c r="Q36" s="42">
        <f t="shared" si="5"/>
        <v>0</v>
      </c>
      <c r="R36" s="108">
        <v>0</v>
      </c>
      <c r="S36" s="110">
        <v>0</v>
      </c>
      <c r="T36" s="110">
        <f t="shared" si="6"/>
        <v>0</v>
      </c>
      <c r="U36" s="42">
        <f t="shared" si="7"/>
        <v>0</v>
      </c>
      <c r="V36" s="108">
        <v>0</v>
      </c>
      <c r="W36" s="110">
        <v>0</v>
      </c>
      <c r="X36" s="110">
        <f t="shared" si="8"/>
        <v>0</v>
      </c>
      <c r="Y36" s="42">
        <f t="shared" si="9"/>
        <v>0</v>
      </c>
      <c r="Z36" s="80">
        <v>7267902</v>
      </c>
      <c r="AA36" s="81">
        <v>3245758</v>
      </c>
      <c r="AB36" s="81">
        <f t="shared" si="10"/>
        <v>10513660</v>
      </c>
      <c r="AC36" s="42">
        <f t="shared" si="11"/>
        <v>0.16582335440549364</v>
      </c>
      <c r="AD36" s="80">
        <v>10141773</v>
      </c>
      <c r="AE36" s="81">
        <v>2766981</v>
      </c>
      <c r="AF36" s="81">
        <f t="shared" si="12"/>
        <v>12908754</v>
      </c>
      <c r="AG36" s="42">
        <f t="shared" si="13"/>
        <v>0.3286747319501963</v>
      </c>
      <c r="AH36" s="42">
        <f t="shared" si="14"/>
        <v>-0.18554029304454944</v>
      </c>
      <c r="AI36" s="14">
        <v>39275164</v>
      </c>
      <c r="AJ36" s="14">
        <v>39275164</v>
      </c>
      <c r="AK36" s="14">
        <v>12908754</v>
      </c>
      <c r="AL36" s="14"/>
    </row>
    <row r="37" spans="1:38" s="15" customFormat="1" ht="12.75">
      <c r="A37" s="31" t="s">
        <v>96</v>
      </c>
      <c r="B37" s="132" t="s">
        <v>292</v>
      </c>
      <c r="C37" s="41" t="s">
        <v>293</v>
      </c>
      <c r="D37" s="80">
        <v>34104095</v>
      </c>
      <c r="E37" s="81">
        <v>16404000</v>
      </c>
      <c r="F37" s="82">
        <f t="shared" si="0"/>
        <v>50508095</v>
      </c>
      <c r="G37" s="80">
        <v>34104095</v>
      </c>
      <c r="H37" s="81">
        <v>16404000</v>
      </c>
      <c r="I37" s="83">
        <f t="shared" si="1"/>
        <v>50508095</v>
      </c>
      <c r="J37" s="80">
        <v>5602452</v>
      </c>
      <c r="K37" s="81">
        <v>0</v>
      </c>
      <c r="L37" s="81">
        <f t="shared" si="2"/>
        <v>5602452</v>
      </c>
      <c r="M37" s="42">
        <f t="shared" si="3"/>
        <v>0.11092186311916931</v>
      </c>
      <c r="N37" s="108">
        <v>0</v>
      </c>
      <c r="O37" s="109">
        <v>0</v>
      </c>
      <c r="P37" s="110">
        <f t="shared" si="4"/>
        <v>0</v>
      </c>
      <c r="Q37" s="42">
        <f t="shared" si="5"/>
        <v>0</v>
      </c>
      <c r="R37" s="108">
        <v>0</v>
      </c>
      <c r="S37" s="110">
        <v>0</v>
      </c>
      <c r="T37" s="110">
        <f t="shared" si="6"/>
        <v>0</v>
      </c>
      <c r="U37" s="42">
        <f t="shared" si="7"/>
        <v>0</v>
      </c>
      <c r="V37" s="108">
        <v>0</v>
      </c>
      <c r="W37" s="110">
        <v>0</v>
      </c>
      <c r="X37" s="110">
        <f t="shared" si="8"/>
        <v>0</v>
      </c>
      <c r="Y37" s="42">
        <f t="shared" si="9"/>
        <v>0</v>
      </c>
      <c r="Z37" s="80">
        <v>5602452</v>
      </c>
      <c r="AA37" s="81">
        <v>0</v>
      </c>
      <c r="AB37" s="81">
        <f t="shared" si="10"/>
        <v>5602452</v>
      </c>
      <c r="AC37" s="42">
        <f t="shared" si="11"/>
        <v>0.11092186311916931</v>
      </c>
      <c r="AD37" s="80">
        <v>5602452</v>
      </c>
      <c r="AE37" s="81">
        <v>0</v>
      </c>
      <c r="AF37" s="81">
        <f t="shared" si="12"/>
        <v>5602452</v>
      </c>
      <c r="AG37" s="42">
        <f t="shared" si="13"/>
        <v>0</v>
      </c>
      <c r="AH37" s="42">
        <f t="shared" si="14"/>
        <v>0</v>
      </c>
      <c r="AI37" s="14">
        <v>0</v>
      </c>
      <c r="AJ37" s="14">
        <v>0</v>
      </c>
      <c r="AK37" s="14">
        <v>5602452</v>
      </c>
      <c r="AL37" s="14"/>
    </row>
    <row r="38" spans="1:38" s="15" customFormat="1" ht="12.75">
      <c r="A38" s="31" t="s">
        <v>96</v>
      </c>
      <c r="B38" s="132" t="s">
        <v>294</v>
      </c>
      <c r="C38" s="41" t="s">
        <v>295</v>
      </c>
      <c r="D38" s="80">
        <v>0</v>
      </c>
      <c r="E38" s="81">
        <v>0</v>
      </c>
      <c r="F38" s="82">
        <f t="shared" si="0"/>
        <v>0</v>
      </c>
      <c r="G38" s="80">
        <v>0</v>
      </c>
      <c r="H38" s="81">
        <v>0</v>
      </c>
      <c r="I38" s="83">
        <f t="shared" si="1"/>
        <v>0</v>
      </c>
      <c r="J38" s="80">
        <v>21433955</v>
      </c>
      <c r="K38" s="81">
        <v>4624170</v>
      </c>
      <c r="L38" s="81">
        <f t="shared" si="2"/>
        <v>26058125</v>
      </c>
      <c r="M38" s="42">
        <f t="shared" si="3"/>
        <v>0</v>
      </c>
      <c r="N38" s="108">
        <v>0</v>
      </c>
      <c r="O38" s="109">
        <v>0</v>
      </c>
      <c r="P38" s="110">
        <f t="shared" si="4"/>
        <v>0</v>
      </c>
      <c r="Q38" s="42">
        <f t="shared" si="5"/>
        <v>0</v>
      </c>
      <c r="R38" s="108">
        <v>0</v>
      </c>
      <c r="S38" s="110">
        <v>0</v>
      </c>
      <c r="T38" s="110">
        <f t="shared" si="6"/>
        <v>0</v>
      </c>
      <c r="U38" s="42">
        <f t="shared" si="7"/>
        <v>0</v>
      </c>
      <c r="V38" s="108">
        <v>0</v>
      </c>
      <c r="W38" s="110">
        <v>0</v>
      </c>
      <c r="X38" s="110">
        <f t="shared" si="8"/>
        <v>0</v>
      </c>
      <c r="Y38" s="42">
        <f t="shared" si="9"/>
        <v>0</v>
      </c>
      <c r="Z38" s="80">
        <v>21433955</v>
      </c>
      <c r="AA38" s="81">
        <v>4624170</v>
      </c>
      <c r="AB38" s="81">
        <f t="shared" si="10"/>
        <v>26058125</v>
      </c>
      <c r="AC38" s="42">
        <f t="shared" si="11"/>
        <v>0</v>
      </c>
      <c r="AD38" s="80">
        <v>14747946</v>
      </c>
      <c r="AE38" s="81">
        <v>6048572</v>
      </c>
      <c r="AF38" s="81">
        <f t="shared" si="12"/>
        <v>20796518</v>
      </c>
      <c r="AG38" s="42">
        <f t="shared" si="13"/>
        <v>0.3555932904726079</v>
      </c>
      <c r="AH38" s="42">
        <f t="shared" si="14"/>
        <v>0.25300422888100793</v>
      </c>
      <c r="AI38" s="14">
        <v>58484000</v>
      </c>
      <c r="AJ38" s="14">
        <v>58484000</v>
      </c>
      <c r="AK38" s="14">
        <v>20796518</v>
      </c>
      <c r="AL38" s="14"/>
    </row>
    <row r="39" spans="1:38" s="15" customFormat="1" ht="12.75">
      <c r="A39" s="31" t="s">
        <v>115</v>
      </c>
      <c r="B39" s="132" t="s">
        <v>296</v>
      </c>
      <c r="C39" s="41" t="s">
        <v>297</v>
      </c>
      <c r="D39" s="80">
        <v>170878084</v>
      </c>
      <c r="E39" s="81">
        <v>164981000</v>
      </c>
      <c r="F39" s="82">
        <f t="shared" si="0"/>
        <v>335859084</v>
      </c>
      <c r="G39" s="80">
        <v>170878084</v>
      </c>
      <c r="H39" s="81">
        <v>164981000</v>
      </c>
      <c r="I39" s="83">
        <f t="shared" si="1"/>
        <v>335859084</v>
      </c>
      <c r="J39" s="80">
        <v>13308916</v>
      </c>
      <c r="K39" s="81">
        <v>38981352</v>
      </c>
      <c r="L39" s="81">
        <f t="shared" si="2"/>
        <v>52290268</v>
      </c>
      <c r="M39" s="42">
        <f t="shared" si="3"/>
        <v>0.15569109335152</v>
      </c>
      <c r="N39" s="108">
        <v>0</v>
      </c>
      <c r="O39" s="109">
        <v>0</v>
      </c>
      <c r="P39" s="110">
        <f t="shared" si="4"/>
        <v>0</v>
      </c>
      <c r="Q39" s="42">
        <f t="shared" si="5"/>
        <v>0</v>
      </c>
      <c r="R39" s="108">
        <v>0</v>
      </c>
      <c r="S39" s="110">
        <v>0</v>
      </c>
      <c r="T39" s="110">
        <f t="shared" si="6"/>
        <v>0</v>
      </c>
      <c r="U39" s="42">
        <f t="shared" si="7"/>
        <v>0</v>
      </c>
      <c r="V39" s="108">
        <v>0</v>
      </c>
      <c r="W39" s="110">
        <v>0</v>
      </c>
      <c r="X39" s="110">
        <f t="shared" si="8"/>
        <v>0</v>
      </c>
      <c r="Y39" s="42">
        <f t="shared" si="9"/>
        <v>0</v>
      </c>
      <c r="Z39" s="80">
        <v>13308916</v>
      </c>
      <c r="AA39" s="81">
        <v>38981352</v>
      </c>
      <c r="AB39" s="81">
        <f t="shared" si="10"/>
        <v>52290268</v>
      </c>
      <c r="AC39" s="42">
        <f t="shared" si="11"/>
        <v>0.15569109335152</v>
      </c>
      <c r="AD39" s="80">
        <v>15982516</v>
      </c>
      <c r="AE39" s="81">
        <v>15951115</v>
      </c>
      <c r="AF39" s="81">
        <f t="shared" si="12"/>
        <v>31933631</v>
      </c>
      <c r="AG39" s="42">
        <f t="shared" si="13"/>
        <v>0.14196649473765638</v>
      </c>
      <c r="AH39" s="42">
        <f t="shared" si="14"/>
        <v>0.6374670327968655</v>
      </c>
      <c r="AI39" s="14">
        <v>224937800</v>
      </c>
      <c r="AJ39" s="14">
        <v>224937800</v>
      </c>
      <c r="AK39" s="14">
        <v>31933631</v>
      </c>
      <c r="AL39" s="14"/>
    </row>
    <row r="40" spans="1:38" s="60" customFormat="1" ht="12.75">
      <c r="A40" s="64"/>
      <c r="B40" s="65" t="s">
        <v>630</v>
      </c>
      <c r="C40" s="34"/>
      <c r="D40" s="84">
        <f>SUM(D35:D39)</f>
        <v>250907949</v>
      </c>
      <c r="E40" s="85">
        <f>SUM(E35:E39)</f>
        <v>198862000</v>
      </c>
      <c r="F40" s="86">
        <f t="shared" si="0"/>
        <v>449769949</v>
      </c>
      <c r="G40" s="84">
        <f>SUM(G35:G39)</f>
        <v>250907949</v>
      </c>
      <c r="H40" s="85">
        <f>SUM(H35:H39)</f>
        <v>198862000</v>
      </c>
      <c r="I40" s="86">
        <f t="shared" si="1"/>
        <v>449769949</v>
      </c>
      <c r="J40" s="84">
        <f>SUM(J35:J39)</f>
        <v>77215717</v>
      </c>
      <c r="K40" s="85">
        <f>SUM(K35:K39)</f>
        <v>47234056</v>
      </c>
      <c r="L40" s="85">
        <f t="shared" si="2"/>
        <v>124449773</v>
      </c>
      <c r="M40" s="46">
        <f t="shared" si="3"/>
        <v>0.276696505128225</v>
      </c>
      <c r="N40" s="114">
        <f>SUM(N35:N39)</f>
        <v>0</v>
      </c>
      <c r="O40" s="115">
        <f>SUM(O35:O39)</f>
        <v>0</v>
      </c>
      <c r="P40" s="116">
        <f t="shared" si="4"/>
        <v>0</v>
      </c>
      <c r="Q40" s="46">
        <f t="shared" si="5"/>
        <v>0</v>
      </c>
      <c r="R40" s="114">
        <f>SUM(R35:R39)</f>
        <v>0</v>
      </c>
      <c r="S40" s="116">
        <f>SUM(S35:S39)</f>
        <v>0</v>
      </c>
      <c r="T40" s="116">
        <f t="shared" si="6"/>
        <v>0</v>
      </c>
      <c r="U40" s="46">
        <f t="shared" si="7"/>
        <v>0</v>
      </c>
      <c r="V40" s="114">
        <f>SUM(V35:V39)</f>
        <v>0</v>
      </c>
      <c r="W40" s="116">
        <f>SUM(W35:W39)</f>
        <v>0</v>
      </c>
      <c r="X40" s="116">
        <f t="shared" si="8"/>
        <v>0</v>
      </c>
      <c r="Y40" s="46">
        <f t="shared" si="9"/>
        <v>0</v>
      </c>
      <c r="Z40" s="84">
        <f>SUM(Z35:Z39)</f>
        <v>77215717</v>
      </c>
      <c r="AA40" s="85">
        <f>SUM(AA35:AA39)</f>
        <v>47234056</v>
      </c>
      <c r="AB40" s="85">
        <f t="shared" si="10"/>
        <v>124449773</v>
      </c>
      <c r="AC40" s="46">
        <f t="shared" si="11"/>
        <v>0.276696505128225</v>
      </c>
      <c r="AD40" s="84">
        <f>SUM(AD35:AD39)</f>
        <v>77365585</v>
      </c>
      <c r="AE40" s="85">
        <f>SUM(AE35:AE39)</f>
        <v>26280290</v>
      </c>
      <c r="AF40" s="85">
        <f t="shared" si="12"/>
        <v>103645875</v>
      </c>
      <c r="AG40" s="46">
        <f t="shared" si="13"/>
        <v>0.3211863964112163</v>
      </c>
      <c r="AH40" s="46">
        <f t="shared" si="14"/>
        <v>0.20072094523781092</v>
      </c>
      <c r="AI40" s="66">
        <f>SUM(AI35:AI39)</f>
        <v>322696964</v>
      </c>
      <c r="AJ40" s="66">
        <f>SUM(AJ35:AJ39)</f>
        <v>322696964</v>
      </c>
      <c r="AK40" s="66">
        <f>SUM(AK35:AK39)</f>
        <v>103645875</v>
      </c>
      <c r="AL40" s="66"/>
    </row>
    <row r="41" spans="1:38" s="15" customFormat="1" ht="12.75">
      <c r="A41" s="31" t="s">
        <v>96</v>
      </c>
      <c r="B41" s="132" t="s">
        <v>79</v>
      </c>
      <c r="C41" s="41" t="s">
        <v>80</v>
      </c>
      <c r="D41" s="80">
        <v>887644885</v>
      </c>
      <c r="E41" s="81">
        <v>167260712</v>
      </c>
      <c r="F41" s="82">
        <f t="shared" si="0"/>
        <v>1054905597</v>
      </c>
      <c r="G41" s="80">
        <v>887644885</v>
      </c>
      <c r="H41" s="81">
        <v>167260712</v>
      </c>
      <c r="I41" s="83">
        <f t="shared" si="1"/>
        <v>1054905597</v>
      </c>
      <c r="J41" s="80">
        <v>209958370</v>
      </c>
      <c r="K41" s="81">
        <v>19298521</v>
      </c>
      <c r="L41" s="81">
        <f t="shared" si="2"/>
        <v>229256891</v>
      </c>
      <c r="M41" s="42">
        <f t="shared" si="3"/>
        <v>0.21732455648351254</v>
      </c>
      <c r="N41" s="108">
        <v>0</v>
      </c>
      <c r="O41" s="109">
        <v>0</v>
      </c>
      <c r="P41" s="110">
        <f t="shared" si="4"/>
        <v>0</v>
      </c>
      <c r="Q41" s="42">
        <f t="shared" si="5"/>
        <v>0</v>
      </c>
      <c r="R41" s="108">
        <v>0</v>
      </c>
      <c r="S41" s="110">
        <v>0</v>
      </c>
      <c r="T41" s="110">
        <f t="shared" si="6"/>
        <v>0</v>
      </c>
      <c r="U41" s="42">
        <f t="shared" si="7"/>
        <v>0</v>
      </c>
      <c r="V41" s="108">
        <v>0</v>
      </c>
      <c r="W41" s="110">
        <v>0</v>
      </c>
      <c r="X41" s="110">
        <f t="shared" si="8"/>
        <v>0</v>
      </c>
      <c r="Y41" s="42">
        <f t="shared" si="9"/>
        <v>0</v>
      </c>
      <c r="Z41" s="80">
        <v>209958370</v>
      </c>
      <c r="AA41" s="81">
        <v>19298521</v>
      </c>
      <c r="AB41" s="81">
        <f t="shared" si="10"/>
        <v>229256891</v>
      </c>
      <c r="AC41" s="42">
        <f t="shared" si="11"/>
        <v>0.21732455648351254</v>
      </c>
      <c r="AD41" s="80">
        <v>171703182</v>
      </c>
      <c r="AE41" s="81">
        <v>15411369</v>
      </c>
      <c r="AF41" s="81">
        <f t="shared" si="12"/>
        <v>187114551</v>
      </c>
      <c r="AG41" s="42">
        <f t="shared" si="13"/>
        <v>2.3317795908138517</v>
      </c>
      <c r="AH41" s="42">
        <f t="shared" si="14"/>
        <v>0.22522214213046432</v>
      </c>
      <c r="AI41" s="14">
        <v>80245385</v>
      </c>
      <c r="AJ41" s="14">
        <v>80245385</v>
      </c>
      <c r="AK41" s="14">
        <v>187114551</v>
      </c>
      <c r="AL41" s="14"/>
    </row>
    <row r="42" spans="1:38" s="15" customFormat="1" ht="12.75">
      <c r="A42" s="31" t="s">
        <v>96</v>
      </c>
      <c r="B42" s="132" t="s">
        <v>298</v>
      </c>
      <c r="C42" s="41" t="s">
        <v>299</v>
      </c>
      <c r="D42" s="80">
        <v>22006004</v>
      </c>
      <c r="E42" s="81">
        <v>18300</v>
      </c>
      <c r="F42" s="82">
        <f aca="true" t="shared" si="15" ref="F42:F73">$D42+$E42</f>
        <v>22024304</v>
      </c>
      <c r="G42" s="80">
        <v>22006004</v>
      </c>
      <c r="H42" s="81">
        <v>18300</v>
      </c>
      <c r="I42" s="83">
        <f aca="true" t="shared" si="16" ref="I42:I73">$G42+$H42</f>
        <v>22024304</v>
      </c>
      <c r="J42" s="80">
        <v>0</v>
      </c>
      <c r="K42" s="81">
        <v>0</v>
      </c>
      <c r="L42" s="81">
        <f aca="true" t="shared" si="17" ref="L42:L73">$J42+$K42</f>
        <v>0</v>
      </c>
      <c r="M42" s="42">
        <f aca="true" t="shared" si="18" ref="M42:M73">IF($F42=0,0,$L42/$F42)</f>
        <v>0</v>
      </c>
      <c r="N42" s="108">
        <v>0</v>
      </c>
      <c r="O42" s="109">
        <v>0</v>
      </c>
      <c r="P42" s="110">
        <f aca="true" t="shared" si="19" ref="P42:P73">$N42+$O42</f>
        <v>0</v>
      </c>
      <c r="Q42" s="42">
        <f aca="true" t="shared" si="20" ref="Q42:Q73">IF($I42=0,0,$P42/$I42)</f>
        <v>0</v>
      </c>
      <c r="R42" s="108">
        <v>0</v>
      </c>
      <c r="S42" s="110">
        <v>0</v>
      </c>
      <c r="T42" s="110">
        <f aca="true" t="shared" si="21" ref="T42:T73">$R42+$S42</f>
        <v>0</v>
      </c>
      <c r="U42" s="42">
        <f aca="true" t="shared" si="22" ref="U42:U73">IF($I42=0,0,$T42/$I42)</f>
        <v>0</v>
      </c>
      <c r="V42" s="108">
        <v>0</v>
      </c>
      <c r="W42" s="110">
        <v>0</v>
      </c>
      <c r="X42" s="110">
        <f aca="true" t="shared" si="23" ref="X42:X73">$V42+$W42</f>
        <v>0</v>
      </c>
      <c r="Y42" s="42">
        <f aca="true" t="shared" si="24" ref="Y42:Y73">IF($I42=0,0,$X42/$I42)</f>
        <v>0</v>
      </c>
      <c r="Z42" s="80">
        <v>0</v>
      </c>
      <c r="AA42" s="81">
        <v>0</v>
      </c>
      <c r="AB42" s="81">
        <f aca="true" t="shared" si="25" ref="AB42:AB73">$Z42+$AA42</f>
        <v>0</v>
      </c>
      <c r="AC42" s="42">
        <f aca="true" t="shared" si="26" ref="AC42:AC73">IF($F42=0,0,$AB42/$F42)</f>
        <v>0</v>
      </c>
      <c r="AD42" s="80">
        <v>4732826</v>
      </c>
      <c r="AE42" s="81">
        <v>0</v>
      </c>
      <c r="AF42" s="81">
        <f aca="true" t="shared" si="27" ref="AF42:AF73">$AD42+$AE42</f>
        <v>4732826</v>
      </c>
      <c r="AG42" s="42">
        <f aca="true" t="shared" si="28" ref="AG42:AG73">IF($AI42=0,0,$AK42/$AI42)</f>
        <v>0.2124553414394632</v>
      </c>
      <c r="AH42" s="42">
        <f aca="true" t="shared" si="29" ref="AH42:AH73">IF($AF42=0,0,$L42/$AF42-1)</f>
        <v>-1</v>
      </c>
      <c r="AI42" s="14">
        <v>22276804</v>
      </c>
      <c r="AJ42" s="14">
        <v>22276804</v>
      </c>
      <c r="AK42" s="14">
        <v>4732826</v>
      </c>
      <c r="AL42" s="14"/>
    </row>
    <row r="43" spans="1:38" s="15" customFormat="1" ht="12.75">
      <c r="A43" s="31" t="s">
        <v>96</v>
      </c>
      <c r="B43" s="132" t="s">
        <v>300</v>
      </c>
      <c r="C43" s="41" t="s">
        <v>301</v>
      </c>
      <c r="D43" s="80">
        <v>0</v>
      </c>
      <c r="E43" s="81">
        <v>0</v>
      </c>
      <c r="F43" s="82">
        <f t="shared" si="15"/>
        <v>0</v>
      </c>
      <c r="G43" s="80">
        <v>0</v>
      </c>
      <c r="H43" s="81">
        <v>0</v>
      </c>
      <c r="I43" s="83">
        <f t="shared" si="16"/>
        <v>0</v>
      </c>
      <c r="J43" s="80">
        <v>6464418</v>
      </c>
      <c r="K43" s="81">
        <v>2607464</v>
      </c>
      <c r="L43" s="81">
        <f t="shared" si="17"/>
        <v>9071882</v>
      </c>
      <c r="M43" s="42">
        <f t="shared" si="18"/>
        <v>0</v>
      </c>
      <c r="N43" s="108">
        <v>0</v>
      </c>
      <c r="O43" s="109">
        <v>0</v>
      </c>
      <c r="P43" s="110">
        <f t="shared" si="19"/>
        <v>0</v>
      </c>
      <c r="Q43" s="42">
        <f t="shared" si="20"/>
        <v>0</v>
      </c>
      <c r="R43" s="108">
        <v>0</v>
      </c>
      <c r="S43" s="110">
        <v>0</v>
      </c>
      <c r="T43" s="110">
        <f t="shared" si="21"/>
        <v>0</v>
      </c>
      <c r="U43" s="42">
        <f t="shared" si="22"/>
        <v>0</v>
      </c>
      <c r="V43" s="108">
        <v>0</v>
      </c>
      <c r="W43" s="110">
        <v>0</v>
      </c>
      <c r="X43" s="110">
        <f t="shared" si="23"/>
        <v>0</v>
      </c>
      <c r="Y43" s="42">
        <f t="shared" si="24"/>
        <v>0</v>
      </c>
      <c r="Z43" s="80">
        <v>6464418</v>
      </c>
      <c r="AA43" s="81">
        <v>2607464</v>
      </c>
      <c r="AB43" s="81">
        <f t="shared" si="25"/>
        <v>9071882</v>
      </c>
      <c r="AC43" s="42">
        <f t="shared" si="26"/>
        <v>0</v>
      </c>
      <c r="AD43" s="80">
        <v>6625501</v>
      </c>
      <c r="AE43" s="81">
        <v>2429922</v>
      </c>
      <c r="AF43" s="81">
        <f t="shared" si="27"/>
        <v>9055423</v>
      </c>
      <c r="AG43" s="42">
        <f t="shared" si="28"/>
        <v>0.18159652972909168</v>
      </c>
      <c r="AH43" s="42">
        <f t="shared" si="29"/>
        <v>0.0018175848880830348</v>
      </c>
      <c r="AI43" s="14">
        <v>49865617</v>
      </c>
      <c r="AJ43" s="14">
        <v>49865617</v>
      </c>
      <c r="AK43" s="14">
        <v>9055423</v>
      </c>
      <c r="AL43" s="14"/>
    </row>
    <row r="44" spans="1:38" s="15" customFormat="1" ht="12.75">
      <c r="A44" s="31" t="s">
        <v>115</v>
      </c>
      <c r="B44" s="132" t="s">
        <v>302</v>
      </c>
      <c r="C44" s="41" t="s">
        <v>303</v>
      </c>
      <c r="D44" s="80">
        <v>0</v>
      </c>
      <c r="E44" s="81">
        <v>87513000</v>
      </c>
      <c r="F44" s="82">
        <f t="shared" si="15"/>
        <v>87513000</v>
      </c>
      <c r="G44" s="80">
        <v>0</v>
      </c>
      <c r="H44" s="81">
        <v>87513000</v>
      </c>
      <c r="I44" s="83">
        <f t="shared" si="16"/>
        <v>87513000</v>
      </c>
      <c r="J44" s="80">
        <v>26007884</v>
      </c>
      <c r="K44" s="81">
        <v>7836103</v>
      </c>
      <c r="L44" s="81">
        <f t="shared" si="17"/>
        <v>33843987</v>
      </c>
      <c r="M44" s="42">
        <f t="shared" si="18"/>
        <v>0.38673096568509824</v>
      </c>
      <c r="N44" s="108">
        <v>0</v>
      </c>
      <c r="O44" s="109">
        <v>0</v>
      </c>
      <c r="P44" s="110">
        <f t="shared" si="19"/>
        <v>0</v>
      </c>
      <c r="Q44" s="42">
        <f t="shared" si="20"/>
        <v>0</v>
      </c>
      <c r="R44" s="108">
        <v>0</v>
      </c>
      <c r="S44" s="110">
        <v>0</v>
      </c>
      <c r="T44" s="110">
        <f t="shared" si="21"/>
        <v>0</v>
      </c>
      <c r="U44" s="42">
        <f t="shared" si="22"/>
        <v>0</v>
      </c>
      <c r="V44" s="108">
        <v>0</v>
      </c>
      <c r="W44" s="110">
        <v>0</v>
      </c>
      <c r="X44" s="110">
        <f t="shared" si="23"/>
        <v>0</v>
      </c>
      <c r="Y44" s="42">
        <f t="shared" si="24"/>
        <v>0</v>
      </c>
      <c r="Z44" s="80">
        <v>26007884</v>
      </c>
      <c r="AA44" s="81">
        <v>7836103</v>
      </c>
      <c r="AB44" s="81">
        <f t="shared" si="25"/>
        <v>33843987</v>
      </c>
      <c r="AC44" s="42">
        <f t="shared" si="26"/>
        <v>0.38673096568509824</v>
      </c>
      <c r="AD44" s="80">
        <v>8616685</v>
      </c>
      <c r="AE44" s="81">
        <v>2873018</v>
      </c>
      <c r="AF44" s="81">
        <f t="shared" si="27"/>
        <v>11489703</v>
      </c>
      <c r="AG44" s="42">
        <f t="shared" si="28"/>
        <v>0.08891869173774251</v>
      </c>
      <c r="AH44" s="42">
        <f t="shared" si="29"/>
        <v>1.9455928495279644</v>
      </c>
      <c r="AI44" s="14">
        <v>129215835</v>
      </c>
      <c r="AJ44" s="14">
        <v>129215835</v>
      </c>
      <c r="AK44" s="14">
        <v>11489703</v>
      </c>
      <c r="AL44" s="14"/>
    </row>
    <row r="45" spans="1:38" s="60" customFormat="1" ht="12.75">
      <c r="A45" s="64"/>
      <c r="B45" s="65" t="s">
        <v>631</v>
      </c>
      <c r="C45" s="34"/>
      <c r="D45" s="84">
        <f>SUM(D41:D44)</f>
        <v>909650889</v>
      </c>
      <c r="E45" s="85">
        <f>SUM(E41:E44)</f>
        <v>254792012</v>
      </c>
      <c r="F45" s="93">
        <f t="shared" si="15"/>
        <v>1164442901</v>
      </c>
      <c r="G45" s="84">
        <f>SUM(G41:G44)</f>
        <v>909650889</v>
      </c>
      <c r="H45" s="85">
        <f>SUM(H41:H44)</f>
        <v>254792012</v>
      </c>
      <c r="I45" s="86">
        <f t="shared" si="16"/>
        <v>1164442901</v>
      </c>
      <c r="J45" s="84">
        <f>SUM(J41:J44)</f>
        <v>242430672</v>
      </c>
      <c r="K45" s="85">
        <f>SUM(K41:K44)</f>
        <v>29742088</v>
      </c>
      <c r="L45" s="85">
        <f t="shared" si="17"/>
        <v>272172760</v>
      </c>
      <c r="M45" s="46">
        <f t="shared" si="18"/>
        <v>0.23373645866728504</v>
      </c>
      <c r="N45" s="114">
        <f>SUM(N41:N44)</f>
        <v>0</v>
      </c>
      <c r="O45" s="115">
        <f>SUM(O41:O44)</f>
        <v>0</v>
      </c>
      <c r="P45" s="116">
        <f t="shared" si="19"/>
        <v>0</v>
      </c>
      <c r="Q45" s="46">
        <f t="shared" si="20"/>
        <v>0</v>
      </c>
      <c r="R45" s="114">
        <f>SUM(R41:R44)</f>
        <v>0</v>
      </c>
      <c r="S45" s="116">
        <f>SUM(S41:S44)</f>
        <v>0</v>
      </c>
      <c r="T45" s="116">
        <f t="shared" si="21"/>
        <v>0</v>
      </c>
      <c r="U45" s="46">
        <f t="shared" si="22"/>
        <v>0</v>
      </c>
      <c r="V45" s="114">
        <f>SUM(V41:V44)</f>
        <v>0</v>
      </c>
      <c r="W45" s="116">
        <f>SUM(W41:W44)</f>
        <v>0</v>
      </c>
      <c r="X45" s="116">
        <f t="shared" si="23"/>
        <v>0</v>
      </c>
      <c r="Y45" s="46">
        <f t="shared" si="24"/>
        <v>0</v>
      </c>
      <c r="Z45" s="84">
        <f>SUM(Z41:Z44)</f>
        <v>242430672</v>
      </c>
      <c r="AA45" s="85">
        <f>SUM(AA41:AA44)</f>
        <v>29742088</v>
      </c>
      <c r="AB45" s="85">
        <f t="shared" si="25"/>
        <v>272172760</v>
      </c>
      <c r="AC45" s="46">
        <f t="shared" si="26"/>
        <v>0.23373645866728504</v>
      </c>
      <c r="AD45" s="84">
        <f>SUM(AD41:AD44)</f>
        <v>191678194</v>
      </c>
      <c r="AE45" s="85">
        <f>SUM(AE41:AE44)</f>
        <v>20714309</v>
      </c>
      <c r="AF45" s="85">
        <f t="shared" si="27"/>
        <v>212392503</v>
      </c>
      <c r="AG45" s="46">
        <f t="shared" si="28"/>
        <v>0.7542249888736346</v>
      </c>
      <c r="AH45" s="46">
        <f t="shared" si="29"/>
        <v>0.2814612387707489</v>
      </c>
      <c r="AI45" s="66">
        <f>SUM(AI41:AI44)</f>
        <v>281603641</v>
      </c>
      <c r="AJ45" s="66">
        <f>SUM(AJ41:AJ44)</f>
        <v>281603641</v>
      </c>
      <c r="AK45" s="66">
        <f>SUM(AK41:AK44)</f>
        <v>212392503</v>
      </c>
      <c r="AL45" s="66"/>
    </row>
    <row r="46" spans="1:38" s="15" customFormat="1" ht="12.75">
      <c r="A46" s="31" t="s">
        <v>96</v>
      </c>
      <c r="B46" s="132" t="s">
        <v>304</v>
      </c>
      <c r="C46" s="41" t="s">
        <v>305</v>
      </c>
      <c r="D46" s="80">
        <v>0</v>
      </c>
      <c r="E46" s="81">
        <v>17358000</v>
      </c>
      <c r="F46" s="83">
        <f t="shared" si="15"/>
        <v>17358000</v>
      </c>
      <c r="G46" s="80">
        <v>0</v>
      </c>
      <c r="H46" s="81">
        <v>17358000</v>
      </c>
      <c r="I46" s="83">
        <f t="shared" si="16"/>
        <v>17358000</v>
      </c>
      <c r="J46" s="80">
        <v>0</v>
      </c>
      <c r="K46" s="81">
        <v>0</v>
      </c>
      <c r="L46" s="81">
        <f t="shared" si="17"/>
        <v>0</v>
      </c>
      <c r="M46" s="42">
        <f t="shared" si="18"/>
        <v>0</v>
      </c>
      <c r="N46" s="108">
        <v>0</v>
      </c>
      <c r="O46" s="109">
        <v>0</v>
      </c>
      <c r="P46" s="110">
        <f t="shared" si="19"/>
        <v>0</v>
      </c>
      <c r="Q46" s="42">
        <f t="shared" si="20"/>
        <v>0</v>
      </c>
      <c r="R46" s="108">
        <v>0</v>
      </c>
      <c r="S46" s="110">
        <v>0</v>
      </c>
      <c r="T46" s="110">
        <f t="shared" si="21"/>
        <v>0</v>
      </c>
      <c r="U46" s="42">
        <f t="shared" si="22"/>
        <v>0</v>
      </c>
      <c r="V46" s="108">
        <v>0</v>
      </c>
      <c r="W46" s="110">
        <v>0</v>
      </c>
      <c r="X46" s="110">
        <f t="shared" si="23"/>
        <v>0</v>
      </c>
      <c r="Y46" s="42">
        <f t="shared" si="24"/>
        <v>0</v>
      </c>
      <c r="Z46" s="80">
        <v>0</v>
      </c>
      <c r="AA46" s="81">
        <v>0</v>
      </c>
      <c r="AB46" s="81">
        <f t="shared" si="25"/>
        <v>0</v>
      </c>
      <c r="AC46" s="42">
        <f t="shared" si="26"/>
        <v>0</v>
      </c>
      <c r="AD46" s="80">
        <v>10378411</v>
      </c>
      <c r="AE46" s="81">
        <v>0</v>
      </c>
      <c r="AF46" s="81">
        <f t="shared" si="27"/>
        <v>10378411</v>
      </c>
      <c r="AG46" s="42">
        <f t="shared" si="28"/>
        <v>0.21867988740517785</v>
      </c>
      <c r="AH46" s="42">
        <f t="shared" si="29"/>
        <v>-1</v>
      </c>
      <c r="AI46" s="14">
        <v>47459376</v>
      </c>
      <c r="AJ46" s="14">
        <v>47459376</v>
      </c>
      <c r="AK46" s="14">
        <v>10378411</v>
      </c>
      <c r="AL46" s="14"/>
    </row>
    <row r="47" spans="1:38" s="15" customFormat="1" ht="12.75">
      <c r="A47" s="31" t="s">
        <v>96</v>
      </c>
      <c r="B47" s="132" t="s">
        <v>306</v>
      </c>
      <c r="C47" s="41" t="s">
        <v>307</v>
      </c>
      <c r="D47" s="80">
        <v>66281551</v>
      </c>
      <c r="E47" s="81">
        <v>21793000</v>
      </c>
      <c r="F47" s="82">
        <f t="shared" si="15"/>
        <v>88074551</v>
      </c>
      <c r="G47" s="80">
        <v>66281551</v>
      </c>
      <c r="H47" s="81">
        <v>21793000</v>
      </c>
      <c r="I47" s="83">
        <f t="shared" si="16"/>
        <v>88074551</v>
      </c>
      <c r="J47" s="80">
        <v>14459609</v>
      </c>
      <c r="K47" s="81">
        <v>3056780</v>
      </c>
      <c r="L47" s="81">
        <f t="shared" si="17"/>
        <v>17516389</v>
      </c>
      <c r="M47" s="42">
        <f t="shared" si="18"/>
        <v>0.1988813885636499</v>
      </c>
      <c r="N47" s="108">
        <v>0</v>
      </c>
      <c r="O47" s="109">
        <v>0</v>
      </c>
      <c r="P47" s="110">
        <f t="shared" si="19"/>
        <v>0</v>
      </c>
      <c r="Q47" s="42">
        <f t="shared" si="20"/>
        <v>0</v>
      </c>
      <c r="R47" s="108">
        <v>0</v>
      </c>
      <c r="S47" s="110">
        <v>0</v>
      </c>
      <c r="T47" s="110">
        <f t="shared" si="21"/>
        <v>0</v>
      </c>
      <c r="U47" s="42">
        <f t="shared" si="22"/>
        <v>0</v>
      </c>
      <c r="V47" s="108">
        <v>0</v>
      </c>
      <c r="W47" s="110">
        <v>0</v>
      </c>
      <c r="X47" s="110">
        <f t="shared" si="23"/>
        <v>0</v>
      </c>
      <c r="Y47" s="42">
        <f t="shared" si="24"/>
        <v>0</v>
      </c>
      <c r="Z47" s="80">
        <v>14459609</v>
      </c>
      <c r="AA47" s="81">
        <v>3056780</v>
      </c>
      <c r="AB47" s="81">
        <f t="shared" si="25"/>
        <v>17516389</v>
      </c>
      <c r="AC47" s="42">
        <f t="shared" si="26"/>
        <v>0.1988813885636499</v>
      </c>
      <c r="AD47" s="80">
        <v>22478931</v>
      </c>
      <c r="AE47" s="81">
        <v>1360183</v>
      </c>
      <c r="AF47" s="81">
        <f t="shared" si="27"/>
        <v>23839114</v>
      </c>
      <c r="AG47" s="42">
        <f t="shared" si="28"/>
        <v>0.21163428882012925</v>
      </c>
      <c r="AH47" s="42">
        <f t="shared" si="29"/>
        <v>-0.26522483176178446</v>
      </c>
      <c r="AI47" s="14">
        <v>112642966</v>
      </c>
      <c r="AJ47" s="14">
        <v>67359353</v>
      </c>
      <c r="AK47" s="14">
        <v>23839114</v>
      </c>
      <c r="AL47" s="14"/>
    </row>
    <row r="48" spans="1:38" s="15" customFormat="1" ht="12.75">
      <c r="A48" s="31" t="s">
        <v>96</v>
      </c>
      <c r="B48" s="132" t="s">
        <v>308</v>
      </c>
      <c r="C48" s="41" t="s">
        <v>309</v>
      </c>
      <c r="D48" s="80">
        <v>236559090</v>
      </c>
      <c r="E48" s="81">
        <v>88976000</v>
      </c>
      <c r="F48" s="82">
        <f t="shared" si="15"/>
        <v>325535090</v>
      </c>
      <c r="G48" s="80">
        <v>236559090</v>
      </c>
      <c r="H48" s="81">
        <v>88976000</v>
      </c>
      <c r="I48" s="83">
        <f t="shared" si="16"/>
        <v>325535090</v>
      </c>
      <c r="J48" s="80">
        <v>51786732</v>
      </c>
      <c r="K48" s="81">
        <v>4697902</v>
      </c>
      <c r="L48" s="81">
        <f t="shared" si="17"/>
        <v>56484634</v>
      </c>
      <c r="M48" s="42">
        <f t="shared" si="18"/>
        <v>0.17351319638076498</v>
      </c>
      <c r="N48" s="108">
        <v>0</v>
      </c>
      <c r="O48" s="109">
        <v>0</v>
      </c>
      <c r="P48" s="110">
        <f t="shared" si="19"/>
        <v>0</v>
      </c>
      <c r="Q48" s="42">
        <f t="shared" si="20"/>
        <v>0</v>
      </c>
      <c r="R48" s="108">
        <v>0</v>
      </c>
      <c r="S48" s="110">
        <v>0</v>
      </c>
      <c r="T48" s="110">
        <f t="shared" si="21"/>
        <v>0</v>
      </c>
      <c r="U48" s="42">
        <f t="shared" si="22"/>
        <v>0</v>
      </c>
      <c r="V48" s="108">
        <v>0</v>
      </c>
      <c r="W48" s="110">
        <v>0</v>
      </c>
      <c r="X48" s="110">
        <f t="shared" si="23"/>
        <v>0</v>
      </c>
      <c r="Y48" s="42">
        <f t="shared" si="24"/>
        <v>0</v>
      </c>
      <c r="Z48" s="80">
        <v>51786732</v>
      </c>
      <c r="AA48" s="81">
        <v>4697902</v>
      </c>
      <c r="AB48" s="81">
        <f t="shared" si="25"/>
        <v>56484634</v>
      </c>
      <c r="AC48" s="42">
        <f t="shared" si="26"/>
        <v>0.17351319638076498</v>
      </c>
      <c r="AD48" s="80">
        <v>35541069</v>
      </c>
      <c r="AE48" s="81">
        <v>12344366</v>
      </c>
      <c r="AF48" s="81">
        <f t="shared" si="27"/>
        <v>47885435</v>
      </c>
      <c r="AG48" s="42">
        <f t="shared" si="28"/>
        <v>0.12642203632160684</v>
      </c>
      <c r="AH48" s="42">
        <f t="shared" si="29"/>
        <v>0.17957859211261207</v>
      </c>
      <c r="AI48" s="14">
        <v>378774432</v>
      </c>
      <c r="AJ48" s="14">
        <v>378774432</v>
      </c>
      <c r="AK48" s="14">
        <v>47885435</v>
      </c>
      <c r="AL48" s="14"/>
    </row>
    <row r="49" spans="1:38" s="15" customFormat="1" ht="12.75">
      <c r="A49" s="31" t="s">
        <v>96</v>
      </c>
      <c r="B49" s="132" t="s">
        <v>310</v>
      </c>
      <c r="C49" s="41" t="s">
        <v>311</v>
      </c>
      <c r="D49" s="80">
        <v>0</v>
      </c>
      <c r="E49" s="81">
        <v>15669382</v>
      </c>
      <c r="F49" s="82">
        <f t="shared" si="15"/>
        <v>15669382</v>
      </c>
      <c r="G49" s="80">
        <v>0</v>
      </c>
      <c r="H49" s="81">
        <v>15669382</v>
      </c>
      <c r="I49" s="83">
        <f t="shared" si="16"/>
        <v>15669382</v>
      </c>
      <c r="J49" s="80">
        <v>3385884</v>
      </c>
      <c r="K49" s="81">
        <v>2851134</v>
      </c>
      <c r="L49" s="81">
        <f t="shared" si="17"/>
        <v>6237018</v>
      </c>
      <c r="M49" s="42">
        <f t="shared" si="18"/>
        <v>0.3980385442131668</v>
      </c>
      <c r="N49" s="108">
        <v>0</v>
      </c>
      <c r="O49" s="109">
        <v>0</v>
      </c>
      <c r="P49" s="110">
        <f t="shared" si="19"/>
        <v>0</v>
      </c>
      <c r="Q49" s="42">
        <f t="shared" si="20"/>
        <v>0</v>
      </c>
      <c r="R49" s="108">
        <v>0</v>
      </c>
      <c r="S49" s="110">
        <v>0</v>
      </c>
      <c r="T49" s="110">
        <f t="shared" si="21"/>
        <v>0</v>
      </c>
      <c r="U49" s="42">
        <f t="shared" si="22"/>
        <v>0</v>
      </c>
      <c r="V49" s="108">
        <v>0</v>
      </c>
      <c r="W49" s="110">
        <v>0</v>
      </c>
      <c r="X49" s="110">
        <f t="shared" si="23"/>
        <v>0</v>
      </c>
      <c r="Y49" s="42">
        <f t="shared" si="24"/>
        <v>0</v>
      </c>
      <c r="Z49" s="80">
        <v>3385884</v>
      </c>
      <c r="AA49" s="81">
        <v>2851134</v>
      </c>
      <c r="AB49" s="81">
        <f t="shared" si="25"/>
        <v>6237018</v>
      </c>
      <c r="AC49" s="42">
        <f t="shared" si="26"/>
        <v>0.3980385442131668</v>
      </c>
      <c r="AD49" s="80">
        <v>7475670</v>
      </c>
      <c r="AE49" s="81">
        <v>4027579</v>
      </c>
      <c r="AF49" s="81">
        <f t="shared" si="27"/>
        <v>11503249</v>
      </c>
      <c r="AG49" s="42">
        <f t="shared" si="28"/>
        <v>0.22545281510739096</v>
      </c>
      <c r="AH49" s="42">
        <f t="shared" si="29"/>
        <v>-0.45780379091159373</v>
      </c>
      <c r="AI49" s="14">
        <v>51022867</v>
      </c>
      <c r="AJ49" s="14">
        <v>51022867</v>
      </c>
      <c r="AK49" s="14">
        <v>11503249</v>
      </c>
      <c r="AL49" s="14"/>
    </row>
    <row r="50" spans="1:38" s="15" customFormat="1" ht="12.75">
      <c r="A50" s="31" t="s">
        <v>96</v>
      </c>
      <c r="B50" s="132" t="s">
        <v>312</v>
      </c>
      <c r="C50" s="41" t="s">
        <v>313</v>
      </c>
      <c r="D50" s="80">
        <v>108721033</v>
      </c>
      <c r="E50" s="81">
        <v>17884700</v>
      </c>
      <c r="F50" s="82">
        <f t="shared" si="15"/>
        <v>126605733</v>
      </c>
      <c r="G50" s="80">
        <v>108721033</v>
      </c>
      <c r="H50" s="81">
        <v>17884700</v>
      </c>
      <c r="I50" s="83">
        <f t="shared" si="16"/>
        <v>126605733</v>
      </c>
      <c r="J50" s="80">
        <v>25682671</v>
      </c>
      <c r="K50" s="81">
        <v>1581434</v>
      </c>
      <c r="L50" s="81">
        <f t="shared" si="17"/>
        <v>27264105</v>
      </c>
      <c r="M50" s="42">
        <f t="shared" si="18"/>
        <v>0.215346527791123</v>
      </c>
      <c r="N50" s="108">
        <v>0</v>
      </c>
      <c r="O50" s="109">
        <v>0</v>
      </c>
      <c r="P50" s="110">
        <f t="shared" si="19"/>
        <v>0</v>
      </c>
      <c r="Q50" s="42">
        <f t="shared" si="20"/>
        <v>0</v>
      </c>
      <c r="R50" s="108">
        <v>0</v>
      </c>
      <c r="S50" s="110">
        <v>0</v>
      </c>
      <c r="T50" s="110">
        <f t="shared" si="21"/>
        <v>0</v>
      </c>
      <c r="U50" s="42">
        <f t="shared" si="22"/>
        <v>0</v>
      </c>
      <c r="V50" s="108">
        <v>0</v>
      </c>
      <c r="W50" s="110">
        <v>0</v>
      </c>
      <c r="X50" s="110">
        <f t="shared" si="23"/>
        <v>0</v>
      </c>
      <c r="Y50" s="42">
        <f t="shared" si="24"/>
        <v>0</v>
      </c>
      <c r="Z50" s="80">
        <v>25682671</v>
      </c>
      <c r="AA50" s="81">
        <v>1581434</v>
      </c>
      <c r="AB50" s="81">
        <f t="shared" si="25"/>
        <v>27264105</v>
      </c>
      <c r="AC50" s="42">
        <f t="shared" si="26"/>
        <v>0.215346527791123</v>
      </c>
      <c r="AD50" s="80">
        <v>20260689</v>
      </c>
      <c r="AE50" s="81">
        <v>1541231</v>
      </c>
      <c r="AF50" s="81">
        <f t="shared" si="27"/>
        <v>21801920</v>
      </c>
      <c r="AG50" s="42">
        <f t="shared" si="28"/>
        <v>0</v>
      </c>
      <c r="AH50" s="42">
        <f t="shared" si="29"/>
        <v>0.25053687932072033</v>
      </c>
      <c r="AI50" s="14">
        <v>0</v>
      </c>
      <c r="AJ50" s="14">
        <v>0</v>
      </c>
      <c r="AK50" s="14">
        <v>21801920</v>
      </c>
      <c r="AL50" s="14"/>
    </row>
    <row r="51" spans="1:38" s="15" customFormat="1" ht="12.75">
      <c r="A51" s="31" t="s">
        <v>115</v>
      </c>
      <c r="B51" s="132" t="s">
        <v>314</v>
      </c>
      <c r="C51" s="41" t="s">
        <v>315</v>
      </c>
      <c r="D51" s="80">
        <v>240273520</v>
      </c>
      <c r="E51" s="81">
        <v>196957650</v>
      </c>
      <c r="F51" s="82">
        <f t="shared" si="15"/>
        <v>437231170</v>
      </c>
      <c r="G51" s="80">
        <v>240273520</v>
      </c>
      <c r="H51" s="81">
        <v>196957650</v>
      </c>
      <c r="I51" s="83">
        <f t="shared" si="16"/>
        <v>437231170</v>
      </c>
      <c r="J51" s="80">
        <v>345542135</v>
      </c>
      <c r="K51" s="81">
        <v>22648698</v>
      </c>
      <c r="L51" s="81">
        <f t="shared" si="17"/>
        <v>368190833</v>
      </c>
      <c r="M51" s="42">
        <f t="shared" si="18"/>
        <v>0.8420964886835492</v>
      </c>
      <c r="N51" s="108">
        <v>0</v>
      </c>
      <c r="O51" s="109">
        <v>0</v>
      </c>
      <c r="P51" s="110">
        <f t="shared" si="19"/>
        <v>0</v>
      </c>
      <c r="Q51" s="42">
        <f t="shared" si="20"/>
        <v>0</v>
      </c>
      <c r="R51" s="108">
        <v>0</v>
      </c>
      <c r="S51" s="110">
        <v>0</v>
      </c>
      <c r="T51" s="110">
        <f t="shared" si="21"/>
        <v>0</v>
      </c>
      <c r="U51" s="42">
        <f t="shared" si="22"/>
        <v>0</v>
      </c>
      <c r="V51" s="108">
        <v>0</v>
      </c>
      <c r="W51" s="110">
        <v>0</v>
      </c>
      <c r="X51" s="110">
        <f t="shared" si="23"/>
        <v>0</v>
      </c>
      <c r="Y51" s="42">
        <f t="shared" si="24"/>
        <v>0</v>
      </c>
      <c r="Z51" s="80">
        <v>345542135</v>
      </c>
      <c r="AA51" s="81">
        <v>22648698</v>
      </c>
      <c r="AB51" s="81">
        <f t="shared" si="25"/>
        <v>368190833</v>
      </c>
      <c r="AC51" s="42">
        <f t="shared" si="26"/>
        <v>0.8420964886835492</v>
      </c>
      <c r="AD51" s="80">
        <v>31105367</v>
      </c>
      <c r="AE51" s="81">
        <v>6718168</v>
      </c>
      <c r="AF51" s="81">
        <f t="shared" si="27"/>
        <v>37823535</v>
      </c>
      <c r="AG51" s="42">
        <f t="shared" si="28"/>
        <v>0.08538676574013106</v>
      </c>
      <c r="AH51" s="42">
        <f t="shared" si="29"/>
        <v>8.734437381381724</v>
      </c>
      <c r="AI51" s="14">
        <v>442967182</v>
      </c>
      <c r="AJ51" s="14">
        <v>446757582</v>
      </c>
      <c r="AK51" s="14">
        <v>37823535</v>
      </c>
      <c r="AL51" s="14"/>
    </row>
    <row r="52" spans="1:38" s="60" customFormat="1" ht="12.75">
      <c r="A52" s="64"/>
      <c r="B52" s="65" t="s">
        <v>632</v>
      </c>
      <c r="C52" s="34"/>
      <c r="D52" s="84">
        <f>SUM(D46:D51)</f>
        <v>651835194</v>
      </c>
      <c r="E52" s="85">
        <f>SUM(E46:E51)</f>
        <v>358638732</v>
      </c>
      <c r="F52" s="93">
        <f t="shared" si="15"/>
        <v>1010473926</v>
      </c>
      <c r="G52" s="84">
        <f>SUM(G46:G51)</f>
        <v>651835194</v>
      </c>
      <c r="H52" s="85">
        <f>SUM(H46:H51)</f>
        <v>358638732</v>
      </c>
      <c r="I52" s="86">
        <f t="shared" si="16"/>
        <v>1010473926</v>
      </c>
      <c r="J52" s="84">
        <f>SUM(J46:J51)</f>
        <v>440857031</v>
      </c>
      <c r="K52" s="85">
        <f>SUM(K46:K51)</f>
        <v>34835948</v>
      </c>
      <c r="L52" s="85">
        <f t="shared" si="17"/>
        <v>475692979</v>
      </c>
      <c r="M52" s="46">
        <f t="shared" si="18"/>
        <v>0.4707622500295965</v>
      </c>
      <c r="N52" s="114">
        <f>SUM(N46:N51)</f>
        <v>0</v>
      </c>
      <c r="O52" s="115">
        <f>SUM(O46:O51)</f>
        <v>0</v>
      </c>
      <c r="P52" s="116">
        <f t="shared" si="19"/>
        <v>0</v>
      </c>
      <c r="Q52" s="46">
        <f t="shared" si="20"/>
        <v>0</v>
      </c>
      <c r="R52" s="114">
        <f>SUM(R46:R51)</f>
        <v>0</v>
      </c>
      <c r="S52" s="116">
        <f>SUM(S46:S51)</f>
        <v>0</v>
      </c>
      <c r="T52" s="116">
        <f t="shared" si="21"/>
        <v>0</v>
      </c>
      <c r="U52" s="46">
        <f t="shared" si="22"/>
        <v>0</v>
      </c>
      <c r="V52" s="114">
        <f>SUM(V46:V51)</f>
        <v>0</v>
      </c>
      <c r="W52" s="116">
        <f>SUM(W46:W51)</f>
        <v>0</v>
      </c>
      <c r="X52" s="116">
        <f t="shared" si="23"/>
        <v>0</v>
      </c>
      <c r="Y52" s="46">
        <f t="shared" si="24"/>
        <v>0</v>
      </c>
      <c r="Z52" s="84">
        <f>SUM(Z46:Z51)</f>
        <v>440857031</v>
      </c>
      <c r="AA52" s="85">
        <f>SUM(AA46:AA51)</f>
        <v>34835948</v>
      </c>
      <c r="AB52" s="85">
        <f t="shared" si="25"/>
        <v>475692979</v>
      </c>
      <c r="AC52" s="46">
        <f t="shared" si="26"/>
        <v>0.4707622500295965</v>
      </c>
      <c r="AD52" s="84">
        <f>SUM(AD46:AD51)</f>
        <v>127240137</v>
      </c>
      <c r="AE52" s="85">
        <f>SUM(AE46:AE51)</f>
        <v>25991527</v>
      </c>
      <c r="AF52" s="85">
        <f t="shared" si="27"/>
        <v>153231664</v>
      </c>
      <c r="AG52" s="46">
        <f t="shared" si="28"/>
        <v>0.1483556839931531</v>
      </c>
      <c r="AH52" s="46">
        <f t="shared" si="29"/>
        <v>2.104403923982709</v>
      </c>
      <c r="AI52" s="66">
        <f>SUM(AI46:AI51)</f>
        <v>1032866823</v>
      </c>
      <c r="AJ52" s="66">
        <f>SUM(AJ46:AJ51)</f>
        <v>991373610</v>
      </c>
      <c r="AK52" s="66">
        <f>SUM(AK46:AK51)</f>
        <v>153231664</v>
      </c>
      <c r="AL52" s="66"/>
    </row>
    <row r="53" spans="1:38" s="15" customFormat="1" ht="12.75">
      <c r="A53" s="31" t="s">
        <v>96</v>
      </c>
      <c r="B53" s="132" t="s">
        <v>316</v>
      </c>
      <c r="C53" s="41" t="s">
        <v>317</v>
      </c>
      <c r="D53" s="80">
        <v>27942138</v>
      </c>
      <c r="E53" s="81">
        <v>18514000</v>
      </c>
      <c r="F53" s="82">
        <f t="shared" si="15"/>
        <v>46456138</v>
      </c>
      <c r="G53" s="80">
        <v>27942138</v>
      </c>
      <c r="H53" s="81">
        <v>18514000</v>
      </c>
      <c r="I53" s="83">
        <f t="shared" si="16"/>
        <v>46456138</v>
      </c>
      <c r="J53" s="80">
        <v>8685444</v>
      </c>
      <c r="K53" s="81">
        <v>3754424</v>
      </c>
      <c r="L53" s="81">
        <f t="shared" si="17"/>
        <v>12439868</v>
      </c>
      <c r="M53" s="42">
        <f t="shared" si="18"/>
        <v>0.26777662835425536</v>
      </c>
      <c r="N53" s="108">
        <v>0</v>
      </c>
      <c r="O53" s="109">
        <v>0</v>
      </c>
      <c r="P53" s="110">
        <f t="shared" si="19"/>
        <v>0</v>
      </c>
      <c r="Q53" s="42">
        <f t="shared" si="20"/>
        <v>0</v>
      </c>
      <c r="R53" s="108">
        <v>0</v>
      </c>
      <c r="S53" s="110">
        <v>0</v>
      </c>
      <c r="T53" s="110">
        <f t="shared" si="21"/>
        <v>0</v>
      </c>
      <c r="U53" s="42">
        <f t="shared" si="22"/>
        <v>0</v>
      </c>
      <c r="V53" s="108">
        <v>0</v>
      </c>
      <c r="W53" s="110">
        <v>0</v>
      </c>
      <c r="X53" s="110">
        <f t="shared" si="23"/>
        <v>0</v>
      </c>
      <c r="Y53" s="42">
        <f t="shared" si="24"/>
        <v>0</v>
      </c>
      <c r="Z53" s="80">
        <v>8685444</v>
      </c>
      <c r="AA53" s="81">
        <v>3754424</v>
      </c>
      <c r="AB53" s="81">
        <f t="shared" si="25"/>
        <v>12439868</v>
      </c>
      <c r="AC53" s="42">
        <f t="shared" si="26"/>
        <v>0.26777662835425536</v>
      </c>
      <c r="AD53" s="80">
        <v>7742503</v>
      </c>
      <c r="AE53" s="81">
        <v>1229215</v>
      </c>
      <c r="AF53" s="81">
        <f t="shared" si="27"/>
        <v>8971718</v>
      </c>
      <c r="AG53" s="42">
        <f t="shared" si="28"/>
        <v>0.21216270638449622</v>
      </c>
      <c r="AH53" s="42">
        <f t="shared" si="29"/>
        <v>0.3865647582770657</v>
      </c>
      <c r="AI53" s="14">
        <v>42286970</v>
      </c>
      <c r="AJ53" s="14">
        <v>42286970</v>
      </c>
      <c r="AK53" s="14">
        <v>8971718</v>
      </c>
      <c r="AL53" s="14"/>
    </row>
    <row r="54" spans="1:38" s="15" customFormat="1" ht="12.75">
      <c r="A54" s="31" t="s">
        <v>96</v>
      </c>
      <c r="B54" s="132" t="s">
        <v>318</v>
      </c>
      <c r="C54" s="41" t="s">
        <v>319</v>
      </c>
      <c r="D54" s="80">
        <v>0</v>
      </c>
      <c r="E54" s="81">
        <v>0</v>
      </c>
      <c r="F54" s="82">
        <f t="shared" si="15"/>
        <v>0</v>
      </c>
      <c r="G54" s="80">
        <v>0</v>
      </c>
      <c r="H54" s="81">
        <v>0</v>
      </c>
      <c r="I54" s="83">
        <f t="shared" si="16"/>
        <v>0</v>
      </c>
      <c r="J54" s="80">
        <v>9661601</v>
      </c>
      <c r="K54" s="81">
        <v>3147082</v>
      </c>
      <c r="L54" s="81">
        <f t="shared" si="17"/>
        <v>12808683</v>
      </c>
      <c r="M54" s="42">
        <f t="shared" si="18"/>
        <v>0</v>
      </c>
      <c r="N54" s="108">
        <v>0</v>
      </c>
      <c r="O54" s="109">
        <v>0</v>
      </c>
      <c r="P54" s="110">
        <f t="shared" si="19"/>
        <v>0</v>
      </c>
      <c r="Q54" s="42">
        <f t="shared" si="20"/>
        <v>0</v>
      </c>
      <c r="R54" s="108">
        <v>0</v>
      </c>
      <c r="S54" s="110">
        <v>0</v>
      </c>
      <c r="T54" s="110">
        <f t="shared" si="21"/>
        <v>0</v>
      </c>
      <c r="U54" s="42">
        <f t="shared" si="22"/>
        <v>0</v>
      </c>
      <c r="V54" s="108">
        <v>0</v>
      </c>
      <c r="W54" s="110">
        <v>0</v>
      </c>
      <c r="X54" s="110">
        <f t="shared" si="23"/>
        <v>0</v>
      </c>
      <c r="Y54" s="42">
        <f t="shared" si="24"/>
        <v>0</v>
      </c>
      <c r="Z54" s="80">
        <v>9661601</v>
      </c>
      <c r="AA54" s="81">
        <v>3147082</v>
      </c>
      <c r="AB54" s="81">
        <f t="shared" si="25"/>
        <v>12808683</v>
      </c>
      <c r="AC54" s="42">
        <f t="shared" si="26"/>
        <v>0</v>
      </c>
      <c r="AD54" s="80">
        <v>10506131</v>
      </c>
      <c r="AE54" s="81">
        <v>6562165</v>
      </c>
      <c r="AF54" s="81">
        <f t="shared" si="27"/>
        <v>17068296</v>
      </c>
      <c r="AG54" s="42">
        <f t="shared" si="28"/>
        <v>0.24150558661585328</v>
      </c>
      <c r="AH54" s="42">
        <f t="shared" si="29"/>
        <v>-0.24956287376314545</v>
      </c>
      <c r="AI54" s="14">
        <v>70674539</v>
      </c>
      <c r="AJ54" s="14">
        <v>70674539</v>
      </c>
      <c r="AK54" s="14">
        <v>17068296</v>
      </c>
      <c r="AL54" s="14"/>
    </row>
    <row r="55" spans="1:38" s="15" customFormat="1" ht="12.75">
      <c r="A55" s="31" t="s">
        <v>96</v>
      </c>
      <c r="B55" s="132" t="s">
        <v>320</v>
      </c>
      <c r="C55" s="41" t="s">
        <v>321</v>
      </c>
      <c r="D55" s="80">
        <v>19654000</v>
      </c>
      <c r="E55" s="81">
        <v>15953000</v>
      </c>
      <c r="F55" s="83">
        <f t="shared" si="15"/>
        <v>35607000</v>
      </c>
      <c r="G55" s="80">
        <v>19654000</v>
      </c>
      <c r="H55" s="81">
        <v>15953000</v>
      </c>
      <c r="I55" s="83">
        <f t="shared" si="16"/>
        <v>35607000</v>
      </c>
      <c r="J55" s="80">
        <v>2810294</v>
      </c>
      <c r="K55" s="81">
        <v>793975</v>
      </c>
      <c r="L55" s="81">
        <f t="shared" si="17"/>
        <v>3604269</v>
      </c>
      <c r="M55" s="42">
        <f t="shared" si="18"/>
        <v>0.10122360771758362</v>
      </c>
      <c r="N55" s="108">
        <v>0</v>
      </c>
      <c r="O55" s="109">
        <v>0</v>
      </c>
      <c r="P55" s="110">
        <f t="shared" si="19"/>
        <v>0</v>
      </c>
      <c r="Q55" s="42">
        <f t="shared" si="20"/>
        <v>0</v>
      </c>
      <c r="R55" s="108">
        <v>0</v>
      </c>
      <c r="S55" s="110">
        <v>0</v>
      </c>
      <c r="T55" s="110">
        <f t="shared" si="21"/>
        <v>0</v>
      </c>
      <c r="U55" s="42">
        <f t="shared" si="22"/>
        <v>0</v>
      </c>
      <c r="V55" s="108">
        <v>0</v>
      </c>
      <c r="W55" s="110">
        <v>0</v>
      </c>
      <c r="X55" s="110">
        <f t="shared" si="23"/>
        <v>0</v>
      </c>
      <c r="Y55" s="42">
        <f t="shared" si="24"/>
        <v>0</v>
      </c>
      <c r="Z55" s="80">
        <v>2810294</v>
      </c>
      <c r="AA55" s="81">
        <v>793975</v>
      </c>
      <c r="AB55" s="81">
        <f t="shared" si="25"/>
        <v>3604269</v>
      </c>
      <c r="AC55" s="42">
        <f t="shared" si="26"/>
        <v>0.10122360771758362</v>
      </c>
      <c r="AD55" s="80">
        <v>3489005</v>
      </c>
      <c r="AE55" s="81">
        <v>5969786</v>
      </c>
      <c r="AF55" s="81">
        <f t="shared" si="27"/>
        <v>9458791</v>
      </c>
      <c r="AG55" s="42">
        <f t="shared" si="28"/>
        <v>0.34592213197189847</v>
      </c>
      <c r="AH55" s="42">
        <f t="shared" si="29"/>
        <v>-0.6189503499971614</v>
      </c>
      <c r="AI55" s="14">
        <v>27343700</v>
      </c>
      <c r="AJ55" s="14">
        <v>27343700</v>
      </c>
      <c r="AK55" s="14">
        <v>9458791</v>
      </c>
      <c r="AL55" s="14"/>
    </row>
    <row r="56" spans="1:38" s="15" customFormat="1" ht="12.75">
      <c r="A56" s="31" t="s">
        <v>96</v>
      </c>
      <c r="B56" s="132" t="s">
        <v>322</v>
      </c>
      <c r="C56" s="41" t="s">
        <v>323</v>
      </c>
      <c r="D56" s="80">
        <v>55549896</v>
      </c>
      <c r="E56" s="81">
        <v>0</v>
      </c>
      <c r="F56" s="82">
        <f t="shared" si="15"/>
        <v>55549896</v>
      </c>
      <c r="G56" s="80">
        <v>55549896</v>
      </c>
      <c r="H56" s="81">
        <v>0</v>
      </c>
      <c r="I56" s="82">
        <f t="shared" si="16"/>
        <v>55549896</v>
      </c>
      <c r="J56" s="80">
        <v>8650662</v>
      </c>
      <c r="K56" s="94">
        <v>4538437</v>
      </c>
      <c r="L56" s="81">
        <f t="shared" si="17"/>
        <v>13189099</v>
      </c>
      <c r="M56" s="42">
        <f t="shared" si="18"/>
        <v>0.23742796926208468</v>
      </c>
      <c r="N56" s="108">
        <v>0</v>
      </c>
      <c r="O56" s="109">
        <v>0</v>
      </c>
      <c r="P56" s="110">
        <f t="shared" si="19"/>
        <v>0</v>
      </c>
      <c r="Q56" s="42">
        <f t="shared" si="20"/>
        <v>0</v>
      </c>
      <c r="R56" s="108">
        <v>0</v>
      </c>
      <c r="S56" s="110">
        <v>0</v>
      </c>
      <c r="T56" s="110">
        <f t="shared" si="21"/>
        <v>0</v>
      </c>
      <c r="U56" s="42">
        <f t="shared" si="22"/>
        <v>0</v>
      </c>
      <c r="V56" s="108">
        <v>0</v>
      </c>
      <c r="W56" s="110">
        <v>0</v>
      </c>
      <c r="X56" s="110">
        <f t="shared" si="23"/>
        <v>0</v>
      </c>
      <c r="Y56" s="42">
        <f t="shared" si="24"/>
        <v>0</v>
      </c>
      <c r="Z56" s="80">
        <v>8650662</v>
      </c>
      <c r="AA56" s="81">
        <v>4538437</v>
      </c>
      <c r="AB56" s="81">
        <f t="shared" si="25"/>
        <v>13189099</v>
      </c>
      <c r="AC56" s="42">
        <f t="shared" si="26"/>
        <v>0.23742796926208468</v>
      </c>
      <c r="AD56" s="80">
        <v>6063735</v>
      </c>
      <c r="AE56" s="81">
        <v>3637179</v>
      </c>
      <c r="AF56" s="81">
        <f t="shared" si="27"/>
        <v>9700914</v>
      </c>
      <c r="AG56" s="42">
        <f t="shared" si="28"/>
        <v>0.16570669184077852</v>
      </c>
      <c r="AH56" s="42">
        <f t="shared" si="29"/>
        <v>0.35957281963328414</v>
      </c>
      <c r="AI56" s="14">
        <v>58542681</v>
      </c>
      <c r="AJ56" s="14">
        <v>58542681</v>
      </c>
      <c r="AK56" s="14">
        <v>9700914</v>
      </c>
      <c r="AL56" s="14"/>
    </row>
    <row r="57" spans="1:38" s="15" customFormat="1" ht="12.75">
      <c r="A57" s="31" t="s">
        <v>96</v>
      </c>
      <c r="B57" s="132" t="s">
        <v>324</v>
      </c>
      <c r="C57" s="41" t="s">
        <v>325</v>
      </c>
      <c r="D57" s="80">
        <v>0</v>
      </c>
      <c r="E57" s="81">
        <v>0</v>
      </c>
      <c r="F57" s="82">
        <f t="shared" si="15"/>
        <v>0</v>
      </c>
      <c r="G57" s="80">
        <v>0</v>
      </c>
      <c r="H57" s="81">
        <v>0</v>
      </c>
      <c r="I57" s="82">
        <f t="shared" si="16"/>
        <v>0</v>
      </c>
      <c r="J57" s="80">
        <v>7143584</v>
      </c>
      <c r="K57" s="94">
        <v>1732517</v>
      </c>
      <c r="L57" s="81">
        <f t="shared" si="17"/>
        <v>8876101</v>
      </c>
      <c r="M57" s="42">
        <f t="shared" si="18"/>
        <v>0</v>
      </c>
      <c r="N57" s="108">
        <v>0</v>
      </c>
      <c r="O57" s="109">
        <v>0</v>
      </c>
      <c r="P57" s="110">
        <f t="shared" si="19"/>
        <v>0</v>
      </c>
      <c r="Q57" s="42">
        <f t="shared" si="20"/>
        <v>0</v>
      </c>
      <c r="R57" s="108">
        <v>0</v>
      </c>
      <c r="S57" s="110">
        <v>0</v>
      </c>
      <c r="T57" s="110">
        <f t="shared" si="21"/>
        <v>0</v>
      </c>
      <c r="U57" s="42">
        <f t="shared" si="22"/>
        <v>0</v>
      </c>
      <c r="V57" s="108">
        <v>0</v>
      </c>
      <c r="W57" s="110">
        <v>0</v>
      </c>
      <c r="X57" s="110">
        <f t="shared" si="23"/>
        <v>0</v>
      </c>
      <c r="Y57" s="42">
        <f t="shared" si="24"/>
        <v>0</v>
      </c>
      <c r="Z57" s="80">
        <v>7143584</v>
      </c>
      <c r="AA57" s="81">
        <v>1732517</v>
      </c>
      <c r="AB57" s="81">
        <f t="shared" si="25"/>
        <v>8876101</v>
      </c>
      <c r="AC57" s="42">
        <f t="shared" si="26"/>
        <v>0</v>
      </c>
      <c r="AD57" s="80">
        <v>6359467</v>
      </c>
      <c r="AE57" s="81">
        <v>1239901</v>
      </c>
      <c r="AF57" s="81">
        <f t="shared" si="27"/>
        <v>7599368</v>
      </c>
      <c r="AG57" s="42">
        <f t="shared" si="28"/>
        <v>0.2419795573953192</v>
      </c>
      <c r="AH57" s="42">
        <f t="shared" si="29"/>
        <v>0.16800515516553483</v>
      </c>
      <c r="AI57" s="14">
        <v>31405000</v>
      </c>
      <c r="AJ57" s="14">
        <v>31405000</v>
      </c>
      <c r="AK57" s="14">
        <v>7599368</v>
      </c>
      <c r="AL57" s="14"/>
    </row>
    <row r="58" spans="1:38" s="15" customFormat="1" ht="12.75">
      <c r="A58" s="31" t="s">
        <v>115</v>
      </c>
      <c r="B58" s="132" t="s">
        <v>326</v>
      </c>
      <c r="C58" s="41" t="s">
        <v>327</v>
      </c>
      <c r="D58" s="80">
        <v>0</v>
      </c>
      <c r="E58" s="81">
        <v>0</v>
      </c>
      <c r="F58" s="82">
        <f t="shared" si="15"/>
        <v>0</v>
      </c>
      <c r="G58" s="80">
        <v>0</v>
      </c>
      <c r="H58" s="81">
        <v>0</v>
      </c>
      <c r="I58" s="82">
        <f t="shared" si="16"/>
        <v>0</v>
      </c>
      <c r="J58" s="80">
        <v>0</v>
      </c>
      <c r="K58" s="94">
        <v>26605655</v>
      </c>
      <c r="L58" s="81">
        <f t="shared" si="17"/>
        <v>26605655</v>
      </c>
      <c r="M58" s="42">
        <f t="shared" si="18"/>
        <v>0</v>
      </c>
      <c r="N58" s="108">
        <v>0</v>
      </c>
      <c r="O58" s="109">
        <v>0</v>
      </c>
      <c r="P58" s="110">
        <f t="shared" si="19"/>
        <v>0</v>
      </c>
      <c r="Q58" s="42">
        <f t="shared" si="20"/>
        <v>0</v>
      </c>
      <c r="R58" s="108">
        <v>0</v>
      </c>
      <c r="S58" s="110">
        <v>0</v>
      </c>
      <c r="T58" s="110">
        <f t="shared" si="21"/>
        <v>0</v>
      </c>
      <c r="U58" s="42">
        <f t="shared" si="22"/>
        <v>0</v>
      </c>
      <c r="V58" s="108">
        <v>0</v>
      </c>
      <c r="W58" s="110">
        <v>0</v>
      </c>
      <c r="X58" s="110">
        <f t="shared" si="23"/>
        <v>0</v>
      </c>
      <c r="Y58" s="42">
        <f t="shared" si="24"/>
        <v>0</v>
      </c>
      <c r="Z58" s="80">
        <v>0</v>
      </c>
      <c r="AA58" s="81">
        <v>26605655</v>
      </c>
      <c r="AB58" s="81">
        <f t="shared" si="25"/>
        <v>26605655</v>
      </c>
      <c r="AC58" s="42">
        <f t="shared" si="26"/>
        <v>0</v>
      </c>
      <c r="AD58" s="80">
        <v>25805789</v>
      </c>
      <c r="AE58" s="81">
        <v>31287042</v>
      </c>
      <c r="AF58" s="81">
        <f t="shared" si="27"/>
        <v>57092831</v>
      </c>
      <c r="AG58" s="42">
        <f t="shared" si="28"/>
        <v>0.15444507917349756</v>
      </c>
      <c r="AH58" s="42">
        <f t="shared" si="29"/>
        <v>-0.5339930682365357</v>
      </c>
      <c r="AI58" s="14">
        <v>369664293</v>
      </c>
      <c r="AJ58" s="14">
        <v>369664293</v>
      </c>
      <c r="AK58" s="14">
        <v>57092831</v>
      </c>
      <c r="AL58" s="14"/>
    </row>
    <row r="59" spans="1:38" s="60" customFormat="1" ht="12.75">
      <c r="A59" s="64"/>
      <c r="B59" s="65" t="s">
        <v>633</v>
      </c>
      <c r="C59" s="34"/>
      <c r="D59" s="84">
        <f>SUM(D53:D58)</f>
        <v>103146034</v>
      </c>
      <c r="E59" s="85">
        <f>SUM(E53:E58)</f>
        <v>34467000</v>
      </c>
      <c r="F59" s="86">
        <f t="shared" si="15"/>
        <v>137613034</v>
      </c>
      <c r="G59" s="84">
        <f>SUM(G53:G58)</f>
        <v>103146034</v>
      </c>
      <c r="H59" s="85">
        <f>SUM(H53:H58)</f>
        <v>34467000</v>
      </c>
      <c r="I59" s="93">
        <f t="shared" si="16"/>
        <v>137613034</v>
      </c>
      <c r="J59" s="84">
        <f>SUM(J53:J58)</f>
        <v>36951585</v>
      </c>
      <c r="K59" s="95">
        <f>SUM(K53:K58)</f>
        <v>40572090</v>
      </c>
      <c r="L59" s="85">
        <f t="shared" si="17"/>
        <v>77523675</v>
      </c>
      <c r="M59" s="46">
        <f t="shared" si="18"/>
        <v>0.5633454386304716</v>
      </c>
      <c r="N59" s="114">
        <f>SUM(N53:N58)</f>
        <v>0</v>
      </c>
      <c r="O59" s="115">
        <f>SUM(O53:O58)</f>
        <v>0</v>
      </c>
      <c r="P59" s="116">
        <f t="shared" si="19"/>
        <v>0</v>
      </c>
      <c r="Q59" s="46">
        <f t="shared" si="20"/>
        <v>0</v>
      </c>
      <c r="R59" s="114">
        <f>SUM(R53:R58)</f>
        <v>0</v>
      </c>
      <c r="S59" s="116">
        <f>SUM(S53:S58)</f>
        <v>0</v>
      </c>
      <c r="T59" s="116">
        <f t="shared" si="21"/>
        <v>0</v>
      </c>
      <c r="U59" s="46">
        <f t="shared" si="22"/>
        <v>0</v>
      </c>
      <c r="V59" s="114">
        <f>SUM(V53:V58)</f>
        <v>0</v>
      </c>
      <c r="W59" s="116">
        <f>SUM(W53:W58)</f>
        <v>0</v>
      </c>
      <c r="X59" s="116">
        <f t="shared" si="23"/>
        <v>0</v>
      </c>
      <c r="Y59" s="46">
        <f t="shared" si="24"/>
        <v>0</v>
      </c>
      <c r="Z59" s="84">
        <f>SUM(Z53:Z58)</f>
        <v>36951585</v>
      </c>
      <c r="AA59" s="85">
        <f>SUM(AA53:AA58)</f>
        <v>40572090</v>
      </c>
      <c r="AB59" s="85">
        <f t="shared" si="25"/>
        <v>77523675</v>
      </c>
      <c r="AC59" s="46">
        <f t="shared" si="26"/>
        <v>0.5633454386304716</v>
      </c>
      <c r="AD59" s="84">
        <f>SUM(AD53:AD58)</f>
        <v>59966630</v>
      </c>
      <c r="AE59" s="85">
        <f>SUM(AE53:AE58)</f>
        <v>49925288</v>
      </c>
      <c r="AF59" s="85">
        <f t="shared" si="27"/>
        <v>109891918</v>
      </c>
      <c r="AG59" s="46">
        <f t="shared" si="28"/>
        <v>0.18317848048703084</v>
      </c>
      <c r="AH59" s="46">
        <f t="shared" si="29"/>
        <v>-0.294546164896312</v>
      </c>
      <c r="AI59" s="66">
        <f>SUM(AI53:AI58)</f>
        <v>599917183</v>
      </c>
      <c r="AJ59" s="66">
        <f>SUM(AJ53:AJ58)</f>
        <v>599917183</v>
      </c>
      <c r="AK59" s="66">
        <f>SUM(AK53:AK58)</f>
        <v>109891918</v>
      </c>
      <c r="AL59" s="66"/>
    </row>
    <row r="60" spans="1:38" s="15" customFormat="1" ht="12.75">
      <c r="A60" s="31" t="s">
        <v>96</v>
      </c>
      <c r="B60" s="132" t="s">
        <v>328</v>
      </c>
      <c r="C60" s="41" t="s">
        <v>329</v>
      </c>
      <c r="D60" s="80">
        <v>0</v>
      </c>
      <c r="E60" s="81">
        <v>0</v>
      </c>
      <c r="F60" s="82">
        <f t="shared" si="15"/>
        <v>0</v>
      </c>
      <c r="G60" s="80">
        <v>0</v>
      </c>
      <c r="H60" s="81">
        <v>0</v>
      </c>
      <c r="I60" s="82">
        <f t="shared" si="16"/>
        <v>0</v>
      </c>
      <c r="J60" s="80">
        <v>0</v>
      </c>
      <c r="K60" s="94">
        <v>245674</v>
      </c>
      <c r="L60" s="81">
        <f t="shared" si="17"/>
        <v>245674</v>
      </c>
      <c r="M60" s="42">
        <f t="shared" si="18"/>
        <v>0</v>
      </c>
      <c r="N60" s="108">
        <v>0</v>
      </c>
      <c r="O60" s="109">
        <v>0</v>
      </c>
      <c r="P60" s="110">
        <f t="shared" si="19"/>
        <v>0</v>
      </c>
      <c r="Q60" s="42">
        <f t="shared" si="20"/>
        <v>0</v>
      </c>
      <c r="R60" s="108">
        <v>0</v>
      </c>
      <c r="S60" s="110">
        <v>0</v>
      </c>
      <c r="T60" s="110">
        <f t="shared" si="21"/>
        <v>0</v>
      </c>
      <c r="U60" s="42">
        <f t="shared" si="22"/>
        <v>0</v>
      </c>
      <c r="V60" s="108">
        <v>0</v>
      </c>
      <c r="W60" s="110">
        <v>0</v>
      </c>
      <c r="X60" s="110">
        <f t="shared" si="23"/>
        <v>0</v>
      </c>
      <c r="Y60" s="42">
        <f t="shared" si="24"/>
        <v>0</v>
      </c>
      <c r="Z60" s="80">
        <v>0</v>
      </c>
      <c r="AA60" s="81">
        <v>245674</v>
      </c>
      <c r="AB60" s="81">
        <f t="shared" si="25"/>
        <v>245674</v>
      </c>
      <c r="AC60" s="42">
        <f t="shared" si="26"/>
        <v>0</v>
      </c>
      <c r="AD60" s="80">
        <v>6443199</v>
      </c>
      <c r="AE60" s="81">
        <v>100000</v>
      </c>
      <c r="AF60" s="81">
        <f t="shared" si="27"/>
        <v>6543199</v>
      </c>
      <c r="AG60" s="42">
        <f t="shared" si="28"/>
        <v>0.13890051665047695</v>
      </c>
      <c r="AH60" s="42">
        <f t="shared" si="29"/>
        <v>-0.9624535338142703</v>
      </c>
      <c r="AI60" s="14">
        <v>47107089</v>
      </c>
      <c r="AJ60" s="14">
        <v>47107089</v>
      </c>
      <c r="AK60" s="14">
        <v>6543199</v>
      </c>
      <c r="AL60" s="14"/>
    </row>
    <row r="61" spans="1:38" s="15" customFormat="1" ht="12.75">
      <c r="A61" s="31" t="s">
        <v>96</v>
      </c>
      <c r="B61" s="132" t="s">
        <v>93</v>
      </c>
      <c r="C61" s="41" t="s">
        <v>94</v>
      </c>
      <c r="D61" s="80">
        <v>1412612700</v>
      </c>
      <c r="E61" s="81">
        <v>590095700</v>
      </c>
      <c r="F61" s="82">
        <f t="shared" si="15"/>
        <v>2002708400</v>
      </c>
      <c r="G61" s="80">
        <v>1412612700</v>
      </c>
      <c r="H61" s="81">
        <v>590095700</v>
      </c>
      <c r="I61" s="82">
        <f t="shared" si="16"/>
        <v>2002708400</v>
      </c>
      <c r="J61" s="80">
        <v>375688006</v>
      </c>
      <c r="K61" s="94">
        <v>53896863</v>
      </c>
      <c r="L61" s="81">
        <f t="shared" si="17"/>
        <v>429584869</v>
      </c>
      <c r="M61" s="42">
        <f t="shared" si="18"/>
        <v>0.21450195595125082</v>
      </c>
      <c r="N61" s="108">
        <v>0</v>
      </c>
      <c r="O61" s="109">
        <v>0</v>
      </c>
      <c r="P61" s="110">
        <f t="shared" si="19"/>
        <v>0</v>
      </c>
      <c r="Q61" s="42">
        <f t="shared" si="20"/>
        <v>0</v>
      </c>
      <c r="R61" s="108">
        <v>0</v>
      </c>
      <c r="S61" s="110">
        <v>0</v>
      </c>
      <c r="T61" s="110">
        <f t="shared" si="21"/>
        <v>0</v>
      </c>
      <c r="U61" s="42">
        <f t="shared" si="22"/>
        <v>0</v>
      </c>
      <c r="V61" s="108">
        <v>0</v>
      </c>
      <c r="W61" s="110">
        <v>0</v>
      </c>
      <c r="X61" s="110">
        <f t="shared" si="23"/>
        <v>0</v>
      </c>
      <c r="Y61" s="42">
        <f t="shared" si="24"/>
        <v>0</v>
      </c>
      <c r="Z61" s="80">
        <v>375688006</v>
      </c>
      <c r="AA61" s="81">
        <v>53896863</v>
      </c>
      <c r="AB61" s="81">
        <f t="shared" si="25"/>
        <v>429584869</v>
      </c>
      <c r="AC61" s="42">
        <f t="shared" si="26"/>
        <v>0.21450195595125082</v>
      </c>
      <c r="AD61" s="80">
        <v>281964663</v>
      </c>
      <c r="AE61" s="81">
        <v>46332831</v>
      </c>
      <c r="AF61" s="81">
        <f t="shared" si="27"/>
        <v>328297494</v>
      </c>
      <c r="AG61" s="42">
        <f t="shared" si="28"/>
        <v>0.20483681513123372</v>
      </c>
      <c r="AH61" s="42">
        <f t="shared" si="29"/>
        <v>0.30852314395065106</v>
      </c>
      <c r="AI61" s="14">
        <v>1602726999</v>
      </c>
      <c r="AJ61" s="14">
        <v>1852183402</v>
      </c>
      <c r="AK61" s="14">
        <v>328297494</v>
      </c>
      <c r="AL61" s="14"/>
    </row>
    <row r="62" spans="1:38" s="15" customFormat="1" ht="12.75">
      <c r="A62" s="31" t="s">
        <v>96</v>
      </c>
      <c r="B62" s="132" t="s">
        <v>330</v>
      </c>
      <c r="C62" s="41" t="s">
        <v>331</v>
      </c>
      <c r="D62" s="80">
        <v>0</v>
      </c>
      <c r="E62" s="81">
        <v>0</v>
      </c>
      <c r="F62" s="82">
        <f t="shared" si="15"/>
        <v>0</v>
      </c>
      <c r="G62" s="80">
        <v>0</v>
      </c>
      <c r="H62" s="81">
        <v>0</v>
      </c>
      <c r="I62" s="82">
        <f t="shared" si="16"/>
        <v>0</v>
      </c>
      <c r="J62" s="80">
        <v>3281990</v>
      </c>
      <c r="K62" s="94">
        <v>2514343</v>
      </c>
      <c r="L62" s="81">
        <f t="shared" si="17"/>
        <v>5796333</v>
      </c>
      <c r="M62" s="42">
        <f t="shared" si="18"/>
        <v>0</v>
      </c>
      <c r="N62" s="108">
        <v>0</v>
      </c>
      <c r="O62" s="109">
        <v>0</v>
      </c>
      <c r="P62" s="110">
        <f t="shared" si="19"/>
        <v>0</v>
      </c>
      <c r="Q62" s="42">
        <f t="shared" si="20"/>
        <v>0</v>
      </c>
      <c r="R62" s="108">
        <v>0</v>
      </c>
      <c r="S62" s="110">
        <v>0</v>
      </c>
      <c r="T62" s="110">
        <f t="shared" si="21"/>
        <v>0</v>
      </c>
      <c r="U62" s="42">
        <f t="shared" si="22"/>
        <v>0</v>
      </c>
      <c r="V62" s="108">
        <v>0</v>
      </c>
      <c r="W62" s="110">
        <v>0</v>
      </c>
      <c r="X62" s="110">
        <f t="shared" si="23"/>
        <v>0</v>
      </c>
      <c r="Y62" s="42">
        <f t="shared" si="24"/>
        <v>0</v>
      </c>
      <c r="Z62" s="80">
        <v>3281990</v>
      </c>
      <c r="AA62" s="81">
        <v>2514343</v>
      </c>
      <c r="AB62" s="81">
        <f t="shared" si="25"/>
        <v>5796333</v>
      </c>
      <c r="AC62" s="42">
        <f t="shared" si="26"/>
        <v>0</v>
      </c>
      <c r="AD62" s="80">
        <v>3377338</v>
      </c>
      <c r="AE62" s="81">
        <v>809124</v>
      </c>
      <c r="AF62" s="81">
        <f t="shared" si="27"/>
        <v>4186462</v>
      </c>
      <c r="AG62" s="42">
        <f t="shared" si="28"/>
        <v>0.17890078836714254</v>
      </c>
      <c r="AH62" s="42">
        <f t="shared" si="29"/>
        <v>0.3845421265020439</v>
      </c>
      <c r="AI62" s="14">
        <v>23401026</v>
      </c>
      <c r="AJ62" s="14">
        <v>23401026</v>
      </c>
      <c r="AK62" s="14">
        <v>4186462</v>
      </c>
      <c r="AL62" s="14"/>
    </row>
    <row r="63" spans="1:38" s="15" customFormat="1" ht="12.75">
      <c r="A63" s="31" t="s">
        <v>96</v>
      </c>
      <c r="B63" s="132" t="s">
        <v>332</v>
      </c>
      <c r="C63" s="41" t="s">
        <v>333</v>
      </c>
      <c r="D63" s="80">
        <v>136210793</v>
      </c>
      <c r="E63" s="81">
        <v>42544770</v>
      </c>
      <c r="F63" s="82">
        <f t="shared" si="15"/>
        <v>178755563</v>
      </c>
      <c r="G63" s="80">
        <v>136210793</v>
      </c>
      <c r="H63" s="81">
        <v>42544770</v>
      </c>
      <c r="I63" s="82">
        <f t="shared" si="16"/>
        <v>178755563</v>
      </c>
      <c r="J63" s="80">
        <v>34670333</v>
      </c>
      <c r="K63" s="94">
        <v>8291651</v>
      </c>
      <c r="L63" s="81">
        <f t="shared" si="17"/>
        <v>42961984</v>
      </c>
      <c r="M63" s="42">
        <f t="shared" si="18"/>
        <v>0.24033928387448283</v>
      </c>
      <c r="N63" s="108">
        <v>0</v>
      </c>
      <c r="O63" s="109">
        <v>0</v>
      </c>
      <c r="P63" s="110">
        <f t="shared" si="19"/>
        <v>0</v>
      </c>
      <c r="Q63" s="42">
        <f t="shared" si="20"/>
        <v>0</v>
      </c>
      <c r="R63" s="108">
        <v>0</v>
      </c>
      <c r="S63" s="110">
        <v>0</v>
      </c>
      <c r="T63" s="110">
        <f t="shared" si="21"/>
        <v>0</v>
      </c>
      <c r="U63" s="42">
        <f t="shared" si="22"/>
        <v>0</v>
      </c>
      <c r="V63" s="108">
        <v>0</v>
      </c>
      <c r="W63" s="110">
        <v>0</v>
      </c>
      <c r="X63" s="110">
        <f t="shared" si="23"/>
        <v>0</v>
      </c>
      <c r="Y63" s="42">
        <f t="shared" si="24"/>
        <v>0</v>
      </c>
      <c r="Z63" s="80">
        <v>34670333</v>
      </c>
      <c r="AA63" s="81">
        <v>8291651</v>
      </c>
      <c r="AB63" s="81">
        <f t="shared" si="25"/>
        <v>42961984</v>
      </c>
      <c r="AC63" s="42">
        <f t="shared" si="26"/>
        <v>0.24033928387448283</v>
      </c>
      <c r="AD63" s="80">
        <v>25109180</v>
      </c>
      <c r="AE63" s="81">
        <v>3197448</v>
      </c>
      <c r="AF63" s="81">
        <f t="shared" si="27"/>
        <v>28306628</v>
      </c>
      <c r="AG63" s="42">
        <f t="shared" si="28"/>
        <v>0.19820175771496495</v>
      </c>
      <c r="AH63" s="42">
        <f t="shared" si="29"/>
        <v>0.5177358461770862</v>
      </c>
      <c r="AI63" s="14">
        <v>142817240</v>
      </c>
      <c r="AJ63" s="14">
        <v>142817240</v>
      </c>
      <c r="AK63" s="14">
        <v>28306628</v>
      </c>
      <c r="AL63" s="14"/>
    </row>
    <row r="64" spans="1:38" s="15" customFormat="1" ht="12.75">
      <c r="A64" s="31" t="s">
        <v>96</v>
      </c>
      <c r="B64" s="132" t="s">
        <v>334</v>
      </c>
      <c r="C64" s="41" t="s">
        <v>335</v>
      </c>
      <c r="D64" s="80">
        <v>39622152</v>
      </c>
      <c r="E64" s="81">
        <v>9912000</v>
      </c>
      <c r="F64" s="82">
        <f t="shared" si="15"/>
        <v>49534152</v>
      </c>
      <c r="G64" s="80">
        <v>39622152</v>
      </c>
      <c r="H64" s="81">
        <v>9912000</v>
      </c>
      <c r="I64" s="82">
        <f t="shared" si="16"/>
        <v>49534152</v>
      </c>
      <c r="J64" s="80">
        <v>7255932</v>
      </c>
      <c r="K64" s="94">
        <v>1023408</v>
      </c>
      <c r="L64" s="81">
        <f t="shared" si="17"/>
        <v>8279340</v>
      </c>
      <c r="M64" s="42">
        <f t="shared" si="18"/>
        <v>0.16714407465782397</v>
      </c>
      <c r="N64" s="108">
        <v>0</v>
      </c>
      <c r="O64" s="109">
        <v>0</v>
      </c>
      <c r="P64" s="110">
        <f t="shared" si="19"/>
        <v>0</v>
      </c>
      <c r="Q64" s="42">
        <f t="shared" si="20"/>
        <v>0</v>
      </c>
      <c r="R64" s="108">
        <v>0</v>
      </c>
      <c r="S64" s="110">
        <v>0</v>
      </c>
      <c r="T64" s="110">
        <f t="shared" si="21"/>
        <v>0</v>
      </c>
      <c r="U64" s="42">
        <f t="shared" si="22"/>
        <v>0</v>
      </c>
      <c r="V64" s="108">
        <v>0</v>
      </c>
      <c r="W64" s="110">
        <v>0</v>
      </c>
      <c r="X64" s="110">
        <f t="shared" si="23"/>
        <v>0</v>
      </c>
      <c r="Y64" s="42">
        <f t="shared" si="24"/>
        <v>0</v>
      </c>
      <c r="Z64" s="80">
        <v>7255932</v>
      </c>
      <c r="AA64" s="81">
        <v>1023408</v>
      </c>
      <c r="AB64" s="81">
        <f t="shared" si="25"/>
        <v>8279340</v>
      </c>
      <c r="AC64" s="42">
        <f t="shared" si="26"/>
        <v>0.16714407465782397</v>
      </c>
      <c r="AD64" s="80">
        <v>6185034</v>
      </c>
      <c r="AE64" s="81">
        <v>341745</v>
      </c>
      <c r="AF64" s="81">
        <f t="shared" si="27"/>
        <v>6526779</v>
      </c>
      <c r="AG64" s="42">
        <f t="shared" si="28"/>
        <v>0.1679048104157502</v>
      </c>
      <c r="AH64" s="42">
        <f t="shared" si="29"/>
        <v>0.26851851426254814</v>
      </c>
      <c r="AI64" s="14">
        <v>38871900</v>
      </c>
      <c r="AJ64" s="14">
        <v>39781900</v>
      </c>
      <c r="AK64" s="14">
        <v>6526779</v>
      </c>
      <c r="AL64" s="14"/>
    </row>
    <row r="65" spans="1:38" s="15" customFormat="1" ht="12.75">
      <c r="A65" s="31" t="s">
        <v>96</v>
      </c>
      <c r="B65" s="132" t="s">
        <v>336</v>
      </c>
      <c r="C65" s="41" t="s">
        <v>337</v>
      </c>
      <c r="D65" s="80">
        <v>46134712</v>
      </c>
      <c r="E65" s="81">
        <v>12161000</v>
      </c>
      <c r="F65" s="82">
        <f t="shared" si="15"/>
        <v>58295712</v>
      </c>
      <c r="G65" s="80">
        <v>46134712</v>
      </c>
      <c r="H65" s="81">
        <v>12161000</v>
      </c>
      <c r="I65" s="82">
        <f t="shared" si="16"/>
        <v>58295712</v>
      </c>
      <c r="J65" s="80">
        <v>6424795</v>
      </c>
      <c r="K65" s="94">
        <v>719525</v>
      </c>
      <c r="L65" s="81">
        <f t="shared" si="17"/>
        <v>7144320</v>
      </c>
      <c r="M65" s="42">
        <f t="shared" si="18"/>
        <v>0.12255309618656</v>
      </c>
      <c r="N65" s="108">
        <v>0</v>
      </c>
      <c r="O65" s="109">
        <v>0</v>
      </c>
      <c r="P65" s="110">
        <f t="shared" si="19"/>
        <v>0</v>
      </c>
      <c r="Q65" s="42">
        <f t="shared" si="20"/>
        <v>0</v>
      </c>
      <c r="R65" s="108">
        <v>0</v>
      </c>
      <c r="S65" s="110">
        <v>0</v>
      </c>
      <c r="T65" s="110">
        <f t="shared" si="21"/>
        <v>0</v>
      </c>
      <c r="U65" s="42">
        <f t="shared" si="22"/>
        <v>0</v>
      </c>
      <c r="V65" s="108">
        <v>0</v>
      </c>
      <c r="W65" s="110">
        <v>0</v>
      </c>
      <c r="X65" s="110">
        <f t="shared" si="23"/>
        <v>0</v>
      </c>
      <c r="Y65" s="42">
        <f t="shared" si="24"/>
        <v>0</v>
      </c>
      <c r="Z65" s="80">
        <v>6424795</v>
      </c>
      <c r="AA65" s="81">
        <v>719525</v>
      </c>
      <c r="AB65" s="81">
        <f t="shared" si="25"/>
        <v>7144320</v>
      </c>
      <c r="AC65" s="42">
        <f t="shared" si="26"/>
        <v>0.12255309618656</v>
      </c>
      <c r="AD65" s="80">
        <v>10015870</v>
      </c>
      <c r="AE65" s="81">
        <v>4119889</v>
      </c>
      <c r="AF65" s="81">
        <f t="shared" si="27"/>
        <v>14135759</v>
      </c>
      <c r="AG65" s="42">
        <f t="shared" si="28"/>
        <v>0.4143300313379067</v>
      </c>
      <c r="AH65" s="42">
        <f t="shared" si="29"/>
        <v>-0.4945924021483389</v>
      </c>
      <c r="AI65" s="14">
        <v>34117148</v>
      </c>
      <c r="AJ65" s="14">
        <v>34117148</v>
      </c>
      <c r="AK65" s="14">
        <v>14135759</v>
      </c>
      <c r="AL65" s="14"/>
    </row>
    <row r="66" spans="1:38" s="15" customFormat="1" ht="12.75">
      <c r="A66" s="31" t="s">
        <v>115</v>
      </c>
      <c r="B66" s="132" t="s">
        <v>338</v>
      </c>
      <c r="C66" s="41" t="s">
        <v>339</v>
      </c>
      <c r="D66" s="80">
        <v>431051006</v>
      </c>
      <c r="E66" s="81">
        <v>203065222</v>
      </c>
      <c r="F66" s="82">
        <f t="shared" si="15"/>
        <v>634116228</v>
      </c>
      <c r="G66" s="80">
        <v>431051006</v>
      </c>
      <c r="H66" s="81">
        <v>203065222</v>
      </c>
      <c r="I66" s="82">
        <f t="shared" si="16"/>
        <v>634116228</v>
      </c>
      <c r="J66" s="80">
        <v>82902133</v>
      </c>
      <c r="K66" s="94">
        <v>50607200</v>
      </c>
      <c r="L66" s="81">
        <f t="shared" si="17"/>
        <v>133509333</v>
      </c>
      <c r="M66" s="42">
        <f t="shared" si="18"/>
        <v>0.210543946211703</v>
      </c>
      <c r="N66" s="108">
        <v>0</v>
      </c>
      <c r="O66" s="109">
        <v>0</v>
      </c>
      <c r="P66" s="110">
        <f t="shared" si="19"/>
        <v>0</v>
      </c>
      <c r="Q66" s="42">
        <f t="shared" si="20"/>
        <v>0</v>
      </c>
      <c r="R66" s="108">
        <v>0</v>
      </c>
      <c r="S66" s="110">
        <v>0</v>
      </c>
      <c r="T66" s="110">
        <f t="shared" si="21"/>
        <v>0</v>
      </c>
      <c r="U66" s="42">
        <f t="shared" si="22"/>
        <v>0</v>
      </c>
      <c r="V66" s="108">
        <v>0</v>
      </c>
      <c r="W66" s="110">
        <v>0</v>
      </c>
      <c r="X66" s="110">
        <f t="shared" si="23"/>
        <v>0</v>
      </c>
      <c r="Y66" s="42">
        <f t="shared" si="24"/>
        <v>0</v>
      </c>
      <c r="Z66" s="80">
        <v>82902133</v>
      </c>
      <c r="AA66" s="81">
        <v>50607200</v>
      </c>
      <c r="AB66" s="81">
        <f t="shared" si="25"/>
        <v>133509333</v>
      </c>
      <c r="AC66" s="42">
        <f t="shared" si="26"/>
        <v>0.210543946211703</v>
      </c>
      <c r="AD66" s="80">
        <v>62978994</v>
      </c>
      <c r="AE66" s="81">
        <v>7155058</v>
      </c>
      <c r="AF66" s="81">
        <f t="shared" si="27"/>
        <v>70134052</v>
      </c>
      <c r="AG66" s="42">
        <f t="shared" si="28"/>
        <v>0.15661354663522517</v>
      </c>
      <c r="AH66" s="42">
        <f t="shared" si="29"/>
        <v>0.9036306785753658</v>
      </c>
      <c r="AI66" s="14">
        <v>447816000</v>
      </c>
      <c r="AJ66" s="14">
        <v>670888939</v>
      </c>
      <c r="AK66" s="14">
        <v>70134052</v>
      </c>
      <c r="AL66" s="14"/>
    </row>
    <row r="67" spans="1:38" s="60" customFormat="1" ht="12.75">
      <c r="A67" s="64"/>
      <c r="B67" s="65" t="s">
        <v>634</v>
      </c>
      <c r="C67" s="34"/>
      <c r="D67" s="84">
        <f>SUM(D60:D66)</f>
        <v>2065631363</v>
      </c>
      <c r="E67" s="85">
        <f>SUM(E60:E66)</f>
        <v>857778692</v>
      </c>
      <c r="F67" s="93">
        <f t="shared" si="15"/>
        <v>2923410055</v>
      </c>
      <c r="G67" s="84">
        <f>SUM(G60:G66)</f>
        <v>2065631363</v>
      </c>
      <c r="H67" s="85">
        <f>SUM(H60:H66)</f>
        <v>857778692</v>
      </c>
      <c r="I67" s="93">
        <f t="shared" si="16"/>
        <v>2923410055</v>
      </c>
      <c r="J67" s="84">
        <f>SUM(J60:J66)</f>
        <v>510223189</v>
      </c>
      <c r="K67" s="95">
        <f>SUM(K60:K66)</f>
        <v>117298664</v>
      </c>
      <c r="L67" s="85">
        <f t="shared" si="17"/>
        <v>627521853</v>
      </c>
      <c r="M67" s="46">
        <f t="shared" si="18"/>
        <v>0.21465406535314116</v>
      </c>
      <c r="N67" s="114">
        <f>SUM(N60:N66)</f>
        <v>0</v>
      </c>
      <c r="O67" s="115">
        <f>SUM(O60:O66)</f>
        <v>0</v>
      </c>
      <c r="P67" s="116">
        <f t="shared" si="19"/>
        <v>0</v>
      </c>
      <c r="Q67" s="46">
        <f t="shared" si="20"/>
        <v>0</v>
      </c>
      <c r="R67" s="114">
        <f>SUM(R60:R66)</f>
        <v>0</v>
      </c>
      <c r="S67" s="116">
        <f>SUM(S60:S66)</f>
        <v>0</v>
      </c>
      <c r="T67" s="116">
        <f t="shared" si="21"/>
        <v>0</v>
      </c>
      <c r="U67" s="46">
        <f t="shared" si="22"/>
        <v>0</v>
      </c>
      <c r="V67" s="114">
        <f>SUM(V60:V66)</f>
        <v>0</v>
      </c>
      <c r="W67" s="116">
        <f>SUM(W60:W66)</f>
        <v>0</v>
      </c>
      <c r="X67" s="116">
        <f t="shared" si="23"/>
        <v>0</v>
      </c>
      <c r="Y67" s="46">
        <f t="shared" si="24"/>
        <v>0</v>
      </c>
      <c r="Z67" s="84">
        <f>SUM(Z60:Z66)</f>
        <v>510223189</v>
      </c>
      <c r="AA67" s="85">
        <f>SUM(AA60:AA66)</f>
        <v>117298664</v>
      </c>
      <c r="AB67" s="85">
        <f t="shared" si="25"/>
        <v>627521853</v>
      </c>
      <c r="AC67" s="46">
        <f t="shared" si="26"/>
        <v>0.21465406535314116</v>
      </c>
      <c r="AD67" s="84">
        <f>SUM(AD60:AD66)</f>
        <v>396074278</v>
      </c>
      <c r="AE67" s="85">
        <f>SUM(AE60:AE66)</f>
        <v>62056095</v>
      </c>
      <c r="AF67" s="85">
        <f t="shared" si="27"/>
        <v>458130373</v>
      </c>
      <c r="AG67" s="46">
        <f t="shared" si="28"/>
        <v>0.19604549794433712</v>
      </c>
      <c r="AH67" s="46">
        <f t="shared" si="29"/>
        <v>0.3697451423942153</v>
      </c>
      <c r="AI67" s="66">
        <f>SUM(AI60:AI66)</f>
        <v>2336857402</v>
      </c>
      <c r="AJ67" s="66">
        <f>SUM(AJ60:AJ66)</f>
        <v>2810296744</v>
      </c>
      <c r="AK67" s="66">
        <f>SUM(AK60:AK66)</f>
        <v>458130373</v>
      </c>
      <c r="AL67" s="66"/>
    </row>
    <row r="68" spans="1:38" s="15" customFormat="1" ht="12.75">
      <c r="A68" s="31" t="s">
        <v>96</v>
      </c>
      <c r="B68" s="132" t="s">
        <v>340</v>
      </c>
      <c r="C68" s="41" t="s">
        <v>341</v>
      </c>
      <c r="D68" s="80">
        <v>76172679</v>
      </c>
      <c r="E68" s="81">
        <v>80773500</v>
      </c>
      <c r="F68" s="82">
        <f t="shared" si="15"/>
        <v>156946179</v>
      </c>
      <c r="G68" s="80">
        <v>76172679</v>
      </c>
      <c r="H68" s="81">
        <v>80773500</v>
      </c>
      <c r="I68" s="82">
        <f t="shared" si="16"/>
        <v>156946179</v>
      </c>
      <c r="J68" s="80">
        <v>13427779</v>
      </c>
      <c r="K68" s="94">
        <v>0</v>
      </c>
      <c r="L68" s="81">
        <f t="shared" si="17"/>
        <v>13427779</v>
      </c>
      <c r="M68" s="42">
        <f t="shared" si="18"/>
        <v>0.08555658433710578</v>
      </c>
      <c r="N68" s="108">
        <v>0</v>
      </c>
      <c r="O68" s="109">
        <v>0</v>
      </c>
      <c r="P68" s="110">
        <f t="shared" si="19"/>
        <v>0</v>
      </c>
      <c r="Q68" s="42">
        <f t="shared" si="20"/>
        <v>0</v>
      </c>
      <c r="R68" s="108">
        <v>0</v>
      </c>
      <c r="S68" s="110">
        <v>0</v>
      </c>
      <c r="T68" s="110">
        <f t="shared" si="21"/>
        <v>0</v>
      </c>
      <c r="U68" s="42">
        <f t="shared" si="22"/>
        <v>0</v>
      </c>
      <c r="V68" s="108">
        <v>0</v>
      </c>
      <c r="W68" s="110">
        <v>0</v>
      </c>
      <c r="X68" s="110">
        <f t="shared" si="23"/>
        <v>0</v>
      </c>
      <c r="Y68" s="42">
        <f t="shared" si="24"/>
        <v>0</v>
      </c>
      <c r="Z68" s="80">
        <v>13427779</v>
      </c>
      <c r="AA68" s="81">
        <v>0</v>
      </c>
      <c r="AB68" s="81">
        <f t="shared" si="25"/>
        <v>13427779</v>
      </c>
      <c r="AC68" s="42">
        <f t="shared" si="26"/>
        <v>0.08555658433710578</v>
      </c>
      <c r="AD68" s="80">
        <v>13052936</v>
      </c>
      <c r="AE68" s="81">
        <v>1121184</v>
      </c>
      <c r="AF68" s="81">
        <f t="shared" si="27"/>
        <v>14174120</v>
      </c>
      <c r="AG68" s="42">
        <f t="shared" si="28"/>
        <v>0.13370844205070564</v>
      </c>
      <c r="AH68" s="42">
        <f t="shared" si="29"/>
        <v>-0.0526551912922989</v>
      </c>
      <c r="AI68" s="14">
        <v>106007667</v>
      </c>
      <c r="AJ68" s="14">
        <v>106007667</v>
      </c>
      <c r="AK68" s="14">
        <v>14174120</v>
      </c>
      <c r="AL68" s="14"/>
    </row>
    <row r="69" spans="1:38" s="15" customFormat="1" ht="12.75">
      <c r="A69" s="31" t="s">
        <v>96</v>
      </c>
      <c r="B69" s="132" t="s">
        <v>342</v>
      </c>
      <c r="C69" s="41" t="s">
        <v>343</v>
      </c>
      <c r="D69" s="80">
        <v>750900722</v>
      </c>
      <c r="E69" s="81">
        <v>229254110</v>
      </c>
      <c r="F69" s="82">
        <f t="shared" si="15"/>
        <v>980154832</v>
      </c>
      <c r="G69" s="80">
        <v>750900722</v>
      </c>
      <c r="H69" s="81">
        <v>229254110</v>
      </c>
      <c r="I69" s="82">
        <f t="shared" si="16"/>
        <v>980154832</v>
      </c>
      <c r="J69" s="80">
        <v>164385831</v>
      </c>
      <c r="K69" s="94">
        <v>15017726</v>
      </c>
      <c r="L69" s="81">
        <f t="shared" si="17"/>
        <v>179403557</v>
      </c>
      <c r="M69" s="42">
        <f t="shared" si="18"/>
        <v>0.18303593589793168</v>
      </c>
      <c r="N69" s="108">
        <v>0</v>
      </c>
      <c r="O69" s="109">
        <v>0</v>
      </c>
      <c r="P69" s="110">
        <f t="shared" si="19"/>
        <v>0</v>
      </c>
      <c r="Q69" s="42">
        <f t="shared" si="20"/>
        <v>0</v>
      </c>
      <c r="R69" s="108">
        <v>0</v>
      </c>
      <c r="S69" s="110">
        <v>0</v>
      </c>
      <c r="T69" s="110">
        <f t="shared" si="21"/>
        <v>0</v>
      </c>
      <c r="U69" s="42">
        <f t="shared" si="22"/>
        <v>0</v>
      </c>
      <c r="V69" s="108">
        <v>0</v>
      </c>
      <c r="W69" s="110">
        <v>0</v>
      </c>
      <c r="X69" s="110">
        <f t="shared" si="23"/>
        <v>0</v>
      </c>
      <c r="Y69" s="42">
        <f t="shared" si="24"/>
        <v>0</v>
      </c>
      <c r="Z69" s="80">
        <v>164385831</v>
      </c>
      <c r="AA69" s="81">
        <v>15017726</v>
      </c>
      <c r="AB69" s="81">
        <f t="shared" si="25"/>
        <v>179403557</v>
      </c>
      <c r="AC69" s="42">
        <f t="shared" si="26"/>
        <v>0.18303593589793168</v>
      </c>
      <c r="AD69" s="80">
        <v>147473134</v>
      </c>
      <c r="AE69" s="81">
        <v>6028992</v>
      </c>
      <c r="AF69" s="81">
        <f t="shared" si="27"/>
        <v>153502126</v>
      </c>
      <c r="AG69" s="42">
        <f t="shared" si="28"/>
        <v>0.1997456025791586</v>
      </c>
      <c r="AH69" s="42">
        <f t="shared" si="29"/>
        <v>0.1687366271396138</v>
      </c>
      <c r="AI69" s="14">
        <v>768488137</v>
      </c>
      <c r="AJ69" s="14">
        <v>806728111</v>
      </c>
      <c r="AK69" s="14">
        <v>153502126</v>
      </c>
      <c r="AL69" s="14"/>
    </row>
    <row r="70" spans="1:38" s="15" customFormat="1" ht="12.75">
      <c r="A70" s="31" t="s">
        <v>96</v>
      </c>
      <c r="B70" s="132" t="s">
        <v>344</v>
      </c>
      <c r="C70" s="41" t="s">
        <v>345</v>
      </c>
      <c r="D70" s="80">
        <v>0</v>
      </c>
      <c r="E70" s="81">
        <v>0</v>
      </c>
      <c r="F70" s="82">
        <f t="shared" si="15"/>
        <v>0</v>
      </c>
      <c r="G70" s="80">
        <v>0</v>
      </c>
      <c r="H70" s="81">
        <v>0</v>
      </c>
      <c r="I70" s="82">
        <f t="shared" si="16"/>
        <v>0</v>
      </c>
      <c r="J70" s="80">
        <v>9258233</v>
      </c>
      <c r="K70" s="94">
        <v>802242</v>
      </c>
      <c r="L70" s="81">
        <f t="shared" si="17"/>
        <v>10060475</v>
      </c>
      <c r="M70" s="42">
        <f t="shared" si="18"/>
        <v>0</v>
      </c>
      <c r="N70" s="108">
        <v>0</v>
      </c>
      <c r="O70" s="109">
        <v>0</v>
      </c>
      <c r="P70" s="110">
        <f t="shared" si="19"/>
        <v>0</v>
      </c>
      <c r="Q70" s="42">
        <f t="shared" si="20"/>
        <v>0</v>
      </c>
      <c r="R70" s="108">
        <v>0</v>
      </c>
      <c r="S70" s="110">
        <v>0</v>
      </c>
      <c r="T70" s="110">
        <f t="shared" si="21"/>
        <v>0</v>
      </c>
      <c r="U70" s="42">
        <f t="shared" si="22"/>
        <v>0</v>
      </c>
      <c r="V70" s="108">
        <v>0</v>
      </c>
      <c r="W70" s="110">
        <v>0</v>
      </c>
      <c r="X70" s="110">
        <f t="shared" si="23"/>
        <v>0</v>
      </c>
      <c r="Y70" s="42">
        <f t="shared" si="24"/>
        <v>0</v>
      </c>
      <c r="Z70" s="80">
        <v>9258233</v>
      </c>
      <c r="AA70" s="81">
        <v>802242</v>
      </c>
      <c r="AB70" s="81">
        <f t="shared" si="25"/>
        <v>10060475</v>
      </c>
      <c r="AC70" s="42">
        <f t="shared" si="26"/>
        <v>0</v>
      </c>
      <c r="AD70" s="80">
        <v>6404058</v>
      </c>
      <c r="AE70" s="81">
        <v>213595</v>
      </c>
      <c r="AF70" s="81">
        <f t="shared" si="27"/>
        <v>6617653</v>
      </c>
      <c r="AG70" s="42">
        <f t="shared" si="28"/>
        <v>0.1705385210102337</v>
      </c>
      <c r="AH70" s="42">
        <f t="shared" si="29"/>
        <v>0.5202481907105132</v>
      </c>
      <c r="AI70" s="14">
        <v>38804447</v>
      </c>
      <c r="AJ70" s="14">
        <v>38804447</v>
      </c>
      <c r="AK70" s="14">
        <v>6617653</v>
      </c>
      <c r="AL70" s="14"/>
    </row>
    <row r="71" spans="1:38" s="15" customFormat="1" ht="12.75">
      <c r="A71" s="31" t="s">
        <v>96</v>
      </c>
      <c r="B71" s="132" t="s">
        <v>346</v>
      </c>
      <c r="C71" s="41" t="s">
        <v>347</v>
      </c>
      <c r="D71" s="80">
        <v>29804797</v>
      </c>
      <c r="E71" s="81">
        <v>22412586</v>
      </c>
      <c r="F71" s="82">
        <f t="shared" si="15"/>
        <v>52217383</v>
      </c>
      <c r="G71" s="80">
        <v>29804797</v>
      </c>
      <c r="H71" s="81">
        <v>22412586</v>
      </c>
      <c r="I71" s="82">
        <f t="shared" si="16"/>
        <v>52217383</v>
      </c>
      <c r="J71" s="80">
        <v>2624907</v>
      </c>
      <c r="K71" s="94">
        <v>2143689</v>
      </c>
      <c r="L71" s="81">
        <f t="shared" si="17"/>
        <v>4768596</v>
      </c>
      <c r="M71" s="42">
        <f t="shared" si="18"/>
        <v>0.09132200286636348</v>
      </c>
      <c r="N71" s="108">
        <v>0</v>
      </c>
      <c r="O71" s="109">
        <v>0</v>
      </c>
      <c r="P71" s="110">
        <f t="shared" si="19"/>
        <v>0</v>
      </c>
      <c r="Q71" s="42">
        <f t="shared" si="20"/>
        <v>0</v>
      </c>
      <c r="R71" s="108">
        <v>0</v>
      </c>
      <c r="S71" s="110">
        <v>0</v>
      </c>
      <c r="T71" s="110">
        <f t="shared" si="21"/>
        <v>0</v>
      </c>
      <c r="U71" s="42">
        <f t="shared" si="22"/>
        <v>0</v>
      </c>
      <c r="V71" s="108">
        <v>0</v>
      </c>
      <c r="W71" s="110">
        <v>0</v>
      </c>
      <c r="X71" s="110">
        <f t="shared" si="23"/>
        <v>0</v>
      </c>
      <c r="Y71" s="42">
        <f t="shared" si="24"/>
        <v>0</v>
      </c>
      <c r="Z71" s="80">
        <v>2624907</v>
      </c>
      <c r="AA71" s="81">
        <v>2143689</v>
      </c>
      <c r="AB71" s="81">
        <f t="shared" si="25"/>
        <v>4768596</v>
      </c>
      <c r="AC71" s="42">
        <f t="shared" si="26"/>
        <v>0.09132200286636348</v>
      </c>
      <c r="AD71" s="80">
        <v>3943464</v>
      </c>
      <c r="AE71" s="81">
        <v>532461</v>
      </c>
      <c r="AF71" s="81">
        <f t="shared" si="27"/>
        <v>4475925</v>
      </c>
      <c r="AG71" s="42">
        <f t="shared" si="28"/>
        <v>0.053775750497866544</v>
      </c>
      <c r="AH71" s="42">
        <f t="shared" si="29"/>
        <v>0.06538782486301709</v>
      </c>
      <c r="AI71" s="14">
        <v>83233148</v>
      </c>
      <c r="AJ71" s="14">
        <v>83233148</v>
      </c>
      <c r="AK71" s="14">
        <v>4475925</v>
      </c>
      <c r="AL71" s="14"/>
    </row>
    <row r="72" spans="1:38" s="15" customFormat="1" ht="12.75">
      <c r="A72" s="31" t="s">
        <v>115</v>
      </c>
      <c r="B72" s="132" t="s">
        <v>348</v>
      </c>
      <c r="C72" s="41" t="s">
        <v>349</v>
      </c>
      <c r="D72" s="80">
        <v>258589224</v>
      </c>
      <c r="E72" s="81">
        <v>144747000</v>
      </c>
      <c r="F72" s="82">
        <f t="shared" si="15"/>
        <v>403336224</v>
      </c>
      <c r="G72" s="80">
        <v>258589224</v>
      </c>
      <c r="H72" s="81">
        <v>144747000</v>
      </c>
      <c r="I72" s="82">
        <f t="shared" si="16"/>
        <v>403336224</v>
      </c>
      <c r="J72" s="80">
        <v>64295797</v>
      </c>
      <c r="K72" s="94">
        <v>25342781</v>
      </c>
      <c r="L72" s="81">
        <f t="shared" si="17"/>
        <v>89638578</v>
      </c>
      <c r="M72" s="42">
        <f t="shared" si="18"/>
        <v>0.2222428154630614</v>
      </c>
      <c r="N72" s="108">
        <v>0</v>
      </c>
      <c r="O72" s="109">
        <v>0</v>
      </c>
      <c r="P72" s="110">
        <f t="shared" si="19"/>
        <v>0</v>
      </c>
      <c r="Q72" s="42">
        <f t="shared" si="20"/>
        <v>0</v>
      </c>
      <c r="R72" s="108">
        <v>0</v>
      </c>
      <c r="S72" s="110">
        <v>0</v>
      </c>
      <c r="T72" s="110">
        <f t="shared" si="21"/>
        <v>0</v>
      </c>
      <c r="U72" s="42">
        <f t="shared" si="22"/>
        <v>0</v>
      </c>
      <c r="V72" s="108">
        <v>0</v>
      </c>
      <c r="W72" s="110">
        <v>0</v>
      </c>
      <c r="X72" s="110">
        <f t="shared" si="23"/>
        <v>0</v>
      </c>
      <c r="Y72" s="42">
        <f t="shared" si="24"/>
        <v>0</v>
      </c>
      <c r="Z72" s="80">
        <v>64295797</v>
      </c>
      <c r="AA72" s="81">
        <v>25342781</v>
      </c>
      <c r="AB72" s="81">
        <f t="shared" si="25"/>
        <v>89638578</v>
      </c>
      <c r="AC72" s="42">
        <f t="shared" si="26"/>
        <v>0.2222428154630614</v>
      </c>
      <c r="AD72" s="80">
        <v>39401235</v>
      </c>
      <c r="AE72" s="81">
        <v>20495255</v>
      </c>
      <c r="AF72" s="81">
        <f t="shared" si="27"/>
        <v>59896490</v>
      </c>
      <c r="AG72" s="42">
        <f t="shared" si="28"/>
        <v>0.16586763856878767</v>
      </c>
      <c r="AH72" s="42">
        <f t="shared" si="29"/>
        <v>0.496558112169845</v>
      </c>
      <c r="AI72" s="14">
        <v>361110163</v>
      </c>
      <c r="AJ72" s="14">
        <v>377142863</v>
      </c>
      <c r="AK72" s="14">
        <v>59896490</v>
      </c>
      <c r="AL72" s="14"/>
    </row>
    <row r="73" spans="1:38" s="60" customFormat="1" ht="12.75">
      <c r="A73" s="64"/>
      <c r="B73" s="65" t="s">
        <v>635</v>
      </c>
      <c r="C73" s="34"/>
      <c r="D73" s="84">
        <f>SUM(D68:D72)</f>
        <v>1115467422</v>
      </c>
      <c r="E73" s="85">
        <f>SUM(E68:E72)</f>
        <v>477187196</v>
      </c>
      <c r="F73" s="93">
        <f t="shared" si="15"/>
        <v>1592654618</v>
      </c>
      <c r="G73" s="84">
        <f>SUM(G68:G72)</f>
        <v>1115467422</v>
      </c>
      <c r="H73" s="85">
        <f>SUM(H68:H72)</f>
        <v>477187196</v>
      </c>
      <c r="I73" s="93">
        <f t="shared" si="16"/>
        <v>1592654618</v>
      </c>
      <c r="J73" s="84">
        <f>SUM(J68:J72)</f>
        <v>253992547</v>
      </c>
      <c r="K73" s="95">
        <f>SUM(K68:K72)</f>
        <v>43306438</v>
      </c>
      <c r="L73" s="85">
        <f t="shared" si="17"/>
        <v>297298985</v>
      </c>
      <c r="M73" s="46">
        <f t="shared" si="18"/>
        <v>0.18666883682121718</v>
      </c>
      <c r="N73" s="114">
        <f>SUM(N68:N72)</f>
        <v>0</v>
      </c>
      <c r="O73" s="115">
        <f>SUM(O68:O72)</f>
        <v>0</v>
      </c>
      <c r="P73" s="116">
        <f t="shared" si="19"/>
        <v>0</v>
      </c>
      <c r="Q73" s="46">
        <f t="shared" si="20"/>
        <v>0</v>
      </c>
      <c r="R73" s="114">
        <f>SUM(R68:R72)</f>
        <v>0</v>
      </c>
      <c r="S73" s="116">
        <f>SUM(S68:S72)</f>
        <v>0</v>
      </c>
      <c r="T73" s="116">
        <f t="shared" si="21"/>
        <v>0</v>
      </c>
      <c r="U73" s="46">
        <f t="shared" si="22"/>
        <v>0</v>
      </c>
      <c r="V73" s="114">
        <f>SUM(V68:V72)</f>
        <v>0</v>
      </c>
      <c r="W73" s="116">
        <f>SUM(W68:W72)</f>
        <v>0</v>
      </c>
      <c r="X73" s="116">
        <f t="shared" si="23"/>
        <v>0</v>
      </c>
      <c r="Y73" s="46">
        <f t="shared" si="24"/>
        <v>0</v>
      </c>
      <c r="Z73" s="84">
        <f>SUM(Z68:Z72)</f>
        <v>253992547</v>
      </c>
      <c r="AA73" s="85">
        <f>SUM(AA68:AA72)</f>
        <v>43306438</v>
      </c>
      <c r="AB73" s="85">
        <f t="shared" si="25"/>
        <v>297298985</v>
      </c>
      <c r="AC73" s="46">
        <f t="shared" si="26"/>
        <v>0.18666883682121718</v>
      </c>
      <c r="AD73" s="84">
        <f>SUM(AD68:AD72)</f>
        <v>210274827</v>
      </c>
      <c r="AE73" s="85">
        <f>SUM(AE68:AE72)</f>
        <v>28391487</v>
      </c>
      <c r="AF73" s="85">
        <f t="shared" si="27"/>
        <v>238666314</v>
      </c>
      <c r="AG73" s="46">
        <f t="shared" si="28"/>
        <v>0.17579453155466737</v>
      </c>
      <c r="AH73" s="46">
        <f t="shared" si="29"/>
        <v>0.24566797893396886</v>
      </c>
      <c r="AI73" s="66">
        <f>SUM(AI68:AI72)</f>
        <v>1357643562</v>
      </c>
      <c r="AJ73" s="66">
        <f>SUM(AJ68:AJ72)</f>
        <v>1411916236</v>
      </c>
      <c r="AK73" s="66">
        <f>SUM(AK68:AK72)</f>
        <v>238666314</v>
      </c>
      <c r="AL73" s="66"/>
    </row>
    <row r="74" spans="1:38" s="15" customFormat="1" ht="12.75">
      <c r="A74" s="31" t="s">
        <v>96</v>
      </c>
      <c r="B74" s="132" t="s">
        <v>350</v>
      </c>
      <c r="C74" s="41" t="s">
        <v>351</v>
      </c>
      <c r="D74" s="80">
        <v>30979263</v>
      </c>
      <c r="E74" s="81">
        <v>0</v>
      </c>
      <c r="F74" s="82">
        <f aca="true" t="shared" si="30" ref="F74:F81">$D74+$E74</f>
        <v>30979263</v>
      </c>
      <c r="G74" s="80">
        <v>30979263</v>
      </c>
      <c r="H74" s="81">
        <v>0</v>
      </c>
      <c r="I74" s="82">
        <f aca="true" t="shared" si="31" ref="I74:I81">$G74+$H74</f>
        <v>30979263</v>
      </c>
      <c r="J74" s="80">
        <v>0</v>
      </c>
      <c r="K74" s="94">
        <v>0</v>
      </c>
      <c r="L74" s="81">
        <f aca="true" t="shared" si="32" ref="L74:L81">$J74+$K74</f>
        <v>0</v>
      </c>
      <c r="M74" s="42">
        <f aca="true" t="shared" si="33" ref="M74:M81">IF($F74=0,0,$L74/$F74)</f>
        <v>0</v>
      </c>
      <c r="N74" s="108">
        <v>0</v>
      </c>
      <c r="O74" s="109">
        <v>0</v>
      </c>
      <c r="P74" s="110">
        <f aca="true" t="shared" si="34" ref="P74:P81">$N74+$O74</f>
        <v>0</v>
      </c>
      <c r="Q74" s="42">
        <f aca="true" t="shared" si="35" ref="Q74:Q81">IF($I74=0,0,$P74/$I74)</f>
        <v>0</v>
      </c>
      <c r="R74" s="108">
        <v>0</v>
      </c>
      <c r="S74" s="110">
        <v>0</v>
      </c>
      <c r="T74" s="110">
        <f aca="true" t="shared" si="36" ref="T74:T81">$R74+$S74</f>
        <v>0</v>
      </c>
      <c r="U74" s="42">
        <f aca="true" t="shared" si="37" ref="U74:U81">IF($I74=0,0,$T74/$I74)</f>
        <v>0</v>
      </c>
      <c r="V74" s="108">
        <v>0</v>
      </c>
      <c r="W74" s="110">
        <v>0</v>
      </c>
      <c r="X74" s="110">
        <f aca="true" t="shared" si="38" ref="X74:X81">$V74+$W74</f>
        <v>0</v>
      </c>
      <c r="Y74" s="42">
        <f aca="true" t="shared" si="39" ref="Y74:Y81">IF($I74=0,0,$X74/$I74)</f>
        <v>0</v>
      </c>
      <c r="Z74" s="80">
        <v>0</v>
      </c>
      <c r="AA74" s="81">
        <v>0</v>
      </c>
      <c r="AB74" s="81">
        <f aca="true" t="shared" si="40" ref="AB74:AB81">$Z74+$AA74</f>
        <v>0</v>
      </c>
      <c r="AC74" s="42">
        <f aca="true" t="shared" si="41" ref="AC74:AC81">IF($F74=0,0,$AB74/$F74)</f>
        <v>0</v>
      </c>
      <c r="AD74" s="80">
        <v>6173907</v>
      </c>
      <c r="AE74" s="81">
        <v>3610080</v>
      </c>
      <c r="AF74" s="81">
        <f aca="true" t="shared" si="42" ref="AF74:AF81">$AD74+$AE74</f>
        <v>9783987</v>
      </c>
      <c r="AG74" s="42">
        <f aca="true" t="shared" si="43" ref="AG74:AG81">IF($AI74=0,0,$AK74/$AI74)</f>
        <v>0.12129602044262172</v>
      </c>
      <c r="AH74" s="42">
        <f aca="true" t="shared" si="44" ref="AH74:AH81">IF($AF74=0,0,$L74/$AF74-1)</f>
        <v>-1</v>
      </c>
      <c r="AI74" s="14">
        <v>80662061</v>
      </c>
      <c r="AJ74" s="14">
        <v>82223572</v>
      </c>
      <c r="AK74" s="14">
        <v>9783987</v>
      </c>
      <c r="AL74" s="14"/>
    </row>
    <row r="75" spans="1:38" s="15" customFormat="1" ht="12.75">
      <c r="A75" s="31" t="s">
        <v>96</v>
      </c>
      <c r="B75" s="132" t="s">
        <v>352</v>
      </c>
      <c r="C75" s="41" t="s">
        <v>353</v>
      </c>
      <c r="D75" s="80">
        <v>22386068</v>
      </c>
      <c r="E75" s="81">
        <v>21596140</v>
      </c>
      <c r="F75" s="82">
        <f t="shared" si="30"/>
        <v>43982208</v>
      </c>
      <c r="G75" s="80">
        <v>22386068</v>
      </c>
      <c r="H75" s="81">
        <v>21596140</v>
      </c>
      <c r="I75" s="82">
        <f t="shared" si="31"/>
        <v>43982208</v>
      </c>
      <c r="J75" s="80">
        <v>5130321</v>
      </c>
      <c r="K75" s="94">
        <v>1054686</v>
      </c>
      <c r="L75" s="81">
        <f t="shared" si="32"/>
        <v>6185007</v>
      </c>
      <c r="M75" s="42">
        <f t="shared" si="33"/>
        <v>0.14062520462819875</v>
      </c>
      <c r="N75" s="108">
        <v>0</v>
      </c>
      <c r="O75" s="109">
        <v>0</v>
      </c>
      <c r="P75" s="110">
        <f t="shared" si="34"/>
        <v>0</v>
      </c>
      <c r="Q75" s="42">
        <f t="shared" si="35"/>
        <v>0</v>
      </c>
      <c r="R75" s="108">
        <v>0</v>
      </c>
      <c r="S75" s="110">
        <v>0</v>
      </c>
      <c r="T75" s="110">
        <f t="shared" si="36"/>
        <v>0</v>
      </c>
      <c r="U75" s="42">
        <f t="shared" si="37"/>
        <v>0</v>
      </c>
      <c r="V75" s="108">
        <v>0</v>
      </c>
      <c r="W75" s="110">
        <v>0</v>
      </c>
      <c r="X75" s="110">
        <f t="shared" si="38"/>
        <v>0</v>
      </c>
      <c r="Y75" s="42">
        <f t="shared" si="39"/>
        <v>0</v>
      </c>
      <c r="Z75" s="80">
        <v>5130321</v>
      </c>
      <c r="AA75" s="81">
        <v>1054686</v>
      </c>
      <c r="AB75" s="81">
        <f t="shared" si="40"/>
        <v>6185007</v>
      </c>
      <c r="AC75" s="42">
        <f t="shared" si="41"/>
        <v>0.14062520462819875</v>
      </c>
      <c r="AD75" s="80">
        <v>5288945</v>
      </c>
      <c r="AE75" s="81">
        <v>3316912</v>
      </c>
      <c r="AF75" s="81">
        <f t="shared" si="42"/>
        <v>8605857</v>
      </c>
      <c r="AG75" s="42">
        <f t="shared" si="43"/>
        <v>0.4728391014874844</v>
      </c>
      <c r="AH75" s="42">
        <f t="shared" si="44"/>
        <v>-0.2813026058880598</v>
      </c>
      <c r="AI75" s="14">
        <v>18200392</v>
      </c>
      <c r="AJ75" s="14">
        <v>18200392</v>
      </c>
      <c r="AK75" s="14">
        <v>8605857</v>
      </c>
      <c r="AL75" s="14"/>
    </row>
    <row r="76" spans="1:38" s="15" customFormat="1" ht="12.75">
      <c r="A76" s="31" t="s">
        <v>96</v>
      </c>
      <c r="B76" s="132" t="s">
        <v>354</v>
      </c>
      <c r="C76" s="41" t="s">
        <v>355</v>
      </c>
      <c r="D76" s="80">
        <v>0</v>
      </c>
      <c r="E76" s="81">
        <v>0</v>
      </c>
      <c r="F76" s="82">
        <f t="shared" si="30"/>
        <v>0</v>
      </c>
      <c r="G76" s="80">
        <v>0</v>
      </c>
      <c r="H76" s="81">
        <v>0</v>
      </c>
      <c r="I76" s="82">
        <f t="shared" si="31"/>
        <v>0</v>
      </c>
      <c r="J76" s="80">
        <v>55313810</v>
      </c>
      <c r="K76" s="94">
        <v>9552255</v>
      </c>
      <c r="L76" s="81">
        <f t="shared" si="32"/>
        <v>64866065</v>
      </c>
      <c r="M76" s="42">
        <f t="shared" si="33"/>
        <v>0</v>
      </c>
      <c r="N76" s="108">
        <v>0</v>
      </c>
      <c r="O76" s="109">
        <v>0</v>
      </c>
      <c r="P76" s="110">
        <f t="shared" si="34"/>
        <v>0</v>
      </c>
      <c r="Q76" s="42">
        <f t="shared" si="35"/>
        <v>0</v>
      </c>
      <c r="R76" s="108">
        <v>0</v>
      </c>
      <c r="S76" s="110">
        <v>0</v>
      </c>
      <c r="T76" s="110">
        <f t="shared" si="36"/>
        <v>0</v>
      </c>
      <c r="U76" s="42">
        <f t="shared" si="37"/>
        <v>0</v>
      </c>
      <c r="V76" s="108">
        <v>0</v>
      </c>
      <c r="W76" s="110">
        <v>0</v>
      </c>
      <c r="X76" s="110">
        <f t="shared" si="38"/>
        <v>0</v>
      </c>
      <c r="Y76" s="42">
        <f t="shared" si="39"/>
        <v>0</v>
      </c>
      <c r="Z76" s="80">
        <v>55313810</v>
      </c>
      <c r="AA76" s="81">
        <v>9552255</v>
      </c>
      <c r="AB76" s="81">
        <f t="shared" si="40"/>
        <v>64866065</v>
      </c>
      <c r="AC76" s="42">
        <f t="shared" si="41"/>
        <v>0</v>
      </c>
      <c r="AD76" s="80">
        <v>40343110</v>
      </c>
      <c r="AE76" s="81">
        <v>20352077</v>
      </c>
      <c r="AF76" s="81">
        <f t="shared" si="42"/>
        <v>60695187</v>
      </c>
      <c r="AG76" s="42">
        <f t="shared" si="43"/>
        <v>0.29256572184658663</v>
      </c>
      <c r="AH76" s="42">
        <f t="shared" si="44"/>
        <v>0.06871843067227057</v>
      </c>
      <c r="AI76" s="14">
        <v>207458299</v>
      </c>
      <c r="AJ76" s="14">
        <v>225789361</v>
      </c>
      <c r="AK76" s="14">
        <v>60695187</v>
      </c>
      <c r="AL76" s="14"/>
    </row>
    <row r="77" spans="1:38" s="15" customFormat="1" ht="12.75">
      <c r="A77" s="31" t="s">
        <v>96</v>
      </c>
      <c r="B77" s="132" t="s">
        <v>356</v>
      </c>
      <c r="C77" s="41" t="s">
        <v>357</v>
      </c>
      <c r="D77" s="80">
        <v>36787160</v>
      </c>
      <c r="E77" s="81">
        <v>4600700</v>
      </c>
      <c r="F77" s="82">
        <f t="shared" si="30"/>
        <v>41387860</v>
      </c>
      <c r="G77" s="80">
        <v>36787160</v>
      </c>
      <c r="H77" s="81">
        <v>4600700</v>
      </c>
      <c r="I77" s="82">
        <f t="shared" si="31"/>
        <v>41387860</v>
      </c>
      <c r="J77" s="80">
        <v>1632533</v>
      </c>
      <c r="K77" s="94">
        <v>2294751</v>
      </c>
      <c r="L77" s="81">
        <f t="shared" si="32"/>
        <v>3927284</v>
      </c>
      <c r="M77" s="42">
        <f t="shared" si="33"/>
        <v>0.0948897575279321</v>
      </c>
      <c r="N77" s="108">
        <v>0</v>
      </c>
      <c r="O77" s="109">
        <v>0</v>
      </c>
      <c r="P77" s="110">
        <f t="shared" si="34"/>
        <v>0</v>
      </c>
      <c r="Q77" s="42">
        <f t="shared" si="35"/>
        <v>0</v>
      </c>
      <c r="R77" s="108">
        <v>0</v>
      </c>
      <c r="S77" s="110">
        <v>0</v>
      </c>
      <c r="T77" s="110">
        <f t="shared" si="36"/>
        <v>0</v>
      </c>
      <c r="U77" s="42">
        <f t="shared" si="37"/>
        <v>0</v>
      </c>
      <c r="V77" s="108">
        <v>0</v>
      </c>
      <c r="W77" s="110">
        <v>0</v>
      </c>
      <c r="X77" s="110">
        <f t="shared" si="38"/>
        <v>0</v>
      </c>
      <c r="Y77" s="42">
        <f t="shared" si="39"/>
        <v>0</v>
      </c>
      <c r="Z77" s="80">
        <v>1632533</v>
      </c>
      <c r="AA77" s="81">
        <v>2294751</v>
      </c>
      <c r="AB77" s="81">
        <f t="shared" si="40"/>
        <v>3927284</v>
      </c>
      <c r="AC77" s="42">
        <f t="shared" si="41"/>
        <v>0.0948897575279321</v>
      </c>
      <c r="AD77" s="80">
        <v>11194690</v>
      </c>
      <c r="AE77" s="81">
        <v>1408225</v>
      </c>
      <c r="AF77" s="81">
        <f t="shared" si="42"/>
        <v>12602915</v>
      </c>
      <c r="AG77" s="42">
        <f t="shared" si="43"/>
        <v>0.14419133975458018</v>
      </c>
      <c r="AH77" s="42">
        <f t="shared" si="44"/>
        <v>-0.6883828860227972</v>
      </c>
      <c r="AI77" s="14">
        <v>87404105</v>
      </c>
      <c r="AJ77" s="14">
        <v>87404105</v>
      </c>
      <c r="AK77" s="14">
        <v>12602915</v>
      </c>
      <c r="AL77" s="14"/>
    </row>
    <row r="78" spans="1:38" s="15" customFormat="1" ht="12.75">
      <c r="A78" s="31" t="s">
        <v>96</v>
      </c>
      <c r="B78" s="132" t="s">
        <v>358</v>
      </c>
      <c r="C78" s="41" t="s">
        <v>359</v>
      </c>
      <c r="D78" s="80">
        <v>84908306</v>
      </c>
      <c r="E78" s="81">
        <v>42153272</v>
      </c>
      <c r="F78" s="82">
        <f t="shared" si="30"/>
        <v>127061578</v>
      </c>
      <c r="G78" s="80">
        <v>84908306</v>
      </c>
      <c r="H78" s="81">
        <v>42153272</v>
      </c>
      <c r="I78" s="82">
        <f t="shared" si="31"/>
        <v>127061578</v>
      </c>
      <c r="J78" s="80">
        <v>20712562</v>
      </c>
      <c r="K78" s="94">
        <v>7920277</v>
      </c>
      <c r="L78" s="81">
        <f t="shared" si="32"/>
        <v>28632839</v>
      </c>
      <c r="M78" s="42">
        <f t="shared" si="33"/>
        <v>0.22534616247249817</v>
      </c>
      <c r="N78" s="108">
        <v>0</v>
      </c>
      <c r="O78" s="109">
        <v>0</v>
      </c>
      <c r="P78" s="110">
        <f t="shared" si="34"/>
        <v>0</v>
      </c>
      <c r="Q78" s="42">
        <f t="shared" si="35"/>
        <v>0</v>
      </c>
      <c r="R78" s="108">
        <v>0</v>
      </c>
      <c r="S78" s="110">
        <v>0</v>
      </c>
      <c r="T78" s="110">
        <f t="shared" si="36"/>
        <v>0</v>
      </c>
      <c r="U78" s="42">
        <f t="shared" si="37"/>
        <v>0</v>
      </c>
      <c r="V78" s="108">
        <v>0</v>
      </c>
      <c r="W78" s="110">
        <v>0</v>
      </c>
      <c r="X78" s="110">
        <f t="shared" si="38"/>
        <v>0</v>
      </c>
      <c r="Y78" s="42">
        <f t="shared" si="39"/>
        <v>0</v>
      </c>
      <c r="Z78" s="80">
        <v>20712562</v>
      </c>
      <c r="AA78" s="81">
        <v>7920277</v>
      </c>
      <c r="AB78" s="81">
        <f t="shared" si="40"/>
        <v>28632839</v>
      </c>
      <c r="AC78" s="42">
        <f t="shared" si="41"/>
        <v>0.22534616247249817</v>
      </c>
      <c r="AD78" s="80">
        <v>11617980</v>
      </c>
      <c r="AE78" s="81">
        <v>14808025</v>
      </c>
      <c r="AF78" s="81">
        <f t="shared" si="42"/>
        <v>26426005</v>
      </c>
      <c r="AG78" s="42">
        <f t="shared" si="43"/>
        <v>0.4256355717492971</v>
      </c>
      <c r="AH78" s="42">
        <f t="shared" si="44"/>
        <v>0.08350993651897065</v>
      </c>
      <c r="AI78" s="14">
        <v>62085988</v>
      </c>
      <c r="AJ78" s="14">
        <v>75328869</v>
      </c>
      <c r="AK78" s="14">
        <v>26426005</v>
      </c>
      <c r="AL78" s="14"/>
    </row>
    <row r="79" spans="1:38" s="15" customFormat="1" ht="12.75">
      <c r="A79" s="31" t="s">
        <v>115</v>
      </c>
      <c r="B79" s="132" t="s">
        <v>360</v>
      </c>
      <c r="C79" s="41" t="s">
        <v>361</v>
      </c>
      <c r="D79" s="80">
        <v>0</v>
      </c>
      <c r="E79" s="81">
        <v>0</v>
      </c>
      <c r="F79" s="82">
        <f t="shared" si="30"/>
        <v>0</v>
      </c>
      <c r="G79" s="80">
        <v>0</v>
      </c>
      <c r="H79" s="81">
        <v>0</v>
      </c>
      <c r="I79" s="82">
        <f t="shared" si="31"/>
        <v>0</v>
      </c>
      <c r="J79" s="80">
        <v>0</v>
      </c>
      <c r="K79" s="94">
        <v>0</v>
      </c>
      <c r="L79" s="81">
        <f t="shared" si="32"/>
        <v>0</v>
      </c>
      <c r="M79" s="42">
        <f t="shared" si="33"/>
        <v>0</v>
      </c>
      <c r="N79" s="108">
        <v>0</v>
      </c>
      <c r="O79" s="109">
        <v>0</v>
      </c>
      <c r="P79" s="110">
        <f t="shared" si="34"/>
        <v>0</v>
      </c>
      <c r="Q79" s="42">
        <f t="shared" si="35"/>
        <v>0</v>
      </c>
      <c r="R79" s="108">
        <v>0</v>
      </c>
      <c r="S79" s="110">
        <v>0</v>
      </c>
      <c r="T79" s="110">
        <f t="shared" si="36"/>
        <v>0</v>
      </c>
      <c r="U79" s="42">
        <f t="shared" si="37"/>
        <v>0</v>
      </c>
      <c r="V79" s="108">
        <v>0</v>
      </c>
      <c r="W79" s="110">
        <v>0</v>
      </c>
      <c r="X79" s="110">
        <f t="shared" si="38"/>
        <v>0</v>
      </c>
      <c r="Y79" s="42">
        <f t="shared" si="39"/>
        <v>0</v>
      </c>
      <c r="Z79" s="80">
        <v>0</v>
      </c>
      <c r="AA79" s="81">
        <v>0</v>
      </c>
      <c r="AB79" s="81">
        <f t="shared" si="40"/>
        <v>0</v>
      </c>
      <c r="AC79" s="42">
        <f t="shared" si="41"/>
        <v>0</v>
      </c>
      <c r="AD79" s="80">
        <v>30063487</v>
      </c>
      <c r="AE79" s="81">
        <v>27663112</v>
      </c>
      <c r="AF79" s="81">
        <f t="shared" si="42"/>
        <v>57726599</v>
      </c>
      <c r="AG79" s="42">
        <f t="shared" si="43"/>
        <v>0.20480784750416967</v>
      </c>
      <c r="AH79" s="42">
        <f t="shared" si="44"/>
        <v>-1</v>
      </c>
      <c r="AI79" s="14">
        <v>281857359</v>
      </c>
      <c r="AJ79" s="14">
        <v>281857359</v>
      </c>
      <c r="AK79" s="14">
        <v>57726599</v>
      </c>
      <c r="AL79" s="14"/>
    </row>
    <row r="80" spans="1:38" s="60" customFormat="1" ht="12.75">
      <c r="A80" s="64"/>
      <c r="B80" s="65" t="s">
        <v>636</v>
      </c>
      <c r="C80" s="34"/>
      <c r="D80" s="84">
        <f>SUM(D74:D79)</f>
        <v>175060797</v>
      </c>
      <c r="E80" s="85">
        <f>SUM(E74:E79)</f>
        <v>68350112</v>
      </c>
      <c r="F80" s="86">
        <f t="shared" si="30"/>
        <v>243410909</v>
      </c>
      <c r="G80" s="84">
        <f>SUM(G74:G79)</f>
        <v>175060797</v>
      </c>
      <c r="H80" s="85">
        <f>SUM(H74:H79)</f>
        <v>68350112</v>
      </c>
      <c r="I80" s="93">
        <f t="shared" si="31"/>
        <v>243410909</v>
      </c>
      <c r="J80" s="84">
        <f>SUM(J74:J79)</f>
        <v>82789226</v>
      </c>
      <c r="K80" s="95">
        <f>SUM(K74:K79)</f>
        <v>20821969</v>
      </c>
      <c r="L80" s="85">
        <f t="shared" si="32"/>
        <v>103611195</v>
      </c>
      <c r="M80" s="46">
        <f t="shared" si="33"/>
        <v>0.4256637281610086</v>
      </c>
      <c r="N80" s="114">
        <f>SUM(N74:N79)</f>
        <v>0</v>
      </c>
      <c r="O80" s="115">
        <f>SUM(O74:O79)</f>
        <v>0</v>
      </c>
      <c r="P80" s="116">
        <f t="shared" si="34"/>
        <v>0</v>
      </c>
      <c r="Q80" s="46">
        <f t="shared" si="35"/>
        <v>0</v>
      </c>
      <c r="R80" s="114">
        <f>SUM(R74:R79)</f>
        <v>0</v>
      </c>
      <c r="S80" s="116">
        <f>SUM(S74:S79)</f>
        <v>0</v>
      </c>
      <c r="T80" s="116">
        <f t="shared" si="36"/>
        <v>0</v>
      </c>
      <c r="U80" s="46">
        <f t="shared" si="37"/>
        <v>0</v>
      </c>
      <c r="V80" s="114">
        <f>SUM(V74:V79)</f>
        <v>0</v>
      </c>
      <c r="W80" s="116">
        <f>SUM(W74:W79)</f>
        <v>0</v>
      </c>
      <c r="X80" s="116">
        <f t="shared" si="38"/>
        <v>0</v>
      </c>
      <c r="Y80" s="46">
        <f t="shared" si="39"/>
        <v>0</v>
      </c>
      <c r="Z80" s="84">
        <f>SUM(Z74:Z79)</f>
        <v>82789226</v>
      </c>
      <c r="AA80" s="85">
        <f>SUM(AA74:AA79)</f>
        <v>20821969</v>
      </c>
      <c r="AB80" s="85">
        <f t="shared" si="40"/>
        <v>103611195</v>
      </c>
      <c r="AC80" s="46">
        <f t="shared" si="41"/>
        <v>0.4256637281610086</v>
      </c>
      <c r="AD80" s="84">
        <f>SUM(AD74:AD79)</f>
        <v>104682119</v>
      </c>
      <c r="AE80" s="85">
        <f>SUM(AE74:AE79)</f>
        <v>71158431</v>
      </c>
      <c r="AF80" s="85">
        <f t="shared" si="42"/>
        <v>175840550</v>
      </c>
      <c r="AG80" s="46">
        <f t="shared" si="43"/>
        <v>0.23837349779549397</v>
      </c>
      <c r="AH80" s="46">
        <f t="shared" si="44"/>
        <v>-0.41076620267623143</v>
      </c>
      <c r="AI80" s="66">
        <f>SUM(AI74:AI79)</f>
        <v>737668204</v>
      </c>
      <c r="AJ80" s="66">
        <f>SUM(AJ74:AJ79)</f>
        <v>770803658</v>
      </c>
      <c r="AK80" s="66">
        <f>SUM(AK74:AK79)</f>
        <v>175840550</v>
      </c>
      <c r="AL80" s="66"/>
    </row>
    <row r="81" spans="1:38" s="60" customFormat="1" ht="12.75">
      <c r="A81" s="64"/>
      <c r="B81" s="65" t="s">
        <v>637</v>
      </c>
      <c r="C81" s="34"/>
      <c r="D81" s="84">
        <f>SUM(D9,D11:D17,D19:D26,D28:D33,D35:D39,D41:D44,D46:D51,D53:D58,D60:D66,D68:D72,D74:D79)</f>
        <v>27402172047</v>
      </c>
      <c r="E81" s="85">
        <f>SUM(E9,E11:E17,E19:E26,E28:E33,E35:E39,E41:E44,E46:E51,E53:E58,E60:E66,E68:E72,E74:E79)</f>
        <v>9166450167</v>
      </c>
      <c r="F81" s="86">
        <f t="shared" si="30"/>
        <v>36568622214</v>
      </c>
      <c r="G81" s="84">
        <f>SUM(G9,G11:G17,G19:G26,G28:G33,G35:G39,G41:G44,G46:G51,G53:G58,G60:G66,G68:G72,G74:G79)</f>
        <v>27402172047</v>
      </c>
      <c r="H81" s="85">
        <f>SUM(H9,H11:H17,H19:H26,H28:H33,H35:H39,H41:H44,H46:H51,H53:H58,H60:H66,H68:H72,H74:H79)</f>
        <v>9166450167</v>
      </c>
      <c r="I81" s="93">
        <f t="shared" si="31"/>
        <v>36568622214</v>
      </c>
      <c r="J81" s="84">
        <f>SUM(J9,J11:J17,J19:J26,J28:J33,J35:J39,J41:J44,J46:J51,J53:J58,J60:J66,J68:J72,J74:J79)</f>
        <v>6778171927</v>
      </c>
      <c r="K81" s="95">
        <f>SUM(K9,K11:K17,K19:K26,K28:K33,K35:K39,K41:K44,K46:K51,K53:K58,K60:K66,K68:K72,K74:K79)</f>
        <v>2047946885</v>
      </c>
      <c r="L81" s="85">
        <f t="shared" si="32"/>
        <v>8826118812</v>
      </c>
      <c r="M81" s="46">
        <f t="shared" si="33"/>
        <v>0.24135770717172364</v>
      </c>
      <c r="N81" s="114">
        <f>SUM(N9,N11:N17,N19:N26,N28:N33,N35:N39,N41:N44,N46:N51,N53:N58,N60:N66,N68:N72,N74:N79)</f>
        <v>0</v>
      </c>
      <c r="O81" s="115">
        <f>SUM(O9,O11:O17,O19:O26,O28:O33,O35:O39,O41:O44,O46:O51,O53:O58,O60:O66,O68:O72,O74:O79)</f>
        <v>0</v>
      </c>
      <c r="P81" s="116">
        <f t="shared" si="34"/>
        <v>0</v>
      </c>
      <c r="Q81" s="46">
        <f t="shared" si="35"/>
        <v>0</v>
      </c>
      <c r="R81" s="114">
        <f>SUM(R9,R11:R17,R19:R26,R28:R33,R35:R39,R41:R44,R46:R51,R53:R58,R60:R66,R68:R72,R74:R79)</f>
        <v>0</v>
      </c>
      <c r="S81" s="116">
        <f>SUM(S9,S11:S17,S19:S26,S28:S33,S35:S39,S41:S44,S46:S51,S53:S58,S60:S66,S68:S72,S74:S79)</f>
        <v>0</v>
      </c>
      <c r="T81" s="116">
        <f t="shared" si="36"/>
        <v>0</v>
      </c>
      <c r="U81" s="46">
        <f t="shared" si="37"/>
        <v>0</v>
      </c>
      <c r="V81" s="114">
        <f>SUM(V9,V11:V17,V19:V26,V28:V33,V35:V39,V41:V44,V46:V51,V53:V58,V60:V66,V68:V72,V74:V79)</f>
        <v>0</v>
      </c>
      <c r="W81" s="116">
        <f>SUM(W9,W11:W17,W19:W26,W28:W33,W35:W39,W41:W44,W46:W51,W53:W58,W60:W66,W68:W72,W74:W79)</f>
        <v>0</v>
      </c>
      <c r="X81" s="116">
        <f t="shared" si="38"/>
        <v>0</v>
      </c>
      <c r="Y81" s="46">
        <f t="shared" si="39"/>
        <v>0</v>
      </c>
      <c r="Z81" s="84">
        <f>SUM(Z9,Z11:Z17,Z19:Z26,Z28:Z33,Z35:Z39,Z41:Z44,Z46:Z51,Z53:Z58,Z60:Z66,Z68:Z72,Z74:Z79)</f>
        <v>6778171927</v>
      </c>
      <c r="AA81" s="85">
        <f>SUM(AA9,AA11:AA17,AA19:AA26,AA28:AA33,AA35:AA39,AA41:AA44,AA46:AA51,AA53:AA58,AA60:AA66,AA68:AA72,AA74:AA79)</f>
        <v>2047946885</v>
      </c>
      <c r="AB81" s="85">
        <f t="shared" si="40"/>
        <v>8826118812</v>
      </c>
      <c r="AC81" s="46">
        <f t="shared" si="41"/>
        <v>0.24135770717172364</v>
      </c>
      <c r="AD81" s="84">
        <f>SUM(AD9,AD11:AD17,AD19:AD26,AD28:AD33,AD35:AD39,AD41:AD44,AD46:AD51,AD53:AD58,AD60:AD66,AD68:AD72,AD74:AD79)</f>
        <v>5609163301</v>
      </c>
      <c r="AE81" s="85">
        <f>SUM(AE9,AE11:AE17,AE19:AE26,AE28:AE33,AE35:AE39,AE41:AE44,AE46:AE51,AE53:AE58,AE60:AE66,AE68:AE72,AE74:AE79)</f>
        <v>1205387872</v>
      </c>
      <c r="AF81" s="85">
        <f t="shared" si="42"/>
        <v>6814551173</v>
      </c>
      <c r="AG81" s="46">
        <f t="shared" si="43"/>
        <v>0.2009855732508684</v>
      </c>
      <c r="AH81" s="46">
        <f t="shared" si="44"/>
        <v>0.295187105934438</v>
      </c>
      <c r="AI81" s="66">
        <f>SUM(AI9,AI11:AI17,AI19:AI26,AI28:AI33,AI35:AI39,AI41:AI44,AI46:AI51,AI53:AI58,AI60:AI66,AI68:AI72,AI74:AI79)</f>
        <v>33905673242</v>
      </c>
      <c r="AJ81" s="66">
        <f>SUM(AJ9,AJ11:AJ17,AJ19:AJ26,AJ28:AJ33,AJ35:AJ39,AJ41:AJ44,AJ46:AJ51,AJ53:AJ58,AJ60:AJ66,AJ68:AJ72,AJ74:AJ79)</f>
        <v>35066499315</v>
      </c>
      <c r="AK81" s="66">
        <f>SUM(AK9,AK11:AK17,AK19:AK26,AK28:AK33,AK35:AK39,AK41:AK44,AK46:AK51,AK53:AK58,AK60:AK66,AK68:AK72,AK74:AK79)</f>
        <v>6814551173</v>
      </c>
      <c r="AL81" s="66"/>
    </row>
    <row r="82" spans="1:38" s="15" customFormat="1" ht="12.75">
      <c r="A82" s="67"/>
      <c r="B82" s="68"/>
      <c r="C82" s="69"/>
      <c r="D82" s="70"/>
      <c r="E82" s="70"/>
      <c r="F82" s="71"/>
      <c r="G82" s="72"/>
      <c r="H82" s="70"/>
      <c r="I82" s="73"/>
      <c r="J82" s="72"/>
      <c r="K82" s="74"/>
      <c r="L82" s="70"/>
      <c r="M82" s="73"/>
      <c r="N82" s="72"/>
      <c r="O82" s="74"/>
      <c r="P82" s="70"/>
      <c r="Q82" s="73"/>
      <c r="R82" s="72"/>
      <c r="S82" s="74"/>
      <c r="T82" s="70"/>
      <c r="U82" s="73"/>
      <c r="V82" s="72"/>
      <c r="W82" s="74"/>
      <c r="X82" s="70"/>
      <c r="Y82" s="73"/>
      <c r="Z82" s="72"/>
      <c r="AA82" s="74"/>
      <c r="AB82" s="70"/>
      <c r="AC82" s="73"/>
      <c r="AD82" s="72"/>
      <c r="AE82" s="70"/>
      <c r="AF82" s="70"/>
      <c r="AG82" s="73"/>
      <c r="AH82" s="73"/>
      <c r="AI82" s="14"/>
      <c r="AJ82" s="14"/>
      <c r="AK82" s="14"/>
      <c r="AL82" s="14"/>
    </row>
    <row r="83" spans="1:38" s="15" customFormat="1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</row>
    <row r="84" spans="1:38" s="15" customFormat="1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</row>
  </sheetData>
  <sheetProtection password="F954" sheet="1" objects="1" scenarios="1"/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L84"/>
  <sheetViews>
    <sheetView showGridLines="0" zoomScalePageLayoutView="0" workbookViewId="0" topLeftCell="A16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13.7109375" style="3" customWidth="1"/>
    <col min="14" max="16" width="12.140625" style="3" hidden="1" customWidth="1"/>
    <col min="17" max="17" width="13.7109375" style="3" hidden="1" customWidth="1"/>
    <col min="18" max="25" width="12.140625" style="3" hidden="1" customWidth="1"/>
    <col min="26" max="28" width="12.140625" style="3" customWidth="1"/>
    <col min="29" max="29" width="13.7109375" style="3" customWidth="1"/>
    <col min="30" max="34" width="12.14062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25" t="s">
        <v>1</v>
      </c>
      <c r="E4" s="125"/>
      <c r="F4" s="125"/>
      <c r="G4" s="125" t="s">
        <v>2</v>
      </c>
      <c r="H4" s="125"/>
      <c r="I4" s="125"/>
      <c r="J4" s="122" t="s">
        <v>3</v>
      </c>
      <c r="K4" s="123"/>
      <c r="L4" s="123"/>
      <c r="M4" s="124"/>
      <c r="N4" s="122" t="s">
        <v>4</v>
      </c>
      <c r="O4" s="126"/>
      <c r="P4" s="126"/>
      <c r="Q4" s="127"/>
      <c r="R4" s="122" t="s">
        <v>5</v>
      </c>
      <c r="S4" s="126"/>
      <c r="T4" s="126"/>
      <c r="U4" s="127"/>
      <c r="V4" s="122" t="s">
        <v>6</v>
      </c>
      <c r="W4" s="128"/>
      <c r="X4" s="128"/>
      <c r="Y4" s="129"/>
      <c r="Z4" s="122" t="s">
        <v>7</v>
      </c>
      <c r="AA4" s="123"/>
      <c r="AB4" s="123"/>
      <c r="AC4" s="124"/>
      <c r="AD4" s="122" t="s">
        <v>8</v>
      </c>
      <c r="AE4" s="123"/>
      <c r="AF4" s="123"/>
      <c r="AG4" s="124"/>
      <c r="AH4" s="13"/>
      <c r="AI4" s="14"/>
      <c r="AJ4" s="14"/>
      <c r="AK4" s="14"/>
      <c r="AL4" s="14"/>
    </row>
    <row r="5" spans="1:38" s="15" customFormat="1" ht="5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18</v>
      </c>
      <c r="AD5" s="19" t="s">
        <v>11</v>
      </c>
      <c r="AE5" s="20" t="s">
        <v>12</v>
      </c>
      <c r="AF5" s="20" t="s">
        <v>13</v>
      </c>
      <c r="AG5" s="24" t="s">
        <v>18</v>
      </c>
      <c r="AH5" s="25" t="s">
        <v>19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3" t="s">
        <v>29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96</v>
      </c>
      <c r="B9" s="132" t="s">
        <v>362</v>
      </c>
      <c r="C9" s="41" t="s">
        <v>363</v>
      </c>
      <c r="D9" s="80">
        <v>0</v>
      </c>
      <c r="E9" s="81">
        <v>0</v>
      </c>
      <c r="F9" s="82">
        <f>$D9+$E9</f>
        <v>0</v>
      </c>
      <c r="G9" s="80">
        <v>0</v>
      </c>
      <c r="H9" s="81">
        <v>0</v>
      </c>
      <c r="I9" s="83">
        <f>$G9+$H9</f>
        <v>0</v>
      </c>
      <c r="J9" s="80">
        <v>0</v>
      </c>
      <c r="K9" s="81">
        <v>0</v>
      </c>
      <c r="L9" s="81">
        <f>$J9+$K9</f>
        <v>0</v>
      </c>
      <c r="M9" s="42">
        <f>IF($F9=0,0,$L9/$F9)</f>
        <v>0</v>
      </c>
      <c r="N9" s="108">
        <v>0</v>
      </c>
      <c r="O9" s="109">
        <v>0</v>
      </c>
      <c r="P9" s="110">
        <f>$N9+$O9</f>
        <v>0</v>
      </c>
      <c r="Q9" s="42">
        <f>IF($I9=0,0,$P9/$I9)</f>
        <v>0</v>
      </c>
      <c r="R9" s="108">
        <v>0</v>
      </c>
      <c r="S9" s="110">
        <v>0</v>
      </c>
      <c r="T9" s="110">
        <f>$R9+$S9</f>
        <v>0</v>
      </c>
      <c r="U9" s="42">
        <f>IF($I9=0,0,$T9/$I9)</f>
        <v>0</v>
      </c>
      <c r="V9" s="108">
        <v>0</v>
      </c>
      <c r="W9" s="110">
        <v>0</v>
      </c>
      <c r="X9" s="110">
        <f>$V9+$W9</f>
        <v>0</v>
      </c>
      <c r="Y9" s="42">
        <f>IF($I9=0,0,$X9/$I9)</f>
        <v>0</v>
      </c>
      <c r="Z9" s="80">
        <v>0</v>
      </c>
      <c r="AA9" s="81">
        <v>0</v>
      </c>
      <c r="AB9" s="81">
        <f>$Z9+$AA9</f>
        <v>0</v>
      </c>
      <c r="AC9" s="42">
        <f>IF($F9=0,0,$AB9/$F9)</f>
        <v>0</v>
      </c>
      <c r="AD9" s="80">
        <v>49419665</v>
      </c>
      <c r="AE9" s="81">
        <v>6192138</v>
      </c>
      <c r="AF9" s="81">
        <f>$AD9+$AE9</f>
        <v>55611803</v>
      </c>
      <c r="AG9" s="42">
        <f>IF($AI9=0,0,$AK9/$AI9)</f>
        <v>0.3824041128707846</v>
      </c>
      <c r="AH9" s="42">
        <f>IF($AF9=0,0,$L9/$AF9-1)</f>
        <v>-1</v>
      </c>
      <c r="AI9" s="14">
        <v>145426791</v>
      </c>
      <c r="AJ9" s="14">
        <v>145426791</v>
      </c>
      <c r="AK9" s="14">
        <v>55611803</v>
      </c>
      <c r="AL9" s="14"/>
    </row>
    <row r="10" spans="1:38" s="15" customFormat="1" ht="12.75">
      <c r="A10" s="31" t="s">
        <v>96</v>
      </c>
      <c r="B10" s="132" t="s">
        <v>364</v>
      </c>
      <c r="C10" s="41" t="s">
        <v>365</v>
      </c>
      <c r="D10" s="80">
        <v>122157952</v>
      </c>
      <c r="E10" s="81">
        <v>50101118</v>
      </c>
      <c r="F10" s="83">
        <f aca="true" t="shared" si="0" ref="F10:F44">$D10+$E10</f>
        <v>172259070</v>
      </c>
      <c r="G10" s="80">
        <v>122157952</v>
      </c>
      <c r="H10" s="81">
        <v>50101118</v>
      </c>
      <c r="I10" s="83">
        <f aca="true" t="shared" si="1" ref="I10:I44">$G10+$H10</f>
        <v>172259070</v>
      </c>
      <c r="J10" s="80">
        <v>20872903</v>
      </c>
      <c r="K10" s="81">
        <v>12110927</v>
      </c>
      <c r="L10" s="81">
        <f aca="true" t="shared" si="2" ref="L10:L44">$J10+$K10</f>
        <v>32983830</v>
      </c>
      <c r="M10" s="42">
        <f aca="true" t="shared" si="3" ref="M10:M44">IF($F10=0,0,$L10/$F10)</f>
        <v>0.19147804524893813</v>
      </c>
      <c r="N10" s="108">
        <v>0</v>
      </c>
      <c r="O10" s="109">
        <v>0</v>
      </c>
      <c r="P10" s="110">
        <f aca="true" t="shared" si="4" ref="P10:P44">$N10+$O10</f>
        <v>0</v>
      </c>
      <c r="Q10" s="42">
        <f aca="true" t="shared" si="5" ref="Q10:Q44">IF($I10=0,0,$P10/$I10)</f>
        <v>0</v>
      </c>
      <c r="R10" s="108">
        <v>0</v>
      </c>
      <c r="S10" s="110">
        <v>0</v>
      </c>
      <c r="T10" s="110">
        <f aca="true" t="shared" si="6" ref="T10:T44">$R10+$S10</f>
        <v>0</v>
      </c>
      <c r="U10" s="42">
        <f aca="true" t="shared" si="7" ref="U10:U44">IF($I10=0,0,$T10/$I10)</f>
        <v>0</v>
      </c>
      <c r="V10" s="108">
        <v>0</v>
      </c>
      <c r="W10" s="110">
        <v>0</v>
      </c>
      <c r="X10" s="110">
        <f aca="true" t="shared" si="8" ref="X10:X44">$V10+$W10</f>
        <v>0</v>
      </c>
      <c r="Y10" s="42">
        <f aca="true" t="shared" si="9" ref="Y10:Y44">IF($I10=0,0,$X10/$I10)</f>
        <v>0</v>
      </c>
      <c r="Z10" s="80">
        <v>20872903</v>
      </c>
      <c r="AA10" s="81">
        <v>12110927</v>
      </c>
      <c r="AB10" s="81">
        <f aca="true" t="shared" si="10" ref="AB10:AB44">$Z10+$AA10</f>
        <v>32983830</v>
      </c>
      <c r="AC10" s="42">
        <f aca="true" t="shared" si="11" ref="AC10:AC44">IF($F10=0,0,$AB10/$F10)</f>
        <v>0.19147804524893813</v>
      </c>
      <c r="AD10" s="80">
        <v>30758169</v>
      </c>
      <c r="AE10" s="81">
        <v>11855144</v>
      </c>
      <c r="AF10" s="81">
        <f aca="true" t="shared" si="12" ref="AF10:AF44">$AD10+$AE10</f>
        <v>42613313</v>
      </c>
      <c r="AG10" s="42">
        <f aca="true" t="shared" si="13" ref="AG10:AG44">IF($AI10=0,0,$AK10/$AI10)</f>
        <v>0</v>
      </c>
      <c r="AH10" s="42">
        <f aca="true" t="shared" si="14" ref="AH10:AH44">IF($AF10=0,0,$L10/$AF10-1)</f>
        <v>-0.22597358248113686</v>
      </c>
      <c r="AI10" s="14">
        <v>0</v>
      </c>
      <c r="AJ10" s="14">
        <v>0</v>
      </c>
      <c r="AK10" s="14">
        <v>42613313</v>
      </c>
      <c r="AL10" s="14"/>
    </row>
    <row r="11" spans="1:38" s="15" customFormat="1" ht="12.75">
      <c r="A11" s="31" t="s">
        <v>96</v>
      </c>
      <c r="B11" s="132" t="s">
        <v>366</v>
      </c>
      <c r="C11" s="41" t="s">
        <v>367</v>
      </c>
      <c r="D11" s="80">
        <v>495396965</v>
      </c>
      <c r="E11" s="81">
        <v>154705000</v>
      </c>
      <c r="F11" s="82">
        <f t="shared" si="0"/>
        <v>650101965</v>
      </c>
      <c r="G11" s="80">
        <v>495396965</v>
      </c>
      <c r="H11" s="81">
        <v>154705000</v>
      </c>
      <c r="I11" s="83">
        <f t="shared" si="1"/>
        <v>650101965</v>
      </c>
      <c r="J11" s="80">
        <v>82538395</v>
      </c>
      <c r="K11" s="81">
        <v>11076216</v>
      </c>
      <c r="L11" s="81">
        <f t="shared" si="2"/>
        <v>93614611</v>
      </c>
      <c r="M11" s="42">
        <f t="shared" si="3"/>
        <v>0.14399988930967159</v>
      </c>
      <c r="N11" s="108">
        <v>0</v>
      </c>
      <c r="O11" s="109">
        <v>0</v>
      </c>
      <c r="P11" s="110">
        <f t="shared" si="4"/>
        <v>0</v>
      </c>
      <c r="Q11" s="42">
        <f t="shared" si="5"/>
        <v>0</v>
      </c>
      <c r="R11" s="108">
        <v>0</v>
      </c>
      <c r="S11" s="110">
        <v>0</v>
      </c>
      <c r="T11" s="110">
        <f t="shared" si="6"/>
        <v>0</v>
      </c>
      <c r="U11" s="42">
        <f t="shared" si="7"/>
        <v>0</v>
      </c>
      <c r="V11" s="108">
        <v>0</v>
      </c>
      <c r="W11" s="110">
        <v>0</v>
      </c>
      <c r="X11" s="110">
        <f t="shared" si="8"/>
        <v>0</v>
      </c>
      <c r="Y11" s="42">
        <f t="shared" si="9"/>
        <v>0</v>
      </c>
      <c r="Z11" s="80">
        <v>82538395</v>
      </c>
      <c r="AA11" s="81">
        <v>11076216</v>
      </c>
      <c r="AB11" s="81">
        <f t="shared" si="10"/>
        <v>93614611</v>
      </c>
      <c r="AC11" s="42">
        <f t="shared" si="11"/>
        <v>0.14399988930967159</v>
      </c>
      <c r="AD11" s="80">
        <v>89920480</v>
      </c>
      <c r="AE11" s="81">
        <v>4367217</v>
      </c>
      <c r="AF11" s="81">
        <f t="shared" si="12"/>
        <v>94287697</v>
      </c>
      <c r="AG11" s="42">
        <f t="shared" si="13"/>
        <v>0.21214058161976038</v>
      </c>
      <c r="AH11" s="42">
        <f t="shared" si="14"/>
        <v>-0.007138640792128004</v>
      </c>
      <c r="AI11" s="14">
        <v>444458558</v>
      </c>
      <c r="AJ11" s="14">
        <v>462492541</v>
      </c>
      <c r="AK11" s="14">
        <v>94287697</v>
      </c>
      <c r="AL11" s="14"/>
    </row>
    <row r="12" spans="1:38" s="15" customFormat="1" ht="12.75">
      <c r="A12" s="31" t="s">
        <v>96</v>
      </c>
      <c r="B12" s="132" t="s">
        <v>368</v>
      </c>
      <c r="C12" s="41" t="s">
        <v>369</v>
      </c>
      <c r="D12" s="80">
        <v>343629</v>
      </c>
      <c r="E12" s="81">
        <v>0</v>
      </c>
      <c r="F12" s="82">
        <f t="shared" si="0"/>
        <v>343629</v>
      </c>
      <c r="G12" s="80">
        <v>343629</v>
      </c>
      <c r="H12" s="81">
        <v>0</v>
      </c>
      <c r="I12" s="83">
        <f t="shared" si="1"/>
        <v>343629</v>
      </c>
      <c r="J12" s="80">
        <v>54697158</v>
      </c>
      <c r="K12" s="81">
        <v>13760501</v>
      </c>
      <c r="L12" s="81">
        <f t="shared" si="2"/>
        <v>68457659</v>
      </c>
      <c r="M12" s="42">
        <f t="shared" si="3"/>
        <v>199.21967878147655</v>
      </c>
      <c r="N12" s="108">
        <v>0</v>
      </c>
      <c r="O12" s="109">
        <v>0</v>
      </c>
      <c r="P12" s="110">
        <f t="shared" si="4"/>
        <v>0</v>
      </c>
      <c r="Q12" s="42">
        <f t="shared" si="5"/>
        <v>0</v>
      </c>
      <c r="R12" s="108">
        <v>0</v>
      </c>
      <c r="S12" s="110">
        <v>0</v>
      </c>
      <c r="T12" s="110">
        <f t="shared" si="6"/>
        <v>0</v>
      </c>
      <c r="U12" s="42">
        <f t="shared" si="7"/>
        <v>0</v>
      </c>
      <c r="V12" s="108">
        <v>0</v>
      </c>
      <c r="W12" s="110">
        <v>0</v>
      </c>
      <c r="X12" s="110">
        <f t="shared" si="8"/>
        <v>0</v>
      </c>
      <c r="Y12" s="42">
        <f t="shared" si="9"/>
        <v>0</v>
      </c>
      <c r="Z12" s="80">
        <v>54697158</v>
      </c>
      <c r="AA12" s="81">
        <v>13760501</v>
      </c>
      <c r="AB12" s="81">
        <f t="shared" si="10"/>
        <v>68457659</v>
      </c>
      <c r="AC12" s="42">
        <f t="shared" si="11"/>
        <v>199.21967878147655</v>
      </c>
      <c r="AD12" s="80">
        <v>0</v>
      </c>
      <c r="AE12" s="81">
        <v>0</v>
      </c>
      <c r="AF12" s="81">
        <f t="shared" si="12"/>
        <v>0</v>
      </c>
      <c r="AG12" s="42">
        <f t="shared" si="13"/>
        <v>0</v>
      </c>
      <c r="AH12" s="42">
        <f t="shared" si="14"/>
        <v>0</v>
      </c>
      <c r="AI12" s="14">
        <v>207996</v>
      </c>
      <c r="AJ12" s="14">
        <v>207996</v>
      </c>
      <c r="AK12" s="14">
        <v>0</v>
      </c>
      <c r="AL12" s="14"/>
    </row>
    <row r="13" spans="1:38" s="15" customFormat="1" ht="12.75">
      <c r="A13" s="31" t="s">
        <v>96</v>
      </c>
      <c r="B13" s="132" t="s">
        <v>370</v>
      </c>
      <c r="C13" s="41" t="s">
        <v>371</v>
      </c>
      <c r="D13" s="80">
        <v>0</v>
      </c>
      <c r="E13" s="81">
        <v>0</v>
      </c>
      <c r="F13" s="82">
        <f t="shared" si="0"/>
        <v>0</v>
      </c>
      <c r="G13" s="80">
        <v>0</v>
      </c>
      <c r="H13" s="81">
        <v>0</v>
      </c>
      <c r="I13" s="83">
        <f t="shared" si="1"/>
        <v>0</v>
      </c>
      <c r="J13" s="80">
        <v>21606779</v>
      </c>
      <c r="K13" s="81">
        <v>9267017</v>
      </c>
      <c r="L13" s="81">
        <f t="shared" si="2"/>
        <v>30873796</v>
      </c>
      <c r="M13" s="42">
        <f t="shared" si="3"/>
        <v>0</v>
      </c>
      <c r="N13" s="108">
        <v>0</v>
      </c>
      <c r="O13" s="109">
        <v>0</v>
      </c>
      <c r="P13" s="110">
        <f t="shared" si="4"/>
        <v>0</v>
      </c>
      <c r="Q13" s="42">
        <f t="shared" si="5"/>
        <v>0</v>
      </c>
      <c r="R13" s="108">
        <v>0</v>
      </c>
      <c r="S13" s="110">
        <v>0</v>
      </c>
      <c r="T13" s="110">
        <f t="shared" si="6"/>
        <v>0</v>
      </c>
      <c r="U13" s="42">
        <f t="shared" si="7"/>
        <v>0</v>
      </c>
      <c r="V13" s="108">
        <v>0</v>
      </c>
      <c r="W13" s="110">
        <v>0</v>
      </c>
      <c r="X13" s="110">
        <f t="shared" si="8"/>
        <v>0</v>
      </c>
      <c r="Y13" s="42">
        <f t="shared" si="9"/>
        <v>0</v>
      </c>
      <c r="Z13" s="80">
        <v>21606779</v>
      </c>
      <c r="AA13" s="81">
        <v>9267017</v>
      </c>
      <c r="AB13" s="81">
        <f t="shared" si="10"/>
        <v>30873796</v>
      </c>
      <c r="AC13" s="42">
        <f t="shared" si="11"/>
        <v>0</v>
      </c>
      <c r="AD13" s="80">
        <v>23883674</v>
      </c>
      <c r="AE13" s="81">
        <v>4524054</v>
      </c>
      <c r="AF13" s="81">
        <f t="shared" si="12"/>
        <v>28407728</v>
      </c>
      <c r="AG13" s="42">
        <f t="shared" si="13"/>
        <v>0</v>
      </c>
      <c r="AH13" s="42">
        <f t="shared" si="14"/>
        <v>0.08680975824606607</v>
      </c>
      <c r="AI13" s="14">
        <v>0</v>
      </c>
      <c r="AJ13" s="14">
        <v>0</v>
      </c>
      <c r="AK13" s="14">
        <v>28407728</v>
      </c>
      <c r="AL13" s="14"/>
    </row>
    <row r="14" spans="1:38" s="15" customFormat="1" ht="12.75">
      <c r="A14" s="31" t="s">
        <v>115</v>
      </c>
      <c r="B14" s="132" t="s">
        <v>372</v>
      </c>
      <c r="C14" s="41" t="s">
        <v>373</v>
      </c>
      <c r="D14" s="80">
        <v>378418399</v>
      </c>
      <c r="E14" s="81">
        <v>286366085</v>
      </c>
      <c r="F14" s="82">
        <f t="shared" si="0"/>
        <v>664784484</v>
      </c>
      <c r="G14" s="80">
        <v>378418399</v>
      </c>
      <c r="H14" s="81">
        <v>286366085</v>
      </c>
      <c r="I14" s="83">
        <f t="shared" si="1"/>
        <v>664784484</v>
      </c>
      <c r="J14" s="80">
        <v>56753886</v>
      </c>
      <c r="K14" s="81">
        <v>23252879</v>
      </c>
      <c r="L14" s="81">
        <f t="shared" si="2"/>
        <v>80006765</v>
      </c>
      <c r="M14" s="42">
        <f t="shared" si="3"/>
        <v>0.1203499283235377</v>
      </c>
      <c r="N14" s="108">
        <v>0</v>
      </c>
      <c r="O14" s="109">
        <v>0</v>
      </c>
      <c r="P14" s="110">
        <f t="shared" si="4"/>
        <v>0</v>
      </c>
      <c r="Q14" s="42">
        <f t="shared" si="5"/>
        <v>0</v>
      </c>
      <c r="R14" s="108">
        <v>0</v>
      </c>
      <c r="S14" s="110">
        <v>0</v>
      </c>
      <c r="T14" s="110">
        <f t="shared" si="6"/>
        <v>0</v>
      </c>
      <c r="U14" s="42">
        <f t="shared" si="7"/>
        <v>0</v>
      </c>
      <c r="V14" s="108">
        <v>0</v>
      </c>
      <c r="W14" s="110">
        <v>0</v>
      </c>
      <c r="X14" s="110">
        <f t="shared" si="8"/>
        <v>0</v>
      </c>
      <c r="Y14" s="42">
        <f t="shared" si="9"/>
        <v>0</v>
      </c>
      <c r="Z14" s="80">
        <v>56753886</v>
      </c>
      <c r="AA14" s="81">
        <v>23252879</v>
      </c>
      <c r="AB14" s="81">
        <f t="shared" si="10"/>
        <v>80006765</v>
      </c>
      <c r="AC14" s="42">
        <f t="shared" si="11"/>
        <v>0.1203499283235377</v>
      </c>
      <c r="AD14" s="80">
        <v>44032274</v>
      </c>
      <c r="AE14" s="81">
        <v>77448375</v>
      </c>
      <c r="AF14" s="81">
        <f t="shared" si="12"/>
        <v>121480649</v>
      </c>
      <c r="AG14" s="42">
        <f t="shared" si="13"/>
        <v>0.23770371075210187</v>
      </c>
      <c r="AH14" s="42">
        <f t="shared" si="14"/>
        <v>-0.3414032139390365</v>
      </c>
      <c r="AI14" s="14">
        <v>511059119</v>
      </c>
      <c r="AJ14" s="14">
        <v>530235223</v>
      </c>
      <c r="AK14" s="14">
        <v>121480649</v>
      </c>
      <c r="AL14" s="14"/>
    </row>
    <row r="15" spans="1:38" s="60" customFormat="1" ht="12.75">
      <c r="A15" s="64"/>
      <c r="B15" s="65" t="s">
        <v>638</v>
      </c>
      <c r="C15" s="34"/>
      <c r="D15" s="84">
        <f>SUM(D9:D14)</f>
        <v>996316945</v>
      </c>
      <c r="E15" s="85">
        <f>SUM(E9:E14)</f>
        <v>491172203</v>
      </c>
      <c r="F15" s="93">
        <f t="shared" si="0"/>
        <v>1487489148</v>
      </c>
      <c r="G15" s="84">
        <f>SUM(G9:G14)</f>
        <v>996316945</v>
      </c>
      <c r="H15" s="85">
        <f>SUM(H9:H14)</f>
        <v>491172203</v>
      </c>
      <c r="I15" s="86">
        <f t="shared" si="1"/>
        <v>1487489148</v>
      </c>
      <c r="J15" s="84">
        <f>SUM(J9:J14)</f>
        <v>236469121</v>
      </c>
      <c r="K15" s="85">
        <f>SUM(K9:K14)</f>
        <v>69467540</v>
      </c>
      <c r="L15" s="85">
        <f t="shared" si="2"/>
        <v>305936661</v>
      </c>
      <c r="M15" s="46">
        <f t="shared" si="3"/>
        <v>0.2056732053550417</v>
      </c>
      <c r="N15" s="114">
        <f>SUM(N9:N14)</f>
        <v>0</v>
      </c>
      <c r="O15" s="115">
        <f>SUM(O9:O14)</f>
        <v>0</v>
      </c>
      <c r="P15" s="116">
        <f t="shared" si="4"/>
        <v>0</v>
      </c>
      <c r="Q15" s="46">
        <f t="shared" si="5"/>
        <v>0</v>
      </c>
      <c r="R15" s="114">
        <f>SUM(R9:R14)</f>
        <v>0</v>
      </c>
      <c r="S15" s="116">
        <f>SUM(S9:S14)</f>
        <v>0</v>
      </c>
      <c r="T15" s="116">
        <f t="shared" si="6"/>
        <v>0</v>
      </c>
      <c r="U15" s="46">
        <f t="shared" si="7"/>
        <v>0</v>
      </c>
      <c r="V15" s="114">
        <f>SUM(V9:V14)</f>
        <v>0</v>
      </c>
      <c r="W15" s="116">
        <f>SUM(W9:W14)</f>
        <v>0</v>
      </c>
      <c r="X15" s="116">
        <f t="shared" si="8"/>
        <v>0</v>
      </c>
      <c r="Y15" s="46">
        <f t="shared" si="9"/>
        <v>0</v>
      </c>
      <c r="Z15" s="84">
        <f>SUM(Z9:Z14)</f>
        <v>236469121</v>
      </c>
      <c r="AA15" s="85">
        <f>SUM(AA9:AA14)</f>
        <v>69467540</v>
      </c>
      <c r="AB15" s="85">
        <f t="shared" si="10"/>
        <v>305936661</v>
      </c>
      <c r="AC15" s="46">
        <f t="shared" si="11"/>
        <v>0.2056732053550417</v>
      </c>
      <c r="AD15" s="84">
        <f>SUM(AD9:AD14)</f>
        <v>238014262</v>
      </c>
      <c r="AE15" s="85">
        <f>SUM(AE9:AE14)</f>
        <v>104386928</v>
      </c>
      <c r="AF15" s="85">
        <f t="shared" si="12"/>
        <v>342401190</v>
      </c>
      <c r="AG15" s="46">
        <f t="shared" si="13"/>
        <v>0.3109480305353973</v>
      </c>
      <c r="AH15" s="46">
        <f t="shared" si="14"/>
        <v>-0.10649650195433025</v>
      </c>
      <c r="AI15" s="66">
        <f>SUM(AI9:AI14)</f>
        <v>1101152464</v>
      </c>
      <c r="AJ15" s="66">
        <f>SUM(AJ9:AJ14)</f>
        <v>1138362551</v>
      </c>
      <c r="AK15" s="66">
        <f>SUM(AK9:AK14)</f>
        <v>342401190</v>
      </c>
      <c r="AL15" s="66"/>
    </row>
    <row r="16" spans="1:38" s="15" customFormat="1" ht="12.75">
      <c r="A16" s="31" t="s">
        <v>96</v>
      </c>
      <c r="B16" s="132" t="s">
        <v>374</v>
      </c>
      <c r="C16" s="41" t="s">
        <v>375</v>
      </c>
      <c r="D16" s="80">
        <v>100612342</v>
      </c>
      <c r="E16" s="81">
        <v>32165000</v>
      </c>
      <c r="F16" s="82">
        <f t="shared" si="0"/>
        <v>132777342</v>
      </c>
      <c r="G16" s="80">
        <v>100612342</v>
      </c>
      <c r="H16" s="81">
        <v>32165000</v>
      </c>
      <c r="I16" s="83">
        <f t="shared" si="1"/>
        <v>132777342</v>
      </c>
      <c r="J16" s="80">
        <v>28505640</v>
      </c>
      <c r="K16" s="81">
        <v>949138</v>
      </c>
      <c r="L16" s="81">
        <f t="shared" si="2"/>
        <v>29454778</v>
      </c>
      <c r="M16" s="42">
        <f t="shared" si="3"/>
        <v>0.22183587618435682</v>
      </c>
      <c r="N16" s="108">
        <v>0</v>
      </c>
      <c r="O16" s="109">
        <v>0</v>
      </c>
      <c r="P16" s="110">
        <f t="shared" si="4"/>
        <v>0</v>
      </c>
      <c r="Q16" s="42">
        <f t="shared" si="5"/>
        <v>0</v>
      </c>
      <c r="R16" s="108">
        <v>0</v>
      </c>
      <c r="S16" s="110">
        <v>0</v>
      </c>
      <c r="T16" s="110">
        <f t="shared" si="6"/>
        <v>0</v>
      </c>
      <c r="U16" s="42">
        <f t="shared" si="7"/>
        <v>0</v>
      </c>
      <c r="V16" s="108">
        <v>0</v>
      </c>
      <c r="W16" s="110">
        <v>0</v>
      </c>
      <c r="X16" s="110">
        <f t="shared" si="8"/>
        <v>0</v>
      </c>
      <c r="Y16" s="42">
        <f t="shared" si="9"/>
        <v>0</v>
      </c>
      <c r="Z16" s="80">
        <v>28505640</v>
      </c>
      <c r="AA16" s="81">
        <v>949138</v>
      </c>
      <c r="AB16" s="81">
        <f t="shared" si="10"/>
        <v>29454778</v>
      </c>
      <c r="AC16" s="42">
        <f t="shared" si="11"/>
        <v>0.22183587618435682</v>
      </c>
      <c r="AD16" s="80">
        <v>22981452</v>
      </c>
      <c r="AE16" s="81">
        <v>481008</v>
      </c>
      <c r="AF16" s="81">
        <f t="shared" si="12"/>
        <v>23462460</v>
      </c>
      <c r="AG16" s="42">
        <f t="shared" si="13"/>
        <v>0.2421301653947153</v>
      </c>
      <c r="AH16" s="42">
        <f t="shared" si="14"/>
        <v>0.25540024362321767</v>
      </c>
      <c r="AI16" s="14">
        <v>96900194</v>
      </c>
      <c r="AJ16" s="14">
        <v>96900194</v>
      </c>
      <c r="AK16" s="14">
        <v>23462460</v>
      </c>
      <c r="AL16" s="14"/>
    </row>
    <row r="17" spans="1:38" s="15" customFormat="1" ht="12.75">
      <c r="A17" s="31" t="s">
        <v>96</v>
      </c>
      <c r="B17" s="132" t="s">
        <v>376</v>
      </c>
      <c r="C17" s="41" t="s">
        <v>377</v>
      </c>
      <c r="D17" s="80">
        <v>0</v>
      </c>
      <c r="E17" s="81">
        <v>0</v>
      </c>
      <c r="F17" s="82">
        <f t="shared" si="0"/>
        <v>0</v>
      </c>
      <c r="G17" s="80">
        <v>0</v>
      </c>
      <c r="H17" s="81">
        <v>0</v>
      </c>
      <c r="I17" s="83">
        <f t="shared" si="1"/>
        <v>0</v>
      </c>
      <c r="J17" s="80">
        <v>11932393</v>
      </c>
      <c r="K17" s="81">
        <v>5495756</v>
      </c>
      <c r="L17" s="81">
        <f t="shared" si="2"/>
        <v>17428149</v>
      </c>
      <c r="M17" s="42">
        <f t="shared" si="3"/>
        <v>0</v>
      </c>
      <c r="N17" s="108">
        <v>0</v>
      </c>
      <c r="O17" s="109">
        <v>0</v>
      </c>
      <c r="P17" s="110">
        <f t="shared" si="4"/>
        <v>0</v>
      </c>
      <c r="Q17" s="42">
        <f t="shared" si="5"/>
        <v>0</v>
      </c>
      <c r="R17" s="108">
        <v>0</v>
      </c>
      <c r="S17" s="110">
        <v>0</v>
      </c>
      <c r="T17" s="110">
        <f t="shared" si="6"/>
        <v>0</v>
      </c>
      <c r="U17" s="42">
        <f t="shared" si="7"/>
        <v>0</v>
      </c>
      <c r="V17" s="108">
        <v>0</v>
      </c>
      <c r="W17" s="110">
        <v>0</v>
      </c>
      <c r="X17" s="110">
        <f t="shared" si="8"/>
        <v>0</v>
      </c>
      <c r="Y17" s="42">
        <f t="shared" si="9"/>
        <v>0</v>
      </c>
      <c r="Z17" s="80">
        <v>11932393</v>
      </c>
      <c r="AA17" s="81">
        <v>5495756</v>
      </c>
      <c r="AB17" s="81">
        <f t="shared" si="10"/>
        <v>17428149</v>
      </c>
      <c r="AC17" s="42">
        <f t="shared" si="11"/>
        <v>0</v>
      </c>
      <c r="AD17" s="80">
        <v>4258360</v>
      </c>
      <c r="AE17" s="81">
        <v>0</v>
      </c>
      <c r="AF17" s="81">
        <f t="shared" si="12"/>
        <v>4258360</v>
      </c>
      <c r="AG17" s="42">
        <f t="shared" si="13"/>
        <v>0</v>
      </c>
      <c r="AH17" s="42">
        <f t="shared" si="14"/>
        <v>3.092690378455556</v>
      </c>
      <c r="AI17" s="14">
        <v>0</v>
      </c>
      <c r="AJ17" s="14">
        <v>0</v>
      </c>
      <c r="AK17" s="14">
        <v>4258360</v>
      </c>
      <c r="AL17" s="14"/>
    </row>
    <row r="18" spans="1:38" s="15" customFormat="1" ht="12.75">
      <c r="A18" s="31" t="s">
        <v>96</v>
      </c>
      <c r="B18" s="132" t="s">
        <v>378</v>
      </c>
      <c r="C18" s="41" t="s">
        <v>379</v>
      </c>
      <c r="D18" s="80">
        <v>217577845</v>
      </c>
      <c r="E18" s="81">
        <v>155297700</v>
      </c>
      <c r="F18" s="82">
        <f t="shared" si="0"/>
        <v>372875545</v>
      </c>
      <c r="G18" s="80">
        <v>217577845</v>
      </c>
      <c r="H18" s="81">
        <v>155297700</v>
      </c>
      <c r="I18" s="83">
        <f t="shared" si="1"/>
        <v>372875545</v>
      </c>
      <c r="J18" s="80">
        <v>44566495</v>
      </c>
      <c r="K18" s="81">
        <v>6448633</v>
      </c>
      <c r="L18" s="81">
        <f t="shared" si="2"/>
        <v>51015128</v>
      </c>
      <c r="M18" s="42">
        <f t="shared" si="3"/>
        <v>0.13681542993118523</v>
      </c>
      <c r="N18" s="108">
        <v>0</v>
      </c>
      <c r="O18" s="109">
        <v>0</v>
      </c>
      <c r="P18" s="110">
        <f t="shared" si="4"/>
        <v>0</v>
      </c>
      <c r="Q18" s="42">
        <f t="shared" si="5"/>
        <v>0</v>
      </c>
      <c r="R18" s="108">
        <v>0</v>
      </c>
      <c r="S18" s="110">
        <v>0</v>
      </c>
      <c r="T18" s="110">
        <f t="shared" si="6"/>
        <v>0</v>
      </c>
      <c r="U18" s="42">
        <f t="shared" si="7"/>
        <v>0</v>
      </c>
      <c r="V18" s="108">
        <v>0</v>
      </c>
      <c r="W18" s="110">
        <v>0</v>
      </c>
      <c r="X18" s="110">
        <f t="shared" si="8"/>
        <v>0</v>
      </c>
      <c r="Y18" s="42">
        <f t="shared" si="9"/>
        <v>0</v>
      </c>
      <c r="Z18" s="80">
        <v>44566495</v>
      </c>
      <c r="AA18" s="81">
        <v>6448633</v>
      </c>
      <c r="AB18" s="81">
        <f t="shared" si="10"/>
        <v>51015128</v>
      </c>
      <c r="AC18" s="42">
        <f t="shared" si="11"/>
        <v>0.13681542993118523</v>
      </c>
      <c r="AD18" s="80">
        <v>34704859</v>
      </c>
      <c r="AE18" s="81">
        <v>19977058</v>
      </c>
      <c r="AF18" s="81">
        <f t="shared" si="12"/>
        <v>54681917</v>
      </c>
      <c r="AG18" s="42">
        <f t="shared" si="13"/>
        <v>0.11578809074418894</v>
      </c>
      <c r="AH18" s="42">
        <f t="shared" si="14"/>
        <v>-0.0670567017612056</v>
      </c>
      <c r="AI18" s="14">
        <v>472258560</v>
      </c>
      <c r="AJ18" s="14">
        <v>400943200</v>
      </c>
      <c r="AK18" s="14">
        <v>54681917</v>
      </c>
      <c r="AL18" s="14"/>
    </row>
    <row r="19" spans="1:38" s="15" customFormat="1" ht="12.75">
      <c r="A19" s="31" t="s">
        <v>96</v>
      </c>
      <c r="B19" s="132" t="s">
        <v>380</v>
      </c>
      <c r="C19" s="41" t="s">
        <v>381</v>
      </c>
      <c r="D19" s="80">
        <v>0</v>
      </c>
      <c r="E19" s="81">
        <v>0</v>
      </c>
      <c r="F19" s="82">
        <f t="shared" si="0"/>
        <v>0</v>
      </c>
      <c r="G19" s="80">
        <v>0</v>
      </c>
      <c r="H19" s="81">
        <v>0</v>
      </c>
      <c r="I19" s="83">
        <f t="shared" si="1"/>
        <v>0</v>
      </c>
      <c r="J19" s="80">
        <v>84357478</v>
      </c>
      <c r="K19" s="81">
        <v>14702753</v>
      </c>
      <c r="L19" s="81">
        <f t="shared" si="2"/>
        <v>99060231</v>
      </c>
      <c r="M19" s="42">
        <f t="shared" si="3"/>
        <v>0</v>
      </c>
      <c r="N19" s="108">
        <v>0</v>
      </c>
      <c r="O19" s="109">
        <v>0</v>
      </c>
      <c r="P19" s="110">
        <f t="shared" si="4"/>
        <v>0</v>
      </c>
      <c r="Q19" s="42">
        <f t="shared" si="5"/>
        <v>0</v>
      </c>
      <c r="R19" s="108">
        <v>0</v>
      </c>
      <c r="S19" s="110">
        <v>0</v>
      </c>
      <c r="T19" s="110">
        <f t="shared" si="6"/>
        <v>0</v>
      </c>
      <c r="U19" s="42">
        <f t="shared" si="7"/>
        <v>0</v>
      </c>
      <c r="V19" s="108">
        <v>0</v>
      </c>
      <c r="W19" s="110">
        <v>0</v>
      </c>
      <c r="X19" s="110">
        <f t="shared" si="8"/>
        <v>0</v>
      </c>
      <c r="Y19" s="42">
        <f t="shared" si="9"/>
        <v>0</v>
      </c>
      <c r="Z19" s="80">
        <v>84357478</v>
      </c>
      <c r="AA19" s="81">
        <v>14702753</v>
      </c>
      <c r="AB19" s="81">
        <f t="shared" si="10"/>
        <v>99060231</v>
      </c>
      <c r="AC19" s="42">
        <f t="shared" si="11"/>
        <v>0</v>
      </c>
      <c r="AD19" s="80">
        <v>66048436</v>
      </c>
      <c r="AE19" s="81">
        <v>9273764</v>
      </c>
      <c r="AF19" s="81">
        <f t="shared" si="12"/>
        <v>75322200</v>
      </c>
      <c r="AG19" s="42">
        <f t="shared" si="13"/>
        <v>0</v>
      </c>
      <c r="AH19" s="42">
        <f t="shared" si="14"/>
        <v>0.31515318193042696</v>
      </c>
      <c r="AI19" s="14">
        <v>0</v>
      </c>
      <c r="AJ19" s="14">
        <v>0</v>
      </c>
      <c r="AK19" s="14">
        <v>75322200</v>
      </c>
      <c r="AL19" s="14"/>
    </row>
    <row r="20" spans="1:38" s="15" customFormat="1" ht="12.75">
      <c r="A20" s="31" t="s">
        <v>115</v>
      </c>
      <c r="B20" s="132" t="s">
        <v>382</v>
      </c>
      <c r="C20" s="41" t="s">
        <v>383</v>
      </c>
      <c r="D20" s="80">
        <v>0</v>
      </c>
      <c r="E20" s="81">
        <v>0</v>
      </c>
      <c r="F20" s="82">
        <f t="shared" si="0"/>
        <v>0</v>
      </c>
      <c r="G20" s="80">
        <v>0</v>
      </c>
      <c r="H20" s="81">
        <v>0</v>
      </c>
      <c r="I20" s="83">
        <f t="shared" si="1"/>
        <v>0</v>
      </c>
      <c r="J20" s="80">
        <v>85761176</v>
      </c>
      <c r="K20" s="81">
        <v>53303512</v>
      </c>
      <c r="L20" s="81">
        <f t="shared" si="2"/>
        <v>139064688</v>
      </c>
      <c r="M20" s="42">
        <f t="shared" si="3"/>
        <v>0</v>
      </c>
      <c r="N20" s="108">
        <v>0</v>
      </c>
      <c r="O20" s="109">
        <v>0</v>
      </c>
      <c r="P20" s="110">
        <f t="shared" si="4"/>
        <v>0</v>
      </c>
      <c r="Q20" s="42">
        <f t="shared" si="5"/>
        <v>0</v>
      </c>
      <c r="R20" s="108">
        <v>0</v>
      </c>
      <c r="S20" s="110">
        <v>0</v>
      </c>
      <c r="T20" s="110">
        <f t="shared" si="6"/>
        <v>0</v>
      </c>
      <c r="U20" s="42">
        <f t="shared" si="7"/>
        <v>0</v>
      </c>
      <c r="V20" s="108">
        <v>0</v>
      </c>
      <c r="W20" s="110">
        <v>0</v>
      </c>
      <c r="X20" s="110">
        <f t="shared" si="8"/>
        <v>0</v>
      </c>
      <c r="Y20" s="42">
        <f t="shared" si="9"/>
        <v>0</v>
      </c>
      <c r="Z20" s="80">
        <v>85761176</v>
      </c>
      <c r="AA20" s="81">
        <v>53303512</v>
      </c>
      <c r="AB20" s="81">
        <f t="shared" si="10"/>
        <v>139064688</v>
      </c>
      <c r="AC20" s="42">
        <f t="shared" si="11"/>
        <v>0</v>
      </c>
      <c r="AD20" s="80">
        <v>-50781246</v>
      </c>
      <c r="AE20" s="81">
        <v>77158270</v>
      </c>
      <c r="AF20" s="81">
        <f t="shared" si="12"/>
        <v>26377024</v>
      </c>
      <c r="AG20" s="42">
        <f t="shared" si="13"/>
        <v>0</v>
      </c>
      <c r="AH20" s="42">
        <f t="shared" si="14"/>
        <v>4.272190221307756</v>
      </c>
      <c r="AI20" s="14">
        <v>0</v>
      </c>
      <c r="AJ20" s="14">
        <v>0</v>
      </c>
      <c r="AK20" s="14">
        <v>26377024</v>
      </c>
      <c r="AL20" s="14"/>
    </row>
    <row r="21" spans="1:38" s="60" customFormat="1" ht="12.75">
      <c r="A21" s="64"/>
      <c r="B21" s="65" t="s">
        <v>639</v>
      </c>
      <c r="C21" s="34"/>
      <c r="D21" s="84">
        <f>SUM(D16:D20)</f>
        <v>318190187</v>
      </c>
      <c r="E21" s="85">
        <f>SUM(E16:E20)</f>
        <v>187462700</v>
      </c>
      <c r="F21" s="86">
        <f t="shared" si="0"/>
        <v>505652887</v>
      </c>
      <c r="G21" s="84">
        <f>SUM(G16:G20)</f>
        <v>318190187</v>
      </c>
      <c r="H21" s="85">
        <f>SUM(H16:H20)</f>
        <v>187462700</v>
      </c>
      <c r="I21" s="86">
        <f t="shared" si="1"/>
        <v>505652887</v>
      </c>
      <c r="J21" s="84">
        <f>SUM(J16:J20)</f>
        <v>255123182</v>
      </c>
      <c r="K21" s="85">
        <f>SUM(K16:K20)</f>
        <v>80899792</v>
      </c>
      <c r="L21" s="85">
        <f t="shared" si="2"/>
        <v>336022974</v>
      </c>
      <c r="M21" s="46">
        <f t="shared" si="3"/>
        <v>0.6645328893375823</v>
      </c>
      <c r="N21" s="114">
        <f>SUM(N16:N20)</f>
        <v>0</v>
      </c>
      <c r="O21" s="115">
        <f>SUM(O16:O20)</f>
        <v>0</v>
      </c>
      <c r="P21" s="116">
        <f t="shared" si="4"/>
        <v>0</v>
      </c>
      <c r="Q21" s="46">
        <f t="shared" si="5"/>
        <v>0</v>
      </c>
      <c r="R21" s="114">
        <f>SUM(R16:R20)</f>
        <v>0</v>
      </c>
      <c r="S21" s="116">
        <f>SUM(S16:S20)</f>
        <v>0</v>
      </c>
      <c r="T21" s="116">
        <f t="shared" si="6"/>
        <v>0</v>
      </c>
      <c r="U21" s="46">
        <f t="shared" si="7"/>
        <v>0</v>
      </c>
      <c r="V21" s="114">
        <f>SUM(V16:V20)</f>
        <v>0</v>
      </c>
      <c r="W21" s="116">
        <f>SUM(W16:W20)</f>
        <v>0</v>
      </c>
      <c r="X21" s="116">
        <f t="shared" si="8"/>
        <v>0</v>
      </c>
      <c r="Y21" s="46">
        <f t="shared" si="9"/>
        <v>0</v>
      </c>
      <c r="Z21" s="84">
        <f>SUM(Z16:Z20)</f>
        <v>255123182</v>
      </c>
      <c r="AA21" s="85">
        <f>SUM(AA16:AA20)</f>
        <v>80899792</v>
      </c>
      <c r="AB21" s="85">
        <f t="shared" si="10"/>
        <v>336022974</v>
      </c>
      <c r="AC21" s="46">
        <f t="shared" si="11"/>
        <v>0.6645328893375823</v>
      </c>
      <c r="AD21" s="84">
        <f>SUM(AD16:AD20)</f>
        <v>77211861</v>
      </c>
      <c r="AE21" s="85">
        <f>SUM(AE16:AE20)</f>
        <v>106890100</v>
      </c>
      <c r="AF21" s="85">
        <f t="shared" si="12"/>
        <v>184101961</v>
      </c>
      <c r="AG21" s="46">
        <f t="shared" si="13"/>
        <v>0.3234632863083399</v>
      </c>
      <c r="AH21" s="46">
        <f t="shared" si="14"/>
        <v>0.825200406203169</v>
      </c>
      <c r="AI21" s="66">
        <f>SUM(AI16:AI20)</f>
        <v>569158754</v>
      </c>
      <c r="AJ21" s="66">
        <f>SUM(AJ16:AJ20)</f>
        <v>497843394</v>
      </c>
      <c r="AK21" s="66">
        <f>SUM(AK16:AK20)</f>
        <v>184101961</v>
      </c>
      <c r="AL21" s="66"/>
    </row>
    <row r="22" spans="1:38" s="15" customFormat="1" ht="12.75">
      <c r="A22" s="31" t="s">
        <v>96</v>
      </c>
      <c r="B22" s="132" t="s">
        <v>384</v>
      </c>
      <c r="C22" s="41" t="s">
        <v>385</v>
      </c>
      <c r="D22" s="80">
        <v>83130815</v>
      </c>
      <c r="E22" s="81">
        <v>37991139</v>
      </c>
      <c r="F22" s="82">
        <f t="shared" si="0"/>
        <v>121121954</v>
      </c>
      <c r="G22" s="80">
        <v>83130815</v>
      </c>
      <c r="H22" s="81">
        <v>37991139</v>
      </c>
      <c r="I22" s="83">
        <f t="shared" si="1"/>
        <v>121121954</v>
      </c>
      <c r="J22" s="80">
        <v>18602732</v>
      </c>
      <c r="K22" s="81">
        <v>4198841</v>
      </c>
      <c r="L22" s="81">
        <f t="shared" si="2"/>
        <v>22801573</v>
      </c>
      <c r="M22" s="42">
        <f t="shared" si="3"/>
        <v>0.18825301480852927</v>
      </c>
      <c r="N22" s="108">
        <v>0</v>
      </c>
      <c r="O22" s="109">
        <v>0</v>
      </c>
      <c r="P22" s="110">
        <f t="shared" si="4"/>
        <v>0</v>
      </c>
      <c r="Q22" s="42">
        <f t="shared" si="5"/>
        <v>0</v>
      </c>
      <c r="R22" s="108">
        <v>0</v>
      </c>
      <c r="S22" s="110">
        <v>0</v>
      </c>
      <c r="T22" s="110">
        <f t="shared" si="6"/>
        <v>0</v>
      </c>
      <c r="U22" s="42">
        <f t="shared" si="7"/>
        <v>0</v>
      </c>
      <c r="V22" s="108">
        <v>0</v>
      </c>
      <c r="W22" s="110">
        <v>0</v>
      </c>
      <c r="X22" s="110">
        <f t="shared" si="8"/>
        <v>0</v>
      </c>
      <c r="Y22" s="42">
        <f t="shared" si="9"/>
        <v>0</v>
      </c>
      <c r="Z22" s="80">
        <v>18602732</v>
      </c>
      <c r="AA22" s="81">
        <v>4198841</v>
      </c>
      <c r="AB22" s="81">
        <f t="shared" si="10"/>
        <v>22801573</v>
      </c>
      <c r="AC22" s="42">
        <f t="shared" si="11"/>
        <v>0.18825301480852927</v>
      </c>
      <c r="AD22" s="80">
        <v>0</v>
      </c>
      <c r="AE22" s="81">
        <v>376428</v>
      </c>
      <c r="AF22" s="81">
        <f t="shared" si="12"/>
        <v>376428</v>
      </c>
      <c r="AG22" s="42">
        <f t="shared" si="13"/>
        <v>0</v>
      </c>
      <c r="AH22" s="42">
        <f t="shared" si="14"/>
        <v>59.573530661906126</v>
      </c>
      <c r="AI22" s="14">
        <v>0</v>
      </c>
      <c r="AJ22" s="14">
        <v>0</v>
      </c>
      <c r="AK22" s="14">
        <v>376428</v>
      </c>
      <c r="AL22" s="14"/>
    </row>
    <row r="23" spans="1:38" s="15" customFormat="1" ht="12.75">
      <c r="A23" s="31" t="s">
        <v>96</v>
      </c>
      <c r="B23" s="132" t="s">
        <v>386</v>
      </c>
      <c r="C23" s="41" t="s">
        <v>387</v>
      </c>
      <c r="D23" s="80">
        <v>0</v>
      </c>
      <c r="E23" s="81">
        <v>0</v>
      </c>
      <c r="F23" s="82">
        <f t="shared" si="0"/>
        <v>0</v>
      </c>
      <c r="G23" s="80">
        <v>0</v>
      </c>
      <c r="H23" s="81">
        <v>0</v>
      </c>
      <c r="I23" s="83">
        <f t="shared" si="1"/>
        <v>0</v>
      </c>
      <c r="J23" s="80">
        <v>7865909</v>
      </c>
      <c r="K23" s="81">
        <v>2017845</v>
      </c>
      <c r="L23" s="81">
        <f t="shared" si="2"/>
        <v>9883754</v>
      </c>
      <c r="M23" s="42">
        <f t="shared" si="3"/>
        <v>0</v>
      </c>
      <c r="N23" s="108">
        <v>0</v>
      </c>
      <c r="O23" s="109">
        <v>0</v>
      </c>
      <c r="P23" s="110">
        <f t="shared" si="4"/>
        <v>0</v>
      </c>
      <c r="Q23" s="42">
        <f t="shared" si="5"/>
        <v>0</v>
      </c>
      <c r="R23" s="108">
        <v>0</v>
      </c>
      <c r="S23" s="110">
        <v>0</v>
      </c>
      <c r="T23" s="110">
        <f t="shared" si="6"/>
        <v>0</v>
      </c>
      <c r="U23" s="42">
        <f t="shared" si="7"/>
        <v>0</v>
      </c>
      <c r="V23" s="108">
        <v>0</v>
      </c>
      <c r="W23" s="110">
        <v>0</v>
      </c>
      <c r="X23" s="110">
        <f t="shared" si="8"/>
        <v>0</v>
      </c>
      <c r="Y23" s="42">
        <f t="shared" si="9"/>
        <v>0</v>
      </c>
      <c r="Z23" s="80">
        <v>7865909</v>
      </c>
      <c r="AA23" s="81">
        <v>2017845</v>
      </c>
      <c r="AB23" s="81">
        <f t="shared" si="10"/>
        <v>9883754</v>
      </c>
      <c r="AC23" s="42">
        <f t="shared" si="11"/>
        <v>0</v>
      </c>
      <c r="AD23" s="80">
        <v>6890268</v>
      </c>
      <c r="AE23" s="81">
        <v>2028991</v>
      </c>
      <c r="AF23" s="81">
        <f t="shared" si="12"/>
        <v>8919259</v>
      </c>
      <c r="AG23" s="42">
        <f t="shared" si="13"/>
        <v>224.74006601657973</v>
      </c>
      <c r="AH23" s="42">
        <f t="shared" si="14"/>
        <v>0.10813622521781241</v>
      </c>
      <c r="AI23" s="14">
        <v>39687</v>
      </c>
      <c r="AJ23" s="14">
        <v>39687</v>
      </c>
      <c r="AK23" s="14">
        <v>8919259</v>
      </c>
      <c r="AL23" s="14"/>
    </row>
    <row r="24" spans="1:38" s="15" customFormat="1" ht="12.75">
      <c r="A24" s="31" t="s">
        <v>96</v>
      </c>
      <c r="B24" s="132" t="s">
        <v>388</v>
      </c>
      <c r="C24" s="41" t="s">
        <v>389</v>
      </c>
      <c r="D24" s="80">
        <v>0</v>
      </c>
      <c r="E24" s="81">
        <v>0</v>
      </c>
      <c r="F24" s="82">
        <f t="shared" si="0"/>
        <v>0</v>
      </c>
      <c r="G24" s="80">
        <v>0</v>
      </c>
      <c r="H24" s="81">
        <v>0</v>
      </c>
      <c r="I24" s="83">
        <f t="shared" si="1"/>
        <v>0</v>
      </c>
      <c r="J24" s="80">
        <v>10038681</v>
      </c>
      <c r="K24" s="81">
        <v>6416822</v>
      </c>
      <c r="L24" s="81">
        <f t="shared" si="2"/>
        <v>16455503</v>
      </c>
      <c r="M24" s="42">
        <f t="shared" si="3"/>
        <v>0</v>
      </c>
      <c r="N24" s="108">
        <v>0</v>
      </c>
      <c r="O24" s="109">
        <v>0</v>
      </c>
      <c r="P24" s="110">
        <f t="shared" si="4"/>
        <v>0</v>
      </c>
      <c r="Q24" s="42">
        <f t="shared" si="5"/>
        <v>0</v>
      </c>
      <c r="R24" s="108">
        <v>0</v>
      </c>
      <c r="S24" s="110">
        <v>0</v>
      </c>
      <c r="T24" s="110">
        <f t="shared" si="6"/>
        <v>0</v>
      </c>
      <c r="U24" s="42">
        <f t="shared" si="7"/>
        <v>0</v>
      </c>
      <c r="V24" s="108">
        <v>0</v>
      </c>
      <c r="W24" s="110">
        <v>0</v>
      </c>
      <c r="X24" s="110">
        <f t="shared" si="8"/>
        <v>0</v>
      </c>
      <c r="Y24" s="42">
        <f t="shared" si="9"/>
        <v>0</v>
      </c>
      <c r="Z24" s="80">
        <v>10038681</v>
      </c>
      <c r="AA24" s="81">
        <v>6416822</v>
      </c>
      <c r="AB24" s="81">
        <f t="shared" si="10"/>
        <v>16455503</v>
      </c>
      <c r="AC24" s="42">
        <f t="shared" si="11"/>
        <v>0</v>
      </c>
      <c r="AD24" s="80">
        <v>9003035</v>
      </c>
      <c r="AE24" s="81">
        <v>106762</v>
      </c>
      <c r="AF24" s="81">
        <f t="shared" si="12"/>
        <v>9109797</v>
      </c>
      <c r="AG24" s="42">
        <f t="shared" si="13"/>
        <v>0</v>
      </c>
      <c r="AH24" s="42">
        <f t="shared" si="14"/>
        <v>0.8063523259629166</v>
      </c>
      <c r="AI24" s="14">
        <v>0</v>
      </c>
      <c r="AJ24" s="14">
        <v>0</v>
      </c>
      <c r="AK24" s="14">
        <v>9109797</v>
      </c>
      <c r="AL24" s="14"/>
    </row>
    <row r="25" spans="1:38" s="15" customFormat="1" ht="12.75">
      <c r="A25" s="31" t="s">
        <v>96</v>
      </c>
      <c r="B25" s="132" t="s">
        <v>81</v>
      </c>
      <c r="C25" s="41" t="s">
        <v>82</v>
      </c>
      <c r="D25" s="80">
        <v>1086311040</v>
      </c>
      <c r="E25" s="81">
        <v>1322338000</v>
      </c>
      <c r="F25" s="82">
        <f t="shared" si="0"/>
        <v>2408649040</v>
      </c>
      <c r="G25" s="80">
        <v>1086311040</v>
      </c>
      <c r="H25" s="81">
        <v>1322338000</v>
      </c>
      <c r="I25" s="83">
        <f t="shared" si="1"/>
        <v>2408649040</v>
      </c>
      <c r="J25" s="80">
        <v>229697054</v>
      </c>
      <c r="K25" s="81">
        <v>249268624</v>
      </c>
      <c r="L25" s="81">
        <f t="shared" si="2"/>
        <v>478965678</v>
      </c>
      <c r="M25" s="42">
        <f t="shared" si="3"/>
        <v>0.1988524147959721</v>
      </c>
      <c r="N25" s="108">
        <v>0</v>
      </c>
      <c r="O25" s="109">
        <v>0</v>
      </c>
      <c r="P25" s="110">
        <f t="shared" si="4"/>
        <v>0</v>
      </c>
      <c r="Q25" s="42">
        <f t="shared" si="5"/>
        <v>0</v>
      </c>
      <c r="R25" s="108">
        <v>0</v>
      </c>
      <c r="S25" s="110">
        <v>0</v>
      </c>
      <c r="T25" s="110">
        <f t="shared" si="6"/>
        <v>0</v>
      </c>
      <c r="U25" s="42">
        <f t="shared" si="7"/>
        <v>0</v>
      </c>
      <c r="V25" s="108">
        <v>0</v>
      </c>
      <c r="W25" s="110">
        <v>0</v>
      </c>
      <c r="X25" s="110">
        <f t="shared" si="8"/>
        <v>0</v>
      </c>
      <c r="Y25" s="42">
        <f t="shared" si="9"/>
        <v>0</v>
      </c>
      <c r="Z25" s="80">
        <v>229697054</v>
      </c>
      <c r="AA25" s="81">
        <v>249268624</v>
      </c>
      <c r="AB25" s="81">
        <f t="shared" si="10"/>
        <v>478965678</v>
      </c>
      <c r="AC25" s="42">
        <f t="shared" si="11"/>
        <v>0.1988524147959721</v>
      </c>
      <c r="AD25" s="80">
        <v>0</v>
      </c>
      <c r="AE25" s="81">
        <v>177946860</v>
      </c>
      <c r="AF25" s="81">
        <f t="shared" si="12"/>
        <v>177946860</v>
      </c>
      <c r="AG25" s="42">
        <f t="shared" si="13"/>
        <v>0.08843417761931108</v>
      </c>
      <c r="AH25" s="42">
        <f t="shared" si="14"/>
        <v>1.6916219707389049</v>
      </c>
      <c r="AI25" s="14">
        <v>2012195565</v>
      </c>
      <c r="AJ25" s="14">
        <v>2105140565</v>
      </c>
      <c r="AK25" s="14">
        <v>177946860</v>
      </c>
      <c r="AL25" s="14"/>
    </row>
    <row r="26" spans="1:38" s="15" customFormat="1" ht="12.75">
      <c r="A26" s="31" t="s">
        <v>96</v>
      </c>
      <c r="B26" s="132" t="s">
        <v>390</v>
      </c>
      <c r="C26" s="41" t="s">
        <v>391</v>
      </c>
      <c r="D26" s="80">
        <v>0</v>
      </c>
      <c r="E26" s="81">
        <v>0</v>
      </c>
      <c r="F26" s="82">
        <f t="shared" si="0"/>
        <v>0</v>
      </c>
      <c r="G26" s="80">
        <v>0</v>
      </c>
      <c r="H26" s="81">
        <v>0</v>
      </c>
      <c r="I26" s="83">
        <f t="shared" si="1"/>
        <v>0</v>
      </c>
      <c r="J26" s="80">
        <v>14481338</v>
      </c>
      <c r="K26" s="81">
        <v>5510504</v>
      </c>
      <c r="L26" s="81">
        <f t="shared" si="2"/>
        <v>19991842</v>
      </c>
      <c r="M26" s="42">
        <f t="shared" si="3"/>
        <v>0</v>
      </c>
      <c r="N26" s="108">
        <v>0</v>
      </c>
      <c r="O26" s="109">
        <v>0</v>
      </c>
      <c r="P26" s="110">
        <f t="shared" si="4"/>
        <v>0</v>
      </c>
      <c r="Q26" s="42">
        <f t="shared" si="5"/>
        <v>0</v>
      </c>
      <c r="R26" s="108">
        <v>0</v>
      </c>
      <c r="S26" s="110">
        <v>0</v>
      </c>
      <c r="T26" s="110">
        <f t="shared" si="6"/>
        <v>0</v>
      </c>
      <c r="U26" s="42">
        <f t="shared" si="7"/>
        <v>0</v>
      </c>
      <c r="V26" s="108">
        <v>0</v>
      </c>
      <c r="W26" s="110">
        <v>0</v>
      </c>
      <c r="X26" s="110">
        <f t="shared" si="8"/>
        <v>0</v>
      </c>
      <c r="Y26" s="42">
        <f t="shared" si="9"/>
        <v>0</v>
      </c>
      <c r="Z26" s="80">
        <v>14481338</v>
      </c>
      <c r="AA26" s="81">
        <v>5510504</v>
      </c>
      <c r="AB26" s="81">
        <f t="shared" si="10"/>
        <v>19991842</v>
      </c>
      <c r="AC26" s="42">
        <f t="shared" si="11"/>
        <v>0</v>
      </c>
      <c r="AD26" s="80">
        <v>7711488</v>
      </c>
      <c r="AE26" s="81">
        <v>3583541</v>
      </c>
      <c r="AF26" s="81">
        <f t="shared" si="12"/>
        <v>11295029</v>
      </c>
      <c r="AG26" s="42">
        <f t="shared" si="13"/>
        <v>0</v>
      </c>
      <c r="AH26" s="42">
        <f t="shared" si="14"/>
        <v>0.7699681868900026</v>
      </c>
      <c r="AI26" s="14">
        <v>0</v>
      </c>
      <c r="AJ26" s="14">
        <v>0</v>
      </c>
      <c r="AK26" s="14">
        <v>11295029</v>
      </c>
      <c r="AL26" s="14"/>
    </row>
    <row r="27" spans="1:38" s="15" customFormat="1" ht="12.75">
      <c r="A27" s="31" t="s">
        <v>115</v>
      </c>
      <c r="B27" s="132" t="s">
        <v>392</v>
      </c>
      <c r="C27" s="41" t="s">
        <v>393</v>
      </c>
      <c r="D27" s="80">
        <v>0</v>
      </c>
      <c r="E27" s="81">
        <v>0</v>
      </c>
      <c r="F27" s="82">
        <f t="shared" si="0"/>
        <v>0</v>
      </c>
      <c r="G27" s="80">
        <v>0</v>
      </c>
      <c r="H27" s="81">
        <v>0</v>
      </c>
      <c r="I27" s="83">
        <f t="shared" si="1"/>
        <v>0</v>
      </c>
      <c r="J27" s="80">
        <v>70555581</v>
      </c>
      <c r="K27" s="81">
        <v>53296</v>
      </c>
      <c r="L27" s="81">
        <f t="shared" si="2"/>
        <v>70608877</v>
      </c>
      <c r="M27" s="42">
        <f t="shared" si="3"/>
        <v>0</v>
      </c>
      <c r="N27" s="108">
        <v>0</v>
      </c>
      <c r="O27" s="109">
        <v>0</v>
      </c>
      <c r="P27" s="110">
        <f t="shared" si="4"/>
        <v>0</v>
      </c>
      <c r="Q27" s="42">
        <f t="shared" si="5"/>
        <v>0</v>
      </c>
      <c r="R27" s="108">
        <v>0</v>
      </c>
      <c r="S27" s="110">
        <v>0</v>
      </c>
      <c r="T27" s="110">
        <f t="shared" si="6"/>
        <v>0</v>
      </c>
      <c r="U27" s="42">
        <f t="shared" si="7"/>
        <v>0</v>
      </c>
      <c r="V27" s="108">
        <v>0</v>
      </c>
      <c r="W27" s="110">
        <v>0</v>
      </c>
      <c r="X27" s="110">
        <f t="shared" si="8"/>
        <v>0</v>
      </c>
      <c r="Y27" s="42">
        <f t="shared" si="9"/>
        <v>0</v>
      </c>
      <c r="Z27" s="80">
        <v>70555581</v>
      </c>
      <c r="AA27" s="81">
        <v>53296</v>
      </c>
      <c r="AB27" s="81">
        <f t="shared" si="10"/>
        <v>70608877</v>
      </c>
      <c r="AC27" s="42">
        <f t="shared" si="11"/>
        <v>0</v>
      </c>
      <c r="AD27" s="80">
        <v>16376443</v>
      </c>
      <c r="AE27" s="81">
        <v>53296</v>
      </c>
      <c r="AF27" s="81">
        <f t="shared" si="12"/>
        <v>16429739</v>
      </c>
      <c r="AG27" s="42">
        <f t="shared" si="13"/>
        <v>0</v>
      </c>
      <c r="AH27" s="42">
        <f t="shared" si="14"/>
        <v>3.2976262130518323</v>
      </c>
      <c r="AI27" s="14">
        <v>0</v>
      </c>
      <c r="AJ27" s="14">
        <v>0</v>
      </c>
      <c r="AK27" s="14">
        <v>16429739</v>
      </c>
      <c r="AL27" s="14"/>
    </row>
    <row r="28" spans="1:38" s="60" customFormat="1" ht="12.75">
      <c r="A28" s="64"/>
      <c r="B28" s="65" t="s">
        <v>640</v>
      </c>
      <c r="C28" s="34"/>
      <c r="D28" s="84">
        <f>SUM(D22:D27)</f>
        <v>1169441855</v>
      </c>
      <c r="E28" s="85">
        <f>SUM(E22:E27)</f>
        <v>1360329139</v>
      </c>
      <c r="F28" s="93">
        <f t="shared" si="0"/>
        <v>2529770994</v>
      </c>
      <c r="G28" s="84">
        <f>SUM(G22:G27)</f>
        <v>1169441855</v>
      </c>
      <c r="H28" s="85">
        <f>SUM(H22:H27)</f>
        <v>1360329139</v>
      </c>
      <c r="I28" s="86">
        <f t="shared" si="1"/>
        <v>2529770994</v>
      </c>
      <c r="J28" s="84">
        <f>SUM(J22:J27)</f>
        <v>351241295</v>
      </c>
      <c r="K28" s="85">
        <f>SUM(K22:K27)</f>
        <v>267465932</v>
      </c>
      <c r="L28" s="85">
        <f t="shared" si="2"/>
        <v>618707227</v>
      </c>
      <c r="M28" s="46">
        <f t="shared" si="3"/>
        <v>0.24457044865619168</v>
      </c>
      <c r="N28" s="114">
        <f>SUM(N22:N27)</f>
        <v>0</v>
      </c>
      <c r="O28" s="115">
        <f>SUM(O22:O27)</f>
        <v>0</v>
      </c>
      <c r="P28" s="116">
        <f t="shared" si="4"/>
        <v>0</v>
      </c>
      <c r="Q28" s="46">
        <f t="shared" si="5"/>
        <v>0</v>
      </c>
      <c r="R28" s="114">
        <f>SUM(R22:R27)</f>
        <v>0</v>
      </c>
      <c r="S28" s="116">
        <f>SUM(S22:S27)</f>
        <v>0</v>
      </c>
      <c r="T28" s="116">
        <f t="shared" si="6"/>
        <v>0</v>
      </c>
      <c r="U28" s="46">
        <f t="shared" si="7"/>
        <v>0</v>
      </c>
      <c r="V28" s="114">
        <f>SUM(V22:V27)</f>
        <v>0</v>
      </c>
      <c r="W28" s="116">
        <f>SUM(W22:W27)</f>
        <v>0</v>
      </c>
      <c r="X28" s="116">
        <f t="shared" si="8"/>
        <v>0</v>
      </c>
      <c r="Y28" s="46">
        <f t="shared" si="9"/>
        <v>0</v>
      </c>
      <c r="Z28" s="84">
        <f>SUM(Z22:Z27)</f>
        <v>351241295</v>
      </c>
      <c r="AA28" s="85">
        <f>SUM(AA22:AA27)</f>
        <v>267465932</v>
      </c>
      <c r="AB28" s="85">
        <f t="shared" si="10"/>
        <v>618707227</v>
      </c>
      <c r="AC28" s="46">
        <f t="shared" si="11"/>
        <v>0.24457044865619168</v>
      </c>
      <c r="AD28" s="84">
        <f>SUM(AD22:AD27)</f>
        <v>39981234</v>
      </c>
      <c r="AE28" s="85">
        <f>SUM(AE22:AE27)</f>
        <v>184095878</v>
      </c>
      <c r="AF28" s="85">
        <f t="shared" si="12"/>
        <v>224077112</v>
      </c>
      <c r="AG28" s="46">
        <f t="shared" si="13"/>
        <v>0.11135731360301206</v>
      </c>
      <c r="AH28" s="46">
        <f t="shared" si="14"/>
        <v>1.7611353139895876</v>
      </c>
      <c r="AI28" s="66">
        <f>SUM(AI22:AI27)</f>
        <v>2012235252</v>
      </c>
      <c r="AJ28" s="66">
        <f>SUM(AJ22:AJ27)</f>
        <v>2105180252</v>
      </c>
      <c r="AK28" s="66">
        <f>SUM(AK22:AK27)</f>
        <v>224077112</v>
      </c>
      <c r="AL28" s="66"/>
    </row>
    <row r="29" spans="1:38" s="15" customFormat="1" ht="12.75">
      <c r="A29" s="31" t="s">
        <v>96</v>
      </c>
      <c r="B29" s="132" t="s">
        <v>394</v>
      </c>
      <c r="C29" s="41" t="s">
        <v>395</v>
      </c>
      <c r="D29" s="80">
        <v>0</v>
      </c>
      <c r="E29" s="81">
        <v>0</v>
      </c>
      <c r="F29" s="82">
        <f t="shared" si="0"/>
        <v>0</v>
      </c>
      <c r="G29" s="80">
        <v>0</v>
      </c>
      <c r="H29" s="81">
        <v>0</v>
      </c>
      <c r="I29" s="83">
        <f t="shared" si="1"/>
        <v>0</v>
      </c>
      <c r="J29" s="80">
        <v>13899727</v>
      </c>
      <c r="K29" s="81">
        <v>11901220</v>
      </c>
      <c r="L29" s="81">
        <f t="shared" si="2"/>
        <v>25800947</v>
      </c>
      <c r="M29" s="42">
        <f t="shared" si="3"/>
        <v>0</v>
      </c>
      <c r="N29" s="108">
        <v>0</v>
      </c>
      <c r="O29" s="109">
        <v>0</v>
      </c>
      <c r="P29" s="110">
        <f t="shared" si="4"/>
        <v>0</v>
      </c>
      <c r="Q29" s="42">
        <f t="shared" si="5"/>
        <v>0</v>
      </c>
      <c r="R29" s="108">
        <v>0</v>
      </c>
      <c r="S29" s="110">
        <v>0</v>
      </c>
      <c r="T29" s="110">
        <f t="shared" si="6"/>
        <v>0</v>
      </c>
      <c r="U29" s="42">
        <f t="shared" si="7"/>
        <v>0</v>
      </c>
      <c r="V29" s="108">
        <v>0</v>
      </c>
      <c r="W29" s="110">
        <v>0</v>
      </c>
      <c r="X29" s="110">
        <f t="shared" si="8"/>
        <v>0</v>
      </c>
      <c r="Y29" s="42">
        <f t="shared" si="9"/>
        <v>0</v>
      </c>
      <c r="Z29" s="80">
        <v>13899727</v>
      </c>
      <c r="AA29" s="81">
        <v>11901220</v>
      </c>
      <c r="AB29" s="81">
        <f t="shared" si="10"/>
        <v>25800947</v>
      </c>
      <c r="AC29" s="42">
        <f t="shared" si="11"/>
        <v>0</v>
      </c>
      <c r="AD29" s="80">
        <v>14641422</v>
      </c>
      <c r="AE29" s="81">
        <v>0</v>
      </c>
      <c r="AF29" s="81">
        <f t="shared" si="12"/>
        <v>14641422</v>
      </c>
      <c r="AG29" s="42">
        <f t="shared" si="13"/>
        <v>0.17101623606414365</v>
      </c>
      <c r="AH29" s="42">
        <f t="shared" si="14"/>
        <v>0.762188604358238</v>
      </c>
      <c r="AI29" s="14">
        <v>85614222</v>
      </c>
      <c r="AJ29" s="14">
        <v>85614222</v>
      </c>
      <c r="AK29" s="14">
        <v>14641422</v>
      </c>
      <c r="AL29" s="14"/>
    </row>
    <row r="30" spans="1:38" s="15" customFormat="1" ht="12.75">
      <c r="A30" s="31" t="s">
        <v>96</v>
      </c>
      <c r="B30" s="132" t="s">
        <v>396</v>
      </c>
      <c r="C30" s="41" t="s">
        <v>397</v>
      </c>
      <c r="D30" s="80">
        <v>172966579</v>
      </c>
      <c r="E30" s="81">
        <v>32090</v>
      </c>
      <c r="F30" s="82">
        <f t="shared" si="0"/>
        <v>172998669</v>
      </c>
      <c r="G30" s="80">
        <v>172966579</v>
      </c>
      <c r="H30" s="81">
        <v>32090</v>
      </c>
      <c r="I30" s="83">
        <f t="shared" si="1"/>
        <v>172998669</v>
      </c>
      <c r="J30" s="80">
        <v>31028599</v>
      </c>
      <c r="K30" s="81">
        <v>8284718</v>
      </c>
      <c r="L30" s="81">
        <f t="shared" si="2"/>
        <v>39313317</v>
      </c>
      <c r="M30" s="42">
        <f t="shared" si="3"/>
        <v>0.22724635528843287</v>
      </c>
      <c r="N30" s="108">
        <v>0</v>
      </c>
      <c r="O30" s="109">
        <v>0</v>
      </c>
      <c r="P30" s="110">
        <f t="shared" si="4"/>
        <v>0</v>
      </c>
      <c r="Q30" s="42">
        <f t="shared" si="5"/>
        <v>0</v>
      </c>
      <c r="R30" s="108">
        <v>0</v>
      </c>
      <c r="S30" s="110">
        <v>0</v>
      </c>
      <c r="T30" s="110">
        <f t="shared" si="6"/>
        <v>0</v>
      </c>
      <c r="U30" s="42">
        <f t="shared" si="7"/>
        <v>0</v>
      </c>
      <c r="V30" s="108">
        <v>0</v>
      </c>
      <c r="W30" s="110">
        <v>0</v>
      </c>
      <c r="X30" s="110">
        <f t="shared" si="8"/>
        <v>0</v>
      </c>
      <c r="Y30" s="42">
        <f t="shared" si="9"/>
        <v>0</v>
      </c>
      <c r="Z30" s="80">
        <v>31028599</v>
      </c>
      <c r="AA30" s="81">
        <v>8284718</v>
      </c>
      <c r="AB30" s="81">
        <f t="shared" si="10"/>
        <v>39313317</v>
      </c>
      <c r="AC30" s="42">
        <f t="shared" si="11"/>
        <v>0.22724635528843287</v>
      </c>
      <c r="AD30" s="80">
        <v>26523346</v>
      </c>
      <c r="AE30" s="81">
        <v>122004</v>
      </c>
      <c r="AF30" s="81">
        <f t="shared" si="12"/>
        <v>26645350</v>
      </c>
      <c r="AG30" s="42">
        <f t="shared" si="13"/>
        <v>0</v>
      </c>
      <c r="AH30" s="42">
        <f t="shared" si="14"/>
        <v>0.4754288084037177</v>
      </c>
      <c r="AI30" s="14">
        <v>0</v>
      </c>
      <c r="AJ30" s="14">
        <v>0</v>
      </c>
      <c r="AK30" s="14">
        <v>26645350</v>
      </c>
      <c r="AL30" s="14"/>
    </row>
    <row r="31" spans="1:38" s="15" customFormat="1" ht="12.75">
      <c r="A31" s="31" t="s">
        <v>96</v>
      </c>
      <c r="B31" s="132" t="s">
        <v>398</v>
      </c>
      <c r="C31" s="41" t="s">
        <v>399</v>
      </c>
      <c r="D31" s="80">
        <v>0</v>
      </c>
      <c r="E31" s="81">
        <v>0</v>
      </c>
      <c r="F31" s="83">
        <f t="shared" si="0"/>
        <v>0</v>
      </c>
      <c r="G31" s="80">
        <v>0</v>
      </c>
      <c r="H31" s="81">
        <v>0</v>
      </c>
      <c r="I31" s="83">
        <f t="shared" si="1"/>
        <v>0</v>
      </c>
      <c r="J31" s="80">
        <v>20777400</v>
      </c>
      <c r="K31" s="81">
        <v>5883107</v>
      </c>
      <c r="L31" s="81">
        <f t="shared" si="2"/>
        <v>26660507</v>
      </c>
      <c r="M31" s="42">
        <f t="shared" si="3"/>
        <v>0</v>
      </c>
      <c r="N31" s="108">
        <v>0</v>
      </c>
      <c r="O31" s="109">
        <v>0</v>
      </c>
      <c r="P31" s="110">
        <f t="shared" si="4"/>
        <v>0</v>
      </c>
      <c r="Q31" s="42">
        <f t="shared" si="5"/>
        <v>0</v>
      </c>
      <c r="R31" s="108">
        <v>0</v>
      </c>
      <c r="S31" s="110">
        <v>0</v>
      </c>
      <c r="T31" s="110">
        <f t="shared" si="6"/>
        <v>0</v>
      </c>
      <c r="U31" s="42">
        <f t="shared" si="7"/>
        <v>0</v>
      </c>
      <c r="V31" s="108">
        <v>0</v>
      </c>
      <c r="W31" s="110">
        <v>0</v>
      </c>
      <c r="X31" s="110">
        <f t="shared" si="8"/>
        <v>0</v>
      </c>
      <c r="Y31" s="42">
        <f t="shared" si="9"/>
        <v>0</v>
      </c>
      <c r="Z31" s="80">
        <v>20777400</v>
      </c>
      <c r="AA31" s="81">
        <v>5883107</v>
      </c>
      <c r="AB31" s="81">
        <f t="shared" si="10"/>
        <v>26660507</v>
      </c>
      <c r="AC31" s="42">
        <f t="shared" si="11"/>
        <v>0</v>
      </c>
      <c r="AD31" s="80">
        <v>18107014</v>
      </c>
      <c r="AE31" s="81">
        <v>2988493</v>
      </c>
      <c r="AF31" s="81">
        <f t="shared" si="12"/>
        <v>21095507</v>
      </c>
      <c r="AG31" s="42">
        <f t="shared" si="13"/>
        <v>0</v>
      </c>
      <c r="AH31" s="42">
        <f t="shared" si="14"/>
        <v>0.2638002490293312</v>
      </c>
      <c r="AI31" s="14">
        <v>0</v>
      </c>
      <c r="AJ31" s="14">
        <v>0</v>
      </c>
      <c r="AK31" s="14">
        <v>21095507</v>
      </c>
      <c r="AL31" s="14"/>
    </row>
    <row r="32" spans="1:38" s="15" customFormat="1" ht="12.75">
      <c r="A32" s="31" t="s">
        <v>96</v>
      </c>
      <c r="B32" s="132" t="s">
        <v>400</v>
      </c>
      <c r="C32" s="41" t="s">
        <v>401</v>
      </c>
      <c r="D32" s="80">
        <v>133346984</v>
      </c>
      <c r="E32" s="81">
        <v>55735538</v>
      </c>
      <c r="F32" s="82">
        <f t="shared" si="0"/>
        <v>189082522</v>
      </c>
      <c r="G32" s="80">
        <v>133346984</v>
      </c>
      <c r="H32" s="81">
        <v>55735538</v>
      </c>
      <c r="I32" s="83">
        <f t="shared" si="1"/>
        <v>189082522</v>
      </c>
      <c r="J32" s="80">
        <v>28429188</v>
      </c>
      <c r="K32" s="81">
        <v>4440503</v>
      </c>
      <c r="L32" s="81">
        <f t="shared" si="2"/>
        <v>32869691</v>
      </c>
      <c r="M32" s="42">
        <f t="shared" si="3"/>
        <v>0.17383780717712238</v>
      </c>
      <c r="N32" s="108">
        <v>0</v>
      </c>
      <c r="O32" s="109">
        <v>0</v>
      </c>
      <c r="P32" s="110">
        <f t="shared" si="4"/>
        <v>0</v>
      </c>
      <c r="Q32" s="42">
        <f t="shared" si="5"/>
        <v>0</v>
      </c>
      <c r="R32" s="108">
        <v>0</v>
      </c>
      <c r="S32" s="110">
        <v>0</v>
      </c>
      <c r="T32" s="110">
        <f t="shared" si="6"/>
        <v>0</v>
      </c>
      <c r="U32" s="42">
        <f t="shared" si="7"/>
        <v>0</v>
      </c>
      <c r="V32" s="108">
        <v>0</v>
      </c>
      <c r="W32" s="110">
        <v>0</v>
      </c>
      <c r="X32" s="110">
        <f t="shared" si="8"/>
        <v>0</v>
      </c>
      <c r="Y32" s="42">
        <f t="shared" si="9"/>
        <v>0</v>
      </c>
      <c r="Z32" s="80">
        <v>28429188</v>
      </c>
      <c r="AA32" s="81">
        <v>4440503</v>
      </c>
      <c r="AB32" s="81">
        <f t="shared" si="10"/>
        <v>32869691</v>
      </c>
      <c r="AC32" s="42">
        <f t="shared" si="11"/>
        <v>0.17383780717712238</v>
      </c>
      <c r="AD32" s="80">
        <v>22106175</v>
      </c>
      <c r="AE32" s="81">
        <v>1867144</v>
      </c>
      <c r="AF32" s="81">
        <f t="shared" si="12"/>
        <v>23973319</v>
      </c>
      <c r="AG32" s="42">
        <f t="shared" si="13"/>
        <v>0.16432356589772262</v>
      </c>
      <c r="AH32" s="42">
        <f t="shared" si="14"/>
        <v>0.37109471575462716</v>
      </c>
      <c r="AI32" s="14">
        <v>145890937</v>
      </c>
      <c r="AJ32" s="14">
        <v>145890937</v>
      </c>
      <c r="AK32" s="14">
        <v>23973319</v>
      </c>
      <c r="AL32" s="14"/>
    </row>
    <row r="33" spans="1:38" s="15" customFormat="1" ht="12.75">
      <c r="A33" s="31" t="s">
        <v>96</v>
      </c>
      <c r="B33" s="132" t="s">
        <v>402</v>
      </c>
      <c r="C33" s="41" t="s">
        <v>403</v>
      </c>
      <c r="D33" s="80">
        <v>0</v>
      </c>
      <c r="E33" s="81">
        <v>0</v>
      </c>
      <c r="F33" s="82">
        <f t="shared" si="0"/>
        <v>0</v>
      </c>
      <c r="G33" s="80">
        <v>0</v>
      </c>
      <c r="H33" s="81">
        <v>0</v>
      </c>
      <c r="I33" s="83">
        <f t="shared" si="1"/>
        <v>0</v>
      </c>
      <c r="J33" s="80">
        <v>22339865</v>
      </c>
      <c r="K33" s="81">
        <v>418877</v>
      </c>
      <c r="L33" s="81">
        <f t="shared" si="2"/>
        <v>22758742</v>
      </c>
      <c r="M33" s="42">
        <f t="shared" si="3"/>
        <v>0</v>
      </c>
      <c r="N33" s="108">
        <v>0</v>
      </c>
      <c r="O33" s="109">
        <v>0</v>
      </c>
      <c r="P33" s="110">
        <f t="shared" si="4"/>
        <v>0</v>
      </c>
      <c r="Q33" s="42">
        <f t="shared" si="5"/>
        <v>0</v>
      </c>
      <c r="R33" s="108">
        <v>0</v>
      </c>
      <c r="S33" s="110">
        <v>0</v>
      </c>
      <c r="T33" s="110">
        <f t="shared" si="6"/>
        <v>0</v>
      </c>
      <c r="U33" s="42">
        <f t="shared" si="7"/>
        <v>0</v>
      </c>
      <c r="V33" s="108">
        <v>0</v>
      </c>
      <c r="W33" s="110">
        <v>0</v>
      </c>
      <c r="X33" s="110">
        <f t="shared" si="8"/>
        <v>0</v>
      </c>
      <c r="Y33" s="42">
        <f t="shared" si="9"/>
        <v>0</v>
      </c>
      <c r="Z33" s="80">
        <v>22339865</v>
      </c>
      <c r="AA33" s="81">
        <v>418877</v>
      </c>
      <c r="AB33" s="81">
        <f t="shared" si="10"/>
        <v>22758742</v>
      </c>
      <c r="AC33" s="42">
        <f t="shared" si="11"/>
        <v>0</v>
      </c>
      <c r="AD33" s="80">
        <v>18484085</v>
      </c>
      <c r="AE33" s="81">
        <v>5453096</v>
      </c>
      <c r="AF33" s="81">
        <f t="shared" si="12"/>
        <v>23937181</v>
      </c>
      <c r="AG33" s="42">
        <f t="shared" si="13"/>
        <v>0</v>
      </c>
      <c r="AH33" s="42">
        <f t="shared" si="14"/>
        <v>-0.04923048373991912</v>
      </c>
      <c r="AI33" s="14">
        <v>0</v>
      </c>
      <c r="AJ33" s="14">
        <v>0</v>
      </c>
      <c r="AK33" s="14">
        <v>23937181</v>
      </c>
      <c r="AL33" s="14"/>
    </row>
    <row r="34" spans="1:38" s="15" customFormat="1" ht="12.75">
      <c r="A34" s="31" t="s">
        <v>96</v>
      </c>
      <c r="B34" s="132" t="s">
        <v>404</v>
      </c>
      <c r="C34" s="41" t="s">
        <v>405</v>
      </c>
      <c r="D34" s="80">
        <v>0</v>
      </c>
      <c r="E34" s="81">
        <v>0</v>
      </c>
      <c r="F34" s="82">
        <f t="shared" si="0"/>
        <v>0</v>
      </c>
      <c r="G34" s="80">
        <v>0</v>
      </c>
      <c r="H34" s="81">
        <v>0</v>
      </c>
      <c r="I34" s="83">
        <f t="shared" si="1"/>
        <v>0</v>
      </c>
      <c r="J34" s="80">
        <v>57931120</v>
      </c>
      <c r="K34" s="81">
        <v>19431330</v>
      </c>
      <c r="L34" s="81">
        <f t="shared" si="2"/>
        <v>77362450</v>
      </c>
      <c r="M34" s="42">
        <f t="shared" si="3"/>
        <v>0</v>
      </c>
      <c r="N34" s="108">
        <v>0</v>
      </c>
      <c r="O34" s="109">
        <v>0</v>
      </c>
      <c r="P34" s="110">
        <f t="shared" si="4"/>
        <v>0</v>
      </c>
      <c r="Q34" s="42">
        <f t="shared" si="5"/>
        <v>0</v>
      </c>
      <c r="R34" s="108">
        <v>0</v>
      </c>
      <c r="S34" s="110">
        <v>0</v>
      </c>
      <c r="T34" s="110">
        <f t="shared" si="6"/>
        <v>0</v>
      </c>
      <c r="U34" s="42">
        <f t="shared" si="7"/>
        <v>0</v>
      </c>
      <c r="V34" s="108">
        <v>0</v>
      </c>
      <c r="W34" s="110">
        <v>0</v>
      </c>
      <c r="X34" s="110">
        <f t="shared" si="8"/>
        <v>0</v>
      </c>
      <c r="Y34" s="42">
        <f t="shared" si="9"/>
        <v>0</v>
      </c>
      <c r="Z34" s="80">
        <v>57931120</v>
      </c>
      <c r="AA34" s="81">
        <v>19431330</v>
      </c>
      <c r="AB34" s="81">
        <f t="shared" si="10"/>
        <v>77362450</v>
      </c>
      <c r="AC34" s="42">
        <f t="shared" si="11"/>
        <v>0</v>
      </c>
      <c r="AD34" s="80">
        <v>40060721</v>
      </c>
      <c r="AE34" s="81">
        <v>9987440</v>
      </c>
      <c r="AF34" s="81">
        <f t="shared" si="12"/>
        <v>50048161</v>
      </c>
      <c r="AG34" s="42">
        <f t="shared" si="13"/>
        <v>0</v>
      </c>
      <c r="AH34" s="42">
        <f t="shared" si="14"/>
        <v>0.545760092963256</v>
      </c>
      <c r="AI34" s="14">
        <v>0</v>
      </c>
      <c r="AJ34" s="14">
        <v>0</v>
      </c>
      <c r="AK34" s="14">
        <v>50048161</v>
      </c>
      <c r="AL34" s="14"/>
    </row>
    <row r="35" spans="1:38" s="15" customFormat="1" ht="12.75">
      <c r="A35" s="31" t="s">
        <v>115</v>
      </c>
      <c r="B35" s="132" t="s">
        <v>406</v>
      </c>
      <c r="C35" s="41" t="s">
        <v>407</v>
      </c>
      <c r="D35" s="80">
        <v>65275213</v>
      </c>
      <c r="E35" s="81">
        <v>29305000</v>
      </c>
      <c r="F35" s="82">
        <f t="shared" si="0"/>
        <v>94580213</v>
      </c>
      <c r="G35" s="80">
        <v>65275213</v>
      </c>
      <c r="H35" s="81">
        <v>29305000</v>
      </c>
      <c r="I35" s="83">
        <f t="shared" si="1"/>
        <v>94580213</v>
      </c>
      <c r="J35" s="80">
        <v>11801784</v>
      </c>
      <c r="K35" s="81">
        <v>788066</v>
      </c>
      <c r="L35" s="81">
        <f t="shared" si="2"/>
        <v>12589850</v>
      </c>
      <c r="M35" s="42">
        <f t="shared" si="3"/>
        <v>0.13311293769236912</v>
      </c>
      <c r="N35" s="108">
        <v>0</v>
      </c>
      <c r="O35" s="109">
        <v>0</v>
      </c>
      <c r="P35" s="110">
        <f t="shared" si="4"/>
        <v>0</v>
      </c>
      <c r="Q35" s="42">
        <f t="shared" si="5"/>
        <v>0</v>
      </c>
      <c r="R35" s="108">
        <v>0</v>
      </c>
      <c r="S35" s="110">
        <v>0</v>
      </c>
      <c r="T35" s="110">
        <f t="shared" si="6"/>
        <v>0</v>
      </c>
      <c r="U35" s="42">
        <f t="shared" si="7"/>
        <v>0</v>
      </c>
      <c r="V35" s="108">
        <v>0</v>
      </c>
      <c r="W35" s="110">
        <v>0</v>
      </c>
      <c r="X35" s="110">
        <f t="shared" si="8"/>
        <v>0</v>
      </c>
      <c r="Y35" s="42">
        <f t="shared" si="9"/>
        <v>0</v>
      </c>
      <c r="Z35" s="80">
        <v>11801784</v>
      </c>
      <c r="AA35" s="81">
        <v>788066</v>
      </c>
      <c r="AB35" s="81">
        <f t="shared" si="10"/>
        <v>12589850</v>
      </c>
      <c r="AC35" s="42">
        <f t="shared" si="11"/>
        <v>0.13311293769236912</v>
      </c>
      <c r="AD35" s="80">
        <v>11020558</v>
      </c>
      <c r="AE35" s="81">
        <v>856059</v>
      </c>
      <c r="AF35" s="81">
        <f t="shared" si="12"/>
        <v>11876617</v>
      </c>
      <c r="AG35" s="42">
        <f t="shared" si="13"/>
        <v>0.30793891448200683</v>
      </c>
      <c r="AH35" s="42">
        <f t="shared" si="14"/>
        <v>0.060053548918854505</v>
      </c>
      <c r="AI35" s="14">
        <v>38568094</v>
      </c>
      <c r="AJ35" s="14">
        <v>38568094</v>
      </c>
      <c r="AK35" s="14">
        <v>11876617</v>
      </c>
      <c r="AL35" s="14"/>
    </row>
    <row r="36" spans="1:38" s="60" customFormat="1" ht="12.75">
      <c r="A36" s="64"/>
      <c r="B36" s="65" t="s">
        <v>641</v>
      </c>
      <c r="C36" s="34"/>
      <c r="D36" s="84">
        <f>SUM(D29:D35)</f>
        <v>371588776</v>
      </c>
      <c r="E36" s="85">
        <f>SUM(E29:E35)</f>
        <v>85072628</v>
      </c>
      <c r="F36" s="93">
        <f t="shared" si="0"/>
        <v>456661404</v>
      </c>
      <c r="G36" s="84">
        <f>SUM(G29:G35)</f>
        <v>371588776</v>
      </c>
      <c r="H36" s="85">
        <f>SUM(H29:H35)</f>
        <v>85072628</v>
      </c>
      <c r="I36" s="86">
        <f t="shared" si="1"/>
        <v>456661404</v>
      </c>
      <c r="J36" s="84">
        <f>SUM(J29:J35)</f>
        <v>186207683</v>
      </c>
      <c r="K36" s="85">
        <f>SUM(K29:K35)</f>
        <v>51147821</v>
      </c>
      <c r="L36" s="85">
        <f t="shared" si="2"/>
        <v>237355504</v>
      </c>
      <c r="M36" s="46">
        <f t="shared" si="3"/>
        <v>0.5197625678915488</v>
      </c>
      <c r="N36" s="114">
        <f>SUM(N29:N35)</f>
        <v>0</v>
      </c>
      <c r="O36" s="115">
        <f>SUM(O29:O35)</f>
        <v>0</v>
      </c>
      <c r="P36" s="116">
        <f t="shared" si="4"/>
        <v>0</v>
      </c>
      <c r="Q36" s="46">
        <f t="shared" si="5"/>
        <v>0</v>
      </c>
      <c r="R36" s="114">
        <f>SUM(R29:R35)</f>
        <v>0</v>
      </c>
      <c r="S36" s="116">
        <f>SUM(S29:S35)</f>
        <v>0</v>
      </c>
      <c r="T36" s="116">
        <f t="shared" si="6"/>
        <v>0</v>
      </c>
      <c r="U36" s="46">
        <f t="shared" si="7"/>
        <v>0</v>
      </c>
      <c r="V36" s="114">
        <f>SUM(V29:V35)</f>
        <v>0</v>
      </c>
      <c r="W36" s="116">
        <f>SUM(W29:W35)</f>
        <v>0</v>
      </c>
      <c r="X36" s="116">
        <f t="shared" si="8"/>
        <v>0</v>
      </c>
      <c r="Y36" s="46">
        <f t="shared" si="9"/>
        <v>0</v>
      </c>
      <c r="Z36" s="84">
        <f>SUM(Z29:Z35)</f>
        <v>186207683</v>
      </c>
      <c r="AA36" s="85">
        <f>SUM(AA29:AA35)</f>
        <v>51147821</v>
      </c>
      <c r="AB36" s="85">
        <f t="shared" si="10"/>
        <v>237355504</v>
      </c>
      <c r="AC36" s="46">
        <f t="shared" si="11"/>
        <v>0.5197625678915488</v>
      </c>
      <c r="AD36" s="84">
        <f>SUM(AD29:AD35)</f>
        <v>150943321</v>
      </c>
      <c r="AE36" s="85">
        <f>SUM(AE29:AE35)</f>
        <v>21274236</v>
      </c>
      <c r="AF36" s="85">
        <f t="shared" si="12"/>
        <v>172217557</v>
      </c>
      <c r="AG36" s="46">
        <f t="shared" si="13"/>
        <v>0.6376697991637106</v>
      </c>
      <c r="AH36" s="46">
        <f t="shared" si="14"/>
        <v>0.37823058307580104</v>
      </c>
      <c r="AI36" s="66">
        <f>SUM(AI29:AI35)</f>
        <v>270073253</v>
      </c>
      <c r="AJ36" s="66">
        <f>SUM(AJ29:AJ35)</f>
        <v>270073253</v>
      </c>
      <c r="AK36" s="66">
        <f>SUM(AK29:AK35)</f>
        <v>172217557</v>
      </c>
      <c r="AL36" s="66"/>
    </row>
    <row r="37" spans="1:38" s="15" customFormat="1" ht="12.75">
      <c r="A37" s="31" t="s">
        <v>96</v>
      </c>
      <c r="B37" s="132" t="s">
        <v>408</v>
      </c>
      <c r="C37" s="41" t="s">
        <v>409</v>
      </c>
      <c r="D37" s="80">
        <v>0</v>
      </c>
      <c r="E37" s="81">
        <v>0</v>
      </c>
      <c r="F37" s="82">
        <f t="shared" si="0"/>
        <v>0</v>
      </c>
      <c r="G37" s="80">
        <v>0</v>
      </c>
      <c r="H37" s="81">
        <v>0</v>
      </c>
      <c r="I37" s="83">
        <f t="shared" si="1"/>
        <v>0</v>
      </c>
      <c r="J37" s="80">
        <v>8003396</v>
      </c>
      <c r="K37" s="81">
        <v>1421971</v>
      </c>
      <c r="L37" s="81">
        <f t="shared" si="2"/>
        <v>9425367</v>
      </c>
      <c r="M37" s="42">
        <f t="shared" si="3"/>
        <v>0</v>
      </c>
      <c r="N37" s="108">
        <v>0</v>
      </c>
      <c r="O37" s="109">
        <v>0</v>
      </c>
      <c r="P37" s="110">
        <f t="shared" si="4"/>
        <v>0</v>
      </c>
      <c r="Q37" s="42">
        <f t="shared" si="5"/>
        <v>0</v>
      </c>
      <c r="R37" s="108">
        <v>0</v>
      </c>
      <c r="S37" s="110">
        <v>0</v>
      </c>
      <c r="T37" s="110">
        <f t="shared" si="6"/>
        <v>0</v>
      </c>
      <c r="U37" s="42">
        <f t="shared" si="7"/>
        <v>0</v>
      </c>
      <c r="V37" s="108">
        <v>0</v>
      </c>
      <c r="W37" s="110">
        <v>0</v>
      </c>
      <c r="X37" s="110">
        <f t="shared" si="8"/>
        <v>0</v>
      </c>
      <c r="Y37" s="42">
        <f t="shared" si="9"/>
        <v>0</v>
      </c>
      <c r="Z37" s="80">
        <v>8003396</v>
      </c>
      <c r="AA37" s="81">
        <v>1421971</v>
      </c>
      <c r="AB37" s="81">
        <f t="shared" si="10"/>
        <v>9425367</v>
      </c>
      <c r="AC37" s="42">
        <f t="shared" si="11"/>
        <v>0</v>
      </c>
      <c r="AD37" s="80">
        <v>14141488</v>
      </c>
      <c r="AE37" s="81">
        <v>1209788</v>
      </c>
      <c r="AF37" s="81">
        <f t="shared" si="12"/>
        <v>15351276</v>
      </c>
      <c r="AG37" s="42">
        <f t="shared" si="13"/>
        <v>0</v>
      </c>
      <c r="AH37" s="42">
        <f t="shared" si="14"/>
        <v>-0.3860206148335813</v>
      </c>
      <c r="AI37" s="14">
        <v>0</v>
      </c>
      <c r="AJ37" s="14">
        <v>0</v>
      </c>
      <c r="AK37" s="14">
        <v>15351276</v>
      </c>
      <c r="AL37" s="14"/>
    </row>
    <row r="38" spans="1:38" s="15" customFormat="1" ht="12.75">
      <c r="A38" s="31" t="s">
        <v>96</v>
      </c>
      <c r="B38" s="132" t="s">
        <v>410</v>
      </c>
      <c r="C38" s="41" t="s">
        <v>411</v>
      </c>
      <c r="D38" s="80">
        <v>147831517</v>
      </c>
      <c r="E38" s="81">
        <v>64757600</v>
      </c>
      <c r="F38" s="82">
        <f t="shared" si="0"/>
        <v>212589117</v>
      </c>
      <c r="G38" s="80">
        <v>147831517</v>
      </c>
      <c r="H38" s="81">
        <v>64757600</v>
      </c>
      <c r="I38" s="83">
        <f t="shared" si="1"/>
        <v>212589117</v>
      </c>
      <c r="J38" s="80">
        <v>20925522</v>
      </c>
      <c r="K38" s="81">
        <v>7314297</v>
      </c>
      <c r="L38" s="81">
        <f t="shared" si="2"/>
        <v>28239819</v>
      </c>
      <c r="M38" s="42">
        <f t="shared" si="3"/>
        <v>0.13283755724899127</v>
      </c>
      <c r="N38" s="108">
        <v>0</v>
      </c>
      <c r="O38" s="109">
        <v>0</v>
      </c>
      <c r="P38" s="110">
        <f t="shared" si="4"/>
        <v>0</v>
      </c>
      <c r="Q38" s="42">
        <f t="shared" si="5"/>
        <v>0</v>
      </c>
      <c r="R38" s="108">
        <v>0</v>
      </c>
      <c r="S38" s="110">
        <v>0</v>
      </c>
      <c r="T38" s="110">
        <f t="shared" si="6"/>
        <v>0</v>
      </c>
      <c r="U38" s="42">
        <f t="shared" si="7"/>
        <v>0</v>
      </c>
      <c r="V38" s="108">
        <v>0</v>
      </c>
      <c r="W38" s="110">
        <v>0</v>
      </c>
      <c r="X38" s="110">
        <f t="shared" si="8"/>
        <v>0</v>
      </c>
      <c r="Y38" s="42">
        <f t="shared" si="9"/>
        <v>0</v>
      </c>
      <c r="Z38" s="80">
        <v>20925522</v>
      </c>
      <c r="AA38" s="81">
        <v>7314297</v>
      </c>
      <c r="AB38" s="81">
        <f t="shared" si="10"/>
        <v>28239819</v>
      </c>
      <c r="AC38" s="42">
        <f t="shared" si="11"/>
        <v>0.13283755724899127</v>
      </c>
      <c r="AD38" s="80">
        <v>21314213</v>
      </c>
      <c r="AE38" s="81">
        <v>7510720</v>
      </c>
      <c r="AF38" s="81">
        <f t="shared" si="12"/>
        <v>28824933</v>
      </c>
      <c r="AG38" s="42">
        <f t="shared" si="13"/>
        <v>0.15044501975148064</v>
      </c>
      <c r="AH38" s="42">
        <f t="shared" si="14"/>
        <v>-0.020298884996540978</v>
      </c>
      <c r="AI38" s="14">
        <v>191597788</v>
      </c>
      <c r="AJ38" s="14">
        <v>166779428</v>
      </c>
      <c r="AK38" s="14">
        <v>28824933</v>
      </c>
      <c r="AL38" s="14"/>
    </row>
    <row r="39" spans="1:38" s="15" customFormat="1" ht="12.75">
      <c r="A39" s="31" t="s">
        <v>96</v>
      </c>
      <c r="B39" s="132" t="s">
        <v>412</v>
      </c>
      <c r="C39" s="41" t="s">
        <v>413</v>
      </c>
      <c r="D39" s="80">
        <v>0</v>
      </c>
      <c r="E39" s="81">
        <v>0</v>
      </c>
      <c r="F39" s="82">
        <f t="shared" si="0"/>
        <v>0</v>
      </c>
      <c r="G39" s="80">
        <v>0</v>
      </c>
      <c r="H39" s="81">
        <v>0</v>
      </c>
      <c r="I39" s="83">
        <f t="shared" si="1"/>
        <v>0</v>
      </c>
      <c r="J39" s="80">
        <v>14420402</v>
      </c>
      <c r="K39" s="81">
        <v>17999296</v>
      </c>
      <c r="L39" s="81">
        <f t="shared" si="2"/>
        <v>32419698</v>
      </c>
      <c r="M39" s="42">
        <f t="shared" si="3"/>
        <v>0</v>
      </c>
      <c r="N39" s="108">
        <v>0</v>
      </c>
      <c r="O39" s="109">
        <v>0</v>
      </c>
      <c r="P39" s="110">
        <f t="shared" si="4"/>
        <v>0</v>
      </c>
      <c r="Q39" s="42">
        <f t="shared" si="5"/>
        <v>0</v>
      </c>
      <c r="R39" s="108">
        <v>0</v>
      </c>
      <c r="S39" s="110">
        <v>0</v>
      </c>
      <c r="T39" s="110">
        <f t="shared" si="6"/>
        <v>0</v>
      </c>
      <c r="U39" s="42">
        <f t="shared" si="7"/>
        <v>0</v>
      </c>
      <c r="V39" s="108">
        <v>0</v>
      </c>
      <c r="W39" s="110">
        <v>0</v>
      </c>
      <c r="X39" s="110">
        <f t="shared" si="8"/>
        <v>0</v>
      </c>
      <c r="Y39" s="42">
        <f t="shared" si="9"/>
        <v>0</v>
      </c>
      <c r="Z39" s="80">
        <v>14420402</v>
      </c>
      <c r="AA39" s="81">
        <v>17999296</v>
      </c>
      <c r="AB39" s="81">
        <f t="shared" si="10"/>
        <v>32419698</v>
      </c>
      <c r="AC39" s="42">
        <f t="shared" si="11"/>
        <v>0</v>
      </c>
      <c r="AD39" s="80">
        <v>6993886</v>
      </c>
      <c r="AE39" s="81">
        <v>4874970</v>
      </c>
      <c r="AF39" s="81">
        <f t="shared" si="12"/>
        <v>11868856</v>
      </c>
      <c r="AG39" s="42">
        <f t="shared" si="13"/>
        <v>0</v>
      </c>
      <c r="AH39" s="42">
        <f t="shared" si="14"/>
        <v>1.7314930773446067</v>
      </c>
      <c r="AI39" s="14">
        <v>0</v>
      </c>
      <c r="AJ39" s="14">
        <v>0</v>
      </c>
      <c r="AK39" s="14">
        <v>11868856</v>
      </c>
      <c r="AL39" s="14"/>
    </row>
    <row r="40" spans="1:38" s="15" customFormat="1" ht="12.75">
      <c r="A40" s="31" t="s">
        <v>96</v>
      </c>
      <c r="B40" s="132" t="s">
        <v>414</v>
      </c>
      <c r="C40" s="41" t="s">
        <v>415</v>
      </c>
      <c r="D40" s="80">
        <v>34823264</v>
      </c>
      <c r="E40" s="81">
        <v>16050000</v>
      </c>
      <c r="F40" s="82">
        <f t="shared" si="0"/>
        <v>50873264</v>
      </c>
      <c r="G40" s="80">
        <v>34823264</v>
      </c>
      <c r="H40" s="81">
        <v>16050000</v>
      </c>
      <c r="I40" s="83">
        <f t="shared" si="1"/>
        <v>50873264</v>
      </c>
      <c r="J40" s="80">
        <v>7371237</v>
      </c>
      <c r="K40" s="81">
        <v>1234391</v>
      </c>
      <c r="L40" s="81">
        <f t="shared" si="2"/>
        <v>8605628</v>
      </c>
      <c r="M40" s="42">
        <f t="shared" si="3"/>
        <v>0.169158165279114</v>
      </c>
      <c r="N40" s="108">
        <v>0</v>
      </c>
      <c r="O40" s="109">
        <v>0</v>
      </c>
      <c r="P40" s="110">
        <f t="shared" si="4"/>
        <v>0</v>
      </c>
      <c r="Q40" s="42">
        <f t="shared" si="5"/>
        <v>0</v>
      </c>
      <c r="R40" s="108">
        <v>0</v>
      </c>
      <c r="S40" s="110">
        <v>0</v>
      </c>
      <c r="T40" s="110">
        <f t="shared" si="6"/>
        <v>0</v>
      </c>
      <c r="U40" s="42">
        <f t="shared" si="7"/>
        <v>0</v>
      </c>
      <c r="V40" s="108">
        <v>0</v>
      </c>
      <c r="W40" s="110">
        <v>0</v>
      </c>
      <c r="X40" s="110">
        <f t="shared" si="8"/>
        <v>0</v>
      </c>
      <c r="Y40" s="42">
        <f t="shared" si="9"/>
        <v>0</v>
      </c>
      <c r="Z40" s="80">
        <v>7371237</v>
      </c>
      <c r="AA40" s="81">
        <v>1234391</v>
      </c>
      <c r="AB40" s="81">
        <f t="shared" si="10"/>
        <v>8605628</v>
      </c>
      <c r="AC40" s="42">
        <f t="shared" si="11"/>
        <v>0.169158165279114</v>
      </c>
      <c r="AD40" s="80">
        <v>3805250</v>
      </c>
      <c r="AE40" s="81">
        <v>44608</v>
      </c>
      <c r="AF40" s="81">
        <f t="shared" si="12"/>
        <v>3849858</v>
      </c>
      <c r="AG40" s="42">
        <f t="shared" si="13"/>
        <v>0</v>
      </c>
      <c r="AH40" s="42">
        <f t="shared" si="14"/>
        <v>1.235310497166389</v>
      </c>
      <c r="AI40" s="14">
        <v>0</v>
      </c>
      <c r="AJ40" s="14">
        <v>0</v>
      </c>
      <c r="AK40" s="14">
        <v>3849858</v>
      </c>
      <c r="AL40" s="14"/>
    </row>
    <row r="41" spans="1:38" s="15" customFormat="1" ht="12.75">
      <c r="A41" s="31" t="s">
        <v>96</v>
      </c>
      <c r="B41" s="132" t="s">
        <v>416</v>
      </c>
      <c r="C41" s="41" t="s">
        <v>417</v>
      </c>
      <c r="D41" s="80">
        <v>0</v>
      </c>
      <c r="E41" s="81">
        <v>0</v>
      </c>
      <c r="F41" s="82">
        <f t="shared" si="0"/>
        <v>0</v>
      </c>
      <c r="G41" s="80">
        <v>0</v>
      </c>
      <c r="H41" s="81">
        <v>0</v>
      </c>
      <c r="I41" s="83">
        <f t="shared" si="1"/>
        <v>0</v>
      </c>
      <c r="J41" s="80">
        <v>36628968</v>
      </c>
      <c r="K41" s="81">
        <v>5568243</v>
      </c>
      <c r="L41" s="81">
        <f t="shared" si="2"/>
        <v>42197211</v>
      </c>
      <c r="M41" s="42">
        <f t="shared" si="3"/>
        <v>0</v>
      </c>
      <c r="N41" s="108">
        <v>0</v>
      </c>
      <c r="O41" s="109">
        <v>0</v>
      </c>
      <c r="P41" s="110">
        <f t="shared" si="4"/>
        <v>0</v>
      </c>
      <c r="Q41" s="42">
        <f t="shared" si="5"/>
        <v>0</v>
      </c>
      <c r="R41" s="108">
        <v>0</v>
      </c>
      <c r="S41" s="110">
        <v>0</v>
      </c>
      <c r="T41" s="110">
        <f t="shared" si="6"/>
        <v>0</v>
      </c>
      <c r="U41" s="42">
        <f t="shared" si="7"/>
        <v>0</v>
      </c>
      <c r="V41" s="108">
        <v>0</v>
      </c>
      <c r="W41" s="110">
        <v>0</v>
      </c>
      <c r="X41" s="110">
        <f t="shared" si="8"/>
        <v>0</v>
      </c>
      <c r="Y41" s="42">
        <f t="shared" si="9"/>
        <v>0</v>
      </c>
      <c r="Z41" s="80">
        <v>36628968</v>
      </c>
      <c r="AA41" s="81">
        <v>5568243</v>
      </c>
      <c r="AB41" s="81">
        <f t="shared" si="10"/>
        <v>42197211</v>
      </c>
      <c r="AC41" s="42">
        <f t="shared" si="11"/>
        <v>0</v>
      </c>
      <c r="AD41" s="80">
        <v>0</v>
      </c>
      <c r="AE41" s="81">
        <v>13208586</v>
      </c>
      <c r="AF41" s="81">
        <f t="shared" si="12"/>
        <v>13208586</v>
      </c>
      <c r="AG41" s="42">
        <f t="shared" si="13"/>
        <v>0</v>
      </c>
      <c r="AH41" s="42">
        <f t="shared" si="14"/>
        <v>2.194680414693897</v>
      </c>
      <c r="AI41" s="14">
        <v>0</v>
      </c>
      <c r="AJ41" s="14">
        <v>0</v>
      </c>
      <c r="AK41" s="14">
        <v>13208586</v>
      </c>
      <c r="AL41" s="14"/>
    </row>
    <row r="42" spans="1:38" s="15" customFormat="1" ht="12.75">
      <c r="A42" s="31" t="s">
        <v>115</v>
      </c>
      <c r="B42" s="132" t="s">
        <v>418</v>
      </c>
      <c r="C42" s="41" t="s">
        <v>419</v>
      </c>
      <c r="D42" s="80">
        <v>0</v>
      </c>
      <c r="E42" s="81">
        <v>0</v>
      </c>
      <c r="F42" s="82">
        <f t="shared" si="0"/>
        <v>0</v>
      </c>
      <c r="G42" s="80">
        <v>0</v>
      </c>
      <c r="H42" s="81">
        <v>0</v>
      </c>
      <c r="I42" s="83">
        <f t="shared" si="1"/>
        <v>0</v>
      </c>
      <c r="J42" s="80">
        <v>0</v>
      </c>
      <c r="K42" s="81">
        <v>0</v>
      </c>
      <c r="L42" s="81">
        <f t="shared" si="2"/>
        <v>0</v>
      </c>
      <c r="M42" s="42">
        <f t="shared" si="3"/>
        <v>0</v>
      </c>
      <c r="N42" s="108">
        <v>0</v>
      </c>
      <c r="O42" s="109">
        <v>0</v>
      </c>
      <c r="P42" s="110">
        <f t="shared" si="4"/>
        <v>0</v>
      </c>
      <c r="Q42" s="42">
        <f t="shared" si="5"/>
        <v>0</v>
      </c>
      <c r="R42" s="108">
        <v>0</v>
      </c>
      <c r="S42" s="110">
        <v>0</v>
      </c>
      <c r="T42" s="110">
        <f t="shared" si="6"/>
        <v>0</v>
      </c>
      <c r="U42" s="42">
        <f t="shared" si="7"/>
        <v>0</v>
      </c>
      <c r="V42" s="108">
        <v>0</v>
      </c>
      <c r="W42" s="110">
        <v>0</v>
      </c>
      <c r="X42" s="110">
        <f t="shared" si="8"/>
        <v>0</v>
      </c>
      <c r="Y42" s="42">
        <f t="shared" si="9"/>
        <v>0</v>
      </c>
      <c r="Z42" s="80">
        <v>0</v>
      </c>
      <c r="AA42" s="81">
        <v>0</v>
      </c>
      <c r="AB42" s="81">
        <f t="shared" si="10"/>
        <v>0</v>
      </c>
      <c r="AC42" s="42">
        <f t="shared" si="11"/>
        <v>0</v>
      </c>
      <c r="AD42" s="80">
        <v>51617927</v>
      </c>
      <c r="AE42" s="81">
        <v>23190635</v>
      </c>
      <c r="AF42" s="81">
        <f t="shared" si="12"/>
        <v>74808562</v>
      </c>
      <c r="AG42" s="42">
        <f t="shared" si="13"/>
        <v>0.09452718928673216</v>
      </c>
      <c r="AH42" s="42">
        <f t="shared" si="14"/>
        <v>-1</v>
      </c>
      <c r="AI42" s="14">
        <v>791397296</v>
      </c>
      <c r="AJ42" s="14">
        <v>791397296</v>
      </c>
      <c r="AK42" s="14">
        <v>74808562</v>
      </c>
      <c r="AL42" s="14"/>
    </row>
    <row r="43" spans="1:38" s="60" customFormat="1" ht="12.75">
      <c r="A43" s="64"/>
      <c r="B43" s="65" t="s">
        <v>642</v>
      </c>
      <c r="C43" s="34"/>
      <c r="D43" s="84">
        <f>SUM(D37:D42)</f>
        <v>182654781</v>
      </c>
      <c r="E43" s="85">
        <f>SUM(E37:E42)</f>
        <v>80807600</v>
      </c>
      <c r="F43" s="86">
        <f t="shared" si="0"/>
        <v>263462381</v>
      </c>
      <c r="G43" s="84">
        <f>SUM(G37:G42)</f>
        <v>182654781</v>
      </c>
      <c r="H43" s="85">
        <f>SUM(H37:H42)</f>
        <v>80807600</v>
      </c>
      <c r="I43" s="93">
        <f t="shared" si="1"/>
        <v>263462381</v>
      </c>
      <c r="J43" s="84">
        <f>SUM(J37:J42)</f>
        <v>87349525</v>
      </c>
      <c r="K43" s="95">
        <f>SUM(K37:K42)</f>
        <v>33538198</v>
      </c>
      <c r="L43" s="85">
        <f t="shared" si="2"/>
        <v>120887723</v>
      </c>
      <c r="M43" s="46">
        <f t="shared" si="3"/>
        <v>0.45884244475874525</v>
      </c>
      <c r="N43" s="114">
        <f>SUM(N37:N42)</f>
        <v>0</v>
      </c>
      <c r="O43" s="115">
        <f>SUM(O37:O42)</f>
        <v>0</v>
      </c>
      <c r="P43" s="116">
        <f t="shared" si="4"/>
        <v>0</v>
      </c>
      <c r="Q43" s="46">
        <f t="shared" si="5"/>
        <v>0</v>
      </c>
      <c r="R43" s="114">
        <f>SUM(R37:R42)</f>
        <v>0</v>
      </c>
      <c r="S43" s="116">
        <f>SUM(S37:S42)</f>
        <v>0</v>
      </c>
      <c r="T43" s="116">
        <f t="shared" si="6"/>
        <v>0</v>
      </c>
      <c r="U43" s="46">
        <f t="shared" si="7"/>
        <v>0</v>
      </c>
      <c r="V43" s="114">
        <f>SUM(V37:V42)</f>
        <v>0</v>
      </c>
      <c r="W43" s="116">
        <f>SUM(W37:W42)</f>
        <v>0</v>
      </c>
      <c r="X43" s="116">
        <f t="shared" si="8"/>
        <v>0</v>
      </c>
      <c r="Y43" s="46">
        <f t="shared" si="9"/>
        <v>0</v>
      </c>
      <c r="Z43" s="84">
        <f>SUM(Z37:Z42)</f>
        <v>87349525</v>
      </c>
      <c r="AA43" s="85">
        <f>SUM(AA37:AA42)</f>
        <v>33538198</v>
      </c>
      <c r="AB43" s="85">
        <f t="shared" si="10"/>
        <v>120887723</v>
      </c>
      <c r="AC43" s="46">
        <f t="shared" si="11"/>
        <v>0.45884244475874525</v>
      </c>
      <c r="AD43" s="84">
        <f>SUM(AD37:AD42)</f>
        <v>97872764</v>
      </c>
      <c r="AE43" s="85">
        <f>SUM(AE37:AE42)</f>
        <v>50039307</v>
      </c>
      <c r="AF43" s="85">
        <f t="shared" si="12"/>
        <v>147912071</v>
      </c>
      <c r="AG43" s="46">
        <f t="shared" si="13"/>
        <v>0.15047081456207975</v>
      </c>
      <c r="AH43" s="46">
        <f t="shared" si="14"/>
        <v>-0.18270549399582137</v>
      </c>
      <c r="AI43" s="66">
        <f>SUM(AI37:AI42)</f>
        <v>982995084</v>
      </c>
      <c r="AJ43" s="66">
        <f>SUM(AJ37:AJ42)</f>
        <v>958176724</v>
      </c>
      <c r="AK43" s="66">
        <f>SUM(AK37:AK42)</f>
        <v>147912071</v>
      </c>
      <c r="AL43" s="66"/>
    </row>
    <row r="44" spans="1:38" s="60" customFormat="1" ht="12.75">
      <c r="A44" s="64"/>
      <c r="B44" s="65" t="s">
        <v>643</v>
      </c>
      <c r="C44" s="34"/>
      <c r="D44" s="84">
        <f>SUM(D9:D14,D16:D20,D22:D27,D29:D35,D37:D42)</f>
        <v>3038192544</v>
      </c>
      <c r="E44" s="85">
        <f>SUM(E9:E14,E16:E20,E22:E27,E29:E35,E37:E42)</f>
        <v>2204844270</v>
      </c>
      <c r="F44" s="86">
        <f t="shared" si="0"/>
        <v>5243036814</v>
      </c>
      <c r="G44" s="84">
        <f>SUM(G9:G14,G16:G20,G22:G27,G29:G35,G37:G42)</f>
        <v>3038192544</v>
      </c>
      <c r="H44" s="85">
        <f>SUM(H9:H14,H16:H20,H22:H27,H29:H35,H37:H42)</f>
        <v>2204844270</v>
      </c>
      <c r="I44" s="93">
        <f t="shared" si="1"/>
        <v>5243036814</v>
      </c>
      <c r="J44" s="84">
        <f>SUM(J9:J14,J16:J20,J22:J27,J29:J35,J37:J42)</f>
        <v>1116390806</v>
      </c>
      <c r="K44" s="95">
        <f>SUM(K9:K14,K16:K20,K22:K27,K29:K35,K37:K42)</f>
        <v>502519283</v>
      </c>
      <c r="L44" s="85">
        <f t="shared" si="2"/>
        <v>1618910089</v>
      </c>
      <c r="M44" s="46">
        <f t="shared" si="3"/>
        <v>0.30877335911073006</v>
      </c>
      <c r="N44" s="114">
        <f>SUM(N9:N14,N16:N20,N22:N27,N29:N35,N37:N42)</f>
        <v>0</v>
      </c>
      <c r="O44" s="115">
        <f>SUM(O9:O14,O16:O20,O22:O27,O29:O35,O37:O42)</f>
        <v>0</v>
      </c>
      <c r="P44" s="116">
        <f t="shared" si="4"/>
        <v>0</v>
      </c>
      <c r="Q44" s="46">
        <f t="shared" si="5"/>
        <v>0</v>
      </c>
      <c r="R44" s="114">
        <f>SUM(R9:R14,R16:R20,R22:R27,R29:R35,R37:R42)</f>
        <v>0</v>
      </c>
      <c r="S44" s="116">
        <f>SUM(S9:S14,S16:S20,S22:S27,S29:S35,S37:S42)</f>
        <v>0</v>
      </c>
      <c r="T44" s="116">
        <f t="shared" si="6"/>
        <v>0</v>
      </c>
      <c r="U44" s="46">
        <f t="shared" si="7"/>
        <v>0</v>
      </c>
      <c r="V44" s="114">
        <f>SUM(V9:V14,V16:V20,V22:V27,V29:V35,V37:V42)</f>
        <v>0</v>
      </c>
      <c r="W44" s="116">
        <f>SUM(W9:W14,W16:W20,W22:W27,W29:W35,W37:W42)</f>
        <v>0</v>
      </c>
      <c r="X44" s="116">
        <f t="shared" si="8"/>
        <v>0</v>
      </c>
      <c r="Y44" s="46">
        <f t="shared" si="9"/>
        <v>0</v>
      </c>
      <c r="Z44" s="84">
        <f>SUM(Z9:Z14,Z16:Z20,Z22:Z27,Z29:Z35,Z37:Z42)</f>
        <v>1116390806</v>
      </c>
      <c r="AA44" s="85">
        <f>SUM(AA9:AA14,AA16:AA20,AA22:AA27,AA29:AA35,AA37:AA42)</f>
        <v>502519283</v>
      </c>
      <c r="AB44" s="85">
        <f t="shared" si="10"/>
        <v>1618910089</v>
      </c>
      <c r="AC44" s="46">
        <f t="shared" si="11"/>
        <v>0.30877335911073006</v>
      </c>
      <c r="AD44" s="84">
        <f>SUM(AD9:AD14,AD16:AD20,AD22:AD27,AD29:AD35,AD37:AD42)</f>
        <v>604023442</v>
      </c>
      <c r="AE44" s="85">
        <f>SUM(AE9:AE14,AE16:AE20,AE22:AE27,AE29:AE35,AE37:AE42)</f>
        <v>466686449</v>
      </c>
      <c r="AF44" s="85">
        <f t="shared" si="12"/>
        <v>1070709891</v>
      </c>
      <c r="AG44" s="46">
        <f t="shared" si="13"/>
        <v>0.21693546455072865</v>
      </c>
      <c r="AH44" s="46">
        <f t="shared" si="14"/>
        <v>0.5119969495079597</v>
      </c>
      <c r="AI44" s="66">
        <f>SUM(AI9:AI14,AI16:AI20,AI22:AI27,AI29:AI35,AI37:AI42)</f>
        <v>4935614807</v>
      </c>
      <c r="AJ44" s="66">
        <f>SUM(AJ9:AJ14,AJ16:AJ20,AJ22:AJ27,AJ29:AJ35,AJ37:AJ42)</f>
        <v>4969636174</v>
      </c>
      <c r="AK44" s="66">
        <f>SUM(AK9:AK14,AK16:AK20,AK22:AK27,AK29:AK35,AK37:AK42)</f>
        <v>1070709891</v>
      </c>
      <c r="AL44" s="66"/>
    </row>
    <row r="45" spans="1:38" s="15" customFormat="1" ht="12.75">
      <c r="A45" s="67"/>
      <c r="B45" s="68"/>
      <c r="C45" s="69"/>
      <c r="D45" s="96"/>
      <c r="E45" s="96"/>
      <c r="F45" s="97"/>
      <c r="G45" s="98"/>
      <c r="H45" s="96"/>
      <c r="I45" s="99"/>
      <c r="J45" s="98"/>
      <c r="K45" s="100"/>
      <c r="L45" s="96"/>
      <c r="M45" s="73"/>
      <c r="N45" s="98"/>
      <c r="O45" s="100"/>
      <c r="P45" s="96"/>
      <c r="Q45" s="73"/>
      <c r="R45" s="98"/>
      <c r="S45" s="100"/>
      <c r="T45" s="96"/>
      <c r="U45" s="73"/>
      <c r="V45" s="98"/>
      <c r="W45" s="100"/>
      <c r="X45" s="96"/>
      <c r="Y45" s="73"/>
      <c r="Z45" s="98"/>
      <c r="AA45" s="100"/>
      <c r="AB45" s="96"/>
      <c r="AC45" s="73"/>
      <c r="AD45" s="98"/>
      <c r="AE45" s="96"/>
      <c r="AF45" s="96"/>
      <c r="AG45" s="73"/>
      <c r="AH45" s="73"/>
      <c r="AI45" s="14"/>
      <c r="AJ45" s="14"/>
      <c r="AK45" s="14"/>
      <c r="AL45" s="14"/>
    </row>
    <row r="46" spans="1:38" s="76" customFormat="1" ht="12.75">
      <c r="A46" s="78"/>
      <c r="B46" s="78"/>
      <c r="C46" s="78"/>
      <c r="D46" s="101"/>
      <c r="E46" s="101"/>
      <c r="F46" s="101"/>
      <c r="G46" s="101"/>
      <c r="H46" s="101"/>
      <c r="I46" s="101"/>
      <c r="J46" s="101"/>
      <c r="K46" s="101"/>
      <c r="L46" s="101"/>
      <c r="M46" s="78"/>
      <c r="N46" s="101"/>
      <c r="O46" s="101"/>
      <c r="P46" s="101"/>
      <c r="Q46" s="78"/>
      <c r="R46" s="101"/>
      <c r="S46" s="101"/>
      <c r="T46" s="101"/>
      <c r="U46" s="78"/>
      <c r="V46" s="101"/>
      <c r="W46" s="101"/>
      <c r="X46" s="101"/>
      <c r="Y46" s="78"/>
      <c r="Z46" s="101"/>
      <c r="AA46" s="101"/>
      <c r="AB46" s="101"/>
      <c r="AC46" s="78"/>
      <c r="AD46" s="101"/>
      <c r="AE46" s="101"/>
      <c r="AF46" s="101"/>
      <c r="AG46" s="78"/>
      <c r="AH46" s="78"/>
      <c r="AI46" s="78"/>
      <c r="AJ46" s="78"/>
      <c r="AK46" s="78"/>
      <c r="AL46" s="78"/>
    </row>
    <row r="47" spans="1:38" s="77" customFormat="1" ht="12.75">
      <c r="A47" s="79"/>
      <c r="B47" s="79"/>
      <c r="C47" s="79"/>
      <c r="D47" s="102"/>
      <c r="E47" s="102"/>
      <c r="F47" s="102"/>
      <c r="G47" s="102"/>
      <c r="H47" s="102"/>
      <c r="I47" s="102"/>
      <c r="J47" s="102"/>
      <c r="K47" s="102"/>
      <c r="L47" s="102"/>
      <c r="M47" s="79"/>
      <c r="N47" s="102"/>
      <c r="O47" s="102"/>
      <c r="P47" s="102"/>
      <c r="Q47" s="79"/>
      <c r="R47" s="102"/>
      <c r="S47" s="102"/>
      <c r="T47" s="102"/>
      <c r="U47" s="79"/>
      <c r="V47" s="102"/>
      <c r="W47" s="102"/>
      <c r="X47" s="102"/>
      <c r="Y47" s="79"/>
      <c r="Z47" s="102"/>
      <c r="AA47" s="102"/>
      <c r="AB47" s="102"/>
      <c r="AC47" s="79"/>
      <c r="AD47" s="102"/>
      <c r="AE47" s="102"/>
      <c r="AF47" s="102"/>
      <c r="AG47" s="79"/>
      <c r="AH47" s="79"/>
      <c r="AI47" s="79"/>
      <c r="AJ47" s="79"/>
      <c r="AK47" s="79"/>
      <c r="AL47" s="79"/>
    </row>
    <row r="48" spans="1:38" s="77" customFormat="1" ht="12.75">
      <c r="A48" s="79"/>
      <c r="B48" s="79"/>
      <c r="C48" s="79"/>
      <c r="D48" s="102"/>
      <c r="E48" s="102"/>
      <c r="F48" s="102"/>
      <c r="G48" s="102"/>
      <c r="H48" s="102"/>
      <c r="I48" s="102"/>
      <c r="J48" s="102"/>
      <c r="K48" s="102"/>
      <c r="L48" s="102"/>
      <c r="M48" s="79"/>
      <c r="N48" s="102"/>
      <c r="O48" s="102"/>
      <c r="P48" s="102"/>
      <c r="Q48" s="79"/>
      <c r="R48" s="102"/>
      <c r="S48" s="102"/>
      <c r="T48" s="102"/>
      <c r="U48" s="79"/>
      <c r="V48" s="102"/>
      <c r="W48" s="102"/>
      <c r="X48" s="102"/>
      <c r="Y48" s="79"/>
      <c r="Z48" s="102"/>
      <c r="AA48" s="102"/>
      <c r="AB48" s="102"/>
      <c r="AC48" s="79"/>
      <c r="AD48" s="102"/>
      <c r="AE48" s="102"/>
      <c r="AF48" s="102"/>
      <c r="AG48" s="79"/>
      <c r="AH48" s="79"/>
      <c r="AI48" s="79"/>
      <c r="AJ48" s="79"/>
      <c r="AK48" s="79"/>
      <c r="AL48" s="79"/>
    </row>
    <row r="49" spans="1:38" s="77" customFormat="1" ht="12.75">
      <c r="A49" s="79"/>
      <c r="B49" s="79"/>
      <c r="C49" s="79"/>
      <c r="D49" s="102"/>
      <c r="E49" s="102"/>
      <c r="F49" s="102"/>
      <c r="G49" s="102"/>
      <c r="H49" s="102"/>
      <c r="I49" s="102"/>
      <c r="J49" s="102"/>
      <c r="K49" s="102"/>
      <c r="L49" s="102"/>
      <c r="M49" s="79"/>
      <c r="N49" s="102"/>
      <c r="O49" s="102"/>
      <c r="P49" s="102"/>
      <c r="Q49" s="79"/>
      <c r="R49" s="102"/>
      <c r="S49" s="102"/>
      <c r="T49" s="102"/>
      <c r="U49" s="79"/>
      <c r="V49" s="102"/>
      <c r="W49" s="102"/>
      <c r="X49" s="102"/>
      <c r="Y49" s="79"/>
      <c r="Z49" s="102"/>
      <c r="AA49" s="102"/>
      <c r="AB49" s="102"/>
      <c r="AC49" s="79"/>
      <c r="AD49" s="102"/>
      <c r="AE49" s="102"/>
      <c r="AF49" s="102"/>
      <c r="AG49" s="79"/>
      <c r="AH49" s="79"/>
      <c r="AI49" s="79"/>
      <c r="AJ49" s="79"/>
      <c r="AK49" s="79"/>
      <c r="AL49" s="79"/>
    </row>
    <row r="50" spans="1:38" s="77" customFormat="1" ht="12.75">
      <c r="A50" s="79"/>
      <c r="B50" s="79"/>
      <c r="C50" s="79"/>
      <c r="D50" s="102"/>
      <c r="E50" s="102"/>
      <c r="F50" s="102"/>
      <c r="G50" s="102"/>
      <c r="H50" s="102"/>
      <c r="I50" s="102"/>
      <c r="J50" s="102"/>
      <c r="K50" s="102"/>
      <c r="L50" s="102"/>
      <c r="M50" s="79"/>
      <c r="N50" s="102"/>
      <c r="O50" s="102"/>
      <c r="P50" s="102"/>
      <c r="Q50" s="79"/>
      <c r="R50" s="102"/>
      <c r="S50" s="102"/>
      <c r="T50" s="102"/>
      <c r="U50" s="79"/>
      <c r="V50" s="102"/>
      <c r="W50" s="102"/>
      <c r="X50" s="102"/>
      <c r="Y50" s="79"/>
      <c r="Z50" s="102"/>
      <c r="AA50" s="102"/>
      <c r="AB50" s="102"/>
      <c r="AC50" s="79"/>
      <c r="AD50" s="102"/>
      <c r="AE50" s="102"/>
      <c r="AF50" s="102"/>
      <c r="AG50" s="79"/>
      <c r="AH50" s="79"/>
      <c r="AI50" s="79"/>
      <c r="AJ50" s="79"/>
      <c r="AK50" s="79"/>
      <c r="AL50" s="79"/>
    </row>
    <row r="51" spans="1:38" s="77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77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77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77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77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77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77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77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77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77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77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77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77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77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77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77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77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77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77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77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77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77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77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77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77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77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77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77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77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77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77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77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77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77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</sheetData>
  <sheetProtection password="F954" sheet="1" objects="1" scenarios="1"/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L84"/>
  <sheetViews>
    <sheetView showGridLines="0" zoomScalePageLayoutView="0" workbookViewId="0" topLeftCell="A13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13.7109375" style="3" customWidth="1"/>
    <col min="14" max="16" width="12.140625" style="3" hidden="1" customWidth="1"/>
    <col min="17" max="17" width="13.7109375" style="3" hidden="1" customWidth="1"/>
    <col min="18" max="25" width="12.140625" style="3" hidden="1" customWidth="1"/>
    <col min="26" max="28" width="12.140625" style="3" customWidth="1"/>
    <col min="29" max="29" width="13.7109375" style="3" customWidth="1"/>
    <col min="30" max="34" width="12.14062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25" t="s">
        <v>1</v>
      </c>
      <c r="E4" s="125"/>
      <c r="F4" s="125"/>
      <c r="G4" s="125" t="s">
        <v>2</v>
      </c>
      <c r="H4" s="125"/>
      <c r="I4" s="125"/>
      <c r="J4" s="122" t="s">
        <v>3</v>
      </c>
      <c r="K4" s="123"/>
      <c r="L4" s="123"/>
      <c r="M4" s="124"/>
      <c r="N4" s="122" t="s">
        <v>4</v>
      </c>
      <c r="O4" s="126"/>
      <c r="P4" s="126"/>
      <c r="Q4" s="127"/>
      <c r="R4" s="122" t="s">
        <v>5</v>
      </c>
      <c r="S4" s="126"/>
      <c r="T4" s="126"/>
      <c r="U4" s="127"/>
      <c r="V4" s="122" t="s">
        <v>6</v>
      </c>
      <c r="W4" s="128"/>
      <c r="X4" s="128"/>
      <c r="Y4" s="129"/>
      <c r="Z4" s="122" t="s">
        <v>7</v>
      </c>
      <c r="AA4" s="123"/>
      <c r="AB4" s="123"/>
      <c r="AC4" s="124"/>
      <c r="AD4" s="122" t="s">
        <v>8</v>
      </c>
      <c r="AE4" s="123"/>
      <c r="AF4" s="123"/>
      <c r="AG4" s="124"/>
      <c r="AH4" s="13"/>
      <c r="AI4" s="14"/>
      <c r="AJ4" s="14"/>
      <c r="AK4" s="14"/>
      <c r="AL4" s="14"/>
    </row>
    <row r="5" spans="1:38" s="15" customFormat="1" ht="5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18</v>
      </c>
      <c r="AD5" s="19" t="s">
        <v>11</v>
      </c>
      <c r="AE5" s="20" t="s">
        <v>12</v>
      </c>
      <c r="AF5" s="20" t="s">
        <v>13</v>
      </c>
      <c r="AG5" s="24" t="s">
        <v>18</v>
      </c>
      <c r="AH5" s="25" t="s">
        <v>19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3" t="s">
        <v>31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96</v>
      </c>
      <c r="B9" s="132" t="s">
        <v>420</v>
      </c>
      <c r="C9" s="41" t="s">
        <v>421</v>
      </c>
      <c r="D9" s="80">
        <v>0</v>
      </c>
      <c r="E9" s="81">
        <v>0</v>
      </c>
      <c r="F9" s="82">
        <f>$D9+$E9</f>
        <v>0</v>
      </c>
      <c r="G9" s="80">
        <v>0</v>
      </c>
      <c r="H9" s="81">
        <v>0</v>
      </c>
      <c r="I9" s="83">
        <f>$G9+$H9</f>
        <v>0</v>
      </c>
      <c r="J9" s="80">
        <v>32045979</v>
      </c>
      <c r="K9" s="81">
        <v>0</v>
      </c>
      <c r="L9" s="81">
        <f>$J9+$K9</f>
        <v>32045979</v>
      </c>
      <c r="M9" s="42">
        <f>IF($F9=0,0,$L9/$F9)</f>
        <v>0</v>
      </c>
      <c r="N9" s="108">
        <v>0</v>
      </c>
      <c r="O9" s="109">
        <v>0</v>
      </c>
      <c r="P9" s="110">
        <f>$N9+$O9</f>
        <v>0</v>
      </c>
      <c r="Q9" s="42">
        <f>IF($I9=0,0,$P9/$I9)</f>
        <v>0</v>
      </c>
      <c r="R9" s="108">
        <v>0</v>
      </c>
      <c r="S9" s="110">
        <v>0</v>
      </c>
      <c r="T9" s="110">
        <f>$R9+$S9</f>
        <v>0</v>
      </c>
      <c r="U9" s="42">
        <f>IF($I9=0,0,$T9/$I9)</f>
        <v>0</v>
      </c>
      <c r="V9" s="108">
        <v>0</v>
      </c>
      <c r="W9" s="110">
        <v>0</v>
      </c>
      <c r="X9" s="110">
        <f>$V9+$W9</f>
        <v>0</v>
      </c>
      <c r="Y9" s="42">
        <f>IF($I9=0,0,$X9/$I9)</f>
        <v>0</v>
      </c>
      <c r="Z9" s="80">
        <v>32045979</v>
      </c>
      <c r="AA9" s="81">
        <v>0</v>
      </c>
      <c r="AB9" s="81">
        <f>$Z9+$AA9</f>
        <v>32045979</v>
      </c>
      <c r="AC9" s="42">
        <f>IF($F9=0,0,$AB9/$F9)</f>
        <v>0</v>
      </c>
      <c r="AD9" s="80">
        <v>22944681</v>
      </c>
      <c r="AE9" s="81">
        <v>6494411</v>
      </c>
      <c r="AF9" s="81">
        <f>$AD9+$AE9</f>
        <v>29439092</v>
      </c>
      <c r="AG9" s="42">
        <f>IF($AI9=0,0,$AK9/$AI9)</f>
        <v>0.1563669898784573</v>
      </c>
      <c r="AH9" s="42">
        <f>IF($AF9=0,0,$L9/$AF9-1)</f>
        <v>0.08855188196701169</v>
      </c>
      <c r="AI9" s="14">
        <v>188269225</v>
      </c>
      <c r="AJ9" s="14">
        <v>235210794</v>
      </c>
      <c r="AK9" s="14">
        <v>29439092</v>
      </c>
      <c r="AL9" s="14"/>
    </row>
    <row r="10" spans="1:38" s="15" customFormat="1" ht="12.75">
      <c r="A10" s="31" t="s">
        <v>96</v>
      </c>
      <c r="B10" s="132" t="s">
        <v>422</v>
      </c>
      <c r="C10" s="41" t="s">
        <v>423</v>
      </c>
      <c r="D10" s="80">
        <v>0</v>
      </c>
      <c r="E10" s="81">
        <v>0</v>
      </c>
      <c r="F10" s="83">
        <f aca="true" t="shared" si="0" ref="F10:F33">$D10+$E10</f>
        <v>0</v>
      </c>
      <c r="G10" s="80">
        <v>0</v>
      </c>
      <c r="H10" s="81">
        <v>0</v>
      </c>
      <c r="I10" s="83">
        <f aca="true" t="shared" si="1" ref="I10:I33">$G10+$H10</f>
        <v>0</v>
      </c>
      <c r="J10" s="80">
        <v>0</v>
      </c>
      <c r="K10" s="81">
        <v>0</v>
      </c>
      <c r="L10" s="81">
        <f aca="true" t="shared" si="2" ref="L10:L33">$J10+$K10</f>
        <v>0</v>
      </c>
      <c r="M10" s="42">
        <f aca="true" t="shared" si="3" ref="M10:M33">IF($F10=0,0,$L10/$F10)</f>
        <v>0</v>
      </c>
      <c r="N10" s="108">
        <v>0</v>
      </c>
      <c r="O10" s="109">
        <v>0</v>
      </c>
      <c r="P10" s="110">
        <f aca="true" t="shared" si="4" ref="P10:P33">$N10+$O10</f>
        <v>0</v>
      </c>
      <c r="Q10" s="42">
        <f aca="true" t="shared" si="5" ref="Q10:Q33">IF($I10=0,0,$P10/$I10)</f>
        <v>0</v>
      </c>
      <c r="R10" s="108">
        <v>0</v>
      </c>
      <c r="S10" s="110">
        <v>0</v>
      </c>
      <c r="T10" s="110">
        <f aca="true" t="shared" si="6" ref="T10:T33">$R10+$S10</f>
        <v>0</v>
      </c>
      <c r="U10" s="42">
        <f aca="true" t="shared" si="7" ref="U10:U33">IF($I10=0,0,$T10/$I10)</f>
        <v>0</v>
      </c>
      <c r="V10" s="108">
        <v>0</v>
      </c>
      <c r="W10" s="110">
        <v>0</v>
      </c>
      <c r="X10" s="110">
        <f aca="true" t="shared" si="8" ref="X10:X33">$V10+$W10</f>
        <v>0</v>
      </c>
      <c r="Y10" s="42">
        <f aca="true" t="shared" si="9" ref="Y10:Y33">IF($I10=0,0,$X10/$I10)</f>
        <v>0</v>
      </c>
      <c r="Z10" s="80">
        <v>0</v>
      </c>
      <c r="AA10" s="81">
        <v>0</v>
      </c>
      <c r="AB10" s="81">
        <f aca="true" t="shared" si="10" ref="AB10:AB33">$Z10+$AA10</f>
        <v>0</v>
      </c>
      <c r="AC10" s="42">
        <f aca="true" t="shared" si="11" ref="AC10:AC33">IF($F10=0,0,$AB10/$F10)</f>
        <v>0</v>
      </c>
      <c r="AD10" s="80">
        <v>47253059</v>
      </c>
      <c r="AE10" s="81">
        <v>319482</v>
      </c>
      <c r="AF10" s="81">
        <f aca="true" t="shared" si="12" ref="AF10:AF33">$AD10+$AE10</f>
        <v>47572541</v>
      </c>
      <c r="AG10" s="42">
        <f aca="true" t="shared" si="13" ref="AG10:AG33">IF($AI10=0,0,$AK10/$AI10)</f>
        <v>0.16922005389212547</v>
      </c>
      <c r="AH10" s="42">
        <f aca="true" t="shared" si="14" ref="AH10:AH33">IF($AF10=0,0,$L10/$AF10-1)</f>
        <v>-1</v>
      </c>
      <c r="AI10" s="14">
        <v>281128270</v>
      </c>
      <c r="AJ10" s="14">
        <v>285286800</v>
      </c>
      <c r="AK10" s="14">
        <v>47572541</v>
      </c>
      <c r="AL10" s="14"/>
    </row>
    <row r="11" spans="1:38" s="15" customFormat="1" ht="12.75">
      <c r="A11" s="31" t="s">
        <v>96</v>
      </c>
      <c r="B11" s="132" t="s">
        <v>424</v>
      </c>
      <c r="C11" s="41" t="s">
        <v>425</v>
      </c>
      <c r="D11" s="80">
        <v>0</v>
      </c>
      <c r="E11" s="81">
        <v>0</v>
      </c>
      <c r="F11" s="82">
        <f t="shared" si="0"/>
        <v>0</v>
      </c>
      <c r="G11" s="80">
        <v>0</v>
      </c>
      <c r="H11" s="81">
        <v>0</v>
      </c>
      <c r="I11" s="83">
        <f t="shared" si="1"/>
        <v>0</v>
      </c>
      <c r="J11" s="80">
        <v>0</v>
      </c>
      <c r="K11" s="81">
        <v>0</v>
      </c>
      <c r="L11" s="81">
        <f t="shared" si="2"/>
        <v>0</v>
      </c>
      <c r="M11" s="42">
        <f t="shared" si="3"/>
        <v>0</v>
      </c>
      <c r="N11" s="108">
        <v>0</v>
      </c>
      <c r="O11" s="109">
        <v>0</v>
      </c>
      <c r="P11" s="110">
        <f t="shared" si="4"/>
        <v>0</v>
      </c>
      <c r="Q11" s="42">
        <f t="shared" si="5"/>
        <v>0</v>
      </c>
      <c r="R11" s="108">
        <v>0</v>
      </c>
      <c r="S11" s="110">
        <v>0</v>
      </c>
      <c r="T11" s="110">
        <f t="shared" si="6"/>
        <v>0</v>
      </c>
      <c r="U11" s="42">
        <f t="shared" si="7"/>
        <v>0</v>
      </c>
      <c r="V11" s="108">
        <v>0</v>
      </c>
      <c r="W11" s="110">
        <v>0</v>
      </c>
      <c r="X11" s="110">
        <f t="shared" si="8"/>
        <v>0</v>
      </c>
      <c r="Y11" s="42">
        <f t="shared" si="9"/>
        <v>0</v>
      </c>
      <c r="Z11" s="80">
        <v>0</v>
      </c>
      <c r="AA11" s="81">
        <v>0</v>
      </c>
      <c r="AB11" s="81">
        <f t="shared" si="10"/>
        <v>0</v>
      </c>
      <c r="AC11" s="42">
        <f t="shared" si="11"/>
        <v>0</v>
      </c>
      <c r="AD11" s="80">
        <v>21373198</v>
      </c>
      <c r="AE11" s="81">
        <v>17583984</v>
      </c>
      <c r="AF11" s="81">
        <f t="shared" si="12"/>
        <v>38957182</v>
      </c>
      <c r="AG11" s="42">
        <f t="shared" si="13"/>
        <v>0.19482348560566876</v>
      </c>
      <c r="AH11" s="42">
        <f t="shared" si="14"/>
        <v>-1</v>
      </c>
      <c r="AI11" s="14">
        <v>199961426</v>
      </c>
      <c r="AJ11" s="14">
        <v>199961426</v>
      </c>
      <c r="AK11" s="14">
        <v>38957182</v>
      </c>
      <c r="AL11" s="14"/>
    </row>
    <row r="12" spans="1:38" s="15" customFormat="1" ht="12.75">
      <c r="A12" s="31" t="s">
        <v>96</v>
      </c>
      <c r="B12" s="132" t="s">
        <v>426</v>
      </c>
      <c r="C12" s="41" t="s">
        <v>427</v>
      </c>
      <c r="D12" s="80">
        <v>144780561</v>
      </c>
      <c r="E12" s="81">
        <v>30776000</v>
      </c>
      <c r="F12" s="82">
        <f t="shared" si="0"/>
        <v>175556561</v>
      </c>
      <c r="G12" s="80">
        <v>144780561</v>
      </c>
      <c r="H12" s="81">
        <v>30776000</v>
      </c>
      <c r="I12" s="83">
        <f t="shared" si="1"/>
        <v>175556561</v>
      </c>
      <c r="J12" s="80">
        <v>0</v>
      </c>
      <c r="K12" s="81">
        <v>0</v>
      </c>
      <c r="L12" s="81">
        <f t="shared" si="2"/>
        <v>0</v>
      </c>
      <c r="M12" s="42">
        <f t="shared" si="3"/>
        <v>0</v>
      </c>
      <c r="N12" s="108">
        <v>0</v>
      </c>
      <c r="O12" s="109">
        <v>0</v>
      </c>
      <c r="P12" s="110">
        <f t="shared" si="4"/>
        <v>0</v>
      </c>
      <c r="Q12" s="42">
        <f t="shared" si="5"/>
        <v>0</v>
      </c>
      <c r="R12" s="108">
        <v>0</v>
      </c>
      <c r="S12" s="110">
        <v>0</v>
      </c>
      <c r="T12" s="110">
        <f t="shared" si="6"/>
        <v>0</v>
      </c>
      <c r="U12" s="42">
        <f t="shared" si="7"/>
        <v>0</v>
      </c>
      <c r="V12" s="108">
        <v>0</v>
      </c>
      <c r="W12" s="110">
        <v>0</v>
      </c>
      <c r="X12" s="110">
        <f t="shared" si="8"/>
        <v>0</v>
      </c>
      <c r="Y12" s="42">
        <f t="shared" si="9"/>
        <v>0</v>
      </c>
      <c r="Z12" s="80">
        <v>0</v>
      </c>
      <c r="AA12" s="81">
        <v>0</v>
      </c>
      <c r="AB12" s="81">
        <f t="shared" si="10"/>
        <v>0</v>
      </c>
      <c r="AC12" s="42">
        <f t="shared" si="11"/>
        <v>0</v>
      </c>
      <c r="AD12" s="80">
        <v>21101570</v>
      </c>
      <c r="AE12" s="81">
        <v>5459050</v>
      </c>
      <c r="AF12" s="81">
        <f t="shared" si="12"/>
        <v>26560620</v>
      </c>
      <c r="AG12" s="42">
        <f t="shared" si="13"/>
        <v>0.16542743792295003</v>
      </c>
      <c r="AH12" s="42">
        <f t="shared" si="14"/>
        <v>-1</v>
      </c>
      <c r="AI12" s="14">
        <v>160557525</v>
      </c>
      <c r="AJ12" s="14">
        <v>160557525</v>
      </c>
      <c r="AK12" s="14">
        <v>26560620</v>
      </c>
      <c r="AL12" s="14"/>
    </row>
    <row r="13" spans="1:38" s="15" customFormat="1" ht="12.75">
      <c r="A13" s="31" t="s">
        <v>96</v>
      </c>
      <c r="B13" s="132" t="s">
        <v>428</v>
      </c>
      <c r="C13" s="41" t="s">
        <v>429</v>
      </c>
      <c r="D13" s="80">
        <v>0</v>
      </c>
      <c r="E13" s="81">
        <v>0</v>
      </c>
      <c r="F13" s="82">
        <f t="shared" si="0"/>
        <v>0</v>
      </c>
      <c r="G13" s="80">
        <v>0</v>
      </c>
      <c r="H13" s="81">
        <v>0</v>
      </c>
      <c r="I13" s="83">
        <f t="shared" si="1"/>
        <v>0</v>
      </c>
      <c r="J13" s="80">
        <v>13180669</v>
      </c>
      <c r="K13" s="81">
        <v>0</v>
      </c>
      <c r="L13" s="81">
        <f t="shared" si="2"/>
        <v>13180669</v>
      </c>
      <c r="M13" s="42">
        <f t="shared" si="3"/>
        <v>0</v>
      </c>
      <c r="N13" s="108">
        <v>0</v>
      </c>
      <c r="O13" s="109">
        <v>0</v>
      </c>
      <c r="P13" s="110">
        <f t="shared" si="4"/>
        <v>0</v>
      </c>
      <c r="Q13" s="42">
        <f t="shared" si="5"/>
        <v>0</v>
      </c>
      <c r="R13" s="108">
        <v>0</v>
      </c>
      <c r="S13" s="110">
        <v>0</v>
      </c>
      <c r="T13" s="110">
        <f t="shared" si="6"/>
        <v>0</v>
      </c>
      <c r="U13" s="42">
        <f t="shared" si="7"/>
        <v>0</v>
      </c>
      <c r="V13" s="108">
        <v>0</v>
      </c>
      <c r="W13" s="110">
        <v>0</v>
      </c>
      <c r="X13" s="110">
        <f t="shared" si="8"/>
        <v>0</v>
      </c>
      <c r="Y13" s="42">
        <f t="shared" si="9"/>
        <v>0</v>
      </c>
      <c r="Z13" s="80">
        <v>13180669</v>
      </c>
      <c r="AA13" s="81">
        <v>0</v>
      </c>
      <c r="AB13" s="81">
        <f t="shared" si="10"/>
        <v>13180669</v>
      </c>
      <c r="AC13" s="42">
        <f t="shared" si="11"/>
        <v>0</v>
      </c>
      <c r="AD13" s="80">
        <v>50662897</v>
      </c>
      <c r="AE13" s="81">
        <v>302776</v>
      </c>
      <c r="AF13" s="81">
        <f t="shared" si="12"/>
        <v>50965673</v>
      </c>
      <c r="AG13" s="42">
        <f t="shared" si="13"/>
        <v>0.20302047536334747</v>
      </c>
      <c r="AH13" s="42">
        <f t="shared" si="14"/>
        <v>-0.7413814392287138</v>
      </c>
      <c r="AI13" s="14">
        <v>251037108</v>
      </c>
      <c r="AJ13" s="14">
        <v>251037108</v>
      </c>
      <c r="AK13" s="14">
        <v>50965673</v>
      </c>
      <c r="AL13" s="14"/>
    </row>
    <row r="14" spans="1:38" s="15" customFormat="1" ht="12.75">
      <c r="A14" s="31" t="s">
        <v>96</v>
      </c>
      <c r="B14" s="132" t="s">
        <v>430</v>
      </c>
      <c r="C14" s="41" t="s">
        <v>431</v>
      </c>
      <c r="D14" s="80">
        <v>0</v>
      </c>
      <c r="E14" s="81">
        <v>0</v>
      </c>
      <c r="F14" s="82">
        <f t="shared" si="0"/>
        <v>0</v>
      </c>
      <c r="G14" s="80">
        <v>0</v>
      </c>
      <c r="H14" s="81">
        <v>0</v>
      </c>
      <c r="I14" s="83">
        <f t="shared" si="1"/>
        <v>0</v>
      </c>
      <c r="J14" s="80">
        <v>0</v>
      </c>
      <c r="K14" s="81">
        <v>0</v>
      </c>
      <c r="L14" s="81">
        <f t="shared" si="2"/>
        <v>0</v>
      </c>
      <c r="M14" s="42">
        <f t="shared" si="3"/>
        <v>0</v>
      </c>
      <c r="N14" s="108">
        <v>0</v>
      </c>
      <c r="O14" s="109">
        <v>0</v>
      </c>
      <c r="P14" s="110">
        <f t="shared" si="4"/>
        <v>0</v>
      </c>
      <c r="Q14" s="42">
        <f t="shared" si="5"/>
        <v>0</v>
      </c>
      <c r="R14" s="108">
        <v>0</v>
      </c>
      <c r="S14" s="110">
        <v>0</v>
      </c>
      <c r="T14" s="110">
        <f t="shared" si="6"/>
        <v>0</v>
      </c>
      <c r="U14" s="42">
        <f t="shared" si="7"/>
        <v>0</v>
      </c>
      <c r="V14" s="108">
        <v>0</v>
      </c>
      <c r="W14" s="110">
        <v>0</v>
      </c>
      <c r="X14" s="110">
        <f t="shared" si="8"/>
        <v>0</v>
      </c>
      <c r="Y14" s="42">
        <f t="shared" si="9"/>
        <v>0</v>
      </c>
      <c r="Z14" s="80">
        <v>0</v>
      </c>
      <c r="AA14" s="81">
        <v>0</v>
      </c>
      <c r="AB14" s="81">
        <f t="shared" si="10"/>
        <v>0</v>
      </c>
      <c r="AC14" s="42">
        <f t="shared" si="11"/>
        <v>0</v>
      </c>
      <c r="AD14" s="80">
        <v>15183335</v>
      </c>
      <c r="AE14" s="81">
        <v>6366220</v>
      </c>
      <c r="AF14" s="81">
        <f t="shared" si="12"/>
        <v>21549555</v>
      </c>
      <c r="AG14" s="42">
        <f t="shared" si="13"/>
        <v>0.2412474215799547</v>
      </c>
      <c r="AH14" s="42">
        <f t="shared" si="14"/>
        <v>-1</v>
      </c>
      <c r="AI14" s="14">
        <v>89325535</v>
      </c>
      <c r="AJ14" s="14">
        <v>104213035</v>
      </c>
      <c r="AK14" s="14">
        <v>21549555</v>
      </c>
      <c r="AL14" s="14"/>
    </row>
    <row r="15" spans="1:38" s="15" customFormat="1" ht="12.75">
      <c r="A15" s="31" t="s">
        <v>96</v>
      </c>
      <c r="B15" s="132" t="s">
        <v>65</v>
      </c>
      <c r="C15" s="41" t="s">
        <v>66</v>
      </c>
      <c r="D15" s="80">
        <v>869919250</v>
      </c>
      <c r="E15" s="81">
        <v>108926335</v>
      </c>
      <c r="F15" s="82">
        <f t="shared" si="0"/>
        <v>978845585</v>
      </c>
      <c r="G15" s="80">
        <v>869919250</v>
      </c>
      <c r="H15" s="81">
        <v>108926335</v>
      </c>
      <c r="I15" s="83">
        <f t="shared" si="1"/>
        <v>978845585</v>
      </c>
      <c r="J15" s="80">
        <v>210907651</v>
      </c>
      <c r="K15" s="81">
        <v>10934365</v>
      </c>
      <c r="L15" s="81">
        <f t="shared" si="2"/>
        <v>221842016</v>
      </c>
      <c r="M15" s="42">
        <f t="shared" si="3"/>
        <v>0.22663637595096267</v>
      </c>
      <c r="N15" s="108">
        <v>0</v>
      </c>
      <c r="O15" s="109">
        <v>0</v>
      </c>
      <c r="P15" s="110">
        <f t="shared" si="4"/>
        <v>0</v>
      </c>
      <c r="Q15" s="42">
        <f t="shared" si="5"/>
        <v>0</v>
      </c>
      <c r="R15" s="108">
        <v>0</v>
      </c>
      <c r="S15" s="110">
        <v>0</v>
      </c>
      <c r="T15" s="110">
        <f t="shared" si="6"/>
        <v>0</v>
      </c>
      <c r="U15" s="42">
        <f t="shared" si="7"/>
        <v>0</v>
      </c>
      <c r="V15" s="108">
        <v>0</v>
      </c>
      <c r="W15" s="110">
        <v>0</v>
      </c>
      <c r="X15" s="110">
        <f t="shared" si="8"/>
        <v>0</v>
      </c>
      <c r="Y15" s="42">
        <f t="shared" si="9"/>
        <v>0</v>
      </c>
      <c r="Z15" s="80">
        <v>210907651</v>
      </c>
      <c r="AA15" s="81">
        <v>10934365</v>
      </c>
      <c r="AB15" s="81">
        <f t="shared" si="10"/>
        <v>221842016</v>
      </c>
      <c r="AC15" s="42">
        <f t="shared" si="11"/>
        <v>0.22663637595096267</v>
      </c>
      <c r="AD15" s="80">
        <v>179312877</v>
      </c>
      <c r="AE15" s="81">
        <v>16650200</v>
      </c>
      <c r="AF15" s="81">
        <f t="shared" si="12"/>
        <v>195963077</v>
      </c>
      <c r="AG15" s="42">
        <f t="shared" si="13"/>
        <v>0.2208074975565751</v>
      </c>
      <c r="AH15" s="42">
        <f t="shared" si="14"/>
        <v>0.13206028092730948</v>
      </c>
      <c r="AI15" s="14">
        <v>887483800</v>
      </c>
      <c r="AJ15" s="14">
        <v>918303000</v>
      </c>
      <c r="AK15" s="14">
        <v>195963077</v>
      </c>
      <c r="AL15" s="14"/>
    </row>
    <row r="16" spans="1:38" s="15" customFormat="1" ht="12.75">
      <c r="A16" s="31" t="s">
        <v>115</v>
      </c>
      <c r="B16" s="132" t="s">
        <v>432</v>
      </c>
      <c r="C16" s="41" t="s">
        <v>433</v>
      </c>
      <c r="D16" s="80">
        <v>277981910</v>
      </c>
      <c r="E16" s="81">
        <v>94000000</v>
      </c>
      <c r="F16" s="82">
        <f t="shared" si="0"/>
        <v>371981910</v>
      </c>
      <c r="G16" s="80">
        <v>277981910</v>
      </c>
      <c r="H16" s="81">
        <v>94000000</v>
      </c>
      <c r="I16" s="83">
        <f t="shared" si="1"/>
        <v>371981910</v>
      </c>
      <c r="J16" s="80">
        <v>36287487</v>
      </c>
      <c r="K16" s="81">
        <v>14539433</v>
      </c>
      <c r="L16" s="81">
        <f t="shared" si="2"/>
        <v>50826920</v>
      </c>
      <c r="M16" s="42">
        <f t="shared" si="3"/>
        <v>0.13663814995734605</v>
      </c>
      <c r="N16" s="108">
        <v>0</v>
      </c>
      <c r="O16" s="109">
        <v>0</v>
      </c>
      <c r="P16" s="110">
        <f t="shared" si="4"/>
        <v>0</v>
      </c>
      <c r="Q16" s="42">
        <f t="shared" si="5"/>
        <v>0</v>
      </c>
      <c r="R16" s="108">
        <v>0</v>
      </c>
      <c r="S16" s="110">
        <v>0</v>
      </c>
      <c r="T16" s="110">
        <f t="shared" si="6"/>
        <v>0</v>
      </c>
      <c r="U16" s="42">
        <f t="shared" si="7"/>
        <v>0</v>
      </c>
      <c r="V16" s="108">
        <v>0</v>
      </c>
      <c r="W16" s="110">
        <v>0</v>
      </c>
      <c r="X16" s="110">
        <f t="shared" si="8"/>
        <v>0</v>
      </c>
      <c r="Y16" s="42">
        <f t="shared" si="9"/>
        <v>0</v>
      </c>
      <c r="Z16" s="80">
        <v>36287487</v>
      </c>
      <c r="AA16" s="81">
        <v>14539433</v>
      </c>
      <c r="AB16" s="81">
        <f t="shared" si="10"/>
        <v>50826920</v>
      </c>
      <c r="AC16" s="42">
        <f t="shared" si="11"/>
        <v>0.13663814995734605</v>
      </c>
      <c r="AD16" s="80">
        <v>32001823</v>
      </c>
      <c r="AE16" s="81">
        <v>17503031</v>
      </c>
      <c r="AF16" s="81">
        <f t="shared" si="12"/>
        <v>49504854</v>
      </c>
      <c r="AG16" s="42">
        <f t="shared" si="13"/>
        <v>0.17880594672805228</v>
      </c>
      <c r="AH16" s="42">
        <f t="shared" si="14"/>
        <v>0.026705785254916625</v>
      </c>
      <c r="AI16" s="14">
        <v>276863577</v>
      </c>
      <c r="AJ16" s="14">
        <v>313000000</v>
      </c>
      <c r="AK16" s="14">
        <v>49504854</v>
      </c>
      <c r="AL16" s="14"/>
    </row>
    <row r="17" spans="1:38" s="60" customFormat="1" ht="12.75">
      <c r="A17" s="64"/>
      <c r="B17" s="65" t="s">
        <v>644</v>
      </c>
      <c r="C17" s="34"/>
      <c r="D17" s="84">
        <f>SUM(D9:D16)</f>
        <v>1292681721</v>
      </c>
      <c r="E17" s="85">
        <f>SUM(E9:E16)</f>
        <v>233702335</v>
      </c>
      <c r="F17" s="93">
        <f t="shared" si="0"/>
        <v>1526384056</v>
      </c>
      <c r="G17" s="84">
        <f>SUM(G9:G16)</f>
        <v>1292681721</v>
      </c>
      <c r="H17" s="85">
        <f>SUM(H9:H16)</f>
        <v>233702335</v>
      </c>
      <c r="I17" s="86">
        <f t="shared" si="1"/>
        <v>1526384056</v>
      </c>
      <c r="J17" s="84">
        <f>SUM(J9:J16)</f>
        <v>292421786</v>
      </c>
      <c r="K17" s="85">
        <f>SUM(K9:K16)</f>
        <v>25473798</v>
      </c>
      <c r="L17" s="85">
        <f t="shared" si="2"/>
        <v>317895584</v>
      </c>
      <c r="M17" s="46">
        <f t="shared" si="3"/>
        <v>0.20826710207722451</v>
      </c>
      <c r="N17" s="114">
        <f>SUM(N9:N16)</f>
        <v>0</v>
      </c>
      <c r="O17" s="115">
        <f>SUM(O9:O16)</f>
        <v>0</v>
      </c>
      <c r="P17" s="116">
        <f t="shared" si="4"/>
        <v>0</v>
      </c>
      <c r="Q17" s="46">
        <f t="shared" si="5"/>
        <v>0</v>
      </c>
      <c r="R17" s="114">
        <f>SUM(R9:R16)</f>
        <v>0</v>
      </c>
      <c r="S17" s="116">
        <f>SUM(S9:S16)</f>
        <v>0</v>
      </c>
      <c r="T17" s="116">
        <f t="shared" si="6"/>
        <v>0</v>
      </c>
      <c r="U17" s="46">
        <f t="shared" si="7"/>
        <v>0</v>
      </c>
      <c r="V17" s="114">
        <f>SUM(V9:V16)</f>
        <v>0</v>
      </c>
      <c r="W17" s="116">
        <f>SUM(W9:W16)</f>
        <v>0</v>
      </c>
      <c r="X17" s="116">
        <f t="shared" si="8"/>
        <v>0</v>
      </c>
      <c r="Y17" s="46">
        <f t="shared" si="9"/>
        <v>0</v>
      </c>
      <c r="Z17" s="84">
        <f>SUM(Z9:Z16)</f>
        <v>292421786</v>
      </c>
      <c r="AA17" s="85">
        <f>SUM(AA9:AA16)</f>
        <v>25473798</v>
      </c>
      <c r="AB17" s="85">
        <f t="shared" si="10"/>
        <v>317895584</v>
      </c>
      <c r="AC17" s="46">
        <f t="shared" si="11"/>
        <v>0.20826710207722451</v>
      </c>
      <c r="AD17" s="84">
        <f>SUM(AD9:AD16)</f>
        <v>389833440</v>
      </c>
      <c r="AE17" s="85">
        <f>SUM(AE9:AE16)</f>
        <v>70679154</v>
      </c>
      <c r="AF17" s="85">
        <f t="shared" si="12"/>
        <v>460512594</v>
      </c>
      <c r="AG17" s="46">
        <f t="shared" si="13"/>
        <v>0.19725322260610403</v>
      </c>
      <c r="AH17" s="46">
        <f t="shared" si="14"/>
        <v>-0.3096918778295127</v>
      </c>
      <c r="AI17" s="66">
        <f>SUM(AI9:AI16)</f>
        <v>2334626466</v>
      </c>
      <c r="AJ17" s="66">
        <f>SUM(AJ9:AJ16)</f>
        <v>2467569688</v>
      </c>
      <c r="AK17" s="66">
        <f>SUM(AK9:AK16)</f>
        <v>460512594</v>
      </c>
      <c r="AL17" s="66"/>
    </row>
    <row r="18" spans="1:38" s="15" customFormat="1" ht="12.75">
      <c r="A18" s="31" t="s">
        <v>96</v>
      </c>
      <c r="B18" s="132" t="s">
        <v>434</v>
      </c>
      <c r="C18" s="41" t="s">
        <v>435</v>
      </c>
      <c r="D18" s="80">
        <v>154659769</v>
      </c>
      <c r="E18" s="81">
        <v>45262978</v>
      </c>
      <c r="F18" s="82">
        <f t="shared" si="0"/>
        <v>199922747</v>
      </c>
      <c r="G18" s="80">
        <v>154659769</v>
      </c>
      <c r="H18" s="81">
        <v>45262978</v>
      </c>
      <c r="I18" s="83">
        <f t="shared" si="1"/>
        <v>199922747</v>
      </c>
      <c r="J18" s="80">
        <v>41852832</v>
      </c>
      <c r="K18" s="81">
        <v>0</v>
      </c>
      <c r="L18" s="81">
        <f t="shared" si="2"/>
        <v>41852832</v>
      </c>
      <c r="M18" s="42">
        <f t="shared" si="3"/>
        <v>0.2093450226551759</v>
      </c>
      <c r="N18" s="108">
        <v>0</v>
      </c>
      <c r="O18" s="109">
        <v>0</v>
      </c>
      <c r="P18" s="110">
        <f t="shared" si="4"/>
        <v>0</v>
      </c>
      <c r="Q18" s="42">
        <f t="shared" si="5"/>
        <v>0</v>
      </c>
      <c r="R18" s="108">
        <v>0</v>
      </c>
      <c r="S18" s="110">
        <v>0</v>
      </c>
      <c r="T18" s="110">
        <f t="shared" si="6"/>
        <v>0</v>
      </c>
      <c r="U18" s="42">
        <f t="shared" si="7"/>
        <v>0</v>
      </c>
      <c r="V18" s="108">
        <v>0</v>
      </c>
      <c r="W18" s="110">
        <v>0</v>
      </c>
      <c r="X18" s="110">
        <f t="shared" si="8"/>
        <v>0</v>
      </c>
      <c r="Y18" s="42">
        <f t="shared" si="9"/>
        <v>0</v>
      </c>
      <c r="Z18" s="80">
        <v>41852832</v>
      </c>
      <c r="AA18" s="81">
        <v>0</v>
      </c>
      <c r="AB18" s="81">
        <f t="shared" si="10"/>
        <v>41852832</v>
      </c>
      <c r="AC18" s="42">
        <f t="shared" si="11"/>
        <v>0.2093450226551759</v>
      </c>
      <c r="AD18" s="80">
        <v>32880991</v>
      </c>
      <c r="AE18" s="81">
        <v>0</v>
      </c>
      <c r="AF18" s="81">
        <f t="shared" si="12"/>
        <v>32880991</v>
      </c>
      <c r="AG18" s="42">
        <f t="shared" si="13"/>
        <v>0.21862373974410132</v>
      </c>
      <c r="AH18" s="42">
        <f t="shared" si="14"/>
        <v>0.2728579865491281</v>
      </c>
      <c r="AI18" s="14">
        <v>150399911</v>
      </c>
      <c r="AJ18" s="14">
        <v>155899911</v>
      </c>
      <c r="AK18" s="14">
        <v>32880991</v>
      </c>
      <c r="AL18" s="14"/>
    </row>
    <row r="19" spans="1:38" s="15" customFormat="1" ht="12.75">
      <c r="A19" s="31" t="s">
        <v>96</v>
      </c>
      <c r="B19" s="132" t="s">
        <v>59</v>
      </c>
      <c r="C19" s="41" t="s">
        <v>60</v>
      </c>
      <c r="D19" s="80">
        <v>0</v>
      </c>
      <c r="E19" s="81">
        <v>0</v>
      </c>
      <c r="F19" s="82">
        <f t="shared" si="0"/>
        <v>0</v>
      </c>
      <c r="G19" s="80">
        <v>0</v>
      </c>
      <c r="H19" s="81">
        <v>0</v>
      </c>
      <c r="I19" s="83">
        <f t="shared" si="1"/>
        <v>0</v>
      </c>
      <c r="J19" s="80">
        <v>0</v>
      </c>
      <c r="K19" s="81">
        <v>0</v>
      </c>
      <c r="L19" s="81">
        <f t="shared" si="2"/>
        <v>0</v>
      </c>
      <c r="M19" s="42">
        <f t="shared" si="3"/>
        <v>0</v>
      </c>
      <c r="N19" s="108">
        <v>0</v>
      </c>
      <c r="O19" s="109">
        <v>0</v>
      </c>
      <c r="P19" s="110">
        <f t="shared" si="4"/>
        <v>0</v>
      </c>
      <c r="Q19" s="42">
        <f t="shared" si="5"/>
        <v>0</v>
      </c>
      <c r="R19" s="108">
        <v>0</v>
      </c>
      <c r="S19" s="110">
        <v>0</v>
      </c>
      <c r="T19" s="110">
        <f t="shared" si="6"/>
        <v>0</v>
      </c>
      <c r="U19" s="42">
        <f t="shared" si="7"/>
        <v>0</v>
      </c>
      <c r="V19" s="108">
        <v>0</v>
      </c>
      <c r="W19" s="110">
        <v>0</v>
      </c>
      <c r="X19" s="110">
        <f t="shared" si="8"/>
        <v>0</v>
      </c>
      <c r="Y19" s="42">
        <f t="shared" si="9"/>
        <v>0</v>
      </c>
      <c r="Z19" s="80">
        <v>0</v>
      </c>
      <c r="AA19" s="81">
        <v>0</v>
      </c>
      <c r="AB19" s="81">
        <f t="shared" si="10"/>
        <v>0</v>
      </c>
      <c r="AC19" s="42">
        <f t="shared" si="11"/>
        <v>0</v>
      </c>
      <c r="AD19" s="80">
        <v>177393787</v>
      </c>
      <c r="AE19" s="81">
        <v>27948470</v>
      </c>
      <c r="AF19" s="81">
        <f t="shared" si="12"/>
        <v>205342257</v>
      </c>
      <c r="AG19" s="42">
        <f t="shared" si="13"/>
        <v>0.14666198439107528</v>
      </c>
      <c r="AH19" s="42">
        <f t="shared" si="14"/>
        <v>-1</v>
      </c>
      <c r="AI19" s="14">
        <v>1400105541</v>
      </c>
      <c r="AJ19" s="14">
        <v>494681650</v>
      </c>
      <c r="AK19" s="14">
        <v>205342257</v>
      </c>
      <c r="AL19" s="14"/>
    </row>
    <row r="20" spans="1:38" s="15" customFormat="1" ht="12.75">
      <c r="A20" s="31" t="s">
        <v>96</v>
      </c>
      <c r="B20" s="132" t="s">
        <v>89</v>
      </c>
      <c r="C20" s="41" t="s">
        <v>90</v>
      </c>
      <c r="D20" s="80">
        <v>576742844</v>
      </c>
      <c r="E20" s="81">
        <v>368084192</v>
      </c>
      <c r="F20" s="82">
        <f t="shared" si="0"/>
        <v>944827036</v>
      </c>
      <c r="G20" s="80">
        <v>576742844</v>
      </c>
      <c r="H20" s="81">
        <v>368084192</v>
      </c>
      <c r="I20" s="83">
        <f t="shared" si="1"/>
        <v>944827036</v>
      </c>
      <c r="J20" s="80">
        <v>141609490</v>
      </c>
      <c r="K20" s="81">
        <v>7413815</v>
      </c>
      <c r="L20" s="81">
        <f t="shared" si="2"/>
        <v>149023305</v>
      </c>
      <c r="M20" s="42">
        <f t="shared" si="3"/>
        <v>0.15772548765211244</v>
      </c>
      <c r="N20" s="108">
        <v>0</v>
      </c>
      <c r="O20" s="109">
        <v>0</v>
      </c>
      <c r="P20" s="110">
        <f t="shared" si="4"/>
        <v>0</v>
      </c>
      <c r="Q20" s="42">
        <f t="shared" si="5"/>
        <v>0</v>
      </c>
      <c r="R20" s="108">
        <v>0</v>
      </c>
      <c r="S20" s="110">
        <v>0</v>
      </c>
      <c r="T20" s="110">
        <f t="shared" si="6"/>
        <v>0</v>
      </c>
      <c r="U20" s="42">
        <f t="shared" si="7"/>
        <v>0</v>
      </c>
      <c r="V20" s="108">
        <v>0</v>
      </c>
      <c r="W20" s="110">
        <v>0</v>
      </c>
      <c r="X20" s="110">
        <f t="shared" si="8"/>
        <v>0</v>
      </c>
      <c r="Y20" s="42">
        <f t="shared" si="9"/>
        <v>0</v>
      </c>
      <c r="Z20" s="80">
        <v>141609490</v>
      </c>
      <c r="AA20" s="81">
        <v>7413815</v>
      </c>
      <c r="AB20" s="81">
        <f t="shared" si="10"/>
        <v>149023305</v>
      </c>
      <c r="AC20" s="42">
        <f t="shared" si="11"/>
        <v>0.15772548765211244</v>
      </c>
      <c r="AD20" s="80">
        <v>119068419</v>
      </c>
      <c r="AE20" s="81">
        <v>26377234</v>
      </c>
      <c r="AF20" s="81">
        <f t="shared" si="12"/>
        <v>145445653</v>
      </c>
      <c r="AG20" s="42">
        <f t="shared" si="13"/>
        <v>0.19445984913154804</v>
      </c>
      <c r="AH20" s="42">
        <f t="shared" si="14"/>
        <v>0.02459786130562458</v>
      </c>
      <c r="AI20" s="14">
        <v>747946960</v>
      </c>
      <c r="AJ20" s="14">
        <v>821807821</v>
      </c>
      <c r="AK20" s="14">
        <v>145445653</v>
      </c>
      <c r="AL20" s="14"/>
    </row>
    <row r="21" spans="1:38" s="15" customFormat="1" ht="12.75">
      <c r="A21" s="31" t="s">
        <v>96</v>
      </c>
      <c r="B21" s="132" t="s">
        <v>436</v>
      </c>
      <c r="C21" s="41" t="s">
        <v>437</v>
      </c>
      <c r="D21" s="80">
        <v>102390967</v>
      </c>
      <c r="E21" s="81">
        <v>21904000</v>
      </c>
      <c r="F21" s="83">
        <f t="shared" si="0"/>
        <v>124294967</v>
      </c>
      <c r="G21" s="80">
        <v>102390967</v>
      </c>
      <c r="H21" s="81">
        <v>21904000</v>
      </c>
      <c r="I21" s="83">
        <f t="shared" si="1"/>
        <v>124294967</v>
      </c>
      <c r="J21" s="80">
        <v>18499197</v>
      </c>
      <c r="K21" s="81">
        <v>865068</v>
      </c>
      <c r="L21" s="81">
        <f t="shared" si="2"/>
        <v>19364265</v>
      </c>
      <c r="M21" s="42">
        <f t="shared" si="3"/>
        <v>0.15579283270576838</v>
      </c>
      <c r="N21" s="108">
        <v>0</v>
      </c>
      <c r="O21" s="109">
        <v>0</v>
      </c>
      <c r="P21" s="110">
        <f t="shared" si="4"/>
        <v>0</v>
      </c>
      <c r="Q21" s="42">
        <f t="shared" si="5"/>
        <v>0</v>
      </c>
      <c r="R21" s="108">
        <v>0</v>
      </c>
      <c r="S21" s="110">
        <v>0</v>
      </c>
      <c r="T21" s="110">
        <f t="shared" si="6"/>
        <v>0</v>
      </c>
      <c r="U21" s="42">
        <f t="shared" si="7"/>
        <v>0</v>
      </c>
      <c r="V21" s="108">
        <v>0</v>
      </c>
      <c r="W21" s="110">
        <v>0</v>
      </c>
      <c r="X21" s="110">
        <f t="shared" si="8"/>
        <v>0</v>
      </c>
      <c r="Y21" s="42">
        <f t="shared" si="9"/>
        <v>0</v>
      </c>
      <c r="Z21" s="80">
        <v>18499197</v>
      </c>
      <c r="AA21" s="81">
        <v>865068</v>
      </c>
      <c r="AB21" s="81">
        <f t="shared" si="10"/>
        <v>19364265</v>
      </c>
      <c r="AC21" s="42">
        <f t="shared" si="11"/>
        <v>0.15579283270576838</v>
      </c>
      <c r="AD21" s="80">
        <v>6822598</v>
      </c>
      <c r="AE21" s="81">
        <v>618372</v>
      </c>
      <c r="AF21" s="81">
        <f t="shared" si="12"/>
        <v>7440970</v>
      </c>
      <c r="AG21" s="42">
        <f t="shared" si="13"/>
        <v>0</v>
      </c>
      <c r="AH21" s="42">
        <f t="shared" si="14"/>
        <v>1.6023845009454414</v>
      </c>
      <c r="AI21" s="14">
        <v>0</v>
      </c>
      <c r="AJ21" s="14">
        <v>0</v>
      </c>
      <c r="AK21" s="14">
        <v>7440970</v>
      </c>
      <c r="AL21" s="14"/>
    </row>
    <row r="22" spans="1:38" s="15" customFormat="1" ht="12.75">
      <c r="A22" s="31" t="s">
        <v>96</v>
      </c>
      <c r="B22" s="132" t="s">
        <v>438</v>
      </c>
      <c r="C22" s="41" t="s">
        <v>439</v>
      </c>
      <c r="D22" s="80">
        <v>0</v>
      </c>
      <c r="E22" s="81">
        <v>0</v>
      </c>
      <c r="F22" s="82">
        <f t="shared" si="0"/>
        <v>0</v>
      </c>
      <c r="G22" s="80">
        <v>0</v>
      </c>
      <c r="H22" s="81">
        <v>0</v>
      </c>
      <c r="I22" s="83">
        <f t="shared" si="1"/>
        <v>0</v>
      </c>
      <c r="J22" s="80">
        <v>0</v>
      </c>
      <c r="K22" s="81">
        <v>0</v>
      </c>
      <c r="L22" s="81">
        <f t="shared" si="2"/>
        <v>0</v>
      </c>
      <c r="M22" s="42">
        <f t="shared" si="3"/>
        <v>0</v>
      </c>
      <c r="N22" s="108">
        <v>0</v>
      </c>
      <c r="O22" s="109">
        <v>0</v>
      </c>
      <c r="P22" s="110">
        <f t="shared" si="4"/>
        <v>0</v>
      </c>
      <c r="Q22" s="42">
        <f t="shared" si="5"/>
        <v>0</v>
      </c>
      <c r="R22" s="108">
        <v>0</v>
      </c>
      <c r="S22" s="110">
        <v>0</v>
      </c>
      <c r="T22" s="110">
        <f t="shared" si="6"/>
        <v>0</v>
      </c>
      <c r="U22" s="42">
        <f t="shared" si="7"/>
        <v>0</v>
      </c>
      <c r="V22" s="108">
        <v>0</v>
      </c>
      <c r="W22" s="110">
        <v>0</v>
      </c>
      <c r="X22" s="110">
        <f t="shared" si="8"/>
        <v>0</v>
      </c>
      <c r="Y22" s="42">
        <f t="shared" si="9"/>
        <v>0</v>
      </c>
      <c r="Z22" s="80">
        <v>0</v>
      </c>
      <c r="AA22" s="81">
        <v>0</v>
      </c>
      <c r="AB22" s="81">
        <f t="shared" si="10"/>
        <v>0</v>
      </c>
      <c r="AC22" s="42">
        <f t="shared" si="11"/>
        <v>0</v>
      </c>
      <c r="AD22" s="80">
        <v>0</v>
      </c>
      <c r="AE22" s="81">
        <v>0</v>
      </c>
      <c r="AF22" s="81">
        <f t="shared" si="12"/>
        <v>0</v>
      </c>
      <c r="AG22" s="42">
        <f t="shared" si="13"/>
        <v>0</v>
      </c>
      <c r="AH22" s="42">
        <f t="shared" si="14"/>
        <v>0</v>
      </c>
      <c r="AI22" s="14">
        <v>310744660</v>
      </c>
      <c r="AJ22" s="14">
        <v>310744660</v>
      </c>
      <c r="AK22" s="14">
        <v>0</v>
      </c>
      <c r="AL22" s="14"/>
    </row>
    <row r="23" spans="1:38" s="15" customFormat="1" ht="12.75">
      <c r="A23" s="31" t="s">
        <v>96</v>
      </c>
      <c r="B23" s="132" t="s">
        <v>440</v>
      </c>
      <c r="C23" s="41" t="s">
        <v>441</v>
      </c>
      <c r="D23" s="80">
        <v>290730732</v>
      </c>
      <c r="E23" s="81">
        <v>117795000</v>
      </c>
      <c r="F23" s="82">
        <f t="shared" si="0"/>
        <v>408525732</v>
      </c>
      <c r="G23" s="80">
        <v>290730732</v>
      </c>
      <c r="H23" s="81">
        <v>117795000</v>
      </c>
      <c r="I23" s="83">
        <f t="shared" si="1"/>
        <v>408525732</v>
      </c>
      <c r="J23" s="80">
        <v>34642639</v>
      </c>
      <c r="K23" s="81">
        <v>15787897</v>
      </c>
      <c r="L23" s="81">
        <f t="shared" si="2"/>
        <v>50430536</v>
      </c>
      <c r="M23" s="42">
        <f t="shared" si="3"/>
        <v>0.12344518851507744</v>
      </c>
      <c r="N23" s="108">
        <v>0</v>
      </c>
      <c r="O23" s="109">
        <v>0</v>
      </c>
      <c r="P23" s="110">
        <f t="shared" si="4"/>
        <v>0</v>
      </c>
      <c r="Q23" s="42">
        <f t="shared" si="5"/>
        <v>0</v>
      </c>
      <c r="R23" s="108">
        <v>0</v>
      </c>
      <c r="S23" s="110">
        <v>0</v>
      </c>
      <c r="T23" s="110">
        <f t="shared" si="6"/>
        <v>0</v>
      </c>
      <c r="U23" s="42">
        <f t="shared" si="7"/>
        <v>0</v>
      </c>
      <c r="V23" s="108">
        <v>0</v>
      </c>
      <c r="W23" s="110">
        <v>0</v>
      </c>
      <c r="X23" s="110">
        <f t="shared" si="8"/>
        <v>0</v>
      </c>
      <c r="Y23" s="42">
        <f t="shared" si="9"/>
        <v>0</v>
      </c>
      <c r="Z23" s="80">
        <v>34642639</v>
      </c>
      <c r="AA23" s="81">
        <v>15787897</v>
      </c>
      <c r="AB23" s="81">
        <f t="shared" si="10"/>
        <v>50430536</v>
      </c>
      <c r="AC23" s="42">
        <f t="shared" si="11"/>
        <v>0.12344518851507744</v>
      </c>
      <c r="AD23" s="80">
        <v>21846606</v>
      </c>
      <c r="AE23" s="81">
        <v>13718810</v>
      </c>
      <c r="AF23" s="81">
        <f t="shared" si="12"/>
        <v>35565416</v>
      </c>
      <c r="AG23" s="42">
        <f t="shared" si="13"/>
        <v>0.1092052909963328</v>
      </c>
      <c r="AH23" s="42">
        <f t="shared" si="14"/>
        <v>0.417965587693393</v>
      </c>
      <c r="AI23" s="14">
        <v>325674843</v>
      </c>
      <c r="AJ23" s="14">
        <v>325674843</v>
      </c>
      <c r="AK23" s="14">
        <v>35565416</v>
      </c>
      <c r="AL23" s="14"/>
    </row>
    <row r="24" spans="1:38" s="15" customFormat="1" ht="12.75">
      <c r="A24" s="31" t="s">
        <v>115</v>
      </c>
      <c r="B24" s="132" t="s">
        <v>442</v>
      </c>
      <c r="C24" s="41" t="s">
        <v>443</v>
      </c>
      <c r="D24" s="80">
        <v>471002454</v>
      </c>
      <c r="E24" s="81">
        <v>13780500</v>
      </c>
      <c r="F24" s="82">
        <f t="shared" si="0"/>
        <v>484782954</v>
      </c>
      <c r="G24" s="80">
        <v>471002454</v>
      </c>
      <c r="H24" s="81">
        <v>13780500</v>
      </c>
      <c r="I24" s="83">
        <f t="shared" si="1"/>
        <v>484782954</v>
      </c>
      <c r="J24" s="80">
        <v>38872839</v>
      </c>
      <c r="K24" s="81">
        <v>232443</v>
      </c>
      <c r="L24" s="81">
        <f t="shared" si="2"/>
        <v>39105282</v>
      </c>
      <c r="M24" s="42">
        <f t="shared" si="3"/>
        <v>0.08066554666854066</v>
      </c>
      <c r="N24" s="108">
        <v>0</v>
      </c>
      <c r="O24" s="109">
        <v>0</v>
      </c>
      <c r="P24" s="110">
        <f t="shared" si="4"/>
        <v>0</v>
      </c>
      <c r="Q24" s="42">
        <f t="shared" si="5"/>
        <v>0</v>
      </c>
      <c r="R24" s="108">
        <v>0</v>
      </c>
      <c r="S24" s="110">
        <v>0</v>
      </c>
      <c r="T24" s="110">
        <f t="shared" si="6"/>
        <v>0</v>
      </c>
      <c r="U24" s="42">
        <f t="shared" si="7"/>
        <v>0</v>
      </c>
      <c r="V24" s="108">
        <v>0</v>
      </c>
      <c r="W24" s="110">
        <v>0</v>
      </c>
      <c r="X24" s="110">
        <f t="shared" si="8"/>
        <v>0</v>
      </c>
      <c r="Y24" s="42">
        <f t="shared" si="9"/>
        <v>0</v>
      </c>
      <c r="Z24" s="80">
        <v>38872839</v>
      </c>
      <c r="AA24" s="81">
        <v>232443</v>
      </c>
      <c r="AB24" s="81">
        <f t="shared" si="10"/>
        <v>39105282</v>
      </c>
      <c r="AC24" s="42">
        <f t="shared" si="11"/>
        <v>0.08066554666854066</v>
      </c>
      <c r="AD24" s="80">
        <v>42223612</v>
      </c>
      <c r="AE24" s="81">
        <v>5984656</v>
      </c>
      <c r="AF24" s="81">
        <f t="shared" si="12"/>
        <v>48208268</v>
      </c>
      <c r="AG24" s="42">
        <f t="shared" si="13"/>
        <v>0.10714096781337468</v>
      </c>
      <c r="AH24" s="42">
        <f t="shared" si="14"/>
        <v>-0.18882624034532836</v>
      </c>
      <c r="AI24" s="14">
        <v>449951769</v>
      </c>
      <c r="AJ24" s="14">
        <v>449951769</v>
      </c>
      <c r="AK24" s="14">
        <v>48208268</v>
      </c>
      <c r="AL24" s="14"/>
    </row>
    <row r="25" spans="1:38" s="60" customFormat="1" ht="12.75">
      <c r="A25" s="64"/>
      <c r="B25" s="65" t="s">
        <v>645</v>
      </c>
      <c r="C25" s="34"/>
      <c r="D25" s="84">
        <f>SUM(D18:D24)</f>
        <v>1595526766</v>
      </c>
      <c r="E25" s="85">
        <f>SUM(E18:E24)</f>
        <v>566826670</v>
      </c>
      <c r="F25" s="93">
        <f t="shared" si="0"/>
        <v>2162353436</v>
      </c>
      <c r="G25" s="84">
        <f>SUM(G18:G24)</f>
        <v>1595526766</v>
      </c>
      <c r="H25" s="85">
        <f>SUM(H18:H24)</f>
        <v>566826670</v>
      </c>
      <c r="I25" s="86">
        <f t="shared" si="1"/>
        <v>2162353436</v>
      </c>
      <c r="J25" s="84">
        <f>SUM(J18:J24)</f>
        <v>275476997</v>
      </c>
      <c r="K25" s="85">
        <f>SUM(K18:K24)</f>
        <v>24299223</v>
      </c>
      <c r="L25" s="85">
        <f t="shared" si="2"/>
        <v>299776220</v>
      </c>
      <c r="M25" s="46">
        <f t="shared" si="3"/>
        <v>0.1386342375900107</v>
      </c>
      <c r="N25" s="114">
        <f>SUM(N18:N24)</f>
        <v>0</v>
      </c>
      <c r="O25" s="115">
        <f>SUM(O18:O24)</f>
        <v>0</v>
      </c>
      <c r="P25" s="116">
        <f t="shared" si="4"/>
        <v>0</v>
      </c>
      <c r="Q25" s="46">
        <f t="shared" si="5"/>
        <v>0</v>
      </c>
      <c r="R25" s="114">
        <f>SUM(R18:R24)</f>
        <v>0</v>
      </c>
      <c r="S25" s="116">
        <f>SUM(S18:S24)</f>
        <v>0</v>
      </c>
      <c r="T25" s="116">
        <f t="shared" si="6"/>
        <v>0</v>
      </c>
      <c r="U25" s="46">
        <f t="shared" si="7"/>
        <v>0</v>
      </c>
      <c r="V25" s="114">
        <f>SUM(V18:V24)</f>
        <v>0</v>
      </c>
      <c r="W25" s="116">
        <f>SUM(W18:W24)</f>
        <v>0</v>
      </c>
      <c r="X25" s="116">
        <f t="shared" si="8"/>
        <v>0</v>
      </c>
      <c r="Y25" s="46">
        <f t="shared" si="9"/>
        <v>0</v>
      </c>
      <c r="Z25" s="84">
        <f>SUM(Z18:Z24)</f>
        <v>275476997</v>
      </c>
      <c r="AA25" s="85">
        <f>SUM(AA18:AA24)</f>
        <v>24299223</v>
      </c>
      <c r="AB25" s="85">
        <f t="shared" si="10"/>
        <v>299776220</v>
      </c>
      <c r="AC25" s="46">
        <f t="shared" si="11"/>
        <v>0.1386342375900107</v>
      </c>
      <c r="AD25" s="84">
        <f>SUM(AD18:AD24)</f>
        <v>400236013</v>
      </c>
      <c r="AE25" s="85">
        <f>SUM(AE18:AE24)</f>
        <v>74647542</v>
      </c>
      <c r="AF25" s="85">
        <f t="shared" si="12"/>
        <v>474883555</v>
      </c>
      <c r="AG25" s="46">
        <f t="shared" si="13"/>
        <v>0.14029787053451734</v>
      </c>
      <c r="AH25" s="46">
        <f t="shared" si="14"/>
        <v>-0.368737416059817</v>
      </c>
      <c r="AI25" s="66">
        <f>SUM(AI18:AI24)</f>
        <v>3384823684</v>
      </c>
      <c r="AJ25" s="66">
        <f>SUM(AJ18:AJ24)</f>
        <v>2558760654</v>
      </c>
      <c r="AK25" s="66">
        <f>SUM(AK18:AK24)</f>
        <v>474883555</v>
      </c>
      <c r="AL25" s="66"/>
    </row>
    <row r="26" spans="1:38" s="15" customFormat="1" ht="12.75">
      <c r="A26" s="31" t="s">
        <v>96</v>
      </c>
      <c r="B26" s="132" t="s">
        <v>444</v>
      </c>
      <c r="C26" s="41" t="s">
        <v>445</v>
      </c>
      <c r="D26" s="80">
        <v>0</v>
      </c>
      <c r="E26" s="81">
        <v>0</v>
      </c>
      <c r="F26" s="82">
        <f t="shared" si="0"/>
        <v>0</v>
      </c>
      <c r="G26" s="80">
        <v>0</v>
      </c>
      <c r="H26" s="81">
        <v>0</v>
      </c>
      <c r="I26" s="83">
        <f t="shared" si="1"/>
        <v>0</v>
      </c>
      <c r="J26" s="80">
        <v>0</v>
      </c>
      <c r="K26" s="81">
        <v>3884617</v>
      </c>
      <c r="L26" s="81">
        <f t="shared" si="2"/>
        <v>3884617</v>
      </c>
      <c r="M26" s="42">
        <f t="shared" si="3"/>
        <v>0</v>
      </c>
      <c r="N26" s="108">
        <v>0</v>
      </c>
      <c r="O26" s="109">
        <v>0</v>
      </c>
      <c r="P26" s="110">
        <f t="shared" si="4"/>
        <v>0</v>
      </c>
      <c r="Q26" s="42">
        <f t="shared" si="5"/>
        <v>0</v>
      </c>
      <c r="R26" s="108">
        <v>0</v>
      </c>
      <c r="S26" s="110">
        <v>0</v>
      </c>
      <c r="T26" s="110">
        <f t="shared" si="6"/>
        <v>0</v>
      </c>
      <c r="U26" s="42">
        <f t="shared" si="7"/>
        <v>0</v>
      </c>
      <c r="V26" s="108">
        <v>0</v>
      </c>
      <c r="W26" s="110">
        <v>0</v>
      </c>
      <c r="X26" s="110">
        <f t="shared" si="8"/>
        <v>0</v>
      </c>
      <c r="Y26" s="42">
        <f t="shared" si="9"/>
        <v>0</v>
      </c>
      <c r="Z26" s="80">
        <v>0</v>
      </c>
      <c r="AA26" s="81">
        <v>3884617</v>
      </c>
      <c r="AB26" s="81">
        <f t="shared" si="10"/>
        <v>3884617</v>
      </c>
      <c r="AC26" s="42">
        <f t="shared" si="11"/>
        <v>0</v>
      </c>
      <c r="AD26" s="80">
        <v>88039298</v>
      </c>
      <c r="AE26" s="81">
        <v>9010501</v>
      </c>
      <c r="AF26" s="81">
        <f t="shared" si="12"/>
        <v>97049799</v>
      </c>
      <c r="AG26" s="42">
        <f t="shared" si="13"/>
        <v>0.3662762386612455</v>
      </c>
      <c r="AH26" s="42">
        <f t="shared" si="14"/>
        <v>-0.9599729516183748</v>
      </c>
      <c r="AI26" s="14">
        <v>264963404</v>
      </c>
      <c r="AJ26" s="14">
        <v>194378197</v>
      </c>
      <c r="AK26" s="14">
        <v>97049799</v>
      </c>
      <c r="AL26" s="14"/>
    </row>
    <row r="27" spans="1:38" s="15" customFormat="1" ht="12.75">
      <c r="A27" s="31" t="s">
        <v>96</v>
      </c>
      <c r="B27" s="132" t="s">
        <v>73</v>
      </c>
      <c r="C27" s="41" t="s">
        <v>74</v>
      </c>
      <c r="D27" s="80">
        <v>949333756</v>
      </c>
      <c r="E27" s="81">
        <v>0</v>
      </c>
      <c r="F27" s="82">
        <f t="shared" si="0"/>
        <v>949333756</v>
      </c>
      <c r="G27" s="80">
        <v>1010512442</v>
      </c>
      <c r="H27" s="81">
        <v>0</v>
      </c>
      <c r="I27" s="83">
        <f t="shared" si="1"/>
        <v>1010512442</v>
      </c>
      <c r="J27" s="80">
        <v>171004289</v>
      </c>
      <c r="K27" s="81">
        <v>239456806</v>
      </c>
      <c r="L27" s="81">
        <f t="shared" si="2"/>
        <v>410461095</v>
      </c>
      <c r="M27" s="42">
        <f t="shared" si="3"/>
        <v>0.43236753397400524</v>
      </c>
      <c r="N27" s="108">
        <v>0</v>
      </c>
      <c r="O27" s="109">
        <v>0</v>
      </c>
      <c r="P27" s="110">
        <f t="shared" si="4"/>
        <v>0</v>
      </c>
      <c r="Q27" s="42">
        <f t="shared" si="5"/>
        <v>0</v>
      </c>
      <c r="R27" s="108">
        <v>0</v>
      </c>
      <c r="S27" s="110">
        <v>0</v>
      </c>
      <c r="T27" s="110">
        <f t="shared" si="6"/>
        <v>0</v>
      </c>
      <c r="U27" s="42">
        <f t="shared" si="7"/>
        <v>0</v>
      </c>
      <c r="V27" s="108">
        <v>0</v>
      </c>
      <c r="W27" s="110">
        <v>0</v>
      </c>
      <c r="X27" s="110">
        <f t="shared" si="8"/>
        <v>0</v>
      </c>
      <c r="Y27" s="42">
        <f t="shared" si="9"/>
        <v>0</v>
      </c>
      <c r="Z27" s="80">
        <v>171004289</v>
      </c>
      <c r="AA27" s="81">
        <v>239456806</v>
      </c>
      <c r="AB27" s="81">
        <f t="shared" si="10"/>
        <v>410461095</v>
      </c>
      <c r="AC27" s="42">
        <f t="shared" si="11"/>
        <v>0.43236753397400524</v>
      </c>
      <c r="AD27" s="80">
        <v>161155550</v>
      </c>
      <c r="AE27" s="81">
        <v>97129424</v>
      </c>
      <c r="AF27" s="81">
        <f t="shared" si="12"/>
        <v>258284974</v>
      </c>
      <c r="AG27" s="42">
        <f t="shared" si="13"/>
        <v>0.12890219571204303</v>
      </c>
      <c r="AH27" s="42">
        <f t="shared" si="14"/>
        <v>0.5891791482999704</v>
      </c>
      <c r="AI27" s="14">
        <v>2003728273</v>
      </c>
      <c r="AJ27" s="14">
        <v>2075133940</v>
      </c>
      <c r="AK27" s="14">
        <v>258284974</v>
      </c>
      <c r="AL27" s="14"/>
    </row>
    <row r="28" spans="1:38" s="15" customFormat="1" ht="12.75">
      <c r="A28" s="31" t="s">
        <v>96</v>
      </c>
      <c r="B28" s="132" t="s">
        <v>446</v>
      </c>
      <c r="C28" s="41" t="s">
        <v>447</v>
      </c>
      <c r="D28" s="80">
        <v>0</v>
      </c>
      <c r="E28" s="81">
        <v>0</v>
      </c>
      <c r="F28" s="82">
        <f t="shared" si="0"/>
        <v>0</v>
      </c>
      <c r="G28" s="80">
        <v>0</v>
      </c>
      <c r="H28" s="81">
        <v>0</v>
      </c>
      <c r="I28" s="83">
        <f t="shared" si="1"/>
        <v>0</v>
      </c>
      <c r="J28" s="80">
        <v>18316912</v>
      </c>
      <c r="K28" s="81">
        <v>8274450</v>
      </c>
      <c r="L28" s="81">
        <f t="shared" si="2"/>
        <v>26591362</v>
      </c>
      <c r="M28" s="42">
        <f t="shared" si="3"/>
        <v>0</v>
      </c>
      <c r="N28" s="108">
        <v>0</v>
      </c>
      <c r="O28" s="109">
        <v>0</v>
      </c>
      <c r="P28" s="110">
        <f t="shared" si="4"/>
        <v>0</v>
      </c>
      <c r="Q28" s="42">
        <f t="shared" si="5"/>
        <v>0</v>
      </c>
      <c r="R28" s="108">
        <v>0</v>
      </c>
      <c r="S28" s="110">
        <v>0</v>
      </c>
      <c r="T28" s="110">
        <f t="shared" si="6"/>
        <v>0</v>
      </c>
      <c r="U28" s="42">
        <f t="shared" si="7"/>
        <v>0</v>
      </c>
      <c r="V28" s="108">
        <v>0</v>
      </c>
      <c r="W28" s="110">
        <v>0</v>
      </c>
      <c r="X28" s="110">
        <f t="shared" si="8"/>
        <v>0</v>
      </c>
      <c r="Y28" s="42">
        <f t="shared" si="9"/>
        <v>0</v>
      </c>
      <c r="Z28" s="80">
        <v>18316912</v>
      </c>
      <c r="AA28" s="81">
        <v>8274450</v>
      </c>
      <c r="AB28" s="81">
        <f t="shared" si="10"/>
        <v>26591362</v>
      </c>
      <c r="AC28" s="42">
        <f t="shared" si="11"/>
        <v>0</v>
      </c>
      <c r="AD28" s="80">
        <v>27831945</v>
      </c>
      <c r="AE28" s="81">
        <v>7911545</v>
      </c>
      <c r="AF28" s="81">
        <f t="shared" si="12"/>
        <v>35743490</v>
      </c>
      <c r="AG28" s="42">
        <f t="shared" si="13"/>
        <v>0.23532413386131384</v>
      </c>
      <c r="AH28" s="42">
        <f t="shared" si="14"/>
        <v>-0.2560502066250385</v>
      </c>
      <c r="AI28" s="14">
        <v>151890456</v>
      </c>
      <c r="AJ28" s="14">
        <v>156131831</v>
      </c>
      <c r="AK28" s="14">
        <v>35743490</v>
      </c>
      <c r="AL28" s="14"/>
    </row>
    <row r="29" spans="1:38" s="15" customFormat="1" ht="12.75">
      <c r="A29" s="31" t="s">
        <v>96</v>
      </c>
      <c r="B29" s="132" t="s">
        <v>448</v>
      </c>
      <c r="C29" s="41" t="s">
        <v>449</v>
      </c>
      <c r="D29" s="80">
        <v>0</v>
      </c>
      <c r="E29" s="81">
        <v>0</v>
      </c>
      <c r="F29" s="82">
        <f t="shared" si="0"/>
        <v>0</v>
      </c>
      <c r="G29" s="80">
        <v>0</v>
      </c>
      <c r="H29" s="81">
        <v>0</v>
      </c>
      <c r="I29" s="83">
        <f t="shared" si="1"/>
        <v>0</v>
      </c>
      <c r="J29" s="80">
        <v>61658522</v>
      </c>
      <c r="K29" s="81">
        <v>11302610</v>
      </c>
      <c r="L29" s="81">
        <f t="shared" si="2"/>
        <v>72961132</v>
      </c>
      <c r="M29" s="42">
        <f t="shared" si="3"/>
        <v>0</v>
      </c>
      <c r="N29" s="108">
        <v>0</v>
      </c>
      <c r="O29" s="109">
        <v>0</v>
      </c>
      <c r="P29" s="110">
        <f t="shared" si="4"/>
        <v>0</v>
      </c>
      <c r="Q29" s="42">
        <f t="shared" si="5"/>
        <v>0</v>
      </c>
      <c r="R29" s="108">
        <v>0</v>
      </c>
      <c r="S29" s="110">
        <v>0</v>
      </c>
      <c r="T29" s="110">
        <f t="shared" si="6"/>
        <v>0</v>
      </c>
      <c r="U29" s="42">
        <f t="shared" si="7"/>
        <v>0</v>
      </c>
      <c r="V29" s="108">
        <v>0</v>
      </c>
      <c r="W29" s="110">
        <v>0</v>
      </c>
      <c r="X29" s="110">
        <f t="shared" si="8"/>
        <v>0</v>
      </c>
      <c r="Y29" s="42">
        <f t="shared" si="9"/>
        <v>0</v>
      </c>
      <c r="Z29" s="80">
        <v>61658522</v>
      </c>
      <c r="AA29" s="81">
        <v>11302610</v>
      </c>
      <c r="AB29" s="81">
        <f t="shared" si="10"/>
        <v>72961132</v>
      </c>
      <c r="AC29" s="42">
        <f t="shared" si="11"/>
        <v>0</v>
      </c>
      <c r="AD29" s="80">
        <v>51685951</v>
      </c>
      <c r="AE29" s="81">
        <v>28305898</v>
      </c>
      <c r="AF29" s="81">
        <f t="shared" si="12"/>
        <v>79991849</v>
      </c>
      <c r="AG29" s="42">
        <f t="shared" si="13"/>
        <v>0.2314334104089942</v>
      </c>
      <c r="AH29" s="42">
        <f t="shared" si="14"/>
        <v>-0.08789291768965113</v>
      </c>
      <c r="AI29" s="14">
        <v>345636565</v>
      </c>
      <c r="AJ29" s="14">
        <v>387783641</v>
      </c>
      <c r="AK29" s="14">
        <v>79991849</v>
      </c>
      <c r="AL29" s="14"/>
    </row>
    <row r="30" spans="1:38" s="15" customFormat="1" ht="12.75">
      <c r="A30" s="31" t="s">
        <v>96</v>
      </c>
      <c r="B30" s="132" t="s">
        <v>450</v>
      </c>
      <c r="C30" s="41" t="s">
        <v>451</v>
      </c>
      <c r="D30" s="80">
        <v>0</v>
      </c>
      <c r="E30" s="81">
        <v>0</v>
      </c>
      <c r="F30" s="82">
        <f t="shared" si="0"/>
        <v>0</v>
      </c>
      <c r="G30" s="80">
        <v>0</v>
      </c>
      <c r="H30" s="81">
        <v>0</v>
      </c>
      <c r="I30" s="83">
        <f t="shared" si="1"/>
        <v>0</v>
      </c>
      <c r="J30" s="80">
        <v>53082777</v>
      </c>
      <c r="K30" s="81">
        <v>3443158</v>
      </c>
      <c r="L30" s="81">
        <f t="shared" si="2"/>
        <v>56525935</v>
      </c>
      <c r="M30" s="42">
        <f t="shared" si="3"/>
        <v>0</v>
      </c>
      <c r="N30" s="108">
        <v>0</v>
      </c>
      <c r="O30" s="109">
        <v>0</v>
      </c>
      <c r="P30" s="110">
        <f t="shared" si="4"/>
        <v>0</v>
      </c>
      <c r="Q30" s="42">
        <f t="shared" si="5"/>
        <v>0</v>
      </c>
      <c r="R30" s="108">
        <v>0</v>
      </c>
      <c r="S30" s="110">
        <v>0</v>
      </c>
      <c r="T30" s="110">
        <f t="shared" si="6"/>
        <v>0</v>
      </c>
      <c r="U30" s="42">
        <f t="shared" si="7"/>
        <v>0</v>
      </c>
      <c r="V30" s="108">
        <v>0</v>
      </c>
      <c r="W30" s="110">
        <v>0</v>
      </c>
      <c r="X30" s="110">
        <f t="shared" si="8"/>
        <v>0</v>
      </c>
      <c r="Y30" s="42">
        <f t="shared" si="9"/>
        <v>0</v>
      </c>
      <c r="Z30" s="80">
        <v>53082777</v>
      </c>
      <c r="AA30" s="81">
        <v>3443158</v>
      </c>
      <c r="AB30" s="81">
        <f t="shared" si="10"/>
        <v>56525935</v>
      </c>
      <c r="AC30" s="42">
        <f t="shared" si="11"/>
        <v>0</v>
      </c>
      <c r="AD30" s="80">
        <v>54575785</v>
      </c>
      <c r="AE30" s="81">
        <v>22906045</v>
      </c>
      <c r="AF30" s="81">
        <f t="shared" si="12"/>
        <v>77481830</v>
      </c>
      <c r="AG30" s="42">
        <f t="shared" si="13"/>
        <v>0.16310024176071689</v>
      </c>
      <c r="AH30" s="42">
        <f t="shared" si="14"/>
        <v>-0.2704620554264142</v>
      </c>
      <c r="AI30" s="14">
        <v>475056500</v>
      </c>
      <c r="AJ30" s="14">
        <v>521890500</v>
      </c>
      <c r="AK30" s="14">
        <v>77481830</v>
      </c>
      <c r="AL30" s="14"/>
    </row>
    <row r="31" spans="1:38" s="15" customFormat="1" ht="12.75">
      <c r="A31" s="31" t="s">
        <v>115</v>
      </c>
      <c r="B31" s="132" t="s">
        <v>452</v>
      </c>
      <c r="C31" s="41" t="s">
        <v>453</v>
      </c>
      <c r="D31" s="80">
        <v>159680013</v>
      </c>
      <c r="E31" s="81">
        <v>9364000</v>
      </c>
      <c r="F31" s="83">
        <f t="shared" si="0"/>
        <v>169044013</v>
      </c>
      <c r="G31" s="80">
        <v>159680013</v>
      </c>
      <c r="H31" s="81">
        <v>9364000</v>
      </c>
      <c r="I31" s="83">
        <f t="shared" si="1"/>
        <v>169044013</v>
      </c>
      <c r="J31" s="80">
        <v>20583947</v>
      </c>
      <c r="K31" s="81">
        <v>51385948</v>
      </c>
      <c r="L31" s="81">
        <f t="shared" si="2"/>
        <v>71969895</v>
      </c>
      <c r="M31" s="42">
        <f t="shared" si="3"/>
        <v>0.4257464888744685</v>
      </c>
      <c r="N31" s="108">
        <v>0</v>
      </c>
      <c r="O31" s="109">
        <v>0</v>
      </c>
      <c r="P31" s="110">
        <f t="shared" si="4"/>
        <v>0</v>
      </c>
      <c r="Q31" s="42">
        <f t="shared" si="5"/>
        <v>0</v>
      </c>
      <c r="R31" s="108">
        <v>0</v>
      </c>
      <c r="S31" s="110">
        <v>0</v>
      </c>
      <c r="T31" s="110">
        <f t="shared" si="6"/>
        <v>0</v>
      </c>
      <c r="U31" s="42">
        <f t="shared" si="7"/>
        <v>0</v>
      </c>
      <c r="V31" s="108">
        <v>0</v>
      </c>
      <c r="W31" s="110">
        <v>0</v>
      </c>
      <c r="X31" s="110">
        <f t="shared" si="8"/>
        <v>0</v>
      </c>
      <c r="Y31" s="42">
        <f t="shared" si="9"/>
        <v>0</v>
      </c>
      <c r="Z31" s="80">
        <v>20583947</v>
      </c>
      <c r="AA31" s="81">
        <v>51385948</v>
      </c>
      <c r="AB31" s="81">
        <f t="shared" si="10"/>
        <v>71969895</v>
      </c>
      <c r="AC31" s="42">
        <f t="shared" si="11"/>
        <v>0.4257464888744685</v>
      </c>
      <c r="AD31" s="80">
        <v>20473419</v>
      </c>
      <c r="AE31" s="81">
        <v>34728675</v>
      </c>
      <c r="AF31" s="81">
        <f t="shared" si="12"/>
        <v>55202094</v>
      </c>
      <c r="AG31" s="42">
        <f t="shared" si="13"/>
        <v>0</v>
      </c>
      <c r="AH31" s="42">
        <f t="shared" si="14"/>
        <v>0.30375298806599615</v>
      </c>
      <c r="AI31" s="14">
        <v>0</v>
      </c>
      <c r="AJ31" s="14">
        <v>0</v>
      </c>
      <c r="AK31" s="14">
        <v>55202094</v>
      </c>
      <c r="AL31" s="14"/>
    </row>
    <row r="32" spans="1:38" s="60" customFormat="1" ht="12.75">
      <c r="A32" s="64"/>
      <c r="B32" s="65" t="s">
        <v>646</v>
      </c>
      <c r="C32" s="34"/>
      <c r="D32" s="84">
        <f>SUM(D26:D31)</f>
        <v>1109013769</v>
      </c>
      <c r="E32" s="85">
        <f>SUM(E26:E31)</f>
        <v>9364000</v>
      </c>
      <c r="F32" s="86">
        <f t="shared" si="0"/>
        <v>1118377769</v>
      </c>
      <c r="G32" s="84">
        <f>SUM(G26:G31)</f>
        <v>1170192455</v>
      </c>
      <c r="H32" s="85">
        <f>SUM(H26:H31)</f>
        <v>9364000</v>
      </c>
      <c r="I32" s="93">
        <f t="shared" si="1"/>
        <v>1179556455</v>
      </c>
      <c r="J32" s="84">
        <f>SUM(J26:J31)</f>
        <v>324646447</v>
      </c>
      <c r="K32" s="95">
        <f>SUM(K26:K31)</f>
        <v>317747589</v>
      </c>
      <c r="L32" s="85">
        <f t="shared" si="2"/>
        <v>642394036</v>
      </c>
      <c r="M32" s="46">
        <f t="shared" si="3"/>
        <v>0.574398073536814</v>
      </c>
      <c r="N32" s="114">
        <f>SUM(N26:N31)</f>
        <v>0</v>
      </c>
      <c r="O32" s="115">
        <f>SUM(O26:O31)</f>
        <v>0</v>
      </c>
      <c r="P32" s="116">
        <f t="shared" si="4"/>
        <v>0</v>
      </c>
      <c r="Q32" s="46">
        <f t="shared" si="5"/>
        <v>0</v>
      </c>
      <c r="R32" s="114">
        <f>SUM(R26:R31)</f>
        <v>0</v>
      </c>
      <c r="S32" s="116">
        <f>SUM(S26:S31)</f>
        <v>0</v>
      </c>
      <c r="T32" s="116">
        <f t="shared" si="6"/>
        <v>0</v>
      </c>
      <c r="U32" s="46">
        <f t="shared" si="7"/>
        <v>0</v>
      </c>
      <c r="V32" s="114">
        <f>SUM(V26:V31)</f>
        <v>0</v>
      </c>
      <c r="W32" s="116">
        <f>SUM(W26:W31)</f>
        <v>0</v>
      </c>
      <c r="X32" s="116">
        <f t="shared" si="8"/>
        <v>0</v>
      </c>
      <c r="Y32" s="46">
        <f t="shared" si="9"/>
        <v>0</v>
      </c>
      <c r="Z32" s="84">
        <f>SUM(Z26:Z31)</f>
        <v>324646447</v>
      </c>
      <c r="AA32" s="85">
        <f>SUM(AA26:AA31)</f>
        <v>317747589</v>
      </c>
      <c r="AB32" s="85">
        <f t="shared" si="10"/>
        <v>642394036</v>
      </c>
      <c r="AC32" s="46">
        <f t="shared" si="11"/>
        <v>0.574398073536814</v>
      </c>
      <c r="AD32" s="84">
        <f>SUM(AD26:AD31)</f>
        <v>403761948</v>
      </c>
      <c r="AE32" s="85">
        <f>SUM(AE26:AE31)</f>
        <v>199992088</v>
      </c>
      <c r="AF32" s="85">
        <f t="shared" si="12"/>
        <v>603754036</v>
      </c>
      <c r="AG32" s="46">
        <f t="shared" si="13"/>
        <v>0.18627052598697608</v>
      </c>
      <c r="AH32" s="46">
        <f t="shared" si="14"/>
        <v>0.06399957217014784</v>
      </c>
      <c r="AI32" s="66">
        <f>SUM(AI26:AI31)</f>
        <v>3241275198</v>
      </c>
      <c r="AJ32" s="66">
        <f>SUM(AJ26:AJ31)</f>
        <v>3335318109</v>
      </c>
      <c r="AK32" s="66">
        <f>SUM(AK26:AK31)</f>
        <v>603754036</v>
      </c>
      <c r="AL32" s="66"/>
    </row>
    <row r="33" spans="1:38" s="60" customFormat="1" ht="12.75">
      <c r="A33" s="64"/>
      <c r="B33" s="65" t="s">
        <v>647</v>
      </c>
      <c r="C33" s="34"/>
      <c r="D33" s="84">
        <f>SUM(D9:D16,D18:D24,D26:D31)</f>
        <v>3997222256</v>
      </c>
      <c r="E33" s="85">
        <f>SUM(E9:E16,E18:E24,E26:E31)</f>
        <v>809893005</v>
      </c>
      <c r="F33" s="93">
        <f t="shared" si="0"/>
        <v>4807115261</v>
      </c>
      <c r="G33" s="84">
        <f>SUM(G9:G16,G18:G24,G26:G31)</f>
        <v>4058400942</v>
      </c>
      <c r="H33" s="85">
        <f>SUM(H9:H16,H18:H24,H26:H31)</f>
        <v>809893005</v>
      </c>
      <c r="I33" s="86">
        <f t="shared" si="1"/>
        <v>4868293947</v>
      </c>
      <c r="J33" s="84">
        <f>SUM(J9:J16,J18:J24,J26:J31)</f>
        <v>892545230</v>
      </c>
      <c r="K33" s="85">
        <f>SUM(K9:K16,K18:K24,K26:K31)</f>
        <v>367520610</v>
      </c>
      <c r="L33" s="85">
        <f t="shared" si="2"/>
        <v>1260065840</v>
      </c>
      <c r="M33" s="46">
        <f t="shared" si="3"/>
        <v>0.26212515647853946</v>
      </c>
      <c r="N33" s="114">
        <f>SUM(N9:N16,N18:N24,N26:N31)</f>
        <v>0</v>
      </c>
      <c r="O33" s="115">
        <f>SUM(O9:O16,O18:O24,O26:O31)</f>
        <v>0</v>
      </c>
      <c r="P33" s="116">
        <f t="shared" si="4"/>
        <v>0</v>
      </c>
      <c r="Q33" s="46">
        <f t="shared" si="5"/>
        <v>0</v>
      </c>
      <c r="R33" s="114">
        <f>SUM(R9:R16,R18:R24,R26:R31)</f>
        <v>0</v>
      </c>
      <c r="S33" s="116">
        <f>SUM(S9:S16,S18:S24,S26:S31)</f>
        <v>0</v>
      </c>
      <c r="T33" s="116">
        <f t="shared" si="6"/>
        <v>0</v>
      </c>
      <c r="U33" s="46">
        <f t="shared" si="7"/>
        <v>0</v>
      </c>
      <c r="V33" s="114">
        <f>SUM(V9:V16,V18:V24,V26:V31)</f>
        <v>0</v>
      </c>
      <c r="W33" s="116">
        <f>SUM(W9:W16,W18:W24,W26:W31)</f>
        <v>0</v>
      </c>
      <c r="X33" s="116">
        <f t="shared" si="8"/>
        <v>0</v>
      </c>
      <c r="Y33" s="46">
        <f t="shared" si="9"/>
        <v>0</v>
      </c>
      <c r="Z33" s="84">
        <f>SUM(Z9:Z16,Z18:Z24,Z26:Z31)</f>
        <v>892545230</v>
      </c>
      <c r="AA33" s="85">
        <f>SUM(AA9:AA16,AA18:AA24,AA26:AA31)</f>
        <v>367520610</v>
      </c>
      <c r="AB33" s="85">
        <f t="shared" si="10"/>
        <v>1260065840</v>
      </c>
      <c r="AC33" s="46">
        <f t="shared" si="11"/>
        <v>0.26212515647853946</v>
      </c>
      <c r="AD33" s="84">
        <f>SUM(AD9:AD16,AD18:AD24,AD26:AD31)</f>
        <v>1193831401</v>
      </c>
      <c r="AE33" s="85">
        <f>SUM(AE9:AE16,AE18:AE24,AE26:AE31)</f>
        <v>345318784</v>
      </c>
      <c r="AF33" s="85">
        <f t="shared" si="12"/>
        <v>1539150185</v>
      </c>
      <c r="AG33" s="46">
        <f t="shared" si="13"/>
        <v>0.17176624940787102</v>
      </c>
      <c r="AH33" s="46">
        <f t="shared" si="14"/>
        <v>-0.18132366010793155</v>
      </c>
      <c r="AI33" s="66">
        <f>SUM(AI9:AI16,AI18:AI24,AI26:AI31)</f>
        <v>8960725348</v>
      </c>
      <c r="AJ33" s="66">
        <f>SUM(AJ9:AJ16,AJ18:AJ24,AJ26:AJ31)</f>
        <v>8361648451</v>
      </c>
      <c r="AK33" s="66">
        <f>SUM(AK9:AK16,AK18:AK24,AK26:AK31)</f>
        <v>1539150185</v>
      </c>
      <c r="AL33" s="66"/>
    </row>
    <row r="34" spans="1:38" s="15" customFormat="1" ht="12.75">
      <c r="A34" s="67"/>
      <c r="B34" s="68"/>
      <c r="C34" s="69"/>
      <c r="D34" s="96"/>
      <c r="E34" s="96"/>
      <c r="F34" s="97"/>
      <c r="G34" s="98"/>
      <c r="H34" s="96"/>
      <c r="I34" s="99"/>
      <c r="J34" s="98"/>
      <c r="K34" s="100"/>
      <c r="L34" s="96"/>
      <c r="M34" s="73"/>
      <c r="N34" s="98"/>
      <c r="O34" s="100"/>
      <c r="P34" s="96"/>
      <c r="Q34" s="73"/>
      <c r="R34" s="98"/>
      <c r="S34" s="100"/>
      <c r="T34" s="96"/>
      <c r="U34" s="73"/>
      <c r="V34" s="98"/>
      <c r="W34" s="100"/>
      <c r="X34" s="96"/>
      <c r="Y34" s="73"/>
      <c r="Z34" s="98"/>
      <c r="AA34" s="100"/>
      <c r="AB34" s="96"/>
      <c r="AC34" s="73"/>
      <c r="AD34" s="98"/>
      <c r="AE34" s="96"/>
      <c r="AF34" s="96"/>
      <c r="AG34" s="73"/>
      <c r="AH34" s="73"/>
      <c r="AI34" s="14"/>
      <c r="AJ34" s="14"/>
      <c r="AK34" s="14"/>
      <c r="AL34" s="14"/>
    </row>
    <row r="35" spans="1:38" s="15" customFormat="1" ht="12.75">
      <c r="A35" s="14"/>
      <c r="B35" s="61"/>
      <c r="C35" s="14"/>
      <c r="D35" s="91"/>
      <c r="E35" s="91"/>
      <c r="F35" s="91"/>
      <c r="G35" s="91"/>
      <c r="H35" s="91"/>
      <c r="I35" s="91"/>
      <c r="J35" s="91"/>
      <c r="K35" s="91"/>
      <c r="L35" s="91"/>
      <c r="M35" s="14"/>
      <c r="N35" s="91"/>
      <c r="O35" s="91"/>
      <c r="P35" s="91"/>
      <c r="Q35" s="14"/>
      <c r="R35" s="91"/>
      <c r="S35" s="91"/>
      <c r="T35" s="91"/>
      <c r="U35" s="14"/>
      <c r="V35" s="91"/>
      <c r="W35" s="91"/>
      <c r="X35" s="91"/>
      <c r="Y35" s="14"/>
      <c r="Z35" s="91"/>
      <c r="AA35" s="91"/>
      <c r="AB35" s="91"/>
      <c r="AC35" s="14"/>
      <c r="AD35" s="91"/>
      <c r="AE35" s="91"/>
      <c r="AF35" s="91"/>
      <c r="AG35" s="14"/>
      <c r="AH35" s="14"/>
      <c r="AI35" s="14"/>
      <c r="AJ35" s="14"/>
      <c r="AK35" s="14"/>
      <c r="AL35" s="14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1480</cp:lastModifiedBy>
  <cp:lastPrinted>2009-11-23T08:34:07Z</cp:lastPrinted>
  <dcterms:created xsi:type="dcterms:W3CDTF">2009-11-16T08:29:09Z</dcterms:created>
  <dcterms:modified xsi:type="dcterms:W3CDTF">2009-11-23T08:34:35Z</dcterms:modified>
  <cp:category/>
  <cp:version/>
  <cp:contentType/>
  <cp:contentStatus/>
</cp:coreProperties>
</file>