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UMMARY" sheetId="1" r:id="rId1"/>
    <sheet name="EC000" sheetId="2" r:id="rId2"/>
    <sheet name="GT000" sheetId="3" r:id="rId3"/>
    <sheet name="GT001" sheetId="4" r:id="rId4"/>
    <sheet name="GT002" sheetId="5" r:id="rId5"/>
    <sheet name="KZN000" sheetId="6" r:id="rId6"/>
    <sheet name="WC000" sheetId="7" r:id="rId7"/>
  </sheets>
  <externalReferences>
    <externalReference r:id="rId10"/>
    <externalReference r:id="rId11"/>
  </externalReferences>
  <definedNames>
    <definedName name="Dept7">'[1]Settings'!#REF!</definedName>
    <definedName name="GFSTotal">'[1]PaymentSum'!#REF!</definedName>
    <definedName name="_xlnm.Print_Area" localSheetId="1">'EC000'!$A$1:$AA$151</definedName>
    <definedName name="_xlnm.Print_Area" localSheetId="2">'GT000'!$A$1:$AA$151</definedName>
    <definedName name="_xlnm.Print_Area" localSheetId="3">'GT001'!$A$1:$AA$151</definedName>
    <definedName name="_xlnm.Print_Area" localSheetId="4">'GT002'!$A$1:$AA$151</definedName>
    <definedName name="_xlnm.Print_Area" localSheetId="5">'KZN000'!$A$1:$AA$151</definedName>
    <definedName name="_xlnm.Print_Area" localSheetId="0">'SUMMARY'!$A$1:$AA$151</definedName>
    <definedName name="_xlnm.Print_Area" localSheetId="6">'WC000'!$A$1:$AA$151</definedName>
    <definedName name="Year">'[1]1'!#REF!</definedName>
    <definedName name="Year1">'[1]PaymentSum'!#REF!</definedName>
    <definedName name="Year2">'[1]PaymentSum'!#REF!</definedName>
    <definedName name="Year3">'[1]PaymentSum'!#REF!</definedName>
    <definedName name="Year4">'[1]PaymentSum'!#REF!</definedName>
    <definedName name="Year5">'[1]PaymentSum'!#REF!</definedName>
    <definedName name="Year6">'[1]PaymentSum'!#REF!</definedName>
  </definedNames>
  <calcPr calcMode="manual" fullCalcOnLoad="1"/>
</workbook>
</file>

<file path=xl/sharedStrings.xml><?xml version="1.0" encoding="utf-8"?>
<sst xmlns="http://schemas.openxmlformats.org/spreadsheetml/2006/main" count="1155" uniqueCount="158">
  <si>
    <t>NMA</t>
  </si>
  <si>
    <t>Nelson Mandela Bay</t>
  </si>
  <si>
    <t>CONDITIONAL GRANTS TRANSFERRED FROM NATIONAL DEPARTMENTS AND ACTUAL PAYMENTS MADE BY MUNICIPALITIES</t>
  </si>
  <si>
    <t>2ND QUARTER ENDED 31 DECEMBER 2009</t>
  </si>
  <si>
    <t>Year to date</t>
  </si>
  <si>
    <t>First Quarter</t>
  </si>
  <si>
    <t>Second Quarter</t>
  </si>
  <si>
    <t>Third Quarter</t>
  </si>
  <si>
    <t>Fourth Quarter</t>
  </si>
  <si>
    <t>Year to date expenditure</t>
  </si>
  <si>
    <t>% changes for the Second Quarter</t>
  </si>
  <si>
    <t>2008/09 Second quarter</t>
  </si>
  <si>
    <t>Second Q exp as % change for 2008/09 to 2009/10</t>
  </si>
  <si>
    <t>National departments and their conditional grants</t>
  </si>
  <si>
    <t>Division of Revenue Act, No. 12 of 2009</t>
  </si>
  <si>
    <t>Adjustment  (Mid year)</t>
  </si>
  <si>
    <t xml:space="preserve">Other adjustments  </t>
  </si>
  <si>
    <t>Total available                                           2009/10</t>
  </si>
  <si>
    <t>Approved 
payment schedule</t>
  </si>
  <si>
    <t>Transferred  to municipalities for direct grants and/or expenditure by the national departments for indirect grants</t>
  </si>
  <si>
    <t xml:space="preserve">Actual expenditure to date as reported by national department </t>
  </si>
  <si>
    <t>Actual expenditure to date by municipalities</t>
  </si>
  <si>
    <t xml:space="preserve">Exp as % of Allocation as reported by national department </t>
  </si>
  <si>
    <t>Exp as % of Allocation as reported by municipalities</t>
  </si>
  <si>
    <t xml:space="preserve">Q2 of 2008/09 to Q2 of 2009/10 as reported by national department </t>
  </si>
  <si>
    <t>Q2 of 2008/09 to Q2 of 2009/10 as reported by municipalities</t>
  </si>
  <si>
    <t>R Thousand</t>
  </si>
  <si>
    <t>National Treasury (Vote 8)</t>
  </si>
  <si>
    <t>Local Government Restructuring Grant</t>
  </si>
  <si>
    <t>Local Government Financial Management Grant</t>
  </si>
  <si>
    <t>Neighbourhood Development Partnership (Schedule 6)</t>
  </si>
  <si>
    <t>Neighbourhood Development Partnership (Schedule 7)</t>
  </si>
  <si>
    <t>Provincial and Local Government (Vote 5)</t>
  </si>
  <si>
    <t>Municipal Systems Improvement Grant</t>
  </si>
  <si>
    <t>Disaster Relief Funds</t>
  </si>
  <si>
    <t>Internally Displaced People Management Grant</t>
  </si>
  <si>
    <t>Transport (Vote 33)</t>
  </si>
  <si>
    <t>Public Transport Infrastructure and Systems Grant</t>
  </si>
  <si>
    <t>Rural Transport Grant</t>
  </si>
  <si>
    <t>Public Works</t>
  </si>
  <si>
    <t>Expanded Public Works Programme Incentive Grant (Municipality)</t>
  </si>
  <si>
    <t>Minerals and Energy (Vote 30)</t>
  </si>
  <si>
    <t>Intergrated National Electrification Programme (Municipal) Grant</t>
  </si>
  <si>
    <t>National Electrification Programme (Allocation in-kind) Grant</t>
  </si>
  <si>
    <t>Backlogs in the Electrification of Clinics and Schools (Allocation in-kind)</t>
  </si>
  <si>
    <t>Electricity Demand Side Management (municipal) Grant</t>
  </si>
  <si>
    <t>Electricity Demand Side Management (Eskom) Grant</t>
  </si>
  <si>
    <t>Water Affairs and Forestry (Vote 34)</t>
  </si>
  <si>
    <t>Backlogs in Water and Sanitation at Clinics and Schools Grant</t>
  </si>
  <si>
    <t>Implementation of Water Services Projects</t>
  </si>
  <si>
    <t>Regional Bulk Infrastructure Grant</t>
  </si>
  <si>
    <t>Water Services Operating and Transfer Subsidy Grant (Schedule 6)</t>
  </si>
  <si>
    <t>Water Services Operating and Transfer Subsidy Grant (Schedule 7)</t>
  </si>
  <si>
    <t>Municipal Drought Relief Grant</t>
  </si>
  <si>
    <t>Sport and Recreation South Africa (Vote 19)</t>
  </si>
  <si>
    <t>2010 FIFA World Cup Host City Operating Grant</t>
  </si>
  <si>
    <t>2010 FIFA World Cup Stadiums Development Grant</t>
  </si>
  <si>
    <t>Sub-Total</t>
  </si>
  <si>
    <t>Municipal Infrastructure Grant</t>
  </si>
  <si>
    <t xml:space="preserve">Sub-Total </t>
  </si>
  <si>
    <t>Financial Management Grant</t>
  </si>
  <si>
    <t>Neighbourhood Development Partnership Programme(Technical)</t>
  </si>
  <si>
    <t>Total allocations in terms of the Division of Revenue Act (Part A)</t>
  </si>
  <si>
    <t>Year to Date</t>
  </si>
  <si>
    <t>Transfers by Provincial Departments to Municipalities( Agency services)</t>
  </si>
  <si>
    <t>Main budget</t>
  </si>
  <si>
    <t>Adjustment budget</t>
  </si>
  <si>
    <t>Total Available</t>
  </si>
  <si>
    <t>Approved 
Payment Schedule</t>
  </si>
  <si>
    <t>Transferred from Provincial Departments to municipalities</t>
  </si>
  <si>
    <t>Received by municipalities</t>
  </si>
  <si>
    <t>Actual expenditure for the second quarter ended 30 September 2009</t>
  </si>
  <si>
    <t>Actual expenditure for the second quarter ended 31 December 2009</t>
  </si>
  <si>
    <t>Actual expenditure for the third quarter ended 31 March 2009</t>
  </si>
  <si>
    <t>Actual expenditure for the fourth quarter ended 30 June 2009</t>
  </si>
  <si>
    <t xml:space="preserve">Actual expenditure to date as reported by Provincial department </t>
  </si>
  <si>
    <t xml:space="preserve">Exp as % of Allocation as reported by provincial department </t>
  </si>
  <si>
    <t xml:space="preserve">Q2 of 2008/09 to Q2 of 2009/10 as reported by provincial department 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</si>
  <si>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</si>
  <si>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</si>
  <si>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</si>
  <si>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</si>
  <si>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</si>
  <si>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</si>
  <si>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</si>
  <si>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</si>
  <si>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Service A</t>
  </si>
  <si>
    <t>Service B</t>
  </si>
  <si>
    <t>Health</t>
  </si>
  <si>
    <t>Social Development</t>
  </si>
  <si>
    <t>Public Works, Roads and Transport</t>
  </si>
  <si>
    <t>Agriculture</t>
  </si>
  <si>
    <t>Sports, Arts and Culture</t>
  </si>
  <si>
    <t>Sports, Recreation, Arts and Culture</t>
  </si>
  <si>
    <t>Housing and Local Government</t>
  </si>
  <si>
    <t>Office of the Premier</t>
  </si>
  <si>
    <t>Other Departments</t>
  </si>
  <si>
    <t xml:space="preserve"> Economic Development and Environmental Affairs</t>
  </si>
  <si>
    <t>District Municipality : Names of Conditional Grants received from the District municipality</t>
  </si>
  <si>
    <t>1.</t>
  </si>
  <si>
    <t>Unallocated funds e.g DBSA, ESKOM, and Neighbourhood Development Grant.</t>
  </si>
  <si>
    <t>2.</t>
  </si>
  <si>
    <t>Spending of these grants is done at National department level and therefore no reporting is required from municipalities.</t>
  </si>
  <si>
    <t>3.</t>
  </si>
  <si>
    <t>Sources: DoRA Monthly reports by the national transferring officer and Municipal sign-offs and electronic verification.</t>
  </si>
  <si>
    <t>4.</t>
  </si>
  <si>
    <t>All the figures are unaudited.</t>
  </si>
  <si>
    <t>5.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</si>
  <si>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</si>
  <si>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</si>
  <si>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I,                                                              certify:</t>
  </si>
  <si>
    <t>1.  Amounts set out by grant have been checked and verified where necessary; and</t>
  </si>
  <si>
    <t>2.  are in compliance with Section 32 of the Public Finance Management Act (Act no. 1 of 1999) and Section 71&amp; 74 of the Municipal Finance Management Act, 2003 (Act no. 56 of 2003).</t>
  </si>
  <si>
    <t>…………………………………………………………………………………………………………………</t>
  </si>
  <si>
    <r>
      <t>Actual expenditure as reported by national department as at 30 September 2009</t>
    </r>
    <r>
      <rPr>
        <b/>
        <vertAlign val="superscript"/>
        <sz val="8"/>
        <rFont val="Arial"/>
        <family val="2"/>
      </rPr>
      <t>3</t>
    </r>
  </si>
  <si>
    <r>
      <t>Actual expenditure by municipalities as at 30 September 2009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</si>
  <si>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December 2009</t>
    </r>
    <r>
      <rPr>
        <b/>
        <vertAlign val="superscript"/>
        <sz val="8"/>
        <rFont val="Arial"/>
        <family val="2"/>
      </rPr>
      <t>3</t>
    </r>
  </si>
  <si>
    <r>
      <t>Actual expenditure by municipalities as of 31 December 2009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</si>
  <si>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March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</si>
  <si>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31 March 2010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</si>
  <si>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30 June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</si>
  <si>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30 June 2010</t>
    </r>
    <r>
      <rPr>
        <b/>
        <vertAlign val="superscript"/>
        <sz val="8"/>
        <rFont val="Arial"/>
        <family val="2"/>
      </rPr>
      <t>3</t>
    </r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</si>
  <si>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</si>
  <si>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Ekurhuleni</t>
  </si>
  <si>
    <t>2TH QUARTER ENDED 30 December 2009</t>
  </si>
  <si>
    <t>Actual expenditure for the third quarter ended 31 March 2010</t>
  </si>
  <si>
    <t>Actual expenditure for the fourth quarter ended 30 June 2010</t>
  </si>
  <si>
    <t>Local Economic Development</t>
  </si>
  <si>
    <t>City of Johannesburg</t>
  </si>
  <si>
    <t>City of Tshwane</t>
  </si>
  <si>
    <t>eThekwini</t>
  </si>
  <si>
    <t>Year to date expenditure as at 31 December 2008 (2nd Quarter)</t>
  </si>
  <si>
    <t>Other Adjustments</t>
  </si>
  <si>
    <t xml:space="preserve">Exp as % of Allocation as reported by national department  </t>
  </si>
  <si>
    <t>Actual expenditure to date as reported by the provincial department</t>
  </si>
  <si>
    <t>Arts and Culture</t>
  </si>
  <si>
    <t>Sports and Recreation</t>
  </si>
  <si>
    <t>Human Settlement</t>
  </si>
  <si>
    <t>Local Government and Traditional Affairs</t>
  </si>
  <si>
    <t>Economic Development</t>
  </si>
  <si>
    <t>Provincial Treasury</t>
  </si>
  <si>
    <r>
      <t>Actual expenditure as reported by national department by 30 September 2009</t>
    </r>
    <r>
      <rPr>
        <b/>
        <vertAlign val="superscript"/>
        <sz val="8"/>
        <rFont val="Arial"/>
        <family val="2"/>
      </rPr>
      <t>3</t>
    </r>
  </si>
  <si>
    <r>
      <t>Actual expenditure by municipalities as of 30 September 2009</t>
    </r>
    <r>
      <rPr>
        <b/>
        <vertAlign val="superscript"/>
        <sz val="8"/>
        <rFont val="Arial"/>
        <family val="2"/>
      </rPr>
      <t>3</t>
    </r>
  </si>
  <si>
    <t>City of Cape Town</t>
  </si>
  <si>
    <t>2ND QUARTER ENDED 30 DECEMBER 2009</t>
  </si>
  <si>
    <t>% changes for the First Quarter</t>
  </si>
  <si>
    <t xml:space="preserve">Actual expenditure to date as reported by provincial department </t>
  </si>
  <si>
    <t>Actual expenditure for the second quarter ended 31 December 2008</t>
  </si>
  <si>
    <t>SUMMARY</t>
  </si>
  <si>
    <t>Actual expenditure to date as reported by municipalities</t>
  </si>
  <si>
    <t xml:space="preserve"> </t>
  </si>
  <si>
    <t>EC000</t>
  </si>
  <si>
    <t>GT000</t>
  </si>
  <si>
    <t>GT001</t>
  </si>
  <si>
    <t>GT002</t>
  </si>
  <si>
    <t>KZN000</t>
  </si>
  <si>
    <t>WC000</t>
  </si>
  <si>
    <t>SUMMARY OF SIX METRO'S</t>
  </si>
</sst>
</file>

<file path=xl/styles.xml><?xml version="1.0" encoding="utf-8"?>
<styleSheet xmlns="http://schemas.openxmlformats.org/spreadsheetml/2006/main">
  <numFmts count="5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.0"/>
    <numFmt numFmtId="185" formatCode="0.0%"/>
    <numFmt numFmtId="186" formatCode="_ * #,##0_ ;_ * \-#,##0_ ;_ * &quot; &quot;_ ;_ @_ "/>
    <numFmt numFmtId="187" formatCode="_ * #,##0.0_ ;_ * \-#,##0.0_ ;_ * &quot;-&quot;_ ;_ @_ "/>
    <numFmt numFmtId="188" formatCode="_ * #,##0.00_ ;_ * \-#,##0.00_ ;_ * &quot;-&quot;_ ;_ @_ "/>
    <numFmt numFmtId="189" formatCode="0.000"/>
    <numFmt numFmtId="190" formatCode="_ * #,##0.0_ ;_ * \-#,##0.0_ ;_ * &quot;-&quot;?_ ;_ @_ "/>
    <numFmt numFmtId="191" formatCode="_(* #,##0_);_(* \(#,##0\);_(* &quot;- &quot;?_);_(@_)"/>
    <numFmt numFmtId="192" formatCode="_(* #,##0_);_(* \(#,##0\);_(* &quot;-&quot;?_);_(@_)"/>
    <numFmt numFmtId="193" formatCode="#\ ###\ ##0_);\(#\ ###\ ##0\)"/>
    <numFmt numFmtId="194" formatCode="0.00000"/>
    <numFmt numFmtId="195" formatCode="0.0000"/>
    <numFmt numFmtId="196" formatCode="0.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;\(0.0%\);_(* &quot;–&quot;_)"/>
    <numFmt numFmtId="201" formatCode="0.0%;\(0.0%\);_(&quot;–&quot;_)"/>
    <numFmt numFmtId="202" formatCode="0.0%;\(0.0%\);_(* &quot;- &quot;?_);_(@_)"/>
    <numFmt numFmtId="203" formatCode="[$€-2]\ #,##0.00_);[Red]\([$€-2]\ #,##0.00\)"/>
    <numFmt numFmtId="204" formatCode="#\ ###\ ###,"/>
    <numFmt numFmtId="205" formatCode="_(* #,###_);_(* \(#,###,\);_(* &quot;-&quot;??_);_(@_)"/>
    <numFmt numFmtId="206" formatCode="0.000%"/>
    <numFmt numFmtId="207" formatCode="0.0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92" fontId="20" fillId="0" borderId="0" xfId="0" applyNumberFormat="1" applyFont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/>
      <protection/>
    </xf>
    <xf numFmtId="192" fontId="20" fillId="0" borderId="11" xfId="0" applyNumberFormat="1" applyFont="1" applyBorder="1" applyAlignment="1" applyProtection="1">
      <alignment/>
      <protection/>
    </xf>
    <xf numFmtId="192" fontId="20" fillId="0" borderId="0" xfId="0" applyNumberFormat="1" applyFont="1" applyAlignment="1" applyProtection="1">
      <alignment wrapText="1"/>
      <protection/>
    </xf>
    <xf numFmtId="1" fontId="22" fillId="0" borderId="12" xfId="0" applyNumberFormat="1" applyFont="1" applyBorder="1" applyAlignment="1" applyProtection="1">
      <alignment horizontal="centerContinuous" vertical="top" wrapText="1"/>
      <protection/>
    </xf>
    <xf numFmtId="0" fontId="22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Continuous" vertical="top" wrapText="1"/>
      <protection/>
    </xf>
    <xf numFmtId="0" fontId="22" fillId="0" borderId="0" xfId="0" applyFont="1" applyBorder="1" applyAlignment="1" applyProtection="1">
      <alignment/>
      <protection/>
    </xf>
    <xf numFmtId="192" fontId="20" fillId="0" borderId="0" xfId="0" applyNumberFormat="1" applyFont="1" applyBorder="1" applyAlignment="1" applyProtection="1">
      <alignment/>
      <protection/>
    </xf>
    <xf numFmtId="1" fontId="22" fillId="0" borderId="12" xfId="0" applyNumberFormat="1" applyFont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indent="1"/>
      <protection locked="0"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14" xfId="0" applyFont="1" applyBorder="1" applyAlignment="1" applyProtection="1">
      <alignment horizontal="centerContinuous" vertical="top"/>
      <protection/>
    </xf>
    <xf numFmtId="0" fontId="22" fillId="0" borderId="15" xfId="0" applyFont="1" applyBorder="1" applyAlignment="1" applyProtection="1">
      <alignment horizontal="centerContinuous" vertical="top"/>
      <protection/>
    </xf>
    <xf numFmtId="0" fontId="22" fillId="0" borderId="16" xfId="0" applyFont="1" applyBorder="1" applyAlignment="1" applyProtection="1">
      <alignment horizontal="centerContinuous" vertical="top"/>
      <protection/>
    </xf>
    <xf numFmtId="1" fontId="20" fillId="0" borderId="17" xfId="0" applyNumberFormat="1" applyFont="1" applyFill="1" applyBorder="1" applyAlignment="1" applyProtection="1">
      <alignment horizontal="center" vertical="top" wrapText="1"/>
      <protection/>
    </xf>
    <xf numFmtId="191" fontId="22" fillId="0" borderId="18" xfId="0" applyNumberFormat="1" applyFont="1" applyFill="1" applyBorder="1" applyAlignment="1" applyProtection="1">
      <alignment horizontal="left" vertical="top" wrapText="1"/>
      <protection/>
    </xf>
    <xf numFmtId="191" fontId="22" fillId="0" borderId="18" xfId="0" applyNumberFormat="1" applyFont="1" applyFill="1" applyBorder="1" applyAlignment="1" applyProtection="1">
      <alignment horizontal="center" vertical="top" wrapText="1"/>
      <protection/>
    </xf>
    <xf numFmtId="49" fontId="22" fillId="0" borderId="18" xfId="0" applyNumberFormat="1" applyFont="1" applyFill="1" applyBorder="1" applyAlignment="1" applyProtection="1">
      <alignment horizontal="center" vertical="top" wrapText="1"/>
      <protection/>
    </xf>
    <xf numFmtId="49" fontId="22" fillId="0" borderId="19" xfId="0" applyNumberFormat="1" applyFont="1" applyFill="1" applyBorder="1" applyAlignment="1" applyProtection="1">
      <alignment horizontal="center" vertical="top" wrapText="1"/>
      <protection/>
    </xf>
    <xf numFmtId="191" fontId="22" fillId="0" borderId="20" xfId="0" applyNumberFormat="1" applyFont="1" applyFill="1" applyBorder="1" applyAlignment="1" applyProtection="1">
      <alignment horizontal="center" vertical="top" wrapText="1"/>
      <protection/>
    </xf>
    <xf numFmtId="191" fontId="22" fillId="0" borderId="21" xfId="0" applyNumberFormat="1" applyFont="1" applyFill="1" applyBorder="1" applyAlignment="1" applyProtection="1">
      <alignment horizontal="center" vertical="top" wrapText="1"/>
      <protection/>
    </xf>
    <xf numFmtId="191" fontId="20" fillId="0" borderId="20" xfId="0" applyNumberFormat="1" applyFont="1" applyFill="1" applyBorder="1" applyAlignment="1" applyProtection="1">
      <alignment horizontal="center" vertical="top" wrapText="1"/>
      <protection/>
    </xf>
    <xf numFmtId="191" fontId="22" fillId="0" borderId="20" xfId="0" applyNumberFormat="1" applyFont="1" applyFill="1" applyBorder="1" applyAlignment="1" applyProtection="1" quotePrefix="1">
      <alignment horizontal="center" vertical="top" wrapText="1"/>
      <protection/>
    </xf>
    <xf numFmtId="191" fontId="20" fillId="0" borderId="20" xfId="0" applyNumberFormat="1" applyFont="1" applyFill="1" applyBorder="1" applyAlignment="1" applyProtection="1">
      <alignment horizontal="center" vertical="top"/>
      <protection/>
    </xf>
    <xf numFmtId="191" fontId="20" fillId="0" borderId="21" xfId="0" applyNumberFormat="1" applyFont="1" applyFill="1" applyBorder="1" applyAlignment="1" applyProtection="1">
      <alignment horizontal="center" vertical="top" wrapText="1"/>
      <protection/>
    </xf>
    <xf numFmtId="191" fontId="22" fillId="0" borderId="22" xfId="0" applyNumberFormat="1" applyFont="1" applyFill="1" applyBorder="1" applyAlignment="1" applyProtection="1">
      <alignment horizontal="left" vertical="top" wrapText="1"/>
      <protection/>
    </xf>
    <xf numFmtId="191" fontId="22" fillId="0" borderId="22" xfId="0" applyNumberFormat="1" applyFont="1" applyFill="1" applyBorder="1" applyAlignment="1" applyProtection="1">
      <alignment horizontal="center" vertical="top" wrapText="1"/>
      <protection/>
    </xf>
    <xf numFmtId="192" fontId="22" fillId="0" borderId="22" xfId="0" applyNumberFormat="1" applyFont="1" applyBorder="1" applyAlignment="1" applyProtection="1">
      <alignment horizontal="centerContinuous" vertical="justify"/>
      <protection/>
    </xf>
    <xf numFmtId="191" fontId="22" fillId="0" borderId="23" xfId="0" applyNumberFormat="1" applyFont="1" applyFill="1" applyBorder="1" applyAlignment="1" applyProtection="1">
      <alignment horizontal="center" vertical="top" wrapText="1"/>
      <protection/>
    </xf>
    <xf numFmtId="1" fontId="20" fillId="0" borderId="17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191" fontId="20" fillId="0" borderId="20" xfId="0" applyNumberFormat="1" applyFont="1" applyFill="1" applyBorder="1" applyAlignment="1" applyProtection="1">
      <alignment/>
      <protection/>
    </xf>
    <xf numFmtId="191" fontId="20" fillId="0" borderId="20" xfId="0" applyNumberFormat="1" applyFont="1" applyFill="1" applyBorder="1" applyAlignment="1" applyProtection="1">
      <alignment horizontal="center"/>
      <protection/>
    </xf>
    <xf numFmtId="191" fontId="20" fillId="0" borderId="21" xfId="0" applyNumberFormat="1" applyFont="1" applyFill="1" applyBorder="1" applyAlignment="1" applyProtection="1">
      <alignment/>
      <protection/>
    </xf>
    <xf numFmtId="192" fontId="22" fillId="0" borderId="0" xfId="0" applyNumberFormat="1" applyFont="1" applyBorder="1" applyAlignment="1" applyProtection="1">
      <alignment/>
      <protection/>
    </xf>
    <xf numFmtId="1" fontId="22" fillId="0" borderId="17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left"/>
      <protection/>
    </xf>
    <xf numFmtId="204" fontId="22" fillId="0" borderId="20" xfId="0" applyNumberFormat="1" applyFont="1" applyFill="1" applyBorder="1" applyAlignment="1" applyProtection="1">
      <alignment horizontal="right"/>
      <protection/>
    </xf>
    <xf numFmtId="204" fontId="22" fillId="0" borderId="21" xfId="0" applyNumberFormat="1" applyFont="1" applyFill="1" applyBorder="1" applyAlignment="1" applyProtection="1">
      <alignment horizontal="right"/>
      <protection/>
    </xf>
    <xf numFmtId="201" fontId="22" fillId="0" borderId="21" xfId="59" applyNumberFormat="1" applyFont="1" applyFill="1" applyBorder="1" applyAlignment="1" applyProtection="1">
      <alignment horizontal="right"/>
      <protection/>
    </xf>
    <xf numFmtId="201" fontId="22" fillId="0" borderId="24" xfId="59" applyNumberFormat="1" applyFont="1" applyFill="1" applyBorder="1" applyAlignment="1" applyProtection="1">
      <alignment horizontal="right"/>
      <protection/>
    </xf>
    <xf numFmtId="204" fontId="21" fillId="0" borderId="0" xfId="0" applyNumberFormat="1" applyFont="1" applyFill="1" applyBorder="1" applyAlignment="1" applyProtection="1">
      <alignment/>
      <protection/>
    </xf>
    <xf numFmtId="1" fontId="20" fillId="0" borderId="17" xfId="0" applyNumberFormat="1" applyFont="1" applyFill="1" applyBorder="1" applyAlignment="1" applyProtection="1">
      <alignment horizontal="left"/>
      <protection/>
    </xf>
    <xf numFmtId="0" fontId="20" fillId="0" borderId="20" xfId="0" applyNumberFormat="1" applyFont="1" applyFill="1" applyBorder="1" applyAlignment="1" applyProtection="1">
      <alignment horizontal="left" indent="1"/>
      <protection/>
    </xf>
    <xf numFmtId="204" fontId="20" fillId="0" borderId="20" xfId="0" applyNumberFormat="1" applyFont="1" applyFill="1" applyBorder="1" applyAlignment="1" applyProtection="1">
      <alignment horizontal="right"/>
      <protection/>
    </xf>
    <xf numFmtId="204" fontId="20" fillId="0" borderId="20" xfId="0" applyNumberFormat="1" applyFont="1" applyFill="1" applyBorder="1" applyAlignment="1" applyProtection="1">
      <alignment horizontal="right"/>
      <protection locked="0"/>
    </xf>
    <xf numFmtId="204" fontId="20" fillId="0" borderId="21" xfId="0" applyNumberFormat="1" applyFont="1" applyFill="1" applyBorder="1" applyAlignment="1" applyProtection="1">
      <alignment horizontal="right"/>
      <protection locked="0"/>
    </xf>
    <xf numFmtId="204" fontId="20" fillId="0" borderId="21" xfId="0" applyNumberFormat="1" applyFont="1" applyFill="1" applyBorder="1" applyAlignment="1" applyProtection="1">
      <alignment horizontal="right"/>
      <protection/>
    </xf>
    <xf numFmtId="204" fontId="22" fillId="20" borderId="20" xfId="0" applyNumberFormat="1" applyFont="1" applyFill="1" applyBorder="1" applyAlignment="1" applyProtection="1">
      <alignment horizontal="right"/>
      <protection/>
    </xf>
    <xf numFmtId="204" fontId="22" fillId="20" borderId="21" xfId="0" applyNumberFormat="1" applyFont="1" applyFill="1" applyBorder="1" applyAlignment="1" applyProtection="1">
      <alignment horizontal="right"/>
      <protection/>
    </xf>
    <xf numFmtId="201" fontId="22" fillId="20" borderId="21" xfId="59" applyNumberFormat="1" applyFont="1" applyFill="1" applyBorder="1" applyAlignment="1" applyProtection="1">
      <alignment horizontal="right"/>
      <protection/>
    </xf>
    <xf numFmtId="192" fontId="22" fillId="0" borderId="0" xfId="0" applyNumberFormat="1" applyFont="1" applyAlignment="1" applyProtection="1">
      <alignment/>
      <protection/>
    </xf>
    <xf numFmtId="1" fontId="22" fillId="0" borderId="17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 applyProtection="1">
      <alignment/>
      <protection/>
    </xf>
    <xf numFmtId="204" fontId="24" fillId="0" borderId="0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left" indent="1"/>
      <protection/>
    </xf>
    <xf numFmtId="204" fontId="22" fillId="0" borderId="25" xfId="0" applyNumberFormat="1" applyFont="1" applyFill="1" applyBorder="1" applyAlignment="1" applyProtection="1">
      <alignment horizontal="right"/>
      <protection/>
    </xf>
    <xf numFmtId="204" fontId="22" fillId="0" borderId="14" xfId="0" applyNumberFormat="1" applyFont="1" applyFill="1" applyBorder="1" applyAlignment="1" applyProtection="1">
      <alignment horizontal="right"/>
      <protection/>
    </xf>
    <xf numFmtId="201" fontId="22" fillId="0" borderId="14" xfId="59" applyNumberFormat="1" applyFont="1" applyFill="1" applyBorder="1" applyAlignment="1" applyProtection="1">
      <alignment horizontal="right"/>
      <protection/>
    </xf>
    <xf numFmtId="201" fontId="22" fillId="0" borderId="25" xfId="59" applyNumberFormat="1" applyFont="1" applyFill="1" applyBorder="1" applyAlignment="1" applyProtection="1">
      <alignment horizontal="right"/>
      <protection/>
    </xf>
    <xf numFmtId="204" fontId="22" fillId="0" borderId="26" xfId="0" applyNumberFormat="1" applyFont="1" applyFill="1" applyBorder="1" applyAlignment="1" applyProtection="1">
      <alignment horizontal="right"/>
      <protection/>
    </xf>
    <xf numFmtId="204" fontId="22" fillId="0" borderId="0" xfId="0" applyNumberFormat="1" applyFont="1" applyFill="1" applyBorder="1" applyAlignment="1" applyProtection="1">
      <alignment horizontal="right"/>
      <protection/>
    </xf>
    <xf numFmtId="204" fontId="22" fillId="0" borderId="27" xfId="0" applyNumberFormat="1" applyFont="1" applyFill="1" applyBorder="1" applyAlignment="1" applyProtection="1">
      <alignment horizontal="right"/>
      <protection/>
    </xf>
    <xf numFmtId="204" fontId="22" fillId="0" borderId="22" xfId="0" applyNumberFormat="1" applyFont="1" applyFill="1" applyBorder="1" applyAlignment="1" applyProtection="1">
      <alignment horizontal="right"/>
      <protection/>
    </xf>
    <xf numFmtId="1" fontId="20" fillId="0" borderId="28" xfId="0" applyNumberFormat="1" applyFont="1" applyFill="1" applyBorder="1" applyAlignment="1" applyProtection="1">
      <alignment horizontal="left"/>
      <protection/>
    </xf>
    <xf numFmtId="0" fontId="22" fillId="0" borderId="29" xfId="0" applyNumberFormat="1" applyFont="1" applyFill="1" applyBorder="1" applyAlignment="1" applyProtection="1">
      <alignment horizontal="left" indent="1"/>
      <protection/>
    </xf>
    <xf numFmtId="204" fontId="22" fillId="0" borderId="29" xfId="0" applyNumberFormat="1" applyFont="1" applyFill="1" applyBorder="1" applyAlignment="1" applyProtection="1">
      <alignment horizontal="right"/>
      <protection/>
    </xf>
    <xf numFmtId="201" fontId="22" fillId="0" borderId="30" xfId="59" applyNumberFormat="1" applyFont="1" applyFill="1" applyBorder="1" applyAlignment="1" applyProtection="1">
      <alignment horizontal="right"/>
      <protection/>
    </xf>
    <xf numFmtId="201" fontId="22" fillId="0" borderId="29" xfId="59" applyNumberFormat="1" applyFont="1" applyFill="1" applyBorder="1" applyAlignment="1" applyProtection="1">
      <alignment horizontal="right"/>
      <protection/>
    </xf>
    <xf numFmtId="1" fontId="20" fillId="0" borderId="31" xfId="0" applyNumberFormat="1" applyFont="1" applyFill="1" applyBorder="1" applyAlignment="1" applyProtection="1">
      <alignment horizontal="left"/>
      <protection/>
    </xf>
    <xf numFmtId="0" fontId="22" fillId="20" borderId="32" xfId="0" applyNumberFormat="1" applyFont="1" applyFill="1" applyBorder="1" applyAlignment="1" applyProtection="1">
      <alignment horizontal="left" indent="1"/>
      <protection/>
    </xf>
    <xf numFmtId="204" fontId="22" fillId="20" borderId="33" xfId="0" applyNumberFormat="1" applyFont="1" applyFill="1" applyBorder="1" applyAlignment="1" applyProtection="1">
      <alignment horizontal="right"/>
      <protection/>
    </xf>
    <xf numFmtId="204" fontId="22" fillId="20" borderId="34" xfId="0" applyNumberFormat="1" applyFont="1" applyFill="1" applyBorder="1" applyAlignment="1" applyProtection="1">
      <alignment horizontal="right"/>
      <protection/>
    </xf>
    <xf numFmtId="204" fontId="22" fillId="20" borderId="35" xfId="0" applyNumberFormat="1" applyFont="1" applyFill="1" applyBorder="1" applyAlignment="1" applyProtection="1">
      <alignment horizontal="right"/>
      <protection/>
    </xf>
    <xf numFmtId="204" fontId="20" fillId="0" borderId="13" xfId="0" applyNumberFormat="1" applyFont="1" applyFill="1" applyBorder="1" applyAlignment="1" applyProtection="1">
      <alignment horizontal="right"/>
      <protection/>
    </xf>
    <xf numFmtId="204" fontId="20" fillId="0" borderId="36" xfId="0" applyNumberFormat="1" applyFont="1" applyFill="1" applyBorder="1" applyAlignment="1" applyProtection="1">
      <alignment horizontal="right"/>
      <protection/>
    </xf>
    <xf numFmtId="204" fontId="22" fillId="0" borderId="14" xfId="0" applyNumberFormat="1" applyFont="1" applyFill="1" applyBorder="1" applyAlignment="1" applyProtection="1">
      <alignment horizontal="centerContinuous"/>
      <protection/>
    </xf>
    <xf numFmtId="204" fontId="22" fillId="0" borderId="25" xfId="0" applyNumberFormat="1" applyFont="1" applyFill="1" applyBorder="1" applyAlignment="1" applyProtection="1">
      <alignment horizontal="centerContinuous"/>
      <protection/>
    </xf>
    <xf numFmtId="0" fontId="22" fillId="0" borderId="16" xfId="0" applyFont="1" applyBorder="1" applyAlignment="1">
      <alignment horizontal="centerContinuous" vertical="top"/>
    </xf>
    <xf numFmtId="204" fontId="22" fillId="0" borderId="18" xfId="0" applyNumberFormat="1" applyFont="1" applyFill="1" applyBorder="1" applyAlignment="1" applyProtection="1">
      <alignment horizontal="center" vertical="top" wrapText="1"/>
      <protection/>
    </xf>
    <xf numFmtId="49" fontId="22" fillId="0" borderId="18" xfId="0" applyNumberFormat="1" applyFont="1" applyBorder="1" applyAlignment="1">
      <alignment horizontal="center" vertical="top" wrapText="1"/>
    </xf>
    <xf numFmtId="1" fontId="22" fillId="0" borderId="21" xfId="0" applyNumberFormat="1" applyFont="1" applyBorder="1" applyAlignment="1">
      <alignment horizontal="center" vertical="top" wrapText="1"/>
    </xf>
    <xf numFmtId="191" fontId="22" fillId="0" borderId="21" xfId="0" applyNumberFormat="1" applyFont="1" applyBorder="1" applyAlignment="1">
      <alignment horizontal="center" vertical="top" wrapText="1"/>
    </xf>
    <xf numFmtId="204" fontId="22" fillId="0" borderId="20" xfId="0" applyNumberFormat="1" applyFont="1" applyFill="1" applyBorder="1" applyAlignment="1" applyProtection="1">
      <alignment horizontal="center" vertical="top" wrapText="1"/>
      <protection/>
    </xf>
    <xf numFmtId="204" fontId="22" fillId="0" borderId="21" xfId="0" applyNumberFormat="1" applyFont="1" applyFill="1" applyBorder="1" applyAlignment="1" applyProtection="1">
      <alignment horizontal="center" vertical="top" wrapText="1"/>
      <protection/>
    </xf>
    <xf numFmtId="204" fontId="22" fillId="0" borderId="36" xfId="0" applyNumberFormat="1" applyFont="1" applyFill="1" applyBorder="1" applyAlignment="1" applyProtection="1">
      <alignment horizontal="center" vertical="top" wrapText="1"/>
      <protection/>
    </xf>
    <xf numFmtId="204" fontId="20" fillId="0" borderId="36" xfId="0" applyNumberFormat="1" applyFont="1" applyFill="1" applyBorder="1" applyAlignment="1" applyProtection="1">
      <alignment horizontal="center" vertical="top" wrapText="1"/>
      <protection/>
    </xf>
    <xf numFmtId="204" fontId="20" fillId="0" borderId="20" xfId="0" applyNumberFormat="1" applyFont="1" applyFill="1" applyBorder="1" applyAlignment="1" applyProtection="1">
      <alignment horizontal="center" vertical="top" wrapText="1"/>
      <protection/>
    </xf>
    <xf numFmtId="204" fontId="20" fillId="0" borderId="20" xfId="0" applyNumberFormat="1" applyFont="1" applyFill="1" applyBorder="1" applyAlignment="1" applyProtection="1">
      <alignment horizontal="center" vertical="top"/>
      <protection/>
    </xf>
    <xf numFmtId="204" fontId="20" fillId="0" borderId="21" xfId="0" applyNumberFormat="1" applyFont="1" applyFill="1" applyBorder="1" applyAlignment="1" applyProtection="1">
      <alignment horizontal="center" vertical="top" wrapText="1"/>
      <protection/>
    </xf>
    <xf numFmtId="204" fontId="22" fillId="0" borderId="22" xfId="0" applyNumberFormat="1" applyFont="1" applyFill="1" applyBorder="1" applyAlignment="1" applyProtection="1">
      <alignment horizontal="center" vertical="top" wrapText="1"/>
      <protection/>
    </xf>
    <xf numFmtId="204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37" xfId="0" applyNumberFormat="1" applyFont="1" applyFill="1" applyBorder="1" applyAlignment="1" applyProtection="1">
      <alignment horizontal="left"/>
      <protection/>
    </xf>
    <xf numFmtId="204" fontId="22" fillId="0" borderId="37" xfId="0" applyNumberFormat="1" applyFont="1" applyFill="1" applyBorder="1" applyAlignment="1" applyProtection="1">
      <alignment horizontal="right"/>
      <protection/>
    </xf>
    <xf numFmtId="204" fontId="22" fillId="0" borderId="38" xfId="0" applyNumberFormat="1" applyFont="1" applyFill="1" applyBorder="1" applyAlignment="1" applyProtection="1">
      <alignment horizontal="right"/>
      <protection/>
    </xf>
    <xf numFmtId="0" fontId="22" fillId="0" borderId="39" xfId="0" applyNumberFormat="1" applyFont="1" applyFill="1" applyBorder="1" applyAlignment="1" applyProtection="1">
      <alignment horizontal="left"/>
      <protection/>
    </xf>
    <xf numFmtId="204" fontId="22" fillId="0" borderId="39" xfId="0" applyNumberFormat="1" applyFont="1" applyFill="1" applyBorder="1" applyAlignment="1" applyProtection="1">
      <alignment horizontal="right"/>
      <protection/>
    </xf>
    <xf numFmtId="204" fontId="22" fillId="0" borderId="40" xfId="0" applyNumberFormat="1" applyFont="1" applyFill="1" applyBorder="1" applyAlignment="1" applyProtection="1">
      <alignment horizontal="right"/>
      <protection/>
    </xf>
    <xf numFmtId="0" fontId="22" fillId="0" borderId="41" xfId="0" applyNumberFormat="1" applyFont="1" applyFill="1" applyBorder="1" applyAlignment="1" applyProtection="1">
      <alignment horizontal="left"/>
      <protection/>
    </xf>
    <xf numFmtId="204" fontId="22" fillId="0" borderId="41" xfId="0" applyNumberFormat="1" applyFont="1" applyFill="1" applyBorder="1" applyAlignment="1" applyProtection="1">
      <alignment horizontal="right"/>
      <protection/>
    </xf>
    <xf numFmtId="204" fontId="22" fillId="0" borderId="18" xfId="0" applyNumberFormat="1" applyFont="1" applyFill="1" applyBorder="1" applyAlignment="1" applyProtection="1">
      <alignment horizontal="right"/>
      <protection/>
    </xf>
    <xf numFmtId="10" fontId="22" fillId="0" borderId="21" xfId="59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/>
    </xf>
    <xf numFmtId="0" fontId="20" fillId="24" borderId="21" xfId="0" applyNumberFormat="1" applyFont="1" applyFill="1" applyBorder="1" applyAlignment="1" applyProtection="1">
      <alignment horizontal="left" indent="2"/>
      <protection locked="0"/>
    </xf>
    <xf numFmtId="204" fontId="20" fillId="24" borderId="20" xfId="0" applyNumberFormat="1" applyFont="1" applyFill="1" applyBorder="1" applyAlignment="1" applyProtection="1">
      <alignment horizontal="right"/>
      <protection locked="0"/>
    </xf>
    <xf numFmtId="204" fontId="20" fillId="24" borderId="21" xfId="0" applyNumberFormat="1" applyFont="1" applyFill="1" applyBorder="1" applyAlignment="1" applyProtection="1">
      <alignment horizontal="right"/>
      <protection locked="0"/>
    </xf>
    <xf numFmtId="0" fontId="20" fillId="24" borderId="0" xfId="0" applyNumberFormat="1" applyFont="1" applyFill="1" applyBorder="1" applyAlignment="1" applyProtection="1">
      <alignment horizontal="left" indent="2"/>
      <protection locked="0"/>
    </xf>
    <xf numFmtId="0" fontId="22" fillId="24" borderId="0" xfId="0" applyNumberFormat="1" applyFont="1" applyFill="1" applyBorder="1" applyAlignment="1" applyProtection="1">
      <alignment horizontal="left" indent="1"/>
      <protection locked="0"/>
    </xf>
    <xf numFmtId="192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0" fillId="24" borderId="20" xfId="0" applyNumberFormat="1" applyFont="1" applyFill="1" applyBorder="1" applyAlignment="1" applyProtection="1">
      <alignment horizontal="left" indent="1"/>
      <protection/>
    </xf>
    <xf numFmtId="204" fontId="20" fillId="24" borderId="20" xfId="0" applyNumberFormat="1" applyFont="1" applyFill="1" applyBorder="1" applyAlignment="1" applyProtection="1">
      <alignment horizontal="right"/>
      <protection/>
    </xf>
    <xf numFmtId="204" fontId="20" fillId="24" borderId="21" xfId="0" applyNumberFormat="1" applyFont="1" applyFill="1" applyBorder="1" applyAlignment="1" applyProtection="1">
      <alignment horizontal="right"/>
      <protection/>
    </xf>
    <xf numFmtId="0" fontId="22" fillId="0" borderId="25" xfId="0" applyNumberFormat="1" applyFont="1" applyFill="1" applyBorder="1" applyAlignment="1" applyProtection="1">
      <alignment horizontal="centerContinuous" vertical="justify"/>
      <protection/>
    </xf>
    <xf numFmtId="0" fontId="22" fillId="24" borderId="20" xfId="0" applyNumberFormat="1" applyFont="1" applyFill="1" applyBorder="1" applyAlignment="1" applyProtection="1">
      <alignment horizontal="left" indent="1"/>
      <protection locked="0"/>
    </xf>
    <xf numFmtId="1" fontId="22" fillId="0" borderId="12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204" fontId="22" fillId="0" borderId="23" xfId="0" applyNumberFormat="1" applyFont="1" applyFill="1" applyBorder="1" applyAlignment="1" applyProtection="1">
      <alignment/>
      <protection/>
    </xf>
    <xf numFmtId="204" fontId="22" fillId="0" borderId="22" xfId="0" applyNumberFormat="1" applyFont="1" applyFill="1" applyBorder="1" applyAlignment="1" applyProtection="1">
      <alignment/>
      <protection/>
    </xf>
    <xf numFmtId="0" fontId="22" fillId="0" borderId="14" xfId="0" applyNumberFormat="1" applyFont="1" applyFill="1" applyBorder="1" applyAlignment="1" applyProtection="1">
      <alignment/>
      <protection/>
    </xf>
    <xf numFmtId="204" fontId="22" fillId="0" borderId="14" xfId="0" applyNumberFormat="1" applyFont="1" applyFill="1" applyBorder="1" applyAlignment="1" applyProtection="1">
      <alignment/>
      <protection/>
    </xf>
    <xf numFmtId="1" fontId="20" fillId="0" borderId="42" xfId="0" applyNumberFormat="1" applyFont="1" applyBorder="1" applyAlignment="1" applyProtection="1">
      <alignment/>
      <protection/>
    </xf>
    <xf numFmtId="192" fontId="20" fillId="0" borderId="43" xfId="0" applyNumberFormat="1" applyFont="1" applyBorder="1" applyAlignment="1" applyProtection="1">
      <alignment/>
      <protection/>
    </xf>
    <xf numFmtId="192" fontId="20" fillId="0" borderId="43" xfId="0" applyNumberFormat="1" applyFont="1" applyFill="1" applyBorder="1" applyAlignment="1" applyProtection="1">
      <alignment/>
      <protection/>
    </xf>
    <xf numFmtId="192" fontId="20" fillId="0" borderId="44" xfId="0" applyNumberFormat="1" applyFont="1" applyFill="1" applyBorder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0" fillId="0" borderId="0" xfId="0" applyNumberFormat="1" applyFont="1" applyFill="1" applyAlignment="1" applyProtection="1">
      <alignment/>
      <protection/>
    </xf>
    <xf numFmtId="192" fontId="20" fillId="0" borderId="0" xfId="0" applyNumberFormat="1" applyFont="1" applyFill="1" applyAlignment="1" applyProtection="1">
      <alignment/>
      <protection/>
    </xf>
    <xf numFmtId="192" fontId="26" fillId="0" borderId="0" xfId="0" applyNumberFormat="1" applyFont="1" applyAlignment="1" applyProtection="1">
      <alignment/>
      <protection/>
    </xf>
    <xf numFmtId="1" fontId="26" fillId="0" borderId="0" xfId="0" applyNumberFormat="1" applyFont="1" applyFill="1" applyAlignment="1">
      <alignment/>
    </xf>
    <xf numFmtId="192" fontId="26" fillId="0" borderId="0" xfId="0" applyNumberFormat="1" applyFont="1" applyFill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/>
    </xf>
    <xf numFmtId="1" fontId="26" fillId="0" borderId="0" xfId="0" applyNumberFormat="1" applyFont="1" applyAlignment="1">
      <alignment horizontal="left" indent="1"/>
    </xf>
    <xf numFmtId="1" fontId="26" fillId="0" borderId="0" xfId="0" applyNumberFormat="1" applyFont="1" applyAlignment="1" applyProtection="1">
      <alignment/>
      <protection/>
    </xf>
    <xf numFmtId="1" fontId="26" fillId="0" borderId="0" xfId="0" applyNumberFormat="1" applyFont="1" applyAlignment="1">
      <alignment/>
    </xf>
    <xf numFmtId="191" fontId="21" fillId="0" borderId="0" xfId="0" applyNumberFormat="1" applyFont="1" applyFill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Continuous" vertical="top" wrapText="1"/>
      <protection/>
    </xf>
    <xf numFmtId="185" fontId="22" fillId="0" borderId="25" xfId="59" applyNumberFormat="1" applyFont="1" applyFill="1" applyBorder="1" applyAlignment="1" applyProtection="1">
      <alignment horizontal="right"/>
      <protection/>
    </xf>
    <xf numFmtId="185" fontId="22" fillId="0" borderId="20" xfId="59" applyNumberFormat="1" applyFont="1" applyFill="1" applyBorder="1" applyAlignment="1" applyProtection="1">
      <alignment horizontal="right"/>
      <protection/>
    </xf>
    <xf numFmtId="201" fontId="22" fillId="0" borderId="20" xfId="59" applyNumberFormat="1" applyFont="1" applyFill="1" applyBorder="1" applyAlignment="1" applyProtection="1">
      <alignment horizontal="right"/>
      <protection/>
    </xf>
    <xf numFmtId="201" fontId="22" fillId="0" borderId="22" xfId="59" applyNumberFormat="1" applyFont="1" applyFill="1" applyBorder="1" applyAlignment="1" applyProtection="1">
      <alignment horizontal="right"/>
      <protection/>
    </xf>
    <xf numFmtId="204" fontId="22" fillId="0" borderId="23" xfId="0" applyNumberFormat="1" applyFont="1" applyFill="1" applyBorder="1" applyAlignment="1" applyProtection="1">
      <alignment horizontal="right"/>
      <protection/>
    </xf>
    <xf numFmtId="185" fontId="22" fillId="0" borderId="29" xfId="59" applyNumberFormat="1" applyFont="1" applyFill="1" applyBorder="1" applyAlignment="1" applyProtection="1">
      <alignment horizontal="right"/>
      <protection/>
    </xf>
    <xf numFmtId="204" fontId="22" fillId="0" borderId="30" xfId="0" applyNumberFormat="1" applyFont="1" applyFill="1" applyBorder="1" applyAlignment="1" applyProtection="1">
      <alignment horizontal="right"/>
      <protection/>
    </xf>
    <xf numFmtId="204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>
      <alignment/>
    </xf>
    <xf numFmtId="185" fontId="22" fillId="0" borderId="45" xfId="59" applyNumberFormat="1" applyFont="1" applyFill="1" applyBorder="1" applyAlignment="1" applyProtection="1">
      <alignment horizontal="right"/>
      <protection/>
    </xf>
    <xf numFmtId="204" fontId="22" fillId="0" borderId="45" xfId="0" applyNumberFormat="1" applyFont="1" applyFill="1" applyBorder="1" applyAlignment="1" applyProtection="1">
      <alignment horizontal="right"/>
      <protection/>
    </xf>
    <xf numFmtId="204" fontId="22" fillId="0" borderId="46" xfId="0" applyNumberFormat="1" applyFont="1" applyFill="1" applyBorder="1" applyAlignment="1" applyProtection="1">
      <alignment horizontal="right"/>
      <protection/>
    </xf>
    <xf numFmtId="204" fontId="22" fillId="0" borderId="19" xfId="0" applyNumberFormat="1" applyFont="1" applyFill="1" applyBorder="1" applyAlignment="1" applyProtection="1">
      <alignment horizontal="right"/>
      <protection/>
    </xf>
    <xf numFmtId="192" fontId="20" fillId="0" borderId="47" xfId="0" applyNumberFormat="1" applyFont="1" applyFill="1" applyBorder="1" applyAlignment="1" applyProtection="1">
      <alignment/>
      <protection/>
    </xf>
    <xf numFmtId="1" fontId="20" fillId="0" borderId="11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 horizontal="centerContinuous" vertical="top" wrapText="1"/>
      <protection/>
    </xf>
    <xf numFmtId="1" fontId="20" fillId="0" borderId="13" xfId="0" applyNumberFormat="1" applyFont="1" applyBorder="1" applyAlignment="1" applyProtection="1">
      <alignment/>
      <protection/>
    </xf>
    <xf numFmtId="1" fontId="22" fillId="0" borderId="21" xfId="0" applyNumberFormat="1" applyFont="1" applyFill="1" applyBorder="1" applyAlignment="1" applyProtection="1">
      <alignment horizontal="center" vertical="top" wrapText="1"/>
      <protection/>
    </xf>
    <xf numFmtId="1" fontId="22" fillId="0" borderId="23" xfId="0" applyNumberFormat="1" applyFont="1" applyFill="1" applyBorder="1" applyAlignment="1" applyProtection="1">
      <alignment horizontal="center" vertical="top" wrapText="1"/>
      <protection/>
    </xf>
    <xf numFmtId="201" fontId="22" fillId="0" borderId="18" xfId="59" applyNumberFormat="1" applyFont="1" applyFill="1" applyBorder="1" applyAlignment="1" applyProtection="1">
      <alignment horizontal="right"/>
      <protection/>
    </xf>
    <xf numFmtId="201" fontId="22" fillId="0" borderId="19" xfId="59" applyNumberFormat="1" applyFont="1" applyFill="1" applyBorder="1" applyAlignment="1" applyProtection="1">
      <alignment horizontal="right"/>
      <protection/>
    </xf>
    <xf numFmtId="1" fontId="22" fillId="20" borderId="34" xfId="0" applyNumberFormat="1" applyFont="1" applyFill="1" applyBorder="1" applyAlignment="1" applyProtection="1">
      <alignment horizontal="right"/>
      <protection/>
    </xf>
    <xf numFmtId="204" fontId="20" fillId="0" borderId="0" xfId="0" applyNumberFormat="1" applyFont="1" applyFill="1" applyBorder="1" applyAlignment="1" applyProtection="1">
      <alignment horizontal="right"/>
      <protection/>
    </xf>
    <xf numFmtId="204" fontId="22" fillId="0" borderId="0" xfId="0" applyNumberFormat="1" applyFont="1" applyFill="1" applyBorder="1" applyAlignment="1" applyProtection="1">
      <alignment horizontal="center" vertical="top" wrapText="1"/>
      <protection/>
    </xf>
    <xf numFmtId="1" fontId="20" fillId="0" borderId="21" xfId="0" applyNumberFormat="1" applyFont="1" applyFill="1" applyBorder="1" applyAlignment="1" applyProtection="1">
      <alignment horizontal="center" vertical="top" wrapText="1"/>
      <protection/>
    </xf>
    <xf numFmtId="1" fontId="22" fillId="0" borderId="38" xfId="0" applyNumberFormat="1" applyFont="1" applyFill="1" applyBorder="1" applyAlignment="1" applyProtection="1">
      <alignment horizontal="right"/>
      <protection/>
    </xf>
    <xf numFmtId="1" fontId="22" fillId="0" borderId="40" xfId="0" applyNumberFormat="1" applyFont="1" applyFill="1" applyBorder="1" applyAlignment="1" applyProtection="1">
      <alignment horizontal="right"/>
      <protection/>
    </xf>
    <xf numFmtId="1" fontId="22" fillId="0" borderId="21" xfId="0" applyNumberFormat="1" applyFont="1" applyFill="1" applyBorder="1" applyAlignment="1" applyProtection="1">
      <alignment horizontal="right"/>
      <protection/>
    </xf>
    <xf numFmtId="1" fontId="20" fillId="0" borderId="43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Alignment="1" applyProtection="1">
      <alignment/>
      <protection/>
    </xf>
    <xf numFmtId="1" fontId="20" fillId="0" borderId="0" xfId="0" applyNumberFormat="1" applyFont="1" applyAlignment="1">
      <alignment/>
    </xf>
    <xf numFmtId="0" fontId="26" fillId="0" borderId="0" xfId="0" applyFont="1" applyAlignment="1">
      <alignment/>
    </xf>
    <xf numFmtId="1" fontId="27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" fontId="21" fillId="0" borderId="0" xfId="0" applyNumberFormat="1" applyFont="1" applyFill="1" applyBorder="1" applyAlignment="1" applyProtection="1">
      <alignment/>
      <protection/>
    </xf>
    <xf numFmtId="201" fontId="20" fillId="0" borderId="21" xfId="59" applyNumberFormat="1" applyFont="1" applyFill="1" applyBorder="1" applyAlignment="1" applyProtection="1">
      <alignment horizontal="right"/>
      <protection/>
    </xf>
    <xf numFmtId="201" fontId="22" fillId="20" borderId="20" xfId="59" applyNumberFormat="1" applyFont="1" applyFill="1" applyBorder="1" applyAlignment="1" applyProtection="1">
      <alignment horizontal="right"/>
      <protection/>
    </xf>
    <xf numFmtId="201" fontId="22" fillId="0" borderId="0" xfId="59" applyNumberFormat="1" applyFont="1" applyFill="1" applyBorder="1" applyAlignment="1" applyProtection="1">
      <alignment horizontal="right"/>
      <protection/>
    </xf>
    <xf numFmtId="201" fontId="22" fillId="20" borderId="0" xfId="59" applyNumberFormat="1" applyFont="1" applyFill="1" applyBorder="1" applyAlignment="1" applyProtection="1">
      <alignment horizontal="right"/>
      <protection/>
    </xf>
    <xf numFmtId="204" fontId="22" fillId="0" borderId="36" xfId="0" applyNumberFormat="1" applyFont="1" applyFill="1" applyBorder="1" applyAlignment="1" applyProtection="1">
      <alignment horizontal="right"/>
      <protection/>
    </xf>
    <xf numFmtId="204" fontId="22" fillId="20" borderId="0" xfId="0" applyNumberFormat="1" applyFont="1" applyFill="1" applyBorder="1" applyAlignment="1" applyProtection="1">
      <alignment horizontal="right"/>
      <protection/>
    </xf>
    <xf numFmtId="204" fontId="22" fillId="0" borderId="16" xfId="0" applyNumberFormat="1" applyFont="1" applyFill="1" applyBorder="1" applyAlignment="1" applyProtection="1">
      <alignment horizontal="right"/>
      <protection/>
    </xf>
    <xf numFmtId="204" fontId="22" fillId="20" borderId="36" xfId="0" applyNumberFormat="1" applyFont="1" applyFill="1" applyBorder="1" applyAlignment="1" applyProtection="1">
      <alignment horizontal="right"/>
      <protection/>
    </xf>
    <xf numFmtId="204" fontId="20" fillId="24" borderId="36" xfId="0" applyNumberFormat="1" applyFont="1" applyFill="1" applyBorder="1" applyAlignment="1" applyProtection="1">
      <alignment horizontal="right"/>
      <protection locked="0"/>
    </xf>
    <xf numFmtId="204" fontId="20" fillId="0" borderId="18" xfId="0" applyNumberFormat="1" applyFont="1" applyFill="1" applyBorder="1" applyAlignment="1" applyProtection="1">
      <alignment horizontal="right"/>
      <protection/>
    </xf>
    <xf numFmtId="204" fontId="20" fillId="0" borderId="41" xfId="0" applyNumberFormat="1" applyFont="1" applyFill="1" applyBorder="1" applyAlignment="1" applyProtection="1">
      <alignment horizontal="right"/>
      <protection/>
    </xf>
    <xf numFmtId="204" fontId="20" fillId="0" borderId="22" xfId="0" applyNumberFormat="1" applyFont="1" applyFill="1" applyBorder="1" applyAlignment="1" applyProtection="1">
      <alignment horizontal="right"/>
      <protection/>
    </xf>
    <xf numFmtId="204" fontId="20" fillId="0" borderId="25" xfId="0" applyNumberFormat="1" applyFont="1" applyFill="1" applyBorder="1" applyAlignment="1" applyProtection="1">
      <alignment horizontal="right"/>
      <protection/>
    </xf>
    <xf numFmtId="10" fontId="20" fillId="0" borderId="21" xfId="59" applyNumberFormat="1" applyFont="1" applyFill="1" applyBorder="1" applyAlignment="1" applyProtection="1">
      <alignment horizontal="right"/>
      <protection/>
    </xf>
    <xf numFmtId="0" fontId="20" fillId="0" borderId="19" xfId="0" applyNumberFormat="1" applyFont="1" applyFill="1" applyBorder="1" applyAlignment="1" applyProtection="1">
      <alignment horizontal="left" indent="1"/>
      <protection/>
    </xf>
    <xf numFmtId="0" fontId="20" fillId="24" borderId="0" xfId="0" applyNumberFormat="1" applyFont="1" applyFill="1" applyBorder="1" applyAlignment="1" applyProtection="1">
      <alignment horizontal="left" indent="1"/>
      <protection locked="0"/>
    </xf>
    <xf numFmtId="0" fontId="20" fillId="0" borderId="21" xfId="0" applyNumberFormat="1" applyFont="1" applyFill="1" applyBorder="1" applyAlignment="1" applyProtection="1">
      <alignment horizontal="left" indent="1"/>
      <protection/>
    </xf>
    <xf numFmtId="0" fontId="20" fillId="0" borderId="18" xfId="0" applyNumberFormat="1" applyFont="1" applyFill="1" applyBorder="1" applyAlignment="1" applyProtection="1">
      <alignment horizontal="left" indent="1"/>
      <protection/>
    </xf>
    <xf numFmtId="204" fontId="20" fillId="0" borderId="19" xfId="0" applyNumberFormat="1" applyFont="1" applyFill="1" applyBorder="1" applyAlignment="1" applyProtection="1">
      <alignment horizontal="right"/>
      <protection/>
    </xf>
    <xf numFmtId="0" fontId="20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21" xfId="0" applyFont="1" applyBorder="1" applyAlignment="1" applyProtection="1">
      <alignment horizontal="centerContinuous" vertical="top" wrapText="1"/>
      <protection/>
    </xf>
    <xf numFmtId="191" fontId="22" fillId="0" borderId="19" xfId="0" applyNumberFormat="1" applyFont="1" applyBorder="1" applyAlignment="1">
      <alignment horizontal="center" vertical="top" wrapText="1"/>
    </xf>
    <xf numFmtId="192" fontId="20" fillId="0" borderId="30" xfId="0" applyNumberFormat="1" applyFont="1" applyFill="1" applyBorder="1" applyAlignment="1" applyProtection="1">
      <alignment/>
      <protection/>
    </xf>
    <xf numFmtId="185" fontId="22" fillId="0" borderId="14" xfId="59" applyNumberFormat="1" applyFont="1" applyFill="1" applyBorder="1" applyAlignment="1" applyProtection="1">
      <alignment horizontal="right"/>
      <protection/>
    </xf>
    <xf numFmtId="185" fontId="22" fillId="0" borderId="30" xfId="59" applyNumberFormat="1" applyFont="1" applyFill="1" applyBorder="1" applyAlignment="1" applyProtection="1">
      <alignment horizontal="right"/>
      <protection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201" fontId="22" fillId="0" borderId="23" xfId="59" applyNumberFormat="1" applyFont="1" applyFill="1" applyBorder="1" applyAlignment="1" applyProtection="1">
      <alignment horizontal="right"/>
      <protection/>
    </xf>
    <xf numFmtId="185" fontId="22" fillId="0" borderId="18" xfId="59" applyNumberFormat="1" applyFont="1" applyFill="1" applyBorder="1" applyAlignment="1" applyProtection="1">
      <alignment horizontal="right"/>
      <protection/>
    </xf>
    <xf numFmtId="201" fontId="22" fillId="0" borderId="51" xfId="59" applyNumberFormat="1" applyFont="1" applyFill="1" applyBorder="1" applyAlignment="1" applyProtection="1">
      <alignment horizontal="right"/>
      <protection/>
    </xf>
    <xf numFmtId="201" fontId="22" fillId="0" borderId="45" xfId="59" applyNumberFormat="1" applyFont="1" applyFill="1" applyBorder="1" applyAlignment="1" applyProtection="1">
      <alignment horizontal="right"/>
      <protection/>
    </xf>
    <xf numFmtId="204" fontId="20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Font="1" applyBorder="1" applyAlignment="1" applyProtection="1">
      <alignment horizontal="center" vertical="justify"/>
      <protection/>
    </xf>
    <xf numFmtId="0" fontId="0" fillId="0" borderId="16" xfId="0" applyBorder="1" applyAlignment="1">
      <alignment horizontal="center"/>
    </xf>
    <xf numFmtId="0" fontId="22" fillId="0" borderId="15" xfId="0" applyFont="1" applyBorder="1" applyAlignment="1" applyProtection="1">
      <alignment horizontal="center" vertical="justify"/>
      <protection/>
    </xf>
    <xf numFmtId="0" fontId="22" fillId="0" borderId="14" xfId="0" applyFont="1" applyBorder="1" applyAlignment="1">
      <alignment horizontal="center" vertical="justify"/>
    </xf>
    <xf numFmtId="0" fontId="22" fillId="0" borderId="15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/>
    </xf>
    <xf numFmtId="1" fontId="22" fillId="0" borderId="14" xfId="0" applyNumberFormat="1" applyFont="1" applyFill="1" applyBorder="1" applyAlignment="1" applyProtection="1">
      <alignment horizontal="center" vertical="top" wrapText="1"/>
      <protection/>
    </xf>
    <xf numFmtId="1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Font="1" applyBorder="1" applyAlignment="1" applyProtection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sp02\Common\B03\Ingov%20Fiscal%20review\Ingov%20fiscal%20review%20-%202007\3.%20Provinces\4.%20Tables%20for%20annexures\Annex%20A%20-%20ASUM%20-%202007%20IGF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2nd%20Quarter\01.%20Draft\Conditional%20Grants\Version%20cerculated\2nd%20Q%20CG%20-%20Feb%202010%20-%20Old%20Tem\18.%20EC%20-%202nd%20Q%20CG%20-%2005%20Feb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Summary"/>
      <sheetName val="Receipts"/>
      <sheetName val="Payment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 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05b2"/>
      <sheetName val="EC05b3"/>
      <sheetName val="DC44"/>
    </sheetNames>
    <sheetDataSet>
      <sheetData sheetId="1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5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6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7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8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9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0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1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2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3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4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5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6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7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8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19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0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1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2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3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4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5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6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7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8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29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0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1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2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3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4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5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6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7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8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39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0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1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2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3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4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  <sheetData sheetId="45">
        <row r="11">
          <cell r="F11">
            <v>0</v>
          </cell>
        </row>
        <row r="16">
          <cell r="F16">
            <v>0</v>
          </cell>
        </row>
        <row r="20">
          <cell r="F20">
            <v>0</v>
          </cell>
        </row>
        <row r="23">
          <cell r="F23">
            <v>0</v>
          </cell>
        </row>
        <row r="25">
          <cell r="F25">
            <v>0</v>
          </cell>
        </row>
        <row r="31">
          <cell r="F31">
            <v>0</v>
          </cell>
        </row>
        <row r="38">
          <cell r="F38">
            <v>0</v>
          </cell>
        </row>
        <row r="42">
          <cell r="F42">
            <v>0</v>
          </cell>
        </row>
        <row r="45">
          <cell r="F45">
            <v>0</v>
          </cell>
        </row>
        <row r="48">
          <cell r="F48">
            <v>0</v>
          </cell>
        </row>
        <row r="53">
          <cell r="F53">
            <v>0</v>
          </cell>
        </row>
        <row r="68">
          <cell r="F68">
            <v>0</v>
          </cell>
        </row>
        <row r="73">
          <cell r="F73">
            <v>0</v>
          </cell>
        </row>
        <row r="78">
          <cell r="F78">
            <v>0</v>
          </cell>
        </row>
        <row r="83">
          <cell r="F83">
            <v>0</v>
          </cell>
        </row>
        <row r="88">
          <cell r="F88">
            <v>0</v>
          </cell>
        </row>
        <row r="93">
          <cell r="F93">
            <v>0</v>
          </cell>
        </row>
        <row r="98">
          <cell r="F98">
            <v>0</v>
          </cell>
        </row>
        <row r="103">
          <cell r="F103">
            <v>0</v>
          </cell>
        </row>
        <row r="108">
          <cell r="F108">
            <v>0</v>
          </cell>
        </row>
        <row r="125">
          <cell r="F125">
            <v>0</v>
          </cell>
        </row>
        <row r="142">
          <cell r="F142">
            <v>0</v>
          </cell>
        </row>
        <row r="143">
          <cell r="F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162"/>
  <sheetViews>
    <sheetView showGridLines="0" tabSelected="1" view="pageBreakPreview" zoomScaleNormal="80" zoomScaleSheetLayoutView="100" zoomScalePageLayoutView="0" workbookViewId="0" topLeftCell="A1">
      <pane xSplit="19080" topLeftCell="R1" activePane="topLeft" state="split"/>
      <selection pane="topLeft" activeCell="C13" sqref="C13"/>
      <selection pane="topRight" activeCell="S57" sqref="S57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8515625" style="148" customWidth="1"/>
    <col min="4" max="13" width="15.421875" style="148" customWidth="1"/>
    <col min="14" max="17" width="15.421875" style="148" hidden="1" customWidth="1"/>
    <col min="18" max="25" width="15.421875" style="148" customWidth="1"/>
    <col min="26" max="26" width="3.57421875" style="3" customWidth="1"/>
    <col min="27" max="28" width="4.57421875" style="4" customWidth="1"/>
    <col min="29" max="29" width="12.28125" style="4" hidden="1" customWidth="1"/>
    <col min="30" max="30" width="12.00390625" style="4" hidden="1" customWidth="1"/>
    <col min="31" max="33" width="12.28125" style="4" customWidth="1"/>
    <col min="34" max="16384" width="9.140625" style="18" customWidth="1"/>
  </cols>
  <sheetData>
    <row r="1" spans="1:33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/>
      <c r="AD1" s="4" t="s">
        <v>0</v>
      </c>
      <c r="AE1" s="4"/>
      <c r="AF1" s="4"/>
      <c r="AG1" s="4"/>
    </row>
    <row r="2" spans="1:33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/>
      <c r="AD2" s="4" t="s">
        <v>1</v>
      </c>
      <c r="AE2" s="4"/>
      <c r="AF2" s="4"/>
      <c r="AG2" s="4"/>
    </row>
    <row r="3" spans="1:33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07"/>
      <c r="Z3" s="204"/>
      <c r="AA3" s="4"/>
      <c r="AB3" s="4"/>
      <c r="AC3" s="4"/>
      <c r="AD3" s="4"/>
      <c r="AE3" s="4"/>
      <c r="AF3" s="4"/>
      <c r="AG3" s="4"/>
    </row>
    <row r="4" spans="1:33" s="5" customFormat="1" ht="12.75">
      <c r="A4" s="8"/>
      <c r="B4" s="9"/>
      <c r="C4" s="12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  <c r="AG4" s="4"/>
    </row>
    <row r="5" spans="1:26" ht="12.75">
      <c r="A5" s="13"/>
      <c r="B5" s="14"/>
      <c r="C5" s="15" t="s">
        <v>157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7.75" customHeight="1">
      <c r="A6" s="13"/>
      <c r="B6" s="14"/>
      <c r="C6" s="15" t="s">
        <v>148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21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4"/>
      <c r="V6" s="19" t="s">
        <v>11</v>
      </c>
      <c r="W6" s="21"/>
      <c r="X6" s="219" t="s">
        <v>12</v>
      </c>
      <c r="Y6" s="221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114</v>
      </c>
      <c r="K7" s="25" t="s">
        <v>115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20</v>
      </c>
      <c r="W7" s="26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31"/>
      <c r="N8" s="29"/>
      <c r="O8" s="32"/>
      <c r="P8" s="29"/>
      <c r="Q8" s="32"/>
      <c r="R8" s="29"/>
      <c r="S8" s="32"/>
      <c r="T8" s="27"/>
      <c r="U8" s="28"/>
      <c r="V8" s="29"/>
      <c r="W8" s="32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6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40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6" ht="12.75">
      <c r="A11" s="42"/>
      <c r="B11" s="43"/>
      <c r="C11" s="44" t="s">
        <v>27</v>
      </c>
      <c r="D11" s="45">
        <f>'EC000'!D11+'GT000'!D11+'GT001'!D11+'GT002'!D11+KZN000!D11+WC000!D11</f>
        <v>295408000</v>
      </c>
      <c r="E11" s="45">
        <f>'EC000'!E11+'GT000'!E11+'GT001'!E11+'GT002'!E11+KZN000!E11+WC000!E11</f>
        <v>53881000</v>
      </c>
      <c r="F11" s="45">
        <f>SUM(F12:F15)</f>
        <v>0</v>
      </c>
      <c r="G11" s="45">
        <f>'EC000'!G11+'GT000'!G11+'GT001'!G11+'GT002'!G11+KZN000!G11+WC000!G11</f>
        <v>349289000</v>
      </c>
      <c r="H11" s="45">
        <f>'EC000'!H11+'GT000'!H11+'GT001'!H11+'GT002'!H11+KZN000!H11+WC000!H11</f>
        <v>220662000</v>
      </c>
      <c r="I11" s="45">
        <f>'EC000'!I11+'GT000'!I11+'GT001'!I11+'GT002'!I11+KZN000!I11+WC000!I11</f>
        <v>220662000</v>
      </c>
      <c r="J11" s="45">
        <f>'EC000'!J11+'GT000'!J11+'GT001'!J11+'GT002'!J11+KZN000!J11+WC000!J11</f>
        <v>46444000</v>
      </c>
      <c r="K11" s="45">
        <f>'EC000'!K11+'GT000'!K11+'GT001'!K11+'GT002'!K11+KZN000!K11+WC000!K11</f>
        <v>32749000</v>
      </c>
      <c r="L11" s="189">
        <f>'EC000'!L11+'GT000'!L11+'GT001'!L11+'GT002'!L11+KZN000!L11+WC000!L11</f>
        <v>14025000</v>
      </c>
      <c r="M11" s="45">
        <f>'EC000'!M11+'GT000'!M11+'GT001'!M11+'GT002'!M11+KZN000!M11+WC000!M11</f>
        <v>106864000</v>
      </c>
      <c r="N11" s="45">
        <f>'EC000'!N11+'GT000'!N11+'GT001'!N11+'GT002'!N11+KZN000!N11+WC000!N11</f>
        <v>0</v>
      </c>
      <c r="O11" s="45">
        <f>'EC000'!O11+'GT000'!O11+'GT001'!O11+'GT002'!O11+KZN000!O11+WC000!O11</f>
        <v>0</v>
      </c>
      <c r="P11" s="45">
        <f>'EC000'!P11+'GT000'!P11+'GT001'!P11+'GT002'!P11+KZN000!P11+WC000!P11</f>
        <v>0</v>
      </c>
      <c r="Q11" s="45">
        <f>'EC000'!Q11+'GT000'!Q11+'GT001'!Q11+'GT002'!Q11+KZN000!Q11+WC000!Q11</f>
        <v>0</v>
      </c>
      <c r="R11" s="45">
        <f>'EC000'!R11+'GT000'!R11+'GT001'!R11+'GT002'!R11+KZN000!R11+WC000!R11</f>
        <v>60469000</v>
      </c>
      <c r="S11" s="189">
        <f>'EC000'!S11+'GT000'!S11+'GT001'!S11+'GT002'!S11+KZN000!S11+WC000!S11</f>
        <v>139613000</v>
      </c>
      <c r="T11" s="187">
        <f>IF(G11=0," ",(R11/G11))</f>
        <v>0.1731202528565171</v>
      </c>
      <c r="U11" s="47">
        <f>IF(G11=0," ",(S11/G11))</f>
        <v>0.39970626043190594</v>
      </c>
      <c r="V11" s="46">
        <f>'EC000'!V11+'GT000'!V11+'GT001'!V11+'GT002'!V11+KZN000!V11+WC000!V11</f>
        <v>25456000</v>
      </c>
      <c r="W11" s="46">
        <f>'EC000'!W11+'GT000'!W11+'GT001'!W11+'GT002'!W11+KZN000!W11+WC000!W11</f>
        <v>42969000</v>
      </c>
      <c r="X11" s="47">
        <f>IF(V11=0,"-",(R11-V11)/V11)</f>
        <v>1.3754321181646763</v>
      </c>
      <c r="Y11" s="47">
        <f>IF(W11=0,"-",(S11-W11)/W11)</f>
        <v>2.2491563685447646</v>
      </c>
      <c r="Z11" s="204"/>
      <c r="IU11" s="49">
        <f aca="true" t="shared" si="0" ref="IU11:IU22">T11</f>
        <v>0.1731202528565171</v>
      </c>
      <c r="IV11" s="49">
        <f aca="true" t="shared" si="1" ref="IV11:IV22">U11</f>
        <v>0.39970626043190594</v>
      </c>
    </row>
    <row r="12" spans="1:256" ht="12.75">
      <c r="A12" s="13"/>
      <c r="B12" s="50"/>
      <c r="C12" s="51" t="s">
        <v>28</v>
      </c>
      <c r="D12" s="52">
        <f>'EC000'!D12+'GT000'!D12+'GT001'!D12+'GT002'!D12+KZN000!D12+WC000!D12</f>
        <v>0</v>
      </c>
      <c r="E12" s="45">
        <f>'EC000'!E12+'GT000'!E12+'GT001'!E12+'GT002'!E12+KZN000!E12+WC000!E12</f>
        <v>0</v>
      </c>
      <c r="F12" s="52"/>
      <c r="G12" s="45">
        <f>'EC000'!G12+'GT000'!G12+'GT001'!G12+'GT002'!G12+KZN000!G12+WC000!G12</f>
        <v>0</v>
      </c>
      <c r="H12" s="45">
        <f>'EC000'!H12+'GT000'!H12+'GT001'!H12+'GT002'!H12+KZN000!H12+WC000!H12</f>
        <v>0</v>
      </c>
      <c r="I12" s="45">
        <f>'EC000'!I12+'GT000'!I12+'GT001'!I12+'GT002'!I12+KZN000!I12+WC000!I12</f>
        <v>0</v>
      </c>
      <c r="J12" s="45">
        <f>'EC000'!J12+'GT000'!J12+'GT001'!J12+'GT002'!J12+KZN000!J12+WC000!J12</f>
        <v>0</v>
      </c>
      <c r="K12" s="45">
        <f>'EC000'!K12+'GT000'!K12+'GT001'!K12+'GT002'!K12+KZN000!K12+WC000!K12</f>
        <v>0</v>
      </c>
      <c r="L12" s="189">
        <f>'EC000'!L12+'GT000'!L12+'GT001'!L12+'GT002'!L12+KZN000!L12+WC000!L12</f>
        <v>0</v>
      </c>
      <c r="M12" s="45">
        <f>'EC000'!M12+'GT000'!M12+'GT001'!M12+'GT002'!M12+KZN000!M12+WC000!M12</f>
        <v>0</v>
      </c>
      <c r="N12" s="53"/>
      <c r="O12" s="54"/>
      <c r="P12" s="53"/>
      <c r="Q12" s="54"/>
      <c r="R12" s="45">
        <f>'EC000'!R12+'GT000'!R12+'GT001'!R12+'GT002'!R12+KZN000!R12+WC000!R12</f>
        <v>0</v>
      </c>
      <c r="S12" s="189">
        <f>'EC000'!S12+'GT000'!S12+'GT001'!S12+'GT002'!S12+KZN000!S12+WC000!S12</f>
        <v>0</v>
      </c>
      <c r="T12" s="187" t="str">
        <f>IF(G12=0," ",(R12/G12))</f>
        <v> </v>
      </c>
      <c r="U12" s="47" t="str">
        <f>IF(G12=0," ",(S12/G12))</f>
        <v> </v>
      </c>
      <c r="V12" s="46">
        <f>'EC000'!V12+'GT000'!V12+'GT001'!V12+'GT002'!V12+KZN000!V12+WC000!V12</f>
        <v>0</v>
      </c>
      <c r="W12" s="46">
        <f>'EC000'!W12+'GT000'!W12+'GT001'!W12+'GT002'!W12+KZN000!W12+WC000!W12</f>
        <v>0</v>
      </c>
      <c r="X12" s="47" t="str">
        <f>IF(V12=0," ",(R12-V12)/V12)</f>
        <v> </v>
      </c>
      <c r="Y12" s="47" t="str">
        <f>IF(W12=0," ",(S12-W12)/W12)</f>
        <v> </v>
      </c>
      <c r="Z12" s="204"/>
      <c r="IU12" s="49" t="str">
        <f t="shared" si="0"/>
        <v> </v>
      </c>
      <c r="IV12" s="49" t="str">
        <f t="shared" si="1"/>
        <v> </v>
      </c>
    </row>
    <row r="13" spans="1:256" ht="12.75">
      <c r="A13" s="13"/>
      <c r="B13" s="50"/>
      <c r="C13" s="51" t="s">
        <v>29</v>
      </c>
      <c r="D13" s="52">
        <f>'EC000'!D13+'GT000'!D13+'GT001'!D13+'GT002'!D13+KZN000!D13+WC000!D13</f>
        <v>4500000</v>
      </c>
      <c r="E13" s="45">
        <f>'EC000'!E13+'GT000'!E13+'GT001'!E13+'GT002'!E13+KZN000!E13+WC000!E13</f>
        <v>0</v>
      </c>
      <c r="F13" s="52"/>
      <c r="G13" s="52">
        <f>'EC000'!G13+'GT000'!G13+'GT001'!G13+'GT002'!G13+KZN000!G13+WC000!G13</f>
        <v>4500000</v>
      </c>
      <c r="H13" s="52">
        <f>'EC000'!H13+'GT000'!H13+'GT001'!H13+'GT002'!H13+KZN000!H13+WC000!H13</f>
        <v>4500000</v>
      </c>
      <c r="I13" s="52">
        <f>'EC000'!I13+'GT000'!I13+'GT001'!I13+'GT002'!I13+KZN000!I13+WC000!I13</f>
        <v>4500000</v>
      </c>
      <c r="J13" s="45">
        <f>'EC000'!J13+'GT000'!J13+'GT001'!J13+'GT002'!J13+KZN000!J13+WC000!J13</f>
        <v>1933000</v>
      </c>
      <c r="K13" s="52">
        <f>'EC000'!K13+'GT000'!K13+'GT001'!K13+'GT002'!K13+KZN000!K13+WC000!K13</f>
        <v>1726000</v>
      </c>
      <c r="L13" s="85">
        <f>'EC000'!L13+'GT000'!L13+'GT001'!L13+'GT002'!L13+KZN000!L13+WC000!L13</f>
        <v>1098000</v>
      </c>
      <c r="M13" s="52">
        <f>'EC000'!M13+'GT000'!M13+'GT001'!M13+'GT002'!M13+KZN000!M13+WC000!M13</f>
        <v>654000</v>
      </c>
      <c r="N13" s="53"/>
      <c r="O13" s="54"/>
      <c r="P13" s="53"/>
      <c r="Q13" s="54"/>
      <c r="R13" s="52">
        <f>'EC000'!R13+'GT000'!R13+'GT001'!R13+'GT002'!R13+KZN000!R13+WC000!R13</f>
        <v>3031000</v>
      </c>
      <c r="S13" s="85">
        <f>'EC000'!S13+'GT000'!S13+'GT001'!S13+'GT002'!S13+KZN000!S13+WC000!S13</f>
        <v>2380000</v>
      </c>
      <c r="T13" s="187">
        <f>IF(G13=0," ",(R13/G13))</f>
        <v>0.6735555555555556</v>
      </c>
      <c r="U13" s="47">
        <f>IF(G13=0," ",(S13/G13))</f>
        <v>0.5288888888888889</v>
      </c>
      <c r="V13" s="55">
        <f>'EC000'!V13+'GT000'!V13+'GT001'!V13+'GT002'!V13+KZN000!V13+WC000!V13</f>
        <v>2202000</v>
      </c>
      <c r="W13" s="55">
        <f>'EC000'!W13+'GT000'!W13+'GT001'!W13+'GT002'!W13+KZN000!W13+WC000!W13</f>
        <v>1444000</v>
      </c>
      <c r="X13" s="47">
        <f>IF(V13=0,"-",(R13-V13)/V13)</f>
        <v>0.3764759309718438</v>
      </c>
      <c r="Y13" s="47">
        <f>IF(W13=0,"-",(S13-W13)/W13)</f>
        <v>0.6481994459833795</v>
      </c>
      <c r="Z13" s="204"/>
      <c r="IU13" s="49">
        <f t="shared" si="0"/>
        <v>0.6735555555555556</v>
      </c>
      <c r="IV13" s="49">
        <f t="shared" si="1"/>
        <v>0.5288888888888889</v>
      </c>
    </row>
    <row r="14" spans="1:256" ht="12.75">
      <c r="A14" s="13"/>
      <c r="B14" s="50"/>
      <c r="C14" s="51" t="s">
        <v>30</v>
      </c>
      <c r="D14" s="52">
        <f>'EC000'!D14+'GT000'!D14+'GT001'!D14+'GT002'!D14+KZN000!D14+WC000!D14</f>
        <v>268138000</v>
      </c>
      <c r="E14" s="52">
        <f>'EC000'!E14+'GT000'!E14+'GT001'!E14+'GT002'!E14+KZN000!E14+WC000!E14</f>
        <v>39401000</v>
      </c>
      <c r="F14" s="52"/>
      <c r="G14" s="52">
        <f>'EC000'!G14+'GT000'!G14+'GT001'!G14+'GT002'!G14+KZN000!G14+WC000!G14</f>
        <v>307539000</v>
      </c>
      <c r="H14" s="52">
        <f>'EC000'!H14+'GT000'!H14+'GT001'!H14+'GT002'!H14+KZN000!H14+WC000!H14</f>
        <v>191811000</v>
      </c>
      <c r="I14" s="52">
        <f>'EC000'!I14+'GT000'!I14+'GT001'!I14+'GT002'!I14+KZN000!I14+WC000!I14</f>
        <v>191811000</v>
      </c>
      <c r="J14" s="45">
        <f>'EC000'!J14+'GT000'!J14+'GT001'!J14+'GT002'!J14+KZN000!J14+WC000!J14</f>
        <v>44511000</v>
      </c>
      <c r="K14" s="52">
        <f>'EC000'!K14+'GT000'!K14+'GT001'!K14+'GT002'!K14+KZN000!K14+WC000!K14</f>
        <v>31023000</v>
      </c>
      <c r="L14" s="85">
        <f>'EC000'!L14+'GT000'!L14+'GT001'!L14+'GT002'!L14+KZN000!L14+WC000!L14</f>
        <v>12927000</v>
      </c>
      <c r="M14" s="52">
        <f>'EC000'!M14+'GT000'!M14+'GT001'!M14+'GT002'!M14+KZN000!M14+WC000!M14</f>
        <v>106210000</v>
      </c>
      <c r="N14" s="52"/>
      <c r="O14" s="55"/>
      <c r="P14" s="52"/>
      <c r="Q14" s="55"/>
      <c r="R14" s="52">
        <f>'EC000'!R14+'GT000'!R14+'GT001'!R14+'GT002'!R14+KZN000!R14+WC000!R14</f>
        <v>57438000</v>
      </c>
      <c r="S14" s="85">
        <f>'EC000'!S14+'GT000'!S14+'GT001'!S14+'GT002'!S14+KZN000!S14+WC000!S14</f>
        <v>137233000</v>
      </c>
      <c r="T14" s="187"/>
      <c r="U14" s="47">
        <f>IF(G14=0," ",(S14/G14))</f>
        <v>0.44622958389017325</v>
      </c>
      <c r="V14" s="55">
        <f>'EC000'!V14+'GT000'!V14+'GT001'!V14+'GT002'!V14+KZN000!V14+WC000!V14</f>
        <v>23254000</v>
      </c>
      <c r="W14" s="55">
        <f>'EC000'!W14+'GT000'!W14+'GT001'!W14+'GT002'!W14+KZN000!W14+WC000!W14</f>
        <v>41525000</v>
      </c>
      <c r="X14" s="47">
        <f aca="true" t="shared" si="2" ref="X14:X41">IF(V14=0," ",(R14-V14)/V14)</f>
        <v>1.4700266620796423</v>
      </c>
      <c r="Y14" s="47">
        <f aca="true" t="shared" si="3" ref="Y14:Y41">IF(W14=0," ",(S14-W14)/W14)</f>
        <v>2.304828416616496</v>
      </c>
      <c r="Z14" s="204"/>
      <c r="IU14" s="49">
        <f t="shared" si="0"/>
        <v>0</v>
      </c>
      <c r="IV14" s="49">
        <f t="shared" si="1"/>
        <v>0.44622958389017325</v>
      </c>
    </row>
    <row r="15" spans="1:256" ht="12.75">
      <c r="A15" s="13"/>
      <c r="B15" s="50"/>
      <c r="C15" s="51" t="s">
        <v>31</v>
      </c>
      <c r="D15" s="52">
        <f>'EC000'!D15+'GT000'!D15+'GT001'!D15+'GT002'!D15+KZN000!D15+WC000!D15</f>
        <v>22770000</v>
      </c>
      <c r="E15" s="52">
        <f>'EC000'!E15+'GT000'!E15+'GT001'!E15+'GT002'!E15+KZN000!E15+WC000!E15</f>
        <v>14480000</v>
      </c>
      <c r="F15" s="52"/>
      <c r="G15" s="52">
        <f>'EC000'!G15+'GT000'!G15+'GT001'!G15+'GT002'!G15+KZN000!G15+WC000!G15</f>
        <v>37250000</v>
      </c>
      <c r="H15" s="52">
        <f>'EC000'!H15+'GT000'!H15+'GT001'!H15+'GT002'!H15+KZN000!H15+WC000!H15</f>
        <v>24351000</v>
      </c>
      <c r="I15" s="52">
        <f>'EC000'!I15+'GT000'!I15+'GT001'!I15+'GT002'!I15+KZN000!I15+WC000!I15</f>
        <v>24351000</v>
      </c>
      <c r="J15" s="192">
        <f>'EC000'!J15+'GT000'!J15+'GT001'!J15+'GT002'!J15+KZN000!J15+WC000!J15</f>
        <v>0</v>
      </c>
      <c r="K15" s="192">
        <f>'EC000'!K15+'GT000'!K15+'GT001'!K15+'GT002'!K15+KZN000!K15+WC000!K15</f>
        <v>0</v>
      </c>
      <c r="L15" s="192">
        <f>'EC000'!L15+'GT000'!L15+'GT001'!L15+'GT002'!L15+KZN000!L15+WC000!L15</f>
        <v>0</v>
      </c>
      <c r="M15" s="56">
        <f>'EC000'!M15+'GT000'!M15+'GT001'!M15+'GT002'!M15+KZN000!M15+WC000!M15</f>
        <v>0</v>
      </c>
      <c r="N15" s="56"/>
      <c r="O15" s="57"/>
      <c r="P15" s="56"/>
      <c r="Q15" s="57"/>
      <c r="R15" s="56">
        <f>'EC000'!R15+'GT000'!R15+'GT001'!R15+'GT002'!R15+KZN000!R15+WC000!R15</f>
        <v>0</v>
      </c>
      <c r="S15" s="188"/>
      <c r="T15" s="186"/>
      <c r="U15" s="58"/>
      <c r="V15" s="58"/>
      <c r="W15" s="58"/>
      <c r="X15" s="58" t="str">
        <f t="shared" si="2"/>
        <v> </v>
      </c>
      <c r="Y15" s="58" t="str">
        <f t="shared" si="3"/>
        <v> </v>
      </c>
      <c r="Z15" s="204">
        <v>2</v>
      </c>
      <c r="IU15" s="49">
        <f t="shared" si="0"/>
        <v>0</v>
      </c>
      <c r="IV15" s="49">
        <f t="shared" si="1"/>
        <v>0</v>
      </c>
    </row>
    <row r="16" spans="1:256" ht="12.75">
      <c r="A16" s="59"/>
      <c r="B16" s="60"/>
      <c r="C16" s="44" t="s">
        <v>32</v>
      </c>
      <c r="D16" s="45">
        <f>'EC000'!D16+'GT000'!D16+'GT001'!D16+'GT002'!D16+KZN000!D16+WC000!D16</f>
        <v>0</v>
      </c>
      <c r="E16" s="45">
        <f>'EC000'!E16+'GT000'!E16+'GT001'!E16+'GT002'!E16+KZN000!E16+WC000!E16</f>
        <v>0</v>
      </c>
      <c r="F16" s="45">
        <f>SUM(F17:F19)</f>
        <v>0</v>
      </c>
      <c r="G16" s="45">
        <f>'EC000'!G16+'GT000'!G16+'GT001'!G16+'GT002'!G16+KZN000!G16+WC000!G16</f>
        <v>0</v>
      </c>
      <c r="H16" s="45">
        <f>'EC000'!H16+'GT000'!H16+'GT001'!H16+'GT002'!H16+KZN000!H16+WC000!H16</f>
        <v>0</v>
      </c>
      <c r="I16" s="45">
        <f>'EC000'!I16+'GT000'!I16+'GT001'!I16+'GT002'!I16+KZN000!I16+WC000!I16</f>
        <v>0</v>
      </c>
      <c r="J16" s="45">
        <f>'EC000'!J16+'GT000'!J16+'GT001'!J16+'GT002'!J16+KZN000!J16+WC000!J16</f>
        <v>0</v>
      </c>
      <c r="K16" s="45">
        <f>'EC000'!K16+'GT000'!K16+'GT001'!K16+'GT002'!K16+KZN000!K16+WC000!K16</f>
        <v>0</v>
      </c>
      <c r="L16" s="189">
        <f>'EC000'!L16+'GT000'!L16+'GT001'!L16+'GT002'!L16+KZN000!L16+WC000!L16</f>
        <v>0</v>
      </c>
      <c r="M16" s="45">
        <f>'EC000'!M16+'GT000'!M16+'GT001'!M16+'GT002'!M16+KZN000!M16+WC000!M16</f>
        <v>0</v>
      </c>
      <c r="N16" s="45">
        <f>SUM(N17:N19)</f>
        <v>0</v>
      </c>
      <c r="O16" s="45">
        <f>SUM(O17:O19)</f>
        <v>0</v>
      </c>
      <c r="P16" s="45">
        <f>SUM(P17:P19)</f>
        <v>0</v>
      </c>
      <c r="Q16" s="46">
        <f>SUM(Q17:Q19)</f>
        <v>0</v>
      </c>
      <c r="R16" s="45">
        <f>'EC000'!R16+'GT000'!R16+'GT001'!R16+'GT002'!R16+KZN000!R16+WC000!R16</f>
        <v>0</v>
      </c>
      <c r="S16" s="189">
        <f>'EC000'!S16+'GT000'!S16+'GT001'!S16+'GT002'!S16+KZN000!S16+WC000!S16</f>
        <v>0</v>
      </c>
      <c r="T16" s="187" t="str">
        <f aca="true" t="shared" si="4" ref="T16:T21">IF(G16=0," ",(R16/G16))</f>
        <v> </v>
      </c>
      <c r="U16" s="47" t="str">
        <f>IF(G16=0," ",(S16/G16))</f>
        <v> </v>
      </c>
      <c r="V16" s="46">
        <f>'EC000'!V16+'GT000'!V16+'GT001'!V16+'GT002'!V16+KZN000!V16+WC000!V16</f>
        <v>0</v>
      </c>
      <c r="W16" s="46">
        <f>'EC000'!W16+'GT000'!W16+'GT001'!W16+'GT002'!W16+KZN000!W16+WC000!W16</f>
        <v>0</v>
      </c>
      <c r="X16" s="47" t="str">
        <f t="shared" si="2"/>
        <v> </v>
      </c>
      <c r="Y16" s="47" t="str">
        <f t="shared" si="3"/>
        <v> </v>
      </c>
      <c r="Z16" s="204"/>
      <c r="IU16" s="49" t="str">
        <f t="shared" si="0"/>
        <v> </v>
      </c>
      <c r="IV16" s="49" t="str">
        <f t="shared" si="1"/>
        <v> </v>
      </c>
    </row>
    <row r="17" spans="1:256" ht="12.75">
      <c r="A17" s="59"/>
      <c r="B17" s="60"/>
      <c r="C17" s="51" t="s">
        <v>33</v>
      </c>
      <c r="D17" s="45">
        <f>'EC000'!D17+'GT000'!D17+'GT001'!D17+'GT002'!D17+KZN000!D17+WC000!D17</f>
        <v>0</v>
      </c>
      <c r="E17" s="45">
        <f>'EC000'!E17+'GT000'!E17+'GT001'!E17+'GT002'!E17+KZN000!E17+WC000!E17</f>
        <v>0</v>
      </c>
      <c r="F17" s="52"/>
      <c r="G17" s="45">
        <f>'EC000'!G17+'GT000'!G17+'GT001'!G17+'GT002'!G17+KZN000!G17+WC000!G17</f>
        <v>0</v>
      </c>
      <c r="H17" s="45">
        <f>'EC000'!H17+'GT000'!H17+'GT001'!H17+'GT002'!H17+KZN000!H17+WC000!H17</f>
        <v>0</v>
      </c>
      <c r="I17" s="45">
        <f>'EC000'!I17+'GT000'!I17+'GT001'!I17+'GT002'!I17+KZN000!I17+WC000!I17</f>
        <v>0</v>
      </c>
      <c r="J17" s="45">
        <f>'EC000'!J17+'GT000'!J17+'GT001'!J17+'GT002'!J17+KZN000!J17+WC000!J17</f>
        <v>0</v>
      </c>
      <c r="K17" s="45">
        <f>'EC000'!K17+'GT000'!K17+'GT001'!K17+'GT002'!K17+KZN000!K17+WC000!K17</f>
        <v>0</v>
      </c>
      <c r="L17" s="189">
        <f>'EC000'!L17+'GT000'!L17+'GT001'!L17+'GT002'!L17+KZN000!L17+WC000!L17</f>
        <v>0</v>
      </c>
      <c r="M17" s="45">
        <f>'EC000'!M17+'GT000'!M17+'GT001'!M17+'GT002'!M17+KZN000!M17+WC000!M17</f>
        <v>0</v>
      </c>
      <c r="N17" s="53"/>
      <c r="O17" s="54"/>
      <c r="P17" s="53"/>
      <c r="Q17" s="54"/>
      <c r="R17" s="45">
        <f>'EC000'!R17+'GT000'!R17+'GT001'!R17+'GT002'!R17+KZN000!R17+WC000!R17</f>
        <v>0</v>
      </c>
      <c r="S17" s="189">
        <f>'EC000'!S17+'GT000'!S17+'GT001'!S17+'GT002'!S17+KZN000!S17+WC000!S17</f>
        <v>0</v>
      </c>
      <c r="T17" s="187" t="str">
        <f t="shared" si="4"/>
        <v> </v>
      </c>
      <c r="U17" s="47" t="str">
        <f>IF(G17=0," ",(S17/G17))</f>
        <v> </v>
      </c>
      <c r="V17" s="46">
        <f>'EC000'!V17+'GT000'!V17+'GT001'!V17+'GT002'!V17+KZN000!V17+WC000!V17</f>
        <v>0</v>
      </c>
      <c r="W17" s="46">
        <f>'EC000'!W17+'GT000'!W17+'GT001'!W17+'GT002'!W17+KZN000!W17+WC000!W17</f>
        <v>0</v>
      </c>
      <c r="X17" s="47" t="str">
        <f t="shared" si="2"/>
        <v> </v>
      </c>
      <c r="Y17" s="47" t="str">
        <f t="shared" si="3"/>
        <v> </v>
      </c>
      <c r="Z17" s="204"/>
      <c r="IU17" s="49" t="str">
        <f t="shared" si="0"/>
        <v> </v>
      </c>
      <c r="IV17" s="49" t="str">
        <f t="shared" si="1"/>
        <v> </v>
      </c>
    </row>
    <row r="18" spans="1:256" ht="12.75">
      <c r="A18" s="1"/>
      <c r="B18" s="50"/>
      <c r="C18" s="51" t="s">
        <v>34</v>
      </c>
      <c r="D18" s="45">
        <f>'EC000'!D18+'GT000'!D18+'GT001'!D18+'GT002'!D18+KZN000!D18+WC000!D18</f>
        <v>0</v>
      </c>
      <c r="E18" s="45">
        <f>'EC000'!E18+'GT000'!E18+'GT001'!E18+'GT002'!E18+KZN000!E18+WC000!E18</f>
        <v>0</v>
      </c>
      <c r="F18" s="52"/>
      <c r="G18" s="45">
        <f>'EC000'!G18+'GT000'!G18+'GT001'!G18+'GT002'!G18+KZN000!G18+WC000!G18</f>
        <v>0</v>
      </c>
      <c r="H18" s="45">
        <f>'EC000'!H18+'GT000'!H18+'GT001'!H18+'GT002'!H18+KZN000!H18+WC000!H18</f>
        <v>0</v>
      </c>
      <c r="I18" s="45">
        <f>'EC000'!I18+'GT000'!I18+'GT001'!I18+'GT002'!I18+KZN000!I18+WC000!I18</f>
        <v>0</v>
      </c>
      <c r="J18" s="45">
        <f>'EC000'!J18+'GT000'!J18+'GT001'!J18+'GT002'!J18+KZN000!J18+WC000!J18</f>
        <v>0</v>
      </c>
      <c r="K18" s="45">
        <f>'EC000'!K18+'GT000'!K18+'GT001'!K18+'GT002'!K18+KZN000!K18+WC000!K18</f>
        <v>0</v>
      </c>
      <c r="L18" s="189">
        <f>'EC000'!L18+'GT000'!L18+'GT001'!L18+'GT002'!L18+KZN000!L18+WC000!L18</f>
        <v>0</v>
      </c>
      <c r="M18" s="45">
        <f>'EC000'!M18+'GT000'!M18+'GT001'!M18+'GT002'!M18+KZN000!M18+WC000!M18</f>
        <v>0</v>
      </c>
      <c r="N18" s="53"/>
      <c r="O18" s="54"/>
      <c r="P18" s="53"/>
      <c r="Q18" s="54"/>
      <c r="R18" s="45">
        <f>'EC000'!R18+'GT000'!R18+'GT001'!R18+'GT002'!R18+KZN000!R18+WC000!R18</f>
        <v>0</v>
      </c>
      <c r="S18" s="189">
        <f>'EC000'!S18+'GT000'!S18+'GT001'!S18+'GT002'!S18+KZN000!S18+WC000!S18</f>
        <v>0</v>
      </c>
      <c r="T18" s="187" t="str">
        <f t="shared" si="4"/>
        <v> </v>
      </c>
      <c r="U18" s="47" t="str">
        <f>IF(G18=0," ",(S18/G18))</f>
        <v> </v>
      </c>
      <c r="V18" s="46">
        <f>'EC000'!V18+'GT000'!V18+'GT001'!V18+'GT002'!V18+KZN000!V18+WC000!V18</f>
        <v>0</v>
      </c>
      <c r="W18" s="46">
        <f>'EC000'!W18+'GT000'!W18+'GT001'!W18+'GT002'!W18+KZN000!W18+WC000!W18</f>
        <v>0</v>
      </c>
      <c r="X18" s="47" t="str">
        <f t="shared" si="2"/>
        <v> </v>
      </c>
      <c r="Y18" s="47" t="str">
        <f t="shared" si="3"/>
        <v> </v>
      </c>
      <c r="Z18" s="204"/>
      <c r="IU18" s="49" t="str">
        <f t="shared" si="0"/>
        <v> </v>
      </c>
      <c r="IV18" s="49" t="str">
        <f t="shared" si="1"/>
        <v> </v>
      </c>
    </row>
    <row r="19" spans="1:256" ht="12.75">
      <c r="A19" s="1"/>
      <c r="B19" s="50"/>
      <c r="C19" s="51" t="s">
        <v>35</v>
      </c>
      <c r="D19" s="45">
        <f>'EC000'!D19+'GT000'!D19+'GT001'!D19+'GT002'!D19+KZN000!D19+WC000!D19</f>
        <v>0</v>
      </c>
      <c r="E19" s="45">
        <f>'EC000'!E19+'GT000'!E19+'GT001'!E19+'GT002'!E19+KZN000!E19+WC000!E19</f>
        <v>0</v>
      </c>
      <c r="F19" s="52"/>
      <c r="G19" s="45">
        <f>'EC000'!G19+'GT000'!G19+'GT001'!G19+'GT002'!G19+KZN000!G19+WC000!G19</f>
        <v>0</v>
      </c>
      <c r="H19" s="45">
        <f>'EC000'!H19+'GT000'!H19+'GT001'!H19+'GT002'!H19+KZN000!H19+WC000!H19</f>
        <v>0</v>
      </c>
      <c r="I19" s="45">
        <f>'EC000'!I19+'GT000'!I19+'GT001'!I19+'GT002'!I19+KZN000!I19+WC000!I19</f>
        <v>0</v>
      </c>
      <c r="J19" s="45">
        <f>'EC000'!J19+'GT000'!J19+'GT001'!J19+'GT002'!J19+KZN000!J19+WC000!J19</f>
        <v>0</v>
      </c>
      <c r="K19" s="45">
        <f>'EC000'!K19+'GT000'!K19+'GT001'!K19+'GT002'!K19+KZN000!K19+WC000!K19</f>
        <v>0</v>
      </c>
      <c r="L19" s="189">
        <f>'EC000'!L19+'GT000'!L19+'GT001'!L19+'GT002'!L19+KZN000!L19+WC000!L19</f>
        <v>0</v>
      </c>
      <c r="M19" s="45">
        <f>'EC000'!M19+'GT000'!M19+'GT001'!M19+'GT002'!M19+KZN000!M19+WC000!M19</f>
        <v>0</v>
      </c>
      <c r="N19" s="52"/>
      <c r="O19" s="55"/>
      <c r="P19" s="52"/>
      <c r="Q19" s="55"/>
      <c r="R19" s="45">
        <f>'EC000'!R19+'GT000'!R19+'GT001'!R19+'GT002'!R19+KZN000!R19+WC000!R19</f>
        <v>0</v>
      </c>
      <c r="S19" s="189">
        <f>'EC000'!S19+'GT000'!S19+'GT001'!S19+'GT002'!S19+KZN000!S19+WC000!S19</f>
        <v>0</v>
      </c>
      <c r="T19" s="187" t="str">
        <f t="shared" si="4"/>
        <v> </v>
      </c>
      <c r="U19" s="47" t="str">
        <f>IF(G19=0," ",(S19/G19))</f>
        <v> </v>
      </c>
      <c r="V19" s="46">
        <f>'EC000'!V19+'GT000'!V19+'GT001'!V19+'GT002'!V19+KZN000!V19+WC000!V19</f>
        <v>0</v>
      </c>
      <c r="W19" s="46">
        <f>'EC000'!W19+'GT000'!W19+'GT001'!W19+'GT002'!W19+KZN000!W19+WC000!W19</f>
        <v>0</v>
      </c>
      <c r="X19" s="47" t="str">
        <f t="shared" si="2"/>
        <v> </v>
      </c>
      <c r="Y19" s="47" t="str">
        <f t="shared" si="3"/>
        <v> </v>
      </c>
      <c r="Z19" s="204"/>
      <c r="IU19" s="49" t="str">
        <f t="shared" si="0"/>
        <v> </v>
      </c>
      <c r="IV19" s="49" t="str">
        <f t="shared" si="1"/>
        <v> </v>
      </c>
    </row>
    <row r="20" spans="1:256" ht="12.75">
      <c r="A20" s="59"/>
      <c r="B20" s="60"/>
      <c r="C20" s="44" t="s">
        <v>36</v>
      </c>
      <c r="D20" s="45">
        <f>'EC000'!D20+'GT000'!D20+'GT001'!D20+'GT002'!D20+KZN000!D20+WC000!D20</f>
        <v>2102298000</v>
      </c>
      <c r="E20" s="45">
        <f>'EC000'!E20+'GT000'!E20+'GT001'!E20+'GT002'!E20+KZN000!E20+WC000!E20</f>
        <v>0</v>
      </c>
      <c r="F20" s="45">
        <f>SUM(F21:F22)</f>
        <v>0</v>
      </c>
      <c r="G20" s="45">
        <f>'EC000'!G20+'GT000'!G20+'GT001'!G20+'GT002'!G20+KZN000!G20+WC000!G20</f>
        <v>2102298000</v>
      </c>
      <c r="H20" s="45">
        <f>'EC000'!H20+'GT000'!H20+'GT001'!H20+'GT002'!H20+KZN000!H20+WC000!H20</f>
        <v>1317474000</v>
      </c>
      <c r="I20" s="45">
        <f>'EC000'!I20+'GT000'!I20+'GT001'!I20+'GT002'!I20+KZN000!I20+WC000!I20</f>
        <v>1289729000</v>
      </c>
      <c r="J20" s="45">
        <f>'EC000'!J20+'GT000'!J20+'GT001'!J20+'GT002'!J20+KZN000!J20+WC000!J20</f>
        <v>1164151000</v>
      </c>
      <c r="K20" s="45">
        <f>'EC000'!K20+'GT000'!K20+'GT001'!K20+'GT002'!K20+KZN000!K20+WC000!K20</f>
        <v>247125000</v>
      </c>
      <c r="L20" s="189">
        <f>'EC000'!L20+'GT000'!L20+'GT001'!L20+'GT002'!L20+KZN000!L20+WC000!L20</f>
        <v>127716000</v>
      </c>
      <c r="M20" s="45">
        <f>'EC000'!M20+'GT000'!M20+'GT001'!M20+'GT002'!M20+KZN000!M20+WC000!M20</f>
        <v>745645000</v>
      </c>
      <c r="N20" s="45">
        <f>SUM(N21:N22)</f>
        <v>0</v>
      </c>
      <c r="O20" s="45">
        <f>SUM(O21:O22)</f>
        <v>0</v>
      </c>
      <c r="P20" s="45">
        <f>SUM(P21:P22)</f>
        <v>0</v>
      </c>
      <c r="Q20" s="46">
        <f>SUM(Q21:Q22)</f>
        <v>0</v>
      </c>
      <c r="R20" s="45">
        <f>'EC000'!R20+'GT000'!R20+'GT001'!R20+'GT002'!R20+KZN000!R20+WC000!R20</f>
        <v>1291867000</v>
      </c>
      <c r="S20" s="189">
        <f>'EC000'!S20+'GT000'!S20+'GT001'!S20+'GT002'!S20+KZN000!S20+WC000!S20</f>
        <v>992770000</v>
      </c>
      <c r="T20" s="152">
        <f t="shared" si="4"/>
        <v>0.6145023207937219</v>
      </c>
      <c r="U20" s="187">
        <f>IF(H20=0," ",(S20/H20))</f>
        <v>0.7535404873265051</v>
      </c>
      <c r="V20" s="46">
        <f>'EC000'!V20+'GT000'!V20+'GT001'!V20+'GT002'!V20+KZN000!V20+WC000!V20</f>
        <v>211993000</v>
      </c>
      <c r="W20" s="46">
        <f>'EC000'!W20+'GT000'!W20+'GT001'!W20+'GT002'!W20+KZN000!W20+WC000!W20</f>
        <v>436894000</v>
      </c>
      <c r="X20" s="47">
        <f t="shared" si="2"/>
        <v>5.093913478275226</v>
      </c>
      <c r="Y20" s="47">
        <f t="shared" si="3"/>
        <v>1.2723360815209181</v>
      </c>
      <c r="Z20" s="204"/>
      <c r="IU20" s="49">
        <f t="shared" si="0"/>
        <v>0.6145023207937219</v>
      </c>
      <c r="IV20" s="49">
        <f t="shared" si="1"/>
        <v>0.7535404873265051</v>
      </c>
    </row>
    <row r="21" spans="1:256" ht="12.75">
      <c r="A21" s="1"/>
      <c r="B21" s="50"/>
      <c r="C21" s="51" t="s">
        <v>37</v>
      </c>
      <c r="D21" s="52">
        <f>'EC000'!D21+'GT000'!D21+'GT001'!D21+'GT002'!D21+KZN000!D21+WC000!D21</f>
        <v>2102298000</v>
      </c>
      <c r="E21" s="45">
        <f>'EC000'!E21+'GT000'!E21+'GT001'!E21+'GT002'!E21+KZN000!E21+WC000!E21</f>
        <v>0</v>
      </c>
      <c r="F21" s="52"/>
      <c r="G21" s="52">
        <f>'EC000'!G21+'GT000'!G21+'GT001'!G21+'GT002'!G21+KZN000!G21+WC000!G21</f>
        <v>2102298000</v>
      </c>
      <c r="H21" s="52">
        <f>'EC000'!H21+'GT000'!H21+'GT001'!H21+'GT002'!H21+KZN000!H21+WC000!H21</f>
        <v>1317474000</v>
      </c>
      <c r="I21" s="52">
        <f>'EC000'!I21+'GT000'!I21+'GT001'!I21+'GT002'!I21+KZN000!I21+WC000!I21</f>
        <v>1289729000</v>
      </c>
      <c r="J21" s="52">
        <f>'EC000'!J21+'GT000'!J21+'GT001'!J21+'GT002'!J21+KZN000!J21+WC000!J21</f>
        <v>1164151000</v>
      </c>
      <c r="K21" s="52">
        <f>'EC000'!K21+'GT000'!K21+'GT001'!K21+'GT002'!K21+KZN000!K21+WC000!K21</f>
        <v>247125000</v>
      </c>
      <c r="L21" s="85">
        <f>'EC000'!L21+'GT000'!L21+'GT001'!L21+'GT002'!L21+KZN000!L21+WC000!L21</f>
        <v>127716000</v>
      </c>
      <c r="M21" s="52">
        <f>'EC000'!M21+'GT000'!M21+'GT001'!M21+'GT002'!M21+KZN000!M21+WC000!M21</f>
        <v>745645000</v>
      </c>
      <c r="N21" s="53"/>
      <c r="O21" s="54"/>
      <c r="P21" s="53"/>
      <c r="Q21" s="54"/>
      <c r="R21" s="52">
        <f>'EC000'!R21+'GT000'!R21+'GT001'!R21+'GT002'!R21+KZN000!R21+WC000!R21</f>
        <v>1291867000</v>
      </c>
      <c r="S21" s="85">
        <f>'EC000'!S21+'GT000'!S21+'GT001'!S21+'GT002'!S21+KZN000!S21+WC000!S21</f>
        <v>992770000</v>
      </c>
      <c r="T21" s="152">
        <f t="shared" si="4"/>
        <v>0.6145023207937219</v>
      </c>
      <c r="U21" s="187">
        <f>IF(H21=0," ",(S21/H21))</f>
        <v>0.7535404873265051</v>
      </c>
      <c r="V21" s="55">
        <f>'EC000'!V21+'GT000'!V21+'GT001'!V21+'GT002'!V21+KZN000!V21+WC000!V21</f>
        <v>211993000</v>
      </c>
      <c r="W21" s="55">
        <f>'EC000'!W21+'GT000'!W21+'GT001'!W21+'GT002'!W21+KZN000!W21+WC000!W21</f>
        <v>436894000</v>
      </c>
      <c r="X21" s="47">
        <f t="shared" si="2"/>
        <v>5.093913478275226</v>
      </c>
      <c r="Y21" s="47">
        <f t="shared" si="3"/>
        <v>1.2723360815209181</v>
      </c>
      <c r="Z21" s="204"/>
      <c r="IU21" s="49">
        <f t="shared" si="0"/>
        <v>0.6145023207937219</v>
      </c>
      <c r="IV21" s="49">
        <f t="shared" si="1"/>
        <v>0.7535404873265051</v>
      </c>
    </row>
    <row r="22" spans="1:256" ht="12.75">
      <c r="A22" s="13"/>
      <c r="B22" s="50"/>
      <c r="C22" s="51" t="s">
        <v>38</v>
      </c>
      <c r="D22" s="45">
        <f>'EC000'!D22+'GT000'!D22+'GT001'!D22+'GT002'!D22+KZN000!D22+WC000!D22</f>
        <v>0</v>
      </c>
      <c r="E22" s="45">
        <f>'EC000'!E22+'GT000'!E22+'GT001'!E22+'GT002'!E22+KZN000!E22+WC000!E22</f>
        <v>0</v>
      </c>
      <c r="F22" s="52"/>
      <c r="G22" s="45">
        <f>'EC000'!G22+'GT000'!G22+'GT001'!G22+'GT002'!G22+KZN000!G22+WC000!G22</f>
        <v>0</v>
      </c>
      <c r="H22" s="45">
        <f>'EC000'!H22+'GT000'!H22+'GT001'!H22+'GT002'!H22+KZN000!H22+WC000!H22</f>
        <v>0</v>
      </c>
      <c r="I22" s="45">
        <f>'EC000'!I22+'GT000'!I22+'GT001'!I22+'GT002'!I22+KZN000!I22+WC000!I22</f>
        <v>0</v>
      </c>
      <c r="J22" s="45">
        <f>'EC000'!J22+'GT000'!J22+'GT001'!J22+'GT002'!J22+KZN000!J22+WC000!J22</f>
        <v>0</v>
      </c>
      <c r="K22" s="45">
        <f>'EC000'!K22+'GT000'!K22+'GT001'!K22+'GT002'!K22+KZN000!K22+WC000!K22</f>
        <v>0</v>
      </c>
      <c r="L22" s="189">
        <f>'EC000'!L22+'GT000'!L22+'GT001'!L22+'GT002'!L22+KZN000!L22+WC000!L22</f>
        <v>0</v>
      </c>
      <c r="M22" s="45">
        <f>'EC000'!M22+'GT000'!M22+'GT001'!M22+'GT002'!M22+KZN000!M22+WC000!M22</f>
        <v>0</v>
      </c>
      <c r="N22" s="52"/>
      <c r="O22" s="55"/>
      <c r="P22" s="52"/>
      <c r="Q22" s="55"/>
      <c r="R22" s="45">
        <f>'EC000'!R22+'GT000'!R22+'GT001'!R22+'GT002'!R22+KZN000!R22+WC000!R22</f>
        <v>0</v>
      </c>
      <c r="S22" s="189">
        <f>'EC000'!S22+'GT000'!S22+'GT001'!S22+'GT002'!S22+KZN000!S22+WC000!S22</f>
        <v>0</v>
      </c>
      <c r="T22" s="187"/>
      <c r="U22" s="47"/>
      <c r="V22" s="46">
        <f>'EC000'!V22+'GT000'!V22+'GT001'!V22+'GT002'!V22+KZN000!V22+WC000!V22</f>
        <v>0</v>
      </c>
      <c r="W22" s="46">
        <f>'EC000'!W22+'GT000'!W22+'GT001'!W22+'GT002'!W22+KZN000!W22+WC000!W22</f>
        <v>0</v>
      </c>
      <c r="X22" s="47" t="str">
        <f t="shared" si="2"/>
        <v> </v>
      </c>
      <c r="Y22" s="47" t="str">
        <f t="shared" si="3"/>
        <v> </v>
      </c>
      <c r="Z22" s="204"/>
      <c r="IU22" s="49">
        <f t="shared" si="0"/>
        <v>0</v>
      </c>
      <c r="IV22" s="49">
        <f t="shared" si="1"/>
        <v>0</v>
      </c>
    </row>
    <row r="23" spans="1:256" s="63" customFormat="1" ht="12.75">
      <c r="A23" s="42"/>
      <c r="B23" s="60"/>
      <c r="C23" s="44" t="s">
        <v>39</v>
      </c>
      <c r="D23" s="45">
        <f>'EC000'!D23+'GT000'!D23+'GT001'!D23+'GT002'!D23+KZN000!D23+WC000!D23</f>
        <v>54047000</v>
      </c>
      <c r="E23" s="45">
        <f>'EC000'!E23+'GT000'!E23+'GT001'!E23+'GT002'!E23+KZN000!E23+WC000!E23</f>
        <v>0</v>
      </c>
      <c r="F23" s="45">
        <f>SUM(F24)</f>
        <v>0</v>
      </c>
      <c r="G23" s="45">
        <f>'EC000'!G23+'GT000'!G23+'GT001'!G23+'GT002'!G23+KZN000!G23+WC000!G23</f>
        <v>54047000</v>
      </c>
      <c r="H23" s="45">
        <f>'EC000'!H23+'GT000'!H23+'GT001'!H23+'GT002'!H23+KZN000!H23+WC000!H23</f>
        <v>0</v>
      </c>
      <c r="I23" s="45">
        <f>'EC000'!I23+'GT000'!I23+'GT001'!I23+'GT002'!I23+KZN000!I23+WC000!I23</f>
        <v>0</v>
      </c>
      <c r="J23" s="45">
        <f>'EC000'!J23+'GT000'!J23+'GT001'!J23+'GT002'!J23+KZN000!J23+WC000!J23</f>
        <v>0</v>
      </c>
      <c r="K23" s="45">
        <f>'EC000'!K23+'GT000'!K23+'GT001'!K23+'GT002'!K23+KZN000!K23+WC000!K23</f>
        <v>0</v>
      </c>
      <c r="L23" s="189">
        <f>'EC000'!L23+'GT000'!L23+'GT001'!L23+'GT002'!L23+KZN000!L23+WC000!L23</f>
        <v>0</v>
      </c>
      <c r="M23" s="45">
        <f>'EC000'!M23+'GT000'!M23+'GT001'!M23+'GT002'!M23+KZN000!M23+WC000!M23</f>
        <v>0</v>
      </c>
      <c r="N23" s="45">
        <f>SUM(N24)</f>
        <v>0</v>
      </c>
      <c r="O23" s="45">
        <f>SUM(O24)</f>
        <v>0</v>
      </c>
      <c r="P23" s="45">
        <f>SUM(P24)</f>
        <v>0</v>
      </c>
      <c r="Q23" s="46">
        <f>SUM(Q24)</f>
        <v>0</v>
      </c>
      <c r="R23" s="45">
        <f>'EC000'!R23+'GT000'!R23+'GT001'!R23+'GT002'!R23+KZN000!R23+WC000!R23</f>
        <v>0</v>
      </c>
      <c r="S23" s="189">
        <f>'EC000'!S23+'GT000'!S23+'GT001'!S23+'GT002'!S23+KZN000!S23+WC000!S23</f>
        <v>0</v>
      </c>
      <c r="T23" s="187"/>
      <c r="U23" s="47"/>
      <c r="V23" s="46">
        <f>'EC000'!V23+'GT000'!V23+'GT001'!V23+'GT002'!V23+KZN000!V23+WC000!V23</f>
        <v>0</v>
      </c>
      <c r="W23" s="46">
        <f>'EC000'!W23+'GT000'!W23+'GT001'!W23+'GT002'!W23+KZN000!W23+WC000!W23</f>
        <v>0</v>
      </c>
      <c r="X23" s="47" t="str">
        <f t="shared" si="2"/>
        <v> </v>
      </c>
      <c r="Y23" s="47" t="str">
        <f t="shared" si="3"/>
        <v> </v>
      </c>
      <c r="Z23" s="205"/>
      <c r="AA23" s="4"/>
      <c r="AB23" s="62"/>
      <c r="AC23" s="62"/>
      <c r="AD23" s="62"/>
      <c r="AE23" s="62"/>
      <c r="AF23" s="62"/>
      <c r="AG23" s="62"/>
      <c r="IU23" s="64"/>
      <c r="IV23" s="64"/>
    </row>
    <row r="24" spans="1:256" ht="12.75">
      <c r="A24" s="13"/>
      <c r="B24" s="50"/>
      <c r="C24" s="51" t="s">
        <v>40</v>
      </c>
      <c r="D24" s="52">
        <f>'EC000'!D24+'GT000'!D24+'GT001'!D24+'GT002'!D24+KZN000!D24+WC000!D24</f>
        <v>54047000</v>
      </c>
      <c r="E24" s="45">
        <f>'EC000'!E24+'GT000'!E24+'GT001'!E24+'GT002'!E24+KZN000!E24+WC000!E24</f>
        <v>0</v>
      </c>
      <c r="F24" s="52"/>
      <c r="G24" s="52">
        <f>'EC000'!G24+'GT000'!G24+'GT001'!G24+'GT002'!G24+KZN000!G24+WC000!G24</f>
        <v>54047000</v>
      </c>
      <c r="H24" s="45">
        <f>'EC000'!H24+'GT000'!H24+'GT001'!H24+'GT002'!H24+KZN000!H24+WC000!H24</f>
        <v>0</v>
      </c>
      <c r="I24" s="45">
        <f>'EC000'!I24+'GT000'!I24+'GT001'!I24+'GT002'!I24+KZN000!I24+WC000!I24</f>
        <v>0</v>
      </c>
      <c r="J24" s="45">
        <f>'EC000'!J24+'GT000'!J24+'GT001'!J24+'GT002'!J24+KZN000!J24+WC000!J24</f>
        <v>0</v>
      </c>
      <c r="K24" s="45">
        <f>'EC000'!K24+'GT000'!K24+'GT001'!K24+'GT002'!K24+KZN000!K24+WC000!K24</f>
        <v>0</v>
      </c>
      <c r="L24" s="189">
        <f>'EC000'!L24+'GT000'!L24+'GT001'!L24+'GT002'!L24+KZN000!L24+WC000!L24</f>
        <v>0</v>
      </c>
      <c r="M24" s="45">
        <f>'EC000'!M24+'GT000'!M24+'GT001'!M24+'GT002'!M24+KZN000!M24+WC000!M24</f>
        <v>0</v>
      </c>
      <c r="N24" s="52"/>
      <c r="O24" s="55"/>
      <c r="P24" s="55"/>
      <c r="Q24" s="55"/>
      <c r="R24" s="45">
        <f>'EC000'!R24+'GT000'!R24+'GT001'!R24+'GT002'!R24+KZN000!R24+WC000!R24</f>
        <v>0</v>
      </c>
      <c r="S24" s="189">
        <f>'EC000'!S24+'GT000'!S24+'GT001'!S24+'GT002'!S24+KZN000!S24+WC000!S24</f>
        <v>0</v>
      </c>
      <c r="T24" s="187"/>
      <c r="U24" s="47"/>
      <c r="V24" s="46">
        <f>'EC000'!V24+'GT000'!V24+'GT001'!V24+'GT002'!V24+KZN000!V24+WC000!V24</f>
        <v>0</v>
      </c>
      <c r="W24" s="46">
        <f>'EC000'!W24+'GT000'!W24+'GT001'!W24+'GT002'!W24+KZN000!W24+WC000!W24</f>
        <v>0</v>
      </c>
      <c r="X24" s="47" t="str">
        <f t="shared" si="2"/>
        <v> </v>
      </c>
      <c r="Y24" s="47" t="str">
        <f t="shared" si="3"/>
        <v> </v>
      </c>
      <c r="Z24" s="204"/>
      <c r="IU24" s="49"/>
      <c r="IV24" s="49"/>
    </row>
    <row r="25" spans="1:256" ht="12.75">
      <c r="A25" s="13"/>
      <c r="B25" s="50"/>
      <c r="C25" s="44" t="s">
        <v>41</v>
      </c>
      <c r="D25" s="45">
        <f>'EC000'!D25+'GT000'!D25+'GT001'!D25+'GT002'!D25+KZN000!D25+WC000!D25</f>
        <v>443373000</v>
      </c>
      <c r="E25" s="45">
        <f>'EC000'!E25+'GT000'!E25+'GT001'!E25+'GT002'!E25+KZN000!E25+WC000!E25</f>
        <v>-5928000</v>
      </c>
      <c r="F25" s="45">
        <f>SUM(F26:F30)</f>
        <v>0</v>
      </c>
      <c r="G25" s="45">
        <f>'EC000'!G25+'GT000'!G25+'GT001'!G25+'GT002'!G25+KZN000!G25+WC000!G25</f>
        <v>437445000</v>
      </c>
      <c r="H25" s="45">
        <f>'EC000'!H25+'GT000'!H25+'GT001'!H25+'GT002'!H25+KZN000!H25+WC000!H25</f>
        <v>171497000</v>
      </c>
      <c r="I25" s="45">
        <f>'EC000'!I25+'GT000'!I25+'GT001'!I25+'GT002'!I25+KZN000!I25+WC000!I25</f>
        <v>171497000</v>
      </c>
      <c r="J25" s="45">
        <f>'EC000'!J25+'GT000'!J25+'GT001'!J25+'GT002'!J25+KZN000!J25+WC000!J25</f>
        <v>0</v>
      </c>
      <c r="K25" s="45">
        <f>'EC000'!K25+'GT000'!K25+'GT001'!K25+'GT002'!K25+KZN000!K25+WC000!K25</f>
        <v>6260000</v>
      </c>
      <c r="L25" s="189">
        <f>'EC000'!L25+'GT000'!L25+'GT001'!L25+'GT002'!L25+KZN000!L25+WC000!L25</f>
        <v>10000000</v>
      </c>
      <c r="M25" s="45">
        <f>'EC000'!M25+'GT000'!M25+'GT001'!M25+'GT002'!M25+KZN000!M25+WC000!M25</f>
        <v>38417000</v>
      </c>
      <c r="N25" s="45">
        <f>SUM(N26:N30)</f>
        <v>0</v>
      </c>
      <c r="O25" s="45">
        <f>SUM(O26:O30)</f>
        <v>0</v>
      </c>
      <c r="P25" s="45">
        <f>SUM(P26:P30)</f>
        <v>0</v>
      </c>
      <c r="Q25" s="46">
        <f>SUM(Q26:Q30)</f>
        <v>0</v>
      </c>
      <c r="R25" s="45">
        <f>'EC000'!R25+'GT000'!R25+'GT001'!R25+'GT002'!R25+KZN000!R25+WC000!R25</f>
        <v>10000000</v>
      </c>
      <c r="S25" s="189">
        <f>'EC000'!S25+'GT000'!S25+'GT001'!S25+'GT002'!S25+KZN000!S25+WC000!S25</f>
        <v>44677000</v>
      </c>
      <c r="T25" s="152">
        <f>IF(G25=0," ",(R25/G25))</f>
        <v>0.022860016687812183</v>
      </c>
      <c r="U25" s="187">
        <f>IF(H25=0," ",(S25/H25))</f>
        <v>0.26051184568826274</v>
      </c>
      <c r="V25" s="46">
        <f>'EC000'!V25+'GT000'!V25+'GT001'!V25+'GT002'!V25+KZN000!V25+WC000!V25</f>
        <v>128240000</v>
      </c>
      <c r="W25" s="46">
        <f>'EC000'!W25+'GT000'!W25+'GT001'!W25+'GT002'!W25+KZN000!W25+WC000!W25</f>
        <v>178532000</v>
      </c>
      <c r="X25" s="47">
        <f t="shared" si="2"/>
        <v>-0.9220212102308172</v>
      </c>
      <c r="Y25" s="47">
        <f t="shared" si="3"/>
        <v>-0.7497535455828647</v>
      </c>
      <c r="Z25" s="204"/>
      <c r="IU25" s="49">
        <f aca="true" t="shared" si="5" ref="IU25:IV28">T25</f>
        <v>0.022860016687812183</v>
      </c>
      <c r="IV25" s="49">
        <f t="shared" si="5"/>
        <v>0.26051184568826274</v>
      </c>
    </row>
    <row r="26" spans="1:256" ht="12.75">
      <c r="A26" s="13"/>
      <c r="B26" s="50"/>
      <c r="C26" s="51" t="s">
        <v>42</v>
      </c>
      <c r="D26" s="52">
        <f>'EC000'!D26+'GT000'!D26+'GT001'!D26+'GT002'!D26+KZN000!D26+WC000!D26</f>
        <v>128828000</v>
      </c>
      <c r="E26" s="45">
        <f>'EC000'!E26+'GT000'!E26+'GT001'!E26+'GT002'!E26+KZN000!E26+WC000!E26</f>
        <v>0</v>
      </c>
      <c r="F26" s="52"/>
      <c r="G26" s="52">
        <f>'EC000'!G26+'GT000'!G26+'GT001'!G26+'GT002'!G26+KZN000!G26+WC000!G26</f>
        <v>128828000</v>
      </c>
      <c r="H26" s="52">
        <f>'EC000'!H26+'GT000'!H26+'GT001'!H26+'GT002'!H26+KZN000!H26+WC000!H26</f>
        <v>45428000</v>
      </c>
      <c r="I26" s="52">
        <f>'EC000'!I26+'GT000'!I26+'GT001'!I26+'GT002'!I26+KZN000!I26+WC000!I26</f>
        <v>45428000</v>
      </c>
      <c r="J26" s="45">
        <f>'EC000'!J26+'GT000'!J26+'GT001'!J26+'GT002'!J26+KZN000!J26+WC000!J26</f>
        <v>0</v>
      </c>
      <c r="K26" s="52">
        <f>'EC000'!K26+'GT000'!K26+'GT001'!K26+'GT002'!K26+KZN000!K26+WC000!K26</f>
        <v>6260000</v>
      </c>
      <c r="L26" s="85">
        <f>'EC000'!L26+'GT000'!L26+'GT001'!L26+'GT002'!L26+KZN000!L26+WC000!L26</f>
        <v>10000000</v>
      </c>
      <c r="M26" s="52">
        <f>'EC000'!M26+'GT000'!M26+'GT001'!M26+'GT002'!M26+KZN000!M26+WC000!M26</f>
        <v>38417000</v>
      </c>
      <c r="N26" s="53"/>
      <c r="O26" s="54"/>
      <c r="P26" s="53"/>
      <c r="Q26" s="54"/>
      <c r="R26" s="52">
        <f>'EC000'!R26+'GT000'!R26+'GT001'!R26+'GT002'!R26+KZN000!R26+WC000!R26</f>
        <v>10000000</v>
      </c>
      <c r="S26" s="85">
        <f>'EC000'!S26+'GT000'!S26+'GT001'!S26+'GT002'!S26+KZN000!S26+WC000!S26</f>
        <v>44677000</v>
      </c>
      <c r="T26" s="152">
        <f>IF(G26=0," ",(R26/G26))</f>
        <v>0.07762287701431365</v>
      </c>
      <c r="U26" s="187">
        <f>IF(H26=0," ",(S26/H26))</f>
        <v>0.98346834551378</v>
      </c>
      <c r="V26" s="55">
        <f>'EC000'!V26+'GT000'!V26+'GT001'!V26+'GT002'!V26+KZN000!V26+WC000!V26</f>
        <v>128240000</v>
      </c>
      <c r="W26" s="55">
        <f>'EC000'!W26+'GT000'!W26+'GT001'!W26+'GT002'!W26+KZN000!W26+WC000!W26</f>
        <v>178532000</v>
      </c>
      <c r="X26" s="47">
        <f t="shared" si="2"/>
        <v>-0.9220212102308172</v>
      </c>
      <c r="Y26" s="47">
        <f t="shared" si="3"/>
        <v>-0.7497535455828647</v>
      </c>
      <c r="Z26" s="204"/>
      <c r="IU26" s="49">
        <f t="shared" si="5"/>
        <v>0.07762287701431365</v>
      </c>
      <c r="IV26" s="49">
        <f t="shared" si="5"/>
        <v>0.98346834551378</v>
      </c>
    </row>
    <row r="27" spans="1:256" ht="12.75">
      <c r="A27" s="13"/>
      <c r="B27" s="50"/>
      <c r="C27" s="51" t="s">
        <v>43</v>
      </c>
      <c r="D27" s="52">
        <f>'EC000'!D27+'GT000'!D27+'GT001'!D27+'GT002'!D27+KZN000!D27+WC000!D27</f>
        <v>188645000</v>
      </c>
      <c r="E27" s="52">
        <f>'EC000'!E27+'GT000'!E27+'GT001'!E27+'GT002'!E27+KZN000!E27+WC000!E27</f>
        <v>-5928000</v>
      </c>
      <c r="F27" s="52"/>
      <c r="G27" s="52">
        <f>'EC000'!G27+'GT000'!G27+'GT001'!G27+'GT002'!G27+KZN000!G27+WC000!G27</f>
        <v>182717000</v>
      </c>
      <c r="H27" s="52">
        <f>'EC000'!H27+'GT000'!H27+'GT001'!H27+'GT002'!H27+KZN000!H27+WC000!H27</f>
        <v>126069000</v>
      </c>
      <c r="I27" s="52">
        <f>'EC000'!I27+'GT000'!I27+'GT001'!I27+'GT002'!I27+KZN000!I27+WC000!I27</f>
        <v>126069000</v>
      </c>
      <c r="J27" s="192">
        <f>'EC000'!J27+'GT000'!J27+'GT001'!J27+'GT002'!J27+KZN000!J27+WC000!J27</f>
        <v>0</v>
      </c>
      <c r="K27" s="192">
        <f>'EC000'!K27+'GT000'!K27+'GT001'!K27+'GT002'!K27+KZN000!K27+WC000!K27</f>
        <v>0</v>
      </c>
      <c r="L27" s="192">
        <f>'EC000'!L27+'GT000'!L27+'GT001'!L27+'GT002'!L27+KZN000!L27+WC000!L27</f>
        <v>0</v>
      </c>
      <c r="M27" s="56">
        <f>'EC000'!M27+'GT000'!M27+'GT001'!M27+'GT002'!M27+KZN000!M27+WC000!M27</f>
        <v>0</v>
      </c>
      <c r="N27" s="56"/>
      <c r="O27" s="57"/>
      <c r="P27" s="56"/>
      <c r="Q27" s="57"/>
      <c r="R27" s="56">
        <f>'EC000'!R27+'GT000'!R27+'GT001'!R27+'GT002'!R27+KZN000!R27+WC000!R27</f>
        <v>0</v>
      </c>
      <c r="S27" s="188"/>
      <c r="T27" s="186"/>
      <c r="U27" s="58"/>
      <c r="V27" s="57">
        <f>'EC000'!V27+'GT000'!V27+'GT001'!V27+'GT002'!V27+KZN000!V27+WC000!V27</f>
        <v>0</v>
      </c>
      <c r="W27" s="57">
        <f>'EC000'!W27+'GT000'!W27+'GT001'!W27+'GT002'!W27+KZN000!W27+WC000!W27</f>
        <v>0</v>
      </c>
      <c r="X27" s="58" t="str">
        <f t="shared" si="2"/>
        <v> </v>
      </c>
      <c r="Y27" s="58" t="str">
        <f t="shared" si="3"/>
        <v> </v>
      </c>
      <c r="Z27" s="204">
        <v>2</v>
      </c>
      <c r="IU27" s="49">
        <f t="shared" si="5"/>
        <v>0</v>
      </c>
      <c r="IV27" s="49">
        <f t="shared" si="5"/>
        <v>0</v>
      </c>
    </row>
    <row r="28" spans="1:256" ht="12.75">
      <c r="A28" s="13"/>
      <c r="B28" s="50"/>
      <c r="C28" s="51" t="s">
        <v>44</v>
      </c>
      <c r="D28" s="52">
        <f>'EC000'!D28+'GT000'!D28+'GT001'!D28+'GT002'!D28+KZN000!D28+WC000!D28</f>
        <v>0</v>
      </c>
      <c r="E28" s="45">
        <f>'EC000'!E28+'GT000'!E28+'GT001'!E28+'GT002'!E28+KZN000!E28+WC000!E28</f>
        <v>0</v>
      </c>
      <c r="F28" s="52"/>
      <c r="G28" s="52">
        <f>'EC000'!G28+'GT000'!G28+'GT001'!G28+'GT002'!G28+KZN000!G28+WC000!G28</f>
        <v>0</v>
      </c>
      <c r="H28" s="52">
        <f>'EC000'!H28+'GT000'!H28+'GT001'!H28+'GT002'!H28+KZN000!H28+WC000!H28</f>
        <v>0</v>
      </c>
      <c r="I28" s="52">
        <f>'EC000'!I28+'GT000'!I28+'GT001'!I28+'GT002'!I28+KZN000!I28+WC000!I28</f>
        <v>0</v>
      </c>
      <c r="J28" s="192">
        <f>'EC000'!J28+'GT000'!J28+'GT001'!J28+'GT002'!J28+KZN000!J28+WC000!J28</f>
        <v>0</v>
      </c>
      <c r="K28" s="192">
        <f>'EC000'!K28+'GT000'!K28+'GT001'!K28+'GT002'!K28+KZN000!K28+WC000!K28</f>
        <v>0</v>
      </c>
      <c r="L28" s="192">
        <f>'EC000'!L28+'GT000'!L28+'GT001'!L28+'GT002'!L28+KZN000!L28+WC000!L28</f>
        <v>0</v>
      </c>
      <c r="M28" s="56">
        <f>'EC000'!M28+'GT000'!M28+'GT001'!M28+'GT002'!M28+KZN000!M28+WC000!M28</f>
        <v>0</v>
      </c>
      <c r="N28" s="56"/>
      <c r="O28" s="57"/>
      <c r="P28" s="56"/>
      <c r="Q28" s="57"/>
      <c r="R28" s="56">
        <f>'EC000'!R28+'GT000'!R28+'GT001'!R28+'GT002'!R28+KZN000!R28+WC000!R28</f>
        <v>0</v>
      </c>
      <c r="S28" s="188"/>
      <c r="T28" s="186" t="str">
        <f>IF(G28=0," ",(R28/G28))</f>
        <v> </v>
      </c>
      <c r="U28" s="58" t="str">
        <f>IF(G28=0," ",(S28/G28))</f>
        <v> </v>
      </c>
      <c r="V28" s="57">
        <f>'EC000'!V28+'GT000'!V28+'GT001'!V28+'GT002'!V28+KZN000!V28+WC000!V28</f>
        <v>0</v>
      </c>
      <c r="W28" s="57">
        <f>'EC000'!W28+'GT000'!W28+'GT001'!W28+'GT002'!W28+KZN000!W28+WC000!W28</f>
        <v>0</v>
      </c>
      <c r="X28" s="58" t="str">
        <f t="shared" si="2"/>
        <v> </v>
      </c>
      <c r="Y28" s="58" t="str">
        <f t="shared" si="3"/>
        <v> </v>
      </c>
      <c r="Z28" s="204">
        <v>2</v>
      </c>
      <c r="IU28" s="49" t="str">
        <f t="shared" si="5"/>
        <v> </v>
      </c>
      <c r="IV28" s="49" t="str">
        <f t="shared" si="5"/>
        <v> </v>
      </c>
    </row>
    <row r="29" spans="1:256" ht="12.75">
      <c r="A29" s="13"/>
      <c r="B29" s="50"/>
      <c r="C29" s="51" t="s">
        <v>45</v>
      </c>
      <c r="D29" s="52">
        <f>'EC000'!D29+'GT000'!D29+'GT001'!D29+'GT002'!D29+KZN000!D29+WC000!D29</f>
        <v>96900000</v>
      </c>
      <c r="E29" s="45">
        <f>'EC000'!E29+'GT000'!E29+'GT001'!E29+'GT002'!E29+KZN000!E29+WC000!E29</f>
        <v>0</v>
      </c>
      <c r="F29" s="52"/>
      <c r="G29" s="52">
        <f>'EC000'!G29+'GT000'!G29+'GT001'!G29+'GT002'!G29+KZN000!G29+WC000!G29</f>
        <v>96900000</v>
      </c>
      <c r="H29" s="52">
        <f>'EC000'!H29+'GT000'!H29+'GT001'!H29+'GT002'!H29+KZN000!H29+WC000!H29</f>
        <v>0</v>
      </c>
      <c r="I29" s="52">
        <f>'EC000'!I29+'GT000'!I29+'GT001'!I29+'GT002'!I29+KZN000!I29+WC000!I29</f>
        <v>0</v>
      </c>
      <c r="J29" s="45">
        <f>'EC000'!J29+'GT000'!J29+'GT001'!J29+'GT002'!J29+KZN000!J29+WC000!J29</f>
        <v>0</v>
      </c>
      <c r="K29" s="45">
        <f>'EC000'!K29+'GT000'!K29+'GT001'!K29+'GT002'!K29+KZN000!K29+WC000!K29</f>
        <v>0</v>
      </c>
      <c r="L29" s="189">
        <f>'EC000'!L29+'GT000'!L29+'GT001'!L29+'GT002'!L29+KZN000!L29+WC000!L29</f>
        <v>0</v>
      </c>
      <c r="M29" s="45">
        <f>'EC000'!M29+'GT000'!M29+'GT001'!M29+'GT002'!M29+KZN000!M29+WC000!M29</f>
        <v>0</v>
      </c>
      <c r="N29" s="53"/>
      <c r="O29" s="54"/>
      <c r="P29" s="53"/>
      <c r="Q29" s="54"/>
      <c r="R29" s="45">
        <f>'EC000'!R29+'GT000'!R29+'GT001'!R29+'GT002'!R29+KZN000!R29+WC000!R29</f>
        <v>0</v>
      </c>
      <c r="S29" s="189">
        <f>'EC000'!S29+'GT000'!S29+'GT001'!S29+'GT002'!S29+KZN000!S29+WC000!S29</f>
        <v>0</v>
      </c>
      <c r="T29" s="187"/>
      <c r="U29" s="47"/>
      <c r="V29" s="46">
        <f>'EC000'!V29+'GT000'!V29+'GT001'!V29+'GT002'!V29+KZN000!V29+WC000!V29</f>
        <v>0</v>
      </c>
      <c r="W29" s="46">
        <f>'EC000'!W29+'GT000'!W29+'GT001'!W29+'GT002'!W29+KZN000!W29+WC000!W29</f>
        <v>0</v>
      </c>
      <c r="X29" s="47" t="str">
        <f t="shared" si="2"/>
        <v> </v>
      </c>
      <c r="Y29" s="47" t="str">
        <f t="shared" si="3"/>
        <v> </v>
      </c>
      <c r="Z29" s="204"/>
      <c r="IU29" s="49"/>
      <c r="IV29" s="49"/>
    </row>
    <row r="30" spans="1:256" ht="12.75">
      <c r="A30" s="13"/>
      <c r="B30" s="50"/>
      <c r="C30" s="51" t="s">
        <v>46</v>
      </c>
      <c r="D30" s="52">
        <f>'EC000'!D30+'GT000'!D30+'GT001'!D30+'GT002'!D30+KZN000!D30+WC000!D30</f>
        <v>29000000</v>
      </c>
      <c r="E30" s="45">
        <f>'EC000'!E30+'GT000'!E30+'GT001'!E30+'GT002'!E30+KZN000!E30+WC000!E30</f>
        <v>0</v>
      </c>
      <c r="F30" s="52"/>
      <c r="G30" s="52">
        <f>'EC000'!G30+'GT000'!G30+'GT001'!G30+'GT002'!G30+KZN000!G30+WC000!G30</f>
        <v>29000000</v>
      </c>
      <c r="H30" s="45">
        <f>'EC000'!H30+'GT000'!H30+'GT001'!H30+'GT002'!H30+KZN000!H30+WC000!H30</f>
        <v>0</v>
      </c>
      <c r="I30" s="45">
        <f>'EC000'!I30+'GT000'!I30+'GT001'!I30+'GT002'!I30+KZN000!I30+WC000!I30</f>
        <v>0</v>
      </c>
      <c r="J30" s="192">
        <f>'EC000'!J30+'GT000'!J30+'GT001'!J30+'GT002'!J30+KZN000!J30+WC000!J30</f>
        <v>0</v>
      </c>
      <c r="K30" s="192">
        <f>'EC000'!K30+'GT000'!K30+'GT001'!K30+'GT002'!K30+KZN000!K30+WC000!K30</f>
        <v>0</v>
      </c>
      <c r="L30" s="192">
        <f>'EC000'!L30+'GT000'!L30+'GT001'!L30+'GT002'!L30+KZN000!L30+WC000!L30</f>
        <v>0</v>
      </c>
      <c r="M30" s="56">
        <f>'EC000'!M30+'GT000'!M30+'GT001'!M30+'GT002'!M30+KZN000!M30+WC000!M30</f>
        <v>0</v>
      </c>
      <c r="N30" s="56"/>
      <c r="O30" s="57"/>
      <c r="P30" s="56"/>
      <c r="Q30" s="57"/>
      <c r="R30" s="56">
        <f>'EC000'!R30+'GT000'!R30+'GT001'!R30+'GT002'!R30+KZN000!R30+WC000!R30</f>
        <v>0</v>
      </c>
      <c r="S30" s="188"/>
      <c r="T30" s="186"/>
      <c r="U30" s="58"/>
      <c r="V30" s="57">
        <f>'EC000'!V30+'GT000'!V30+'GT001'!V30+'GT002'!V30+KZN000!V30+WC000!V30</f>
        <v>0</v>
      </c>
      <c r="W30" s="57">
        <f>'EC000'!W30+'GT000'!W30+'GT001'!W30+'GT002'!W30+KZN000!W30+WC000!W30</f>
        <v>0</v>
      </c>
      <c r="X30" s="58" t="str">
        <f t="shared" si="2"/>
        <v> </v>
      </c>
      <c r="Y30" s="58" t="str">
        <f t="shared" si="3"/>
        <v> </v>
      </c>
      <c r="Z30" s="204"/>
      <c r="IU30" s="49">
        <f aca="true" t="shared" si="6" ref="IU30:IU50">T30</f>
        <v>0</v>
      </c>
      <c r="IV30" s="49">
        <f aca="true" t="shared" si="7" ref="IV30:IV50">U30</f>
        <v>0</v>
      </c>
    </row>
    <row r="31" spans="1:256" ht="12.75">
      <c r="A31" s="42"/>
      <c r="B31" s="60"/>
      <c r="C31" s="44" t="s">
        <v>47</v>
      </c>
      <c r="D31" s="45">
        <f>'EC000'!D31+'GT000'!D31+'GT001'!D31+'GT002'!D31+KZN000!D31+WC000!D31</f>
        <v>21884000</v>
      </c>
      <c r="E31" s="45">
        <f>'EC000'!E31+'GT000'!E31+'GT001'!E31+'GT002'!E31+KZN000!E31+WC000!E31</f>
        <v>0</v>
      </c>
      <c r="F31" s="45">
        <f>SUM(F32:F37)</f>
        <v>0</v>
      </c>
      <c r="G31" s="45">
        <f>'EC000'!G31+'GT000'!G31+'GT001'!G31+'GT002'!G31+KZN000!G31+WC000!G31</f>
        <v>21884000</v>
      </c>
      <c r="H31" s="45">
        <f>'EC000'!H31+'GT000'!H31+'GT001'!H31+'GT002'!H31+KZN000!H31+WC000!H31</f>
        <v>10618000</v>
      </c>
      <c r="I31" s="45">
        <f>'EC000'!I31+'GT000'!I31+'GT001'!I31+'GT002'!I31+KZN000!I31+WC000!I31</f>
        <v>270618000</v>
      </c>
      <c r="J31" s="45">
        <f>'EC000'!J31+'GT000'!J31+'GT001'!J31+'GT002'!J31+KZN000!J31+WC000!J31</f>
        <v>5322000</v>
      </c>
      <c r="K31" s="45">
        <f>'EC000'!K31+'GT000'!K31+'GT001'!K31+'GT002'!K31+KZN000!K31+WC000!K31</f>
        <v>1574000</v>
      </c>
      <c r="L31" s="189">
        <f>'EC000'!L31+'GT000'!L31+'GT001'!L31+'GT002'!L31+KZN000!L31+WC000!L31</f>
        <v>2516000</v>
      </c>
      <c r="M31" s="45">
        <f>'EC000'!M31+'GT000'!M31+'GT001'!M31+'GT002'!M31+KZN000!M31+WC000!M31</f>
        <v>2628000</v>
      </c>
      <c r="N31" s="45">
        <f>SUM(N32:N37)</f>
        <v>0</v>
      </c>
      <c r="O31" s="45">
        <f>SUM(O32:O37)</f>
        <v>0</v>
      </c>
      <c r="P31" s="45">
        <f>SUM(P32:P37)</f>
        <v>0</v>
      </c>
      <c r="Q31" s="46">
        <f>SUM(Q32:Q37)</f>
        <v>0</v>
      </c>
      <c r="R31" s="45">
        <f>'EC000'!R31+'GT000'!R31+'GT001'!R31+'GT002'!R31+KZN000!R31+WC000!R31</f>
        <v>7838000</v>
      </c>
      <c r="S31" s="189">
        <f>'EC000'!S31+'GT000'!S31+'GT001'!S31+'GT002'!S31+KZN000!S31+WC000!S31</f>
        <v>4202000</v>
      </c>
      <c r="T31" s="187">
        <f>IF(G31=0," ",(R31/G31))</f>
        <v>0.3581612136720892</v>
      </c>
      <c r="U31" s="47">
        <f>IF(G31=0," ",(S31/G31))</f>
        <v>0.19201242917199782</v>
      </c>
      <c r="V31" s="46">
        <f>'EC000'!V31+'GT000'!V31+'GT001'!V31+'GT002'!V31+KZN000!V31+WC000!V31</f>
        <v>8011000</v>
      </c>
      <c r="W31" s="46">
        <f>'EC000'!W31+'GT000'!W31+'GT001'!W31+'GT002'!W31+KZN000!W31+WC000!W31</f>
        <v>7579000</v>
      </c>
      <c r="X31" s="47">
        <f t="shared" si="2"/>
        <v>-0.021595306453626263</v>
      </c>
      <c r="Y31" s="47">
        <f t="shared" si="3"/>
        <v>-0.4455732946298984</v>
      </c>
      <c r="Z31" s="204"/>
      <c r="IU31" s="49">
        <f t="shared" si="6"/>
        <v>0.3581612136720892</v>
      </c>
      <c r="IV31" s="49">
        <f t="shared" si="7"/>
        <v>0.19201242917199782</v>
      </c>
    </row>
    <row r="32" spans="1:256" ht="12.75">
      <c r="A32" s="13"/>
      <c r="B32" s="50"/>
      <c r="C32" s="51" t="s">
        <v>48</v>
      </c>
      <c r="D32" s="52">
        <f>'EC000'!D32+'GT000'!D32+'GT001'!D32+'GT002'!D32+KZN000!D32+WC000!D32</f>
        <v>11532000</v>
      </c>
      <c r="E32" s="45">
        <f>'EC000'!E32+'GT000'!E32+'GT001'!E32+'GT002'!E32+KZN000!E32+WC000!E32</f>
        <v>0</v>
      </c>
      <c r="F32" s="52"/>
      <c r="G32" s="52">
        <f>'EC000'!G32+'GT000'!G32+'GT001'!G32+'GT002'!G32+KZN000!G32+WC000!G32</f>
        <v>11532000</v>
      </c>
      <c r="H32" s="52">
        <f>'EC000'!H32+'GT000'!H32+'GT001'!H32+'GT002'!H32+KZN000!H32+WC000!H32</f>
        <v>2780000</v>
      </c>
      <c r="I32" s="52">
        <f>'EC000'!I32+'GT000'!I32+'GT001'!I32+'GT002'!I32+KZN000!I32+WC000!I32</f>
        <v>262780000</v>
      </c>
      <c r="J32" s="192">
        <f>'EC000'!J32+'GT000'!J32+'GT001'!J32+'GT002'!J32+KZN000!J32+WC000!J32</f>
        <v>0</v>
      </c>
      <c r="K32" s="192">
        <f>'EC000'!K32+'GT000'!K32+'GT001'!K32+'GT002'!K32+KZN000!K32+WC000!K32</f>
        <v>0</v>
      </c>
      <c r="L32" s="192">
        <f>'EC000'!L32+'GT000'!L32+'GT001'!L32+'GT002'!L32+KZN000!L32+WC000!L32</f>
        <v>0</v>
      </c>
      <c r="M32" s="56">
        <f>'EC000'!M32+'GT000'!M32+'GT001'!M32+'GT002'!M32+KZN000!M32+WC000!M32</f>
        <v>0</v>
      </c>
      <c r="N32" s="56"/>
      <c r="O32" s="57"/>
      <c r="P32" s="56"/>
      <c r="Q32" s="57"/>
      <c r="R32" s="56">
        <f>'EC000'!R32+'GT000'!R32+'GT001'!R32+'GT002'!R32+KZN000!R32+WC000!R32</f>
        <v>0</v>
      </c>
      <c r="S32" s="188"/>
      <c r="T32" s="186"/>
      <c r="U32" s="58"/>
      <c r="V32" s="57">
        <f>'EC000'!V32+'GT000'!V32+'GT001'!V32+'GT002'!V32+KZN000!V32+WC000!V32</f>
        <v>0</v>
      </c>
      <c r="W32" s="57">
        <f>'EC000'!W32+'GT000'!W32+'GT001'!W32+'GT002'!W32+KZN000!W32+WC000!W32</f>
        <v>0</v>
      </c>
      <c r="X32" s="58" t="str">
        <f t="shared" si="2"/>
        <v> </v>
      </c>
      <c r="Y32" s="58" t="str">
        <f t="shared" si="3"/>
        <v> </v>
      </c>
      <c r="Z32" s="204">
        <v>2</v>
      </c>
      <c r="IU32" s="49">
        <f t="shared" si="6"/>
        <v>0</v>
      </c>
      <c r="IV32" s="49">
        <f t="shared" si="7"/>
        <v>0</v>
      </c>
    </row>
    <row r="33" spans="1:256" ht="12.75">
      <c r="A33" s="13"/>
      <c r="B33" s="50"/>
      <c r="C33" s="51" t="s">
        <v>49</v>
      </c>
      <c r="D33" s="45">
        <f>'EC000'!D33+'GT000'!D33+'GT001'!D33+'GT002'!D33+KZN000!D33+WC000!D33</f>
        <v>0</v>
      </c>
      <c r="E33" s="45">
        <f>'EC000'!E33+'GT000'!E33+'GT001'!E33+'GT002'!E33+KZN000!E33+WC000!E33</f>
        <v>0</v>
      </c>
      <c r="F33" s="52"/>
      <c r="G33" s="52">
        <f>'EC000'!G33+'GT000'!G33+'GT001'!G33+'GT002'!G33+KZN000!G33+WC000!G33</f>
        <v>0</v>
      </c>
      <c r="H33" s="52">
        <f>'EC000'!H33+'GT000'!H33+'GT001'!H33+'GT002'!H33+KZN000!H33+WC000!H33</f>
        <v>0</v>
      </c>
      <c r="I33" s="52">
        <f>'EC000'!I33+'GT000'!I33+'GT001'!I33+'GT002'!I33+KZN000!I33+WC000!I33</f>
        <v>0</v>
      </c>
      <c r="J33" s="45">
        <f>'EC000'!J33+'GT000'!J33+'GT001'!J33+'GT002'!J33+KZN000!J33+WC000!J33</f>
        <v>0</v>
      </c>
      <c r="K33" s="45">
        <f>'EC000'!K33+'GT000'!K33+'GT001'!K33+'GT002'!K33+KZN000!K33+WC000!K33</f>
        <v>0</v>
      </c>
      <c r="L33" s="189">
        <f>'EC000'!L33+'GT000'!L33+'GT001'!L33+'GT002'!L33+KZN000!L33+WC000!L33</f>
        <v>0</v>
      </c>
      <c r="M33" s="45">
        <f>'EC000'!M33+'GT000'!M33+'GT001'!M33+'GT002'!M33+KZN000!M33+WC000!M33</f>
        <v>0</v>
      </c>
      <c r="N33" s="53"/>
      <c r="O33" s="54"/>
      <c r="P33" s="53"/>
      <c r="Q33" s="54"/>
      <c r="R33" s="45">
        <f>'EC000'!R33+'GT000'!R33+'GT001'!R33+'GT002'!R33+KZN000!R33+WC000!R33</f>
        <v>0</v>
      </c>
      <c r="S33" s="189">
        <f>'EC000'!S33+'GT000'!S33+'GT001'!S33+'GT002'!S33+KZN000!S33+WC000!S33</f>
        <v>0</v>
      </c>
      <c r="T33" s="187" t="str">
        <f aca="true" t="shared" si="8" ref="T33:T38">IF(G33=0," ",(R33/G33))</f>
        <v> </v>
      </c>
      <c r="U33" s="47" t="str">
        <f aca="true" t="shared" si="9" ref="U33:U53">IF(G33=0," ",(S33/G33))</f>
        <v> </v>
      </c>
      <c r="V33" s="46">
        <f>'EC000'!V33+'GT000'!V33+'GT001'!V33+'GT002'!V33+KZN000!V33+WC000!V33</f>
        <v>0</v>
      </c>
      <c r="W33" s="46">
        <f>'EC000'!W33+'GT000'!W33+'GT001'!W33+'GT002'!W33+KZN000!W33+WC000!W33</f>
        <v>0</v>
      </c>
      <c r="X33" s="47" t="str">
        <f t="shared" si="2"/>
        <v> </v>
      </c>
      <c r="Y33" s="47" t="str">
        <f t="shared" si="3"/>
        <v> </v>
      </c>
      <c r="Z33" s="204"/>
      <c r="IU33" s="49" t="str">
        <f t="shared" si="6"/>
        <v> </v>
      </c>
      <c r="IV33" s="49" t="str">
        <f t="shared" si="7"/>
        <v> </v>
      </c>
    </row>
    <row r="34" spans="1:256" ht="12.75">
      <c r="A34" s="13"/>
      <c r="B34" s="50"/>
      <c r="C34" s="51" t="s">
        <v>50</v>
      </c>
      <c r="D34" s="45">
        <f>'EC000'!D34+'GT000'!D34+'GT001'!D34+'GT002'!D34+KZN000!D34+WC000!D34</f>
        <v>0</v>
      </c>
      <c r="E34" s="45">
        <f>'EC000'!E34+'GT000'!E34+'GT001'!E34+'GT002'!E34+KZN000!E34+WC000!E34</f>
        <v>0</v>
      </c>
      <c r="F34" s="52"/>
      <c r="G34" s="52">
        <f>'EC000'!G34+'GT000'!G34+'GT001'!G34+'GT002'!G34+KZN000!G34+WC000!G34</f>
        <v>0</v>
      </c>
      <c r="H34" s="52">
        <f>'EC000'!H34+'GT000'!H34+'GT001'!H34+'GT002'!H34+KZN000!H34+WC000!H34</f>
        <v>0</v>
      </c>
      <c r="I34" s="52">
        <f>'EC000'!I34+'GT000'!I34+'GT001'!I34+'GT002'!I34+KZN000!I34+WC000!I34</f>
        <v>0</v>
      </c>
      <c r="J34" s="192">
        <f>'EC000'!J34+'GT000'!J34+'GT001'!J34+'GT002'!J34+KZN000!J34+WC000!J34</f>
        <v>0</v>
      </c>
      <c r="K34" s="192">
        <f>'EC000'!K34+'GT000'!K34+'GT001'!K34+'GT002'!K34+KZN000!K34+WC000!K34</f>
        <v>0</v>
      </c>
      <c r="L34" s="192">
        <f>'EC000'!L34+'GT000'!L34+'GT001'!L34+'GT002'!L34+KZN000!L34+WC000!L34</f>
        <v>0</v>
      </c>
      <c r="M34" s="56">
        <f>'EC000'!M34+'GT000'!M34+'GT001'!M34+'GT002'!M34+KZN000!M34+WC000!M34</f>
        <v>0</v>
      </c>
      <c r="N34" s="56"/>
      <c r="O34" s="57"/>
      <c r="P34" s="56"/>
      <c r="Q34" s="57"/>
      <c r="R34" s="56">
        <f>'EC000'!R34+'GT000'!R34+'GT001'!R34+'GT002'!R34+KZN000!R34+WC000!R34</f>
        <v>0</v>
      </c>
      <c r="S34" s="190">
        <f>'EC000'!S34+'GT000'!S34+'GT001'!S34+'GT002'!S34+KZN000!S34+WC000!S34</f>
        <v>0</v>
      </c>
      <c r="T34" s="188" t="str">
        <f t="shared" si="8"/>
        <v> </v>
      </c>
      <c r="U34" s="58" t="str">
        <f t="shared" si="9"/>
        <v> </v>
      </c>
      <c r="V34" s="57">
        <f>'EC000'!V34+'GT000'!V34+'GT001'!V34+'GT002'!V34+KZN000!V34+WC000!V34</f>
        <v>0</v>
      </c>
      <c r="W34" s="57">
        <f>'EC000'!W34+'GT000'!W34+'GT001'!W34+'GT002'!W34+KZN000!W34+WC000!W34</f>
        <v>0</v>
      </c>
      <c r="X34" s="58" t="str">
        <f t="shared" si="2"/>
        <v> </v>
      </c>
      <c r="Y34" s="58" t="str">
        <f t="shared" si="3"/>
        <v> </v>
      </c>
      <c r="Z34" s="204">
        <v>2</v>
      </c>
      <c r="IU34" s="49" t="str">
        <f t="shared" si="6"/>
        <v> </v>
      </c>
      <c r="IV34" s="49" t="str">
        <f t="shared" si="7"/>
        <v> </v>
      </c>
    </row>
    <row r="35" spans="1:256" ht="12.75">
      <c r="A35" s="13"/>
      <c r="B35" s="50"/>
      <c r="C35" s="51" t="s">
        <v>51</v>
      </c>
      <c r="D35" s="52">
        <f>'EC000'!D35+'GT000'!D35+'GT001'!D35+'GT002'!D35+KZN000!D35+WC000!D35</f>
        <v>10352000</v>
      </c>
      <c r="E35" s="45">
        <f>'EC000'!E35+'GT000'!E35+'GT001'!E35+'GT002'!E35+KZN000!E35+WC000!E35</f>
        <v>0</v>
      </c>
      <c r="F35" s="52"/>
      <c r="G35" s="52">
        <f>'EC000'!G35+'GT000'!G35+'GT001'!G35+'GT002'!G35+KZN000!G35+WC000!G35</f>
        <v>10352000</v>
      </c>
      <c r="H35" s="52">
        <f>'EC000'!H35+'GT000'!H35+'GT001'!H35+'GT002'!H35+KZN000!H35+WC000!H35</f>
        <v>7838000</v>
      </c>
      <c r="I35" s="52">
        <f>'EC000'!I35+'GT000'!I35+'GT001'!I35+'GT002'!I35+KZN000!I35+WC000!I35</f>
        <v>7838000</v>
      </c>
      <c r="J35" s="52">
        <f>'EC000'!J35+'GT000'!J35+'GT001'!J35+'GT002'!J35+KZN000!J35+WC000!J35</f>
        <v>5322000</v>
      </c>
      <c r="K35" s="52">
        <f>'EC000'!K35+'GT000'!K35+'GT001'!K35+'GT002'!K35+KZN000!K35+WC000!K35</f>
        <v>1574000</v>
      </c>
      <c r="L35" s="85">
        <f>'EC000'!L35+'GT000'!L35+'GT001'!L35+'GT002'!L35+KZN000!L35+WC000!L35</f>
        <v>2516000</v>
      </c>
      <c r="M35" s="52">
        <f>'EC000'!M35+'GT000'!M35+'GT001'!M35+'GT002'!M35+KZN000!M35+WC000!M35</f>
        <v>2628000</v>
      </c>
      <c r="N35" s="53"/>
      <c r="O35" s="54"/>
      <c r="P35" s="53"/>
      <c r="Q35" s="54"/>
      <c r="R35" s="52">
        <f>'EC000'!R35+'GT000'!R35+'GT001'!R35+'GT002'!R35+KZN000!R35+WC000!R35</f>
        <v>7838000</v>
      </c>
      <c r="S35" s="85">
        <f>'EC000'!S35+'GT000'!S35+'GT001'!S35+'GT002'!S35+KZN000!S35+WC000!S35</f>
        <v>4202000</v>
      </c>
      <c r="T35" s="187">
        <f t="shared" si="8"/>
        <v>0.7571483771251932</v>
      </c>
      <c r="U35" s="47">
        <f t="shared" si="9"/>
        <v>0.40591190108191655</v>
      </c>
      <c r="V35" s="55">
        <f>'EC000'!V35+'GT000'!V35+'GT001'!V35+'GT002'!V35+KZN000!V35+WC000!V35</f>
        <v>8011000</v>
      </c>
      <c r="W35" s="46">
        <f>'EC000'!W35+'GT000'!W35+'GT001'!W35+'GT002'!W35+KZN000!W35+WC000!W35</f>
        <v>7579000</v>
      </c>
      <c r="X35" s="47">
        <f t="shared" si="2"/>
        <v>-0.021595306453626263</v>
      </c>
      <c r="Y35" s="47">
        <f t="shared" si="3"/>
        <v>-0.4455732946298984</v>
      </c>
      <c r="Z35" s="204"/>
      <c r="IU35" s="49">
        <f t="shared" si="6"/>
        <v>0.7571483771251932</v>
      </c>
      <c r="IV35" s="49">
        <f t="shared" si="7"/>
        <v>0.40591190108191655</v>
      </c>
    </row>
    <row r="36" spans="1:256" ht="12.75">
      <c r="A36" s="13"/>
      <c r="B36" s="50"/>
      <c r="C36" s="51" t="s">
        <v>52</v>
      </c>
      <c r="D36" s="45">
        <f>'EC000'!D36+'GT000'!D36+'GT001'!D36+'GT002'!D36+KZN000!D36+WC000!D36</f>
        <v>0</v>
      </c>
      <c r="E36" s="45">
        <f>'EC000'!E36+'GT000'!E36+'GT001'!E36+'GT002'!E36+KZN000!E36+WC000!E36</f>
        <v>0</v>
      </c>
      <c r="F36" s="52"/>
      <c r="G36" s="45">
        <f>'EC000'!G36+'GT000'!G36+'GT001'!G36+'GT002'!G36+KZN000!G36+WC000!G36</f>
        <v>0</v>
      </c>
      <c r="H36" s="45">
        <f>'EC000'!H36+'GT000'!H36+'GT001'!H36+'GT002'!H36+KZN000!H36+WC000!H36</f>
        <v>0</v>
      </c>
      <c r="I36" s="45">
        <f>'EC000'!I36+'GT000'!I36+'GT001'!I36+'GT002'!I36+KZN000!I36+WC000!I36</f>
        <v>0</v>
      </c>
      <c r="J36" s="192">
        <f>'EC000'!J36+'GT000'!J36+'GT001'!J36+'GT002'!J36+KZN000!J36+WC000!J36</f>
        <v>0</v>
      </c>
      <c r="K36" s="192">
        <f>'EC000'!K36+'GT000'!K36+'GT001'!K36+'GT002'!K36+KZN000!K36+WC000!K36</f>
        <v>0</v>
      </c>
      <c r="L36" s="192">
        <f>'EC000'!L36+'GT000'!L36+'GT001'!L36+'GT002'!L36+KZN000!L36+WC000!L36</f>
        <v>0</v>
      </c>
      <c r="M36" s="56">
        <f>'EC000'!M36+'GT000'!M36+'GT001'!M36+'GT002'!M36+KZN000!M36+WC000!M36</f>
        <v>0</v>
      </c>
      <c r="N36" s="56"/>
      <c r="O36" s="57"/>
      <c r="P36" s="56"/>
      <c r="Q36" s="57"/>
      <c r="R36" s="56">
        <f>'EC000'!R36+'GT000'!R36+'GT001'!R36+'GT002'!R36+KZN000!R36+WC000!R36</f>
        <v>0</v>
      </c>
      <c r="S36" s="190">
        <f>'EC000'!S36+'GT000'!S36+'GT001'!S36+'GT002'!S36+KZN000!S36+WC000!S36</f>
        <v>0</v>
      </c>
      <c r="T36" s="188" t="str">
        <f t="shared" si="8"/>
        <v> </v>
      </c>
      <c r="U36" s="58" t="str">
        <f t="shared" si="9"/>
        <v> </v>
      </c>
      <c r="V36" s="57">
        <f>'EC000'!V36+'GT000'!V36+'GT001'!V36+'GT002'!V36+KZN000!V36+WC000!V36</f>
        <v>0</v>
      </c>
      <c r="W36" s="57">
        <f>'EC000'!W36+'GT000'!W36+'GT001'!W36+'GT002'!W36+KZN000!W36+WC000!W36</f>
        <v>0</v>
      </c>
      <c r="X36" s="58" t="str">
        <f t="shared" si="2"/>
        <v> </v>
      </c>
      <c r="Y36" s="58" t="str">
        <f t="shared" si="3"/>
        <v> </v>
      </c>
      <c r="Z36" s="204">
        <v>2</v>
      </c>
      <c r="IU36" s="49" t="str">
        <f t="shared" si="6"/>
        <v> </v>
      </c>
      <c r="IV36" s="49" t="str">
        <f t="shared" si="7"/>
        <v> </v>
      </c>
    </row>
    <row r="37" spans="1:256" ht="12.75">
      <c r="A37" s="13"/>
      <c r="B37" s="50"/>
      <c r="C37" s="51" t="s">
        <v>53</v>
      </c>
      <c r="D37" s="45">
        <f>'EC000'!D37+'GT000'!D37+'GT001'!D37+'GT002'!D37+KZN000!D37+WC000!D37</f>
        <v>0</v>
      </c>
      <c r="E37" s="45">
        <f>'EC000'!E37+'GT000'!E37+'GT001'!E37+'GT002'!E37+KZN000!E37+WC000!E37</f>
        <v>0</v>
      </c>
      <c r="F37" s="52"/>
      <c r="G37" s="45">
        <f>'EC000'!G37+'GT000'!G37+'GT001'!G37+'GT002'!G37+KZN000!G37+WC000!G37</f>
        <v>0</v>
      </c>
      <c r="H37" s="45">
        <f>'EC000'!H37+'GT000'!H37+'GT001'!H37+'GT002'!H37+KZN000!H37+WC000!H37</f>
        <v>0</v>
      </c>
      <c r="I37" s="45">
        <f>'EC000'!I37+'GT000'!I37+'GT001'!I37+'GT002'!I37+KZN000!I37+WC000!I37</f>
        <v>0</v>
      </c>
      <c r="J37" s="45">
        <f>'EC000'!J37+'GT000'!J37+'GT001'!J37+'GT002'!J37+KZN000!J37+WC000!J37</f>
        <v>0</v>
      </c>
      <c r="K37" s="45">
        <f>'EC000'!K37+'GT000'!K37+'GT001'!K37+'GT002'!K37+KZN000!K37+WC000!K37</f>
        <v>0</v>
      </c>
      <c r="L37" s="189">
        <f>'EC000'!L37+'GT000'!L37+'GT001'!L37+'GT002'!L37+KZN000!L37+WC000!L37</f>
        <v>0</v>
      </c>
      <c r="M37" s="45">
        <f>'EC000'!M37+'GT000'!M37+'GT001'!M37+'GT002'!M37+KZN000!M37+WC000!M37</f>
        <v>0</v>
      </c>
      <c r="N37" s="53"/>
      <c r="O37" s="54"/>
      <c r="P37" s="53"/>
      <c r="Q37" s="54"/>
      <c r="R37" s="45">
        <f>'EC000'!R37+'GT000'!R37+'GT001'!R37+'GT002'!R37+KZN000!R37+WC000!R37</f>
        <v>0</v>
      </c>
      <c r="S37" s="189">
        <f>'EC000'!S37+'GT000'!S37+'GT001'!S37+'GT002'!S37+KZN000!S37+WC000!S37</f>
        <v>0</v>
      </c>
      <c r="T37" s="187" t="str">
        <f t="shared" si="8"/>
        <v> </v>
      </c>
      <c r="U37" s="47" t="str">
        <f t="shared" si="9"/>
        <v> </v>
      </c>
      <c r="V37" s="46">
        <f>'EC000'!V37+'GT000'!V37+'GT001'!V37+'GT002'!V37+KZN000!V37+WC000!V37</f>
        <v>0</v>
      </c>
      <c r="W37" s="46">
        <f>'EC000'!W37+'GT000'!W37+'GT001'!W37+'GT002'!W37+KZN000!W37+WC000!W37</f>
        <v>0</v>
      </c>
      <c r="X37" s="47" t="str">
        <f t="shared" si="2"/>
        <v> </v>
      </c>
      <c r="Y37" s="47" t="str">
        <f t="shared" si="3"/>
        <v> </v>
      </c>
      <c r="Z37" s="204"/>
      <c r="IU37" s="49" t="str">
        <f t="shared" si="6"/>
        <v> </v>
      </c>
      <c r="IV37" s="49" t="str">
        <f t="shared" si="7"/>
        <v> </v>
      </c>
    </row>
    <row r="38" spans="1:256" ht="12.75">
      <c r="A38" s="42"/>
      <c r="B38" s="60"/>
      <c r="C38" s="44" t="s">
        <v>54</v>
      </c>
      <c r="D38" s="45">
        <f>'EC000'!D38+'GT000'!D38+'GT001'!D38+'GT002'!D38+KZN000!D38+WC000!D38</f>
        <v>1798298000</v>
      </c>
      <c r="E38" s="45">
        <f>'EC000'!E38+'GT000'!E38+'GT001'!E38+'GT002'!E38+KZN000!E38+WC000!E38</f>
        <v>0</v>
      </c>
      <c r="F38" s="45">
        <f>SUM(F39:F40)</f>
        <v>0</v>
      </c>
      <c r="G38" s="45">
        <f>'EC000'!G38+'GT000'!G38+'GT001'!G38+'GT002'!G38+KZN000!G38+WC000!G38</f>
        <v>1798298000</v>
      </c>
      <c r="H38" s="45">
        <f>'EC000'!H38+'GT000'!H38+'GT001'!H38+'GT002'!H38+KZN000!H38+WC000!H38</f>
        <v>1337190000</v>
      </c>
      <c r="I38" s="45">
        <f>'EC000'!I38+'GT000'!I38+'GT001'!I38+'GT002'!I38+KZN000!I38+WC000!I38</f>
        <v>1337190000</v>
      </c>
      <c r="J38" s="45">
        <f>'EC000'!J38+'GT000'!J38+'GT001'!J38+'GT002'!J38+KZN000!J38+WC000!J38</f>
        <v>1026512000</v>
      </c>
      <c r="K38" s="45">
        <f>'EC000'!K38+'GT000'!K38+'GT001'!K38+'GT002'!K38+KZN000!K38+WC000!K38</f>
        <v>626667000</v>
      </c>
      <c r="L38" s="189">
        <f>'EC000'!L38+'GT000'!L38+'GT001'!L38+'GT002'!L38+KZN000!L38+WC000!L38</f>
        <v>0</v>
      </c>
      <c r="M38" s="45">
        <f>'EC000'!M38+'GT000'!M38+'GT001'!M38+'GT002'!M38+KZN000!M38+WC000!M38</f>
        <v>228027000</v>
      </c>
      <c r="N38" s="45">
        <f>SUM(N39:N40)</f>
        <v>0</v>
      </c>
      <c r="O38" s="45">
        <f>SUM(O39:O40)</f>
        <v>0</v>
      </c>
      <c r="P38" s="45">
        <f>SUM(P39:P40)</f>
        <v>0</v>
      </c>
      <c r="Q38" s="46">
        <f>SUM(Q39:Q40)</f>
        <v>0</v>
      </c>
      <c r="R38" s="45">
        <f>'EC000'!R38+'GT000'!R38+'GT001'!R38+'GT002'!R38+KZN000!R38+WC000!R38</f>
        <v>1026512000</v>
      </c>
      <c r="S38" s="189">
        <f>'EC000'!S38+'GT000'!S38+'GT001'!S38+'GT002'!S38+KZN000!S38+WC000!S38</f>
        <v>854694000</v>
      </c>
      <c r="T38" s="187">
        <f t="shared" si="8"/>
        <v>0.57082419042895</v>
      </c>
      <c r="U38" s="47">
        <f t="shared" si="9"/>
        <v>0.4752794030800234</v>
      </c>
      <c r="V38" s="46">
        <f>'EC000'!V38+'GT000'!V38+'GT001'!V38+'GT002'!V38+KZN000!V38+WC000!V38</f>
        <v>1253616000</v>
      </c>
      <c r="W38" s="46">
        <f>'EC000'!W38+'GT000'!W38+'GT001'!W38+'GT002'!W38+KZN000!W38+WC000!W38</f>
        <v>1045685000</v>
      </c>
      <c r="X38" s="47">
        <f t="shared" si="2"/>
        <v>-0.1811591428316167</v>
      </c>
      <c r="Y38" s="47">
        <f t="shared" si="3"/>
        <v>-0.1826467817746262</v>
      </c>
      <c r="Z38" s="204"/>
      <c r="IU38" s="49">
        <f t="shared" si="6"/>
        <v>0.57082419042895</v>
      </c>
      <c r="IV38" s="49">
        <f t="shared" si="7"/>
        <v>0.4752794030800234</v>
      </c>
    </row>
    <row r="39" spans="1:256" ht="12.75">
      <c r="A39" s="42"/>
      <c r="B39" s="60"/>
      <c r="C39" s="51" t="s">
        <v>55</v>
      </c>
      <c r="D39" s="52">
        <f>'EC000'!D39+'GT000'!D39+'GT001'!D39+'GT002'!D39+KZN000!D39+WC000!D39</f>
        <v>316357000</v>
      </c>
      <c r="E39" s="45">
        <f>'EC000'!E39+'GT000'!E39+'GT001'!E39+'GT002'!E39+KZN000!E39+WC000!E39</f>
        <v>0</v>
      </c>
      <c r="F39" s="52"/>
      <c r="G39" s="52">
        <f>'EC000'!G39+'GT000'!G39+'GT001'!G39+'GT002'!G39+KZN000!G39+WC000!G39</f>
        <v>316357000</v>
      </c>
      <c r="H39" s="52">
        <f>'EC000'!H39+'GT000'!H39+'GT001'!H39+'GT002'!H39+KZN000!H39+WC000!H39</f>
        <v>316357000</v>
      </c>
      <c r="I39" s="52">
        <f>'EC000'!I39+'GT000'!I39+'GT001'!I39+'GT002'!I39+KZN000!I39+WC000!I39</f>
        <v>316357000</v>
      </c>
      <c r="J39" s="52">
        <f>'EC000'!J39+'GT000'!J39+'GT001'!J39+'GT002'!J39+KZN000!J39+WC000!J39</f>
        <v>5679000</v>
      </c>
      <c r="K39" s="52">
        <f>'EC000'!K39+'GT000'!K39+'GT001'!K39+'GT002'!K39+KZN000!K39+WC000!K39</f>
        <v>20904000</v>
      </c>
      <c r="L39" s="189">
        <f>'EC000'!L39+'GT000'!L39+'GT001'!L39+'GT002'!L39+KZN000!L39+WC000!L39</f>
        <v>0</v>
      </c>
      <c r="M39" s="52">
        <f>'EC000'!M39+'GT000'!M39+'GT001'!M39+'GT002'!M39+KZN000!M39+WC000!M39</f>
        <v>21777000</v>
      </c>
      <c r="N39" s="53"/>
      <c r="O39" s="54"/>
      <c r="P39" s="53"/>
      <c r="Q39" s="54"/>
      <c r="R39" s="52">
        <f>'EC000'!R39+'GT000'!R39+'GT001'!R39+'GT002'!R39+KZN000!R39+WC000!R39</f>
        <v>5679000</v>
      </c>
      <c r="S39" s="85">
        <f>'EC000'!S39+'GT000'!S39+'GT001'!S39+'GT002'!S39+KZN000!S39+WC000!S39</f>
        <v>42681000</v>
      </c>
      <c r="T39" s="187"/>
      <c r="U39" s="47">
        <f t="shared" si="9"/>
        <v>0.1349140369898564</v>
      </c>
      <c r="V39" s="46">
        <f>'EC000'!V39+'GT000'!V39+'GT001'!V39+'GT002'!V39+KZN000!V39+WC000!V39</f>
        <v>0</v>
      </c>
      <c r="W39" s="46">
        <f>'EC000'!W39+'GT000'!W39+'GT001'!W39+'GT002'!W39+KZN000!W39+WC000!W39</f>
        <v>0</v>
      </c>
      <c r="X39" s="47" t="str">
        <f t="shared" si="2"/>
        <v> </v>
      </c>
      <c r="Y39" s="47" t="str">
        <f t="shared" si="3"/>
        <v> </v>
      </c>
      <c r="Z39" s="204"/>
      <c r="IU39" s="49">
        <f t="shared" si="6"/>
        <v>0</v>
      </c>
      <c r="IV39" s="49">
        <f t="shared" si="7"/>
        <v>0.1349140369898564</v>
      </c>
    </row>
    <row r="40" spans="1:256" ht="12.75">
      <c r="A40" s="13"/>
      <c r="B40" s="50"/>
      <c r="C40" s="51" t="s">
        <v>56</v>
      </c>
      <c r="D40" s="52">
        <f>'EC000'!D40+'GT000'!D40+'GT001'!D40+'GT002'!D40+KZN000!D40+WC000!D40</f>
        <v>1481941000</v>
      </c>
      <c r="E40" s="45">
        <f>'EC000'!E40+'GT000'!E40+'GT001'!E40+'GT002'!E40+KZN000!E40+WC000!E40</f>
        <v>0</v>
      </c>
      <c r="F40" s="52"/>
      <c r="G40" s="52">
        <f>'EC000'!G40+'GT000'!G40+'GT001'!G40+'GT002'!G40+KZN000!G40+WC000!G40</f>
        <v>1481941000</v>
      </c>
      <c r="H40" s="52">
        <f>'EC000'!H40+'GT000'!H40+'GT001'!H40+'GT002'!H40+KZN000!H40+WC000!H40</f>
        <v>1020833000</v>
      </c>
      <c r="I40" s="52">
        <f>'EC000'!I40+'GT000'!I40+'GT001'!I40+'GT002'!I40+KZN000!I40+WC000!I40</f>
        <v>1020833000</v>
      </c>
      <c r="J40" s="52">
        <f>'EC000'!J40+'GT000'!J40+'GT001'!J40+'GT002'!J40+KZN000!J40+WC000!J40</f>
        <v>1020833000</v>
      </c>
      <c r="K40" s="52">
        <f>'EC000'!K40+'GT000'!K40+'GT001'!K40+'GT002'!K40+KZN000!K40+WC000!K40</f>
        <v>605763000</v>
      </c>
      <c r="L40" s="189">
        <f>'EC000'!L40+'GT000'!L40+'GT001'!L40+'GT002'!L40+KZN000!L40+WC000!L40</f>
        <v>0</v>
      </c>
      <c r="M40" s="52">
        <f>'EC000'!M40+'GT000'!M40+'GT001'!M40+'GT002'!M40+KZN000!M40+WC000!M40</f>
        <v>206250000</v>
      </c>
      <c r="N40" s="53"/>
      <c r="O40" s="54"/>
      <c r="P40" s="53"/>
      <c r="Q40" s="54"/>
      <c r="R40" s="52">
        <f>'EC000'!R40+'GT000'!R40+'GT001'!R40+'GT002'!R40+KZN000!R40+WC000!R40</f>
        <v>1020833000</v>
      </c>
      <c r="S40" s="85">
        <f>'EC000'!S40+'GT000'!S40+'GT001'!S40+'GT002'!S40+KZN000!S40+WC000!S40</f>
        <v>812013000</v>
      </c>
      <c r="T40" s="187">
        <f aca="true" t="shared" si="10" ref="T40:T53">IF(G40=0," ",(R40/G40))</f>
        <v>0.6888486113819646</v>
      </c>
      <c r="U40" s="47">
        <f t="shared" si="9"/>
        <v>0.547938818077103</v>
      </c>
      <c r="V40" s="55">
        <f>'EC000'!V40+'GT000'!V40+'GT001'!V40+'GT002'!V40+KZN000!V40+WC000!V40</f>
        <v>3097430000</v>
      </c>
      <c r="W40" s="55">
        <f>'EC000'!W40+'GT000'!W40+'GT001'!W40+'GT002'!W40+KZN000!W40+WC000!W40</f>
        <v>2065592000</v>
      </c>
      <c r="X40" s="47">
        <f t="shared" si="2"/>
        <v>-0.6704258046186677</v>
      </c>
      <c r="Y40" s="47">
        <f t="shared" si="3"/>
        <v>-0.6068860646245725</v>
      </c>
      <c r="Z40" s="204"/>
      <c r="IU40" s="49">
        <f t="shared" si="6"/>
        <v>0.6888486113819646</v>
      </c>
      <c r="IV40" s="49">
        <f t="shared" si="7"/>
        <v>0.547938818077103</v>
      </c>
    </row>
    <row r="41" spans="1:256" ht="12.75">
      <c r="A41" s="13"/>
      <c r="B41" s="50"/>
      <c r="C41" s="51"/>
      <c r="D41" s="45">
        <f>'EC000'!D41+'GT000'!D41+'GT001'!D41+'GT002'!D41+KZN000!D41+WC000!D41</f>
        <v>0</v>
      </c>
      <c r="E41" s="45">
        <f>'EC000'!E41+'GT000'!E41+'GT001'!E41+'GT002'!E41+KZN000!E41+WC000!E41</f>
        <v>0</v>
      </c>
      <c r="F41" s="52"/>
      <c r="G41" s="45">
        <f>'EC000'!G41+'GT000'!G41+'GT001'!G41+'GT002'!G41+KZN000!G41+WC000!G41</f>
        <v>0</v>
      </c>
      <c r="H41" s="45">
        <f>'EC000'!H41+'GT000'!H41+'GT001'!H41+'GT002'!H41+KZN000!H41+WC000!H41</f>
        <v>0</v>
      </c>
      <c r="I41" s="45">
        <f>'EC000'!I41+'GT000'!I41+'GT001'!I41+'GT002'!I41+KZN000!I41+WC000!I41</f>
        <v>0</v>
      </c>
      <c r="J41" s="45">
        <f>'EC000'!J41+'GT000'!J41+'GT001'!J41+'GT002'!J41+KZN000!J41+WC000!J41</f>
        <v>0</v>
      </c>
      <c r="K41" s="45">
        <f>'EC000'!K41+'GT000'!K41+'GT001'!K41+'GT002'!K41+KZN000!K41+WC000!K41</f>
        <v>0</v>
      </c>
      <c r="L41" s="189">
        <f>'EC000'!L41+'GT000'!L41+'GT001'!L41+'GT002'!L41+KZN000!L41+WC000!L41</f>
        <v>0</v>
      </c>
      <c r="M41" s="45">
        <f>'EC000'!M41+'GT000'!M41+'GT001'!M41+'GT002'!M41+KZN000!M41+WC000!M41</f>
        <v>0</v>
      </c>
      <c r="N41" s="52"/>
      <c r="O41" s="55"/>
      <c r="P41" s="52"/>
      <c r="Q41" s="55"/>
      <c r="R41" s="45">
        <f>'EC000'!R41+'GT000'!R41+'GT001'!R41+'GT002'!R41+KZN000!R41+WC000!R41</f>
        <v>0</v>
      </c>
      <c r="S41" s="189">
        <f>'EC000'!S41+'GT000'!S41+'GT001'!S41+'GT002'!S41+KZN000!S41+WC000!S41</f>
        <v>0</v>
      </c>
      <c r="T41" s="187" t="str">
        <f t="shared" si="10"/>
        <v> </v>
      </c>
      <c r="U41" s="47" t="str">
        <f t="shared" si="9"/>
        <v> </v>
      </c>
      <c r="V41" s="46">
        <f>'EC000'!V41+'GT000'!V41+'GT001'!V41+'GT002'!V41+KZN000!V41+WC000!V41</f>
        <v>0</v>
      </c>
      <c r="W41" s="46">
        <f>'EC000'!W41+'GT000'!W41+'GT001'!W41+'GT002'!W41+KZN000!W41+WC000!W41</f>
        <v>0</v>
      </c>
      <c r="X41" s="47" t="str">
        <f t="shared" si="2"/>
        <v> </v>
      </c>
      <c r="Y41" s="47" t="str">
        <f t="shared" si="3"/>
        <v> </v>
      </c>
      <c r="Z41" s="204"/>
      <c r="IU41" s="49" t="str">
        <f t="shared" si="6"/>
        <v> </v>
      </c>
      <c r="IV41" s="49" t="str">
        <f t="shared" si="7"/>
        <v> </v>
      </c>
    </row>
    <row r="42" spans="1:256" ht="12.75">
      <c r="A42" s="13"/>
      <c r="B42" s="50"/>
      <c r="C42" s="65" t="s">
        <v>57</v>
      </c>
      <c r="D42" s="66">
        <f>'EC000'!D42+'GT000'!D42+'GT001'!D42+'GT002'!D42+KZN000!D42+WC000!D42</f>
        <v>4715308000</v>
      </c>
      <c r="E42" s="66">
        <f>'EC000'!E42+'GT000'!E42+'GT001'!E42+'GT002'!E42+KZN000!E42+WC000!E42</f>
        <v>47953000</v>
      </c>
      <c r="F42" s="66">
        <f>F38+F31+F25+F20+F16+F11+F23</f>
        <v>0</v>
      </c>
      <c r="G42" s="66">
        <f>'EC000'!G42+'GT000'!G42+'GT001'!G42+'GT002'!G42+KZN000!G42+WC000!G42</f>
        <v>4763261000</v>
      </c>
      <c r="H42" s="66">
        <f>'EC000'!H42+'GT000'!H42+'GT001'!H42+'GT002'!H42+KZN000!H42+WC000!H42</f>
        <v>3057441000</v>
      </c>
      <c r="I42" s="66">
        <f>'EC000'!I42+'GT000'!I42+'GT001'!I42+'GT002'!I42+KZN000!I42+WC000!I42</f>
        <v>3289696000</v>
      </c>
      <c r="J42" s="66">
        <f>'EC000'!J42+'GT000'!J42+'GT001'!J42+'GT002'!J42+KZN000!J42+WC000!J42</f>
        <v>2242429000</v>
      </c>
      <c r="K42" s="66">
        <f>'EC000'!K42+'GT000'!K42+'GT001'!K42+'GT002'!K42+KZN000!K42+WC000!K42</f>
        <v>914375000</v>
      </c>
      <c r="L42" s="191">
        <f>'EC000'!L42+'GT000'!L42+'GT001'!L42+'GT002'!L42+KZN000!L42+WC000!L42</f>
        <v>154257000</v>
      </c>
      <c r="M42" s="66">
        <f>'EC000'!M42+'GT000'!M42+'GT001'!M42+'GT002'!M42+KZN000!M42+WC000!M42</f>
        <v>1121581000</v>
      </c>
      <c r="N42" s="66">
        <f>N38+N31+N25+N20+N16+N11+N23</f>
        <v>0</v>
      </c>
      <c r="O42" s="66">
        <f>O38+O31+O25+O20+O16+O11+O23</f>
        <v>0</v>
      </c>
      <c r="P42" s="66">
        <f>P38+P31+P25+P20+P16+P11+P23</f>
        <v>0</v>
      </c>
      <c r="Q42" s="67">
        <f>Q38+Q31+Q25+Q20+Q16+Q11+Q23</f>
        <v>0</v>
      </c>
      <c r="R42" s="66">
        <f>'EC000'!R42+'GT000'!R42+'GT001'!R42+'GT002'!R42+KZN000!R42+WC000!R42</f>
        <v>2396686000</v>
      </c>
      <c r="S42" s="191">
        <f>'EC000'!S42+'GT000'!S42+'GT001'!S42+'GT002'!S42+KZN000!S42+WC000!S42</f>
        <v>2035956000</v>
      </c>
      <c r="T42" s="68">
        <f t="shared" si="10"/>
        <v>0.5031607547854295</v>
      </c>
      <c r="U42" s="69">
        <f t="shared" si="9"/>
        <v>0.42742902393969173</v>
      </c>
      <c r="V42" s="66">
        <f>'EC000'!V42+'GT000'!V42+'GT001'!V42+'GT002'!V42+KZN000!V42+WC000!V42</f>
        <v>2384615000.7911606</v>
      </c>
      <c r="W42" s="66">
        <f>'EC000'!W42+'GT000'!W42+'GT001'!W42+'GT002'!W42+KZN000!W42+WC000!W42</f>
        <v>2434879000.8088374</v>
      </c>
      <c r="X42" s="68">
        <f>IF(V42=0,"-",(R42-V42)/V42)</f>
        <v>0.005062032741064925</v>
      </c>
      <c r="Y42" s="68">
        <f>IF(W42=0," ",(S42-W42)/W42)</f>
        <v>-0.16383688909236147</v>
      </c>
      <c r="Z42" s="204"/>
      <c r="IU42" s="49">
        <f t="shared" si="6"/>
        <v>0.5031607547854295</v>
      </c>
      <c r="IV42" s="49">
        <f t="shared" si="7"/>
        <v>0.42742902393969173</v>
      </c>
    </row>
    <row r="43" spans="1:256" ht="12.75">
      <c r="A43" s="13"/>
      <c r="B43" s="50"/>
      <c r="C43" s="51"/>
      <c r="D43" s="52"/>
      <c r="E43" s="45">
        <f>'EC000'!E43+'GT000'!E43+'GT001'!E43+'GT002'!E43+KZN000!E43+WC000!E43</f>
        <v>0</v>
      </c>
      <c r="F43" s="52"/>
      <c r="G43" s="52"/>
      <c r="H43" s="52"/>
      <c r="I43" s="52"/>
      <c r="J43" s="52"/>
      <c r="K43" s="52"/>
      <c r="L43" s="45">
        <f>'EC000'!L43+'GT000'!L43+'GT001'!L43+'GT002'!L43+KZN000!L43+WC000!L43</f>
        <v>0</v>
      </c>
      <c r="M43" s="52"/>
      <c r="N43" s="52"/>
      <c r="O43" s="55"/>
      <c r="P43" s="52"/>
      <c r="Q43" s="55"/>
      <c r="R43" s="52">
        <f>+J43+L43+N43+P43</f>
        <v>0</v>
      </c>
      <c r="S43" s="55">
        <f>+K43+M43+O43+Q43</f>
        <v>0</v>
      </c>
      <c r="T43" s="47" t="str">
        <f t="shared" si="10"/>
        <v> </v>
      </c>
      <c r="U43" s="47" t="str">
        <f t="shared" si="9"/>
        <v> </v>
      </c>
      <c r="V43" s="52"/>
      <c r="W43" s="55"/>
      <c r="X43" s="47" t="str">
        <f>IF(V43=0," ",(R43-V43)/V43)</f>
        <v> </v>
      </c>
      <c r="Y43" s="47" t="str">
        <f>IF(W43=0," ",(S43-W43)/W43)</f>
        <v> </v>
      </c>
      <c r="Z43" s="204"/>
      <c r="IU43" s="49" t="str">
        <f t="shared" si="6"/>
        <v> </v>
      </c>
      <c r="IV43" s="49" t="str">
        <f t="shared" si="7"/>
        <v> </v>
      </c>
    </row>
    <row r="44" spans="1:256" ht="12.75">
      <c r="A44" s="13"/>
      <c r="B44" s="50"/>
      <c r="C44" s="51"/>
      <c r="D44" s="52"/>
      <c r="E44" s="45">
        <f>'EC000'!E44+'GT000'!E44+'GT001'!E44+'GT002'!E44+KZN000!E44+WC000!E44</f>
        <v>0</v>
      </c>
      <c r="F44" s="52"/>
      <c r="G44" s="52"/>
      <c r="H44" s="52"/>
      <c r="I44" s="52"/>
      <c r="J44" s="52"/>
      <c r="K44" s="52"/>
      <c r="L44" s="45">
        <f>'EC000'!L44+'GT000'!L44+'GT001'!L44+'GT002'!L44+KZN000!L44+WC000!L44</f>
        <v>0</v>
      </c>
      <c r="M44" s="52"/>
      <c r="N44" s="52"/>
      <c r="O44" s="55"/>
      <c r="P44" s="52"/>
      <c r="Q44" s="55"/>
      <c r="R44" s="52">
        <f>+J44+L44+N44+P44</f>
        <v>0</v>
      </c>
      <c r="S44" s="55">
        <f>+K44+M44+O44+Q44</f>
        <v>0</v>
      </c>
      <c r="T44" s="47" t="str">
        <f t="shared" si="10"/>
        <v> </v>
      </c>
      <c r="U44" s="47" t="str">
        <f t="shared" si="9"/>
        <v> </v>
      </c>
      <c r="V44" s="52"/>
      <c r="W44" s="55"/>
      <c r="X44" s="47" t="str">
        <f>IF(V44=0," ",(R44-V44)/V44)</f>
        <v> </v>
      </c>
      <c r="Y44" s="47" t="str">
        <f>IF(W44=0," ",(S44-W44)/W44)</f>
        <v> </v>
      </c>
      <c r="Z44" s="204"/>
      <c r="IU44" s="49" t="str">
        <f t="shared" si="6"/>
        <v> </v>
      </c>
      <c r="IV44" s="49" t="str">
        <f t="shared" si="7"/>
        <v> </v>
      </c>
    </row>
    <row r="45" spans="1:256" ht="12.75">
      <c r="A45" s="13"/>
      <c r="B45" s="50"/>
      <c r="C45" s="44" t="s">
        <v>32</v>
      </c>
      <c r="D45" s="45">
        <f>'EC000'!D45+'GT000'!D45+'GT001'!D45+'GT002'!D45+KZN000!D45+WC000!D45</f>
        <v>2224349000</v>
      </c>
      <c r="E45" s="45">
        <f>'EC000'!E45+'GT000'!E45+'GT001'!E45+'GT002'!E45+KZN000!E45+WC000!E45</f>
        <v>70000000</v>
      </c>
      <c r="F45" s="45">
        <f>'EC000'!F45+'GT000'!F45+'GT001'!F45+'GT002'!F45+KZN000!F45+WC000!F45</f>
        <v>0</v>
      </c>
      <c r="G45" s="45">
        <f>'EC000'!G45+'GT000'!G45+'GT001'!G45+'GT002'!G45+KZN000!G45+WC000!G45</f>
        <v>2294349000</v>
      </c>
      <c r="H45" s="45">
        <f>'EC000'!H45+'GT000'!H45+'GT001'!H45+'GT002'!H45+KZN000!H45+WC000!H45</f>
        <v>880109000</v>
      </c>
      <c r="I45" s="45">
        <f>'EC000'!I45+'GT000'!I45+'GT001'!I45+'GT002'!I45+KZN000!I45+WC000!I45</f>
        <v>880109000</v>
      </c>
      <c r="J45" s="45">
        <f>'EC000'!J45+'GT000'!J45+'GT001'!J45+'GT002'!J45+KZN000!J45+WC000!J45</f>
        <v>202833000</v>
      </c>
      <c r="K45" s="45">
        <f>'EC000'!K45+'GT000'!K45+'GT001'!K45+'GT002'!K45+KZN000!K45+WC000!K45</f>
        <v>224889000</v>
      </c>
      <c r="L45" s="45">
        <f>'EC000'!L45+'GT000'!L45+'GT001'!L45+'GT002'!L45+KZN000!L45+WC000!L45</f>
        <v>356844082</v>
      </c>
      <c r="M45" s="45">
        <f>'EC000'!M45+'GT000'!M45+'GT001'!M45+'GT002'!M45+KZN000!M45+WC000!M45</f>
        <v>301354000</v>
      </c>
      <c r="N45" s="45">
        <f>'EC000'!N45+'GT000'!N45+'GT001'!N45+'GT002'!N45+KZN000!N45+WC000!N45</f>
        <v>0</v>
      </c>
      <c r="O45" s="45">
        <f>'EC000'!O45+'GT000'!O45+'GT001'!O45+'GT002'!O45+KZN000!O45+WC000!O45</f>
        <v>0</v>
      </c>
      <c r="P45" s="45">
        <f>'EC000'!P45+'GT000'!P45+'GT001'!P45+'GT002'!P45+KZN000!P45+WC000!P45</f>
        <v>0</v>
      </c>
      <c r="Q45" s="45">
        <f>'EC000'!Q45+'GT000'!Q45+'GT001'!Q45+'GT002'!Q45+KZN000!Q45+WC000!Q45</f>
        <v>0</v>
      </c>
      <c r="R45" s="45">
        <f>'EC000'!R45+'GT000'!R45+'GT001'!R45+'GT002'!R45+KZN000!R45+WC000!R45</f>
        <v>559677082</v>
      </c>
      <c r="S45" s="45">
        <f>'EC000'!S45+'GT000'!S45+'GT001'!S45+'GT002'!S45+KZN000!S45+WC000!S45</f>
        <v>526243000</v>
      </c>
      <c r="T45" s="47">
        <f t="shared" si="10"/>
        <v>0.24393720484547032</v>
      </c>
      <c r="U45" s="47">
        <f t="shared" si="9"/>
        <v>0.22936484379664995</v>
      </c>
      <c r="V45" s="46">
        <f>'EC000'!V45+'GT000'!V45+'GT001'!V45+'GT002'!V45+KZN000!V45+WC000!V45</f>
        <v>1664635000</v>
      </c>
      <c r="W45" s="46">
        <f>'EC000'!W45+'GT000'!W45+'GT001'!W45+'GT002'!W45+KZN000!W45+WC000!W45</f>
        <v>867932000</v>
      </c>
      <c r="X45" s="47">
        <f>IF(V45=0," ",(R45-V45)/V45)</f>
        <v>-0.663783903378218</v>
      </c>
      <c r="Y45" s="47">
        <f>IF(W45=0," ",(S45-W45)/W45)</f>
        <v>-0.3936817630874308</v>
      </c>
      <c r="Z45" s="204"/>
      <c r="IU45" s="49">
        <f t="shared" si="6"/>
        <v>0.24393720484547032</v>
      </c>
      <c r="IV45" s="49">
        <f t="shared" si="7"/>
        <v>0.22936484379664995</v>
      </c>
    </row>
    <row r="46" spans="1:256" ht="12.75">
      <c r="A46" s="13"/>
      <c r="B46" s="50"/>
      <c r="C46" s="51" t="s">
        <v>58</v>
      </c>
      <c r="D46" s="45">
        <f>'EC000'!D46+'GT000'!D46+'GT001'!D46+'GT002'!D46+KZN000!D46+WC000!D46</f>
        <v>2224349000</v>
      </c>
      <c r="E46" s="45">
        <f>'EC000'!E46+'GT000'!E46+'GT001'!E46+'GT002'!E46+KZN000!E46+WC000!E46</f>
        <v>70000000</v>
      </c>
      <c r="F46" s="45">
        <f>'EC000'!F46+'GT000'!F46+'GT001'!F46+'GT002'!F46+KZN000!F46+WC000!F46</f>
        <v>0</v>
      </c>
      <c r="G46" s="45">
        <f>'EC000'!G46+'GT000'!G46+'GT001'!G46+'GT002'!G46+KZN000!G46+WC000!G46</f>
        <v>2294349000</v>
      </c>
      <c r="H46" s="45">
        <f>'EC000'!H46+'GT000'!H46+'GT001'!H46+'GT002'!H46+KZN000!H46+WC000!H46</f>
        <v>880109000</v>
      </c>
      <c r="I46" s="45">
        <f>'EC000'!I46+'GT000'!I46+'GT001'!I46+'GT002'!I46+KZN000!I46+WC000!I46</f>
        <v>880109000</v>
      </c>
      <c r="J46" s="45">
        <f>'EC000'!J46+'GT000'!J46+'GT001'!J46+'GT002'!J46+KZN000!J46+WC000!J46</f>
        <v>202833000</v>
      </c>
      <c r="K46" s="45">
        <f>'EC000'!K46+'GT000'!K46+'GT001'!K46+'GT002'!K46+KZN000!K46+WC000!K46</f>
        <v>224889000</v>
      </c>
      <c r="L46" s="45">
        <f>'EC000'!L46+'GT000'!L46+'GT001'!L46+'GT002'!L46+KZN000!L46+WC000!L46</f>
        <v>356844082</v>
      </c>
      <c r="M46" s="45">
        <f>'EC000'!M46+'GT000'!M46+'GT001'!M46+'GT002'!M46+KZN000!M46+WC000!M46</f>
        <v>301354000</v>
      </c>
      <c r="N46" s="53"/>
      <c r="O46" s="54"/>
      <c r="P46" s="53"/>
      <c r="Q46" s="54"/>
      <c r="R46" s="45">
        <f>'EC000'!R46+'GT000'!R46+'GT001'!R46+'GT002'!R46+KZN000!R46+WC000!R46</f>
        <v>559677082</v>
      </c>
      <c r="S46" s="45">
        <f>'EC000'!S46+'GT000'!S46+'GT001'!S46+'GT002'!S46+KZN000!S46+WC000!S46</f>
        <v>526243000</v>
      </c>
      <c r="T46" s="47">
        <f t="shared" si="10"/>
        <v>0.24393720484547032</v>
      </c>
      <c r="U46" s="47">
        <f t="shared" si="9"/>
        <v>0.22936484379664995</v>
      </c>
      <c r="V46" s="46">
        <f>'EC000'!V46+'GT000'!V46+'GT001'!V46+'GT002'!V46+KZN000!V46+WC000!V46</f>
        <v>1664635000</v>
      </c>
      <c r="W46" s="46">
        <f>'EC000'!W46+'GT000'!W46+'GT001'!W46+'GT002'!W46+KZN000!W46+WC000!W46</f>
        <v>867932000</v>
      </c>
      <c r="X46" s="47">
        <f>IF(V46=0," ",(R46-V46)/V46)</f>
        <v>-0.663783903378218</v>
      </c>
      <c r="Y46" s="47">
        <f>IF(W46=0,"-",(S46-W46)/W46)</f>
        <v>-0.3936817630874308</v>
      </c>
      <c r="Z46" s="204"/>
      <c r="IU46" s="49">
        <f t="shared" si="6"/>
        <v>0.24393720484547032</v>
      </c>
      <c r="IV46" s="49">
        <f t="shared" si="7"/>
        <v>0.22936484379664995</v>
      </c>
    </row>
    <row r="47" spans="1:256" ht="12.75">
      <c r="A47" s="13"/>
      <c r="B47" s="50"/>
      <c r="C47" s="51"/>
      <c r="D47" s="45">
        <f>'EC000'!D47+'GT000'!D47+'GT001'!D47+'GT002'!D47+KZN000!D47+WC000!D47</f>
        <v>0</v>
      </c>
      <c r="E47" s="45">
        <f>'EC000'!E47+'GT000'!E47+'GT001'!E47+'GT002'!E47+KZN000!E47+WC000!E47</f>
        <v>0</v>
      </c>
      <c r="F47" s="45">
        <f>'EC000'!F47+'GT000'!F47+'GT001'!F47+'GT002'!F47+KZN000!F47+WC000!F47</f>
        <v>0</v>
      </c>
      <c r="G47" s="45">
        <f>'EC000'!G47+'GT000'!G47+'GT001'!G47+'GT002'!G47+KZN000!G47+WC000!G47</f>
        <v>0</v>
      </c>
      <c r="H47" s="45">
        <f>'EC000'!H47+'GT000'!H47+'GT001'!H47+'GT002'!H47+KZN000!H47+WC000!H47</f>
        <v>0</v>
      </c>
      <c r="I47" s="45">
        <f>'EC000'!I47+'GT000'!I47+'GT001'!I47+'GT002'!I47+KZN000!I47+WC000!I47</f>
        <v>0</v>
      </c>
      <c r="J47" s="45">
        <f>'EC000'!J47+'GT000'!J47+'GT001'!J47+'GT002'!J47+KZN000!J47+WC000!J47</f>
        <v>0</v>
      </c>
      <c r="K47" s="45">
        <f>'EC000'!K47+'GT000'!K47+'GT001'!K47+'GT002'!K47+KZN000!K47+WC000!K47</f>
        <v>0</v>
      </c>
      <c r="L47" s="45">
        <f>'EC000'!L47+'GT000'!L47+'GT001'!L47+'GT002'!L47+KZN000!L47+WC000!L47</f>
        <v>0</v>
      </c>
      <c r="M47" s="45">
        <f>'EC000'!M47+'GT000'!M47+'GT001'!M47+'GT002'!M47+KZN000!M47+WC000!M47</f>
        <v>0</v>
      </c>
      <c r="N47" s="52"/>
      <c r="O47" s="55"/>
      <c r="P47" s="52"/>
      <c r="Q47" s="55"/>
      <c r="R47" s="45">
        <f>'EC000'!R47+'GT000'!R47+'GT001'!R47+'GT002'!R47+KZN000!R47+WC000!R47</f>
        <v>0</v>
      </c>
      <c r="S47" s="45">
        <f>'EC000'!S47+'GT000'!S47+'GT001'!S47+'GT002'!S47+KZN000!S47+WC000!S47</f>
        <v>0</v>
      </c>
      <c r="T47" s="47" t="str">
        <f t="shared" si="10"/>
        <v> </v>
      </c>
      <c r="U47" s="47" t="str">
        <f t="shared" si="9"/>
        <v> </v>
      </c>
      <c r="V47" s="46">
        <f>'EC000'!V47+'GT000'!V47+'GT001'!V47+'GT002'!V47+KZN000!V47+WC000!V47</f>
        <v>0</v>
      </c>
      <c r="W47" s="46">
        <f>'EC000'!W47+'GT000'!W47+'GT001'!W47+'GT002'!W47+KZN000!W47+WC000!W47</f>
        <v>0</v>
      </c>
      <c r="X47" s="47" t="str">
        <f>IF(V47=0," ",(R47-V47)/V47)</f>
        <v> </v>
      </c>
      <c r="Y47" s="47" t="str">
        <f>IF(W47=0," ",(S47-W47)/W47)</f>
        <v> </v>
      </c>
      <c r="Z47" s="204"/>
      <c r="IU47" s="49" t="str">
        <f t="shared" si="6"/>
        <v> </v>
      </c>
      <c r="IV47" s="49" t="str">
        <f t="shared" si="7"/>
        <v> </v>
      </c>
    </row>
    <row r="48" spans="1:256" ht="12.75">
      <c r="A48" s="13"/>
      <c r="B48" s="50"/>
      <c r="C48" s="65" t="s">
        <v>59</v>
      </c>
      <c r="D48" s="66">
        <f>'EC000'!D48+'GT000'!D48+'GT001'!D48+'GT002'!D48+KZN000!D48+WC000!D48</f>
        <v>2224349000</v>
      </c>
      <c r="E48" s="66">
        <f>'EC000'!E48+'GT000'!E48+'GT001'!E48+'GT002'!E48+KZN000!E48+WC000!E48</f>
        <v>70000000</v>
      </c>
      <c r="F48" s="66">
        <f>'EC000'!F48+'GT000'!F48+'GT001'!F48+'GT002'!F48+KZN000!F48+WC000!F48</f>
        <v>0</v>
      </c>
      <c r="G48" s="66">
        <f>G45</f>
        <v>2294349000</v>
      </c>
      <c r="H48" s="66">
        <f>'EC000'!H48+'GT000'!H48+'GT001'!H48+'GT002'!H48+KZN000!H48+WC000!H48</f>
        <v>880109000</v>
      </c>
      <c r="I48" s="66">
        <f>'EC000'!I48+'GT000'!I48+'GT001'!I48+'GT002'!I48+KZN000!I48+WC000!I48</f>
        <v>880109000</v>
      </c>
      <c r="J48" s="66">
        <f>'EC000'!J48+'GT000'!J48+'GT001'!J48+'GT002'!J48+KZN000!J48+WC000!J48</f>
        <v>202833000</v>
      </c>
      <c r="K48" s="66">
        <f>'EC000'!K48+'GT000'!K48+'GT001'!K48+'GT002'!K48+KZN000!K48+WC000!K48</f>
        <v>224889000</v>
      </c>
      <c r="L48" s="66">
        <f>'EC000'!L48+'GT000'!L48+'GT001'!L48+'GT002'!L48+KZN000!L48+WC000!L48</f>
        <v>356844082</v>
      </c>
      <c r="M48" s="66">
        <f>'EC000'!M48+'GT000'!M48+'GT001'!M48+'GT002'!M48+KZN000!M48+WC000!M48</f>
        <v>301354000</v>
      </c>
      <c r="N48" s="66">
        <f>N45</f>
        <v>0</v>
      </c>
      <c r="O48" s="67">
        <f>O45</f>
        <v>0</v>
      </c>
      <c r="P48" s="67">
        <f>P45</f>
        <v>0</v>
      </c>
      <c r="Q48" s="67">
        <f>Q45</f>
        <v>0</v>
      </c>
      <c r="R48" s="66">
        <f>'EC000'!R48+'GT000'!R48+'GT001'!R48+'GT002'!R48+KZN000!R48+WC000!R48</f>
        <v>559677082</v>
      </c>
      <c r="S48" s="67">
        <f>S45</f>
        <v>526243000</v>
      </c>
      <c r="T48" s="68">
        <f t="shared" si="10"/>
        <v>0.24393720484547032</v>
      </c>
      <c r="U48" s="69">
        <f t="shared" si="9"/>
        <v>0.22936484379664995</v>
      </c>
      <c r="V48" s="66">
        <f>'EC000'!V48+'GT000'!V48+'GT001'!V48+'GT002'!V48+KZN000!V48+WC000!V48</f>
        <v>1664635000</v>
      </c>
      <c r="W48" s="66">
        <f>'EC000'!W48+'GT000'!W48+'GT001'!W48+'GT002'!W48+KZN000!W48+WC000!W48</f>
        <v>867932000</v>
      </c>
      <c r="X48" s="68">
        <f>IF(V48=0,"-",(R48-V48)/V48)</f>
        <v>-0.663783903378218</v>
      </c>
      <c r="Y48" s="68">
        <f>IF(W48=0,"-",(S48-W48)/W48)</f>
        <v>-0.3936817630874308</v>
      </c>
      <c r="Z48" s="48"/>
      <c r="IU48" s="49">
        <f t="shared" si="6"/>
        <v>0.24393720484547032</v>
      </c>
      <c r="IV48" s="49">
        <f t="shared" si="7"/>
        <v>0.22936484379664995</v>
      </c>
    </row>
    <row r="49" spans="1:256" ht="12.75" customHeight="1" hidden="1">
      <c r="A49" s="13"/>
      <c r="B49" s="50"/>
      <c r="C49" s="51" t="s">
        <v>60</v>
      </c>
      <c r="D49" s="46"/>
      <c r="E49" s="45">
        <f>'EC000'!E49+'GT000'!E49+'GT001'!E49+'GT002'!E49+KZN000!E49+WC000!E49</f>
        <v>0</v>
      </c>
      <c r="F49" s="70"/>
      <c r="G49" s="71"/>
      <c r="H49" s="70"/>
      <c r="I49" s="45">
        <f>'EC000'!I49+'GT000'!I49+'GT001'!I49+'GT002'!I49+KZN000!I49+WC000!I49</f>
        <v>0</v>
      </c>
      <c r="J49" s="70"/>
      <c r="K49" s="72"/>
      <c r="L49" s="70"/>
      <c r="M49" s="72"/>
      <c r="N49" s="70"/>
      <c r="O49" s="70"/>
      <c r="P49" s="70"/>
      <c r="Q49" s="70"/>
      <c r="R49" s="70">
        <f>+J49+L49+N49+P49</f>
        <v>0</v>
      </c>
      <c r="S49" s="70">
        <f>+K49+M49+O49+Q49</f>
        <v>0</v>
      </c>
      <c r="T49" s="47" t="str">
        <f t="shared" si="10"/>
        <v> </v>
      </c>
      <c r="U49" s="47" t="str">
        <f t="shared" si="9"/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U49" s="49" t="str">
        <f t="shared" si="6"/>
        <v> </v>
      </c>
      <c r="IV49" s="49" t="str">
        <f t="shared" si="7"/>
        <v> </v>
      </c>
    </row>
    <row r="50" spans="1:256" ht="12.75">
      <c r="A50" s="13"/>
      <c r="B50" s="50"/>
      <c r="C50" s="51" t="s">
        <v>61</v>
      </c>
      <c r="D50" s="45"/>
      <c r="E50" s="45">
        <f>'EC000'!E50+'GT000'!E50+'GT001'!E50+'GT002'!E50+KZN000!E50+WC000!E50</f>
        <v>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>
        <f>+J50+L50+N50+P50</f>
        <v>0</v>
      </c>
      <c r="S50" s="71">
        <f>+K50+M50+O50+Q50</f>
        <v>0</v>
      </c>
      <c r="T50" s="47" t="str">
        <f t="shared" si="10"/>
        <v> </v>
      </c>
      <c r="U50" s="47" t="str">
        <f t="shared" si="9"/>
        <v> </v>
      </c>
      <c r="V50" s="45"/>
      <c r="W50" s="71"/>
      <c r="X50" s="47" t="str">
        <f aca="true" t="shared" si="11" ref="X50:Y52">IF(V50=0," ",(R50-V50)/V50)</f>
        <v> </v>
      </c>
      <c r="Y50" s="47" t="str">
        <f t="shared" si="11"/>
        <v> </v>
      </c>
      <c r="Z50" s="204"/>
      <c r="IU50" s="49" t="str">
        <f t="shared" si="6"/>
        <v> </v>
      </c>
      <c r="IV50" s="49" t="str">
        <f t="shared" si="7"/>
        <v> </v>
      </c>
    </row>
    <row r="51" spans="1:256" ht="12.75">
      <c r="A51" s="13"/>
      <c r="B51" s="50"/>
      <c r="C51" s="51" t="s">
        <v>50</v>
      </c>
      <c r="D51" s="45"/>
      <c r="E51" s="45">
        <f>'EC000'!E51+'GT000'!E51+'GT001'!E51+'GT002'!E51+KZN000!E51+WC000!E51</f>
        <v>0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71"/>
      <c r="T51" s="47" t="str">
        <f t="shared" si="10"/>
        <v> </v>
      </c>
      <c r="U51" s="47" t="str">
        <f t="shared" si="9"/>
        <v> </v>
      </c>
      <c r="V51" s="45"/>
      <c r="W51" s="71"/>
      <c r="X51" s="47" t="str">
        <f t="shared" si="11"/>
        <v> </v>
      </c>
      <c r="Y51" s="47" t="str">
        <f t="shared" si="11"/>
        <v> </v>
      </c>
      <c r="Z51" s="204"/>
      <c r="IU51" s="49"/>
      <c r="IV51" s="49"/>
    </row>
    <row r="52" spans="1:256" ht="12.75">
      <c r="A52" s="13"/>
      <c r="B52" s="50"/>
      <c r="C52" s="51" t="s">
        <v>48</v>
      </c>
      <c r="D52" s="73"/>
      <c r="E52" s="45">
        <f>'EC000'!E52+'GT000'!E52+'GT001'!E52+'GT002'!E52+KZN000!E52+WC000!E52</f>
        <v>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1"/>
      <c r="T52" s="47" t="str">
        <f t="shared" si="10"/>
        <v> </v>
      </c>
      <c r="U52" s="47" t="str">
        <f t="shared" si="9"/>
        <v> </v>
      </c>
      <c r="V52" s="73"/>
      <c r="W52" s="71"/>
      <c r="X52" s="47" t="str">
        <f t="shared" si="11"/>
        <v> </v>
      </c>
      <c r="Y52" s="47" t="str">
        <f t="shared" si="11"/>
        <v> </v>
      </c>
      <c r="Z52" s="204"/>
      <c r="IU52" s="49"/>
      <c r="IV52" s="49"/>
    </row>
    <row r="53" spans="1:256" ht="13.5" thickBot="1">
      <c r="A53" s="13"/>
      <c r="B53" s="74"/>
      <c r="C53" s="75" t="s">
        <v>62</v>
      </c>
      <c r="D53" s="76">
        <f>'EC000'!D53+'GT000'!D53+'GT001'!D53+'GT002'!D53+KZN000!D53+WC000!D53</f>
        <v>6939657000</v>
      </c>
      <c r="E53" s="76">
        <f>'EC000'!E53+'GT000'!E53+'GT001'!E53+'GT002'!E53+KZN000!E53+WC000!E53</f>
        <v>117953000</v>
      </c>
      <c r="F53" s="76">
        <f>'EC000'!F53+'GT000'!F53+'GT001'!F53+'GT002'!F53+KZN000!F53+WC000!F53</f>
        <v>0</v>
      </c>
      <c r="G53" s="76">
        <f>'EC000'!G53+'GT000'!G53+'GT001'!G53+'GT002'!G53+KZN000!G53+WC000!G53</f>
        <v>7057610000</v>
      </c>
      <c r="H53" s="76">
        <f>'EC000'!H53+'GT000'!H53+'GT001'!H53+'GT002'!H53+KZN000!H53+WC000!H53</f>
        <v>3937550000</v>
      </c>
      <c r="I53" s="76">
        <f>'EC000'!I53+'GT000'!I53+'GT001'!I53+'GT002'!I53+KZN000!I53+WC000!I53</f>
        <v>4169805000</v>
      </c>
      <c r="J53" s="76">
        <f>'EC000'!J53+'GT000'!J53+'GT001'!J53+'GT002'!J53+KZN000!J53+WC000!J53</f>
        <v>2445262000</v>
      </c>
      <c r="K53" s="76">
        <f>'EC000'!K53+'GT000'!K53+'GT001'!K53+'GT002'!K53+KZN000!K53+WC000!K53</f>
        <v>1139264000</v>
      </c>
      <c r="L53" s="76">
        <f>'EC000'!L53+'GT000'!L53+'GT001'!L53+'GT002'!L53+KZN000!L53+WC000!L53</f>
        <v>511101082</v>
      </c>
      <c r="M53" s="76">
        <f>'EC000'!M53+'GT000'!M53+'GT001'!M53+'GT002'!M53+KZN000!M53+WC000!M53</f>
        <v>1422935000</v>
      </c>
      <c r="N53" s="76">
        <f>'EC000'!N53+'GT000'!N53+'GT001'!N53+'GT002'!N53+KZN000!N53+WC000!N53</f>
        <v>0</v>
      </c>
      <c r="O53" s="76">
        <f>'EC000'!O53+'GT000'!O53+'GT001'!O53+'GT002'!O53+KZN000!O53+WC000!O53</f>
        <v>0</v>
      </c>
      <c r="P53" s="76">
        <f>'EC000'!P53+'GT000'!P53+'GT001'!P53+'GT002'!P53+KZN000!P53+WC000!P53</f>
        <v>0</v>
      </c>
      <c r="Q53" s="76">
        <f>'EC000'!Q53+'GT000'!Q53+'GT001'!Q53+'GT002'!Q53+KZN000!Q53+WC000!Q53</f>
        <v>0</v>
      </c>
      <c r="R53" s="76">
        <f>'EC000'!R53+'GT000'!R53+'GT001'!R53+'GT002'!R53+KZN000!R53+WC000!R53</f>
        <v>2956363082</v>
      </c>
      <c r="S53" s="76">
        <f>'EC000'!S53+'GT000'!S53+'GT001'!S53+'GT002'!S53+KZN000!S53+WC000!S53</f>
        <v>2542512000</v>
      </c>
      <c r="T53" s="77">
        <f t="shared" si="10"/>
        <v>0.41889011747602944</v>
      </c>
      <c r="U53" s="78">
        <f t="shared" si="9"/>
        <v>0.36025113317397817</v>
      </c>
      <c r="V53" s="76">
        <f>'EC000'!V53+'GT000'!V53+'GT001'!V53+'GT002'!V53+KZN000!V53+WC000!V53</f>
        <v>4170137000</v>
      </c>
      <c r="W53" s="76">
        <f>'EC000'!W53+'GT000'!W53+'GT001'!W53+'GT002'!W53+KZN000!W53+WC000!W53</f>
        <v>2985235000</v>
      </c>
      <c r="X53" s="77">
        <f>IF(V53=0,"-",(R53-V53)/V53)</f>
        <v>-0.2910633195024528</v>
      </c>
      <c r="Y53" s="77">
        <f>IF(W53=0,"-",(S53-W53)/W53)</f>
        <v>-0.1483042373548481</v>
      </c>
      <c r="Z53" s="204"/>
      <c r="IU53" s="49">
        <f aca="true" t="shared" si="12" ref="IU53:IU84">T53</f>
        <v>0.41889011747602944</v>
      </c>
      <c r="IV53" s="49">
        <f aca="true" t="shared" si="13" ref="IV53:IV84">U53</f>
        <v>0.36025113317397817</v>
      </c>
    </row>
    <row r="54" spans="1:256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204"/>
      <c r="IU54" s="49">
        <f t="shared" si="12"/>
        <v>0</v>
      </c>
      <c r="IV54" s="49">
        <f t="shared" si="13"/>
        <v>0</v>
      </c>
    </row>
    <row r="55" spans="1:256" ht="24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88" t="s">
        <v>11</v>
      </c>
      <c r="W55" s="88"/>
      <c r="X55" s="222" t="s">
        <v>12</v>
      </c>
      <c r="Y55" s="223"/>
      <c r="Z55" s="204"/>
      <c r="IU55" s="49" t="str">
        <f t="shared" si="12"/>
        <v>% changes for the Second Quarter</v>
      </c>
      <c r="IV55" s="49">
        <f t="shared" si="13"/>
        <v>0</v>
      </c>
    </row>
    <row r="56" spans="1:256" ht="56.25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25" t="s">
        <v>72</v>
      </c>
      <c r="N56" s="89" t="s">
        <v>70</v>
      </c>
      <c r="O56" s="25" t="s">
        <v>73</v>
      </c>
      <c r="P56" s="89" t="s">
        <v>70</v>
      </c>
      <c r="Q56" s="25" t="s">
        <v>74</v>
      </c>
      <c r="R56" s="25" t="s">
        <v>75</v>
      </c>
      <c r="S56" s="26" t="s">
        <v>21</v>
      </c>
      <c r="T56" s="27" t="s">
        <v>76</v>
      </c>
      <c r="U56" s="28" t="s">
        <v>23</v>
      </c>
      <c r="V56" s="90" t="s">
        <v>75</v>
      </c>
      <c r="W56" s="91" t="s">
        <v>149</v>
      </c>
      <c r="X56" s="92" t="s">
        <v>77</v>
      </c>
      <c r="Y56" s="208" t="s">
        <v>25</v>
      </c>
      <c r="Z56" s="204"/>
      <c r="IU56" s="49" t="str">
        <f t="shared" si="12"/>
        <v>Exp as % of Allocation as reported by provincial department </v>
      </c>
      <c r="IV56" s="49" t="str">
        <f t="shared" si="13"/>
        <v>Exp as % of Allocation as reported by municipalities</v>
      </c>
    </row>
    <row r="57" spans="1:256" ht="12.75">
      <c r="A57" s="13"/>
      <c r="B57" s="50"/>
      <c r="C57" s="13"/>
      <c r="D57" s="93"/>
      <c r="E57" s="94"/>
      <c r="F57" s="93"/>
      <c r="G57" s="95"/>
      <c r="H57" s="96"/>
      <c r="I57" s="97"/>
      <c r="J57" s="93"/>
      <c r="K57" s="93"/>
      <c r="L57" s="97"/>
      <c r="M57" s="98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9"/>
      <c r="X57" s="99"/>
      <c r="Y57" s="99"/>
      <c r="Z57" s="204"/>
      <c r="IU57" s="49">
        <f t="shared" si="12"/>
        <v>0</v>
      </c>
      <c r="IV57" s="49">
        <f t="shared" si="13"/>
        <v>0</v>
      </c>
    </row>
    <row r="58" spans="1:256" ht="12.75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1"/>
      <c r="X58" s="101"/>
      <c r="Y58" s="101"/>
      <c r="Z58" s="204"/>
      <c r="IU58" s="49">
        <f t="shared" si="12"/>
        <v>0</v>
      </c>
      <c r="IV58" s="49">
        <f t="shared" si="13"/>
        <v>0</v>
      </c>
    </row>
    <row r="59" spans="1:256" ht="12.75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4"/>
      <c r="Y59" s="94"/>
      <c r="Z59" s="204"/>
      <c r="IU59" s="49">
        <f t="shared" si="12"/>
        <v>0</v>
      </c>
      <c r="IV59" s="49">
        <f t="shared" si="13"/>
        <v>0</v>
      </c>
    </row>
    <row r="60" spans="1:256" ht="12.7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4"/>
      <c r="Y60" s="104"/>
      <c r="Z60" s="204"/>
      <c r="IU60" s="49">
        <f t="shared" si="12"/>
        <v>0</v>
      </c>
      <c r="IV60" s="49">
        <f t="shared" si="13"/>
        <v>0</v>
      </c>
    </row>
    <row r="61" spans="1:256" ht="12.75" customHeight="1" hidden="1">
      <c r="A61" s="13"/>
      <c r="B61" s="50"/>
      <c r="C61" s="105" t="s">
        <v>79</v>
      </c>
      <c r="D61" s="106">
        <f aca="true" t="shared" si="14" ref="D61:O61">SUM(D62:D65)</f>
        <v>0</v>
      </c>
      <c r="E61" s="106">
        <f t="shared" si="14"/>
        <v>0</v>
      </c>
      <c r="F61" s="106">
        <f t="shared" si="14"/>
        <v>0</v>
      </c>
      <c r="G61" s="106">
        <f t="shared" si="14"/>
        <v>0</v>
      </c>
      <c r="H61" s="106">
        <f t="shared" si="14"/>
        <v>0</v>
      </c>
      <c r="I61" s="106">
        <f t="shared" si="14"/>
        <v>0</v>
      </c>
      <c r="J61" s="106">
        <f t="shared" si="14"/>
        <v>0</v>
      </c>
      <c r="K61" s="106">
        <f t="shared" si="14"/>
        <v>0</v>
      </c>
      <c r="L61" s="106">
        <f t="shared" si="14"/>
        <v>0</v>
      </c>
      <c r="M61" s="106">
        <f t="shared" si="14"/>
        <v>0</v>
      </c>
      <c r="N61" s="106">
        <f t="shared" si="14"/>
        <v>0</v>
      </c>
      <c r="O61" s="107">
        <f t="shared" si="14"/>
        <v>0</v>
      </c>
      <c r="P61" s="106"/>
      <c r="Q61" s="107"/>
      <c r="R61" s="106"/>
      <c r="S61" s="107"/>
      <c r="T61" s="106"/>
      <c r="U61" s="107"/>
      <c r="V61" s="106"/>
      <c r="W61" s="107"/>
      <c r="X61" s="107"/>
      <c r="Y61" s="107"/>
      <c r="Z61" s="204"/>
      <c r="IU61" s="49">
        <f t="shared" si="12"/>
        <v>0</v>
      </c>
      <c r="IV61" s="49">
        <f t="shared" si="13"/>
        <v>0</v>
      </c>
    </row>
    <row r="62" spans="1:256" ht="12.75" customHeight="1" hidden="1">
      <c r="A62" s="13"/>
      <c r="B62" s="50"/>
      <c r="C62" s="51" t="s">
        <v>80</v>
      </c>
      <c r="D62" s="45"/>
      <c r="E62" s="45"/>
      <c r="F62" s="45"/>
      <c r="G62" s="45">
        <f>SUM(D62:F62)</f>
        <v>0</v>
      </c>
      <c r="H62" s="45"/>
      <c r="I62" s="45"/>
      <c r="J62" s="45"/>
      <c r="K62" s="53"/>
      <c r="L62" s="45"/>
      <c r="M62" s="53"/>
      <c r="N62" s="45"/>
      <c r="O62" s="46"/>
      <c r="P62" s="45"/>
      <c r="Q62" s="46"/>
      <c r="R62" s="45"/>
      <c r="S62" s="46"/>
      <c r="T62" s="45"/>
      <c r="U62" s="46"/>
      <c r="V62" s="45"/>
      <c r="W62" s="46"/>
      <c r="X62" s="46"/>
      <c r="Y62" s="46"/>
      <c r="Z62" s="204"/>
      <c r="IU62" s="49">
        <f t="shared" si="12"/>
        <v>0</v>
      </c>
      <c r="IV62" s="49">
        <f t="shared" si="13"/>
        <v>0</v>
      </c>
    </row>
    <row r="63" spans="1:256" ht="12.75" customHeight="1" hidden="1">
      <c r="A63" s="13"/>
      <c r="B63" s="50"/>
      <c r="C63" s="51" t="s">
        <v>81</v>
      </c>
      <c r="D63" s="45"/>
      <c r="E63" s="45"/>
      <c r="F63" s="45"/>
      <c r="G63" s="45">
        <f>SUM(D63:F63)</f>
        <v>0</v>
      </c>
      <c r="H63" s="45"/>
      <c r="I63" s="45"/>
      <c r="J63" s="45"/>
      <c r="K63" s="53"/>
      <c r="L63" s="45"/>
      <c r="M63" s="53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6"/>
      <c r="Y63" s="46"/>
      <c r="Z63" s="204"/>
      <c r="IU63" s="49">
        <f t="shared" si="12"/>
        <v>0</v>
      </c>
      <c r="IV63" s="49">
        <f t="shared" si="13"/>
        <v>0</v>
      </c>
    </row>
    <row r="64" spans="1:256" ht="12.75" customHeight="1" hidden="1">
      <c r="A64" s="13"/>
      <c r="B64" s="50"/>
      <c r="C64" s="51" t="s">
        <v>82</v>
      </c>
      <c r="D64" s="45"/>
      <c r="E64" s="45"/>
      <c r="F64" s="45"/>
      <c r="G64" s="45">
        <f>SUM(D64:F64)</f>
        <v>0</v>
      </c>
      <c r="H64" s="45"/>
      <c r="I64" s="45"/>
      <c r="J64" s="45"/>
      <c r="K64" s="53"/>
      <c r="L64" s="45"/>
      <c r="M64" s="53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6"/>
      <c r="Y64" s="46"/>
      <c r="Z64" s="204"/>
      <c r="IU64" s="49">
        <f t="shared" si="12"/>
        <v>0</v>
      </c>
      <c r="IV64" s="49">
        <f t="shared" si="13"/>
        <v>0</v>
      </c>
    </row>
    <row r="65" spans="1:256" ht="12.75" customHeight="1" hidden="1">
      <c r="A65" s="13"/>
      <c r="B65" s="50"/>
      <c r="C65" s="51" t="s">
        <v>83</v>
      </c>
      <c r="D65" s="45"/>
      <c r="E65" s="45"/>
      <c r="F65" s="45"/>
      <c r="G65" s="45">
        <f>SUM(D65:F65)</f>
        <v>0</v>
      </c>
      <c r="H65" s="45"/>
      <c r="I65" s="45"/>
      <c r="J65" s="45"/>
      <c r="K65" s="53"/>
      <c r="L65" s="45"/>
      <c r="M65" s="53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6"/>
      <c r="Y65" s="46"/>
      <c r="Z65" s="204"/>
      <c r="AA65" s="112"/>
      <c r="IU65" s="49">
        <f t="shared" si="12"/>
        <v>0</v>
      </c>
      <c r="IV65" s="49">
        <f t="shared" si="13"/>
        <v>0</v>
      </c>
    </row>
    <row r="66" spans="1:256" ht="12.7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6"/>
      <c r="Y66" s="46"/>
      <c r="Z66" s="204"/>
      <c r="AA66" s="158"/>
      <c r="IU66" s="49">
        <f t="shared" si="12"/>
        <v>0</v>
      </c>
      <c r="IV66" s="49">
        <f t="shared" si="13"/>
        <v>0</v>
      </c>
    </row>
    <row r="67" spans="1:256" ht="12.75">
      <c r="A67" s="13"/>
      <c r="B67" s="50"/>
      <c r="C67" s="108" t="s">
        <v>84</v>
      </c>
      <c r="D67" s="109">
        <f>'EC000'!D67+'GT000'!D67+'GT001'!D67+'GT002'!D67+KZN000!D67+WC000!D67</f>
        <v>1816707000</v>
      </c>
      <c r="E67" s="109">
        <f aca="true" t="shared" si="15" ref="E67:S67">+E68+E73+E78+E83+E88+E93+E98+E103+E108</f>
        <v>0</v>
      </c>
      <c r="F67" s="109">
        <f t="shared" si="15"/>
        <v>0</v>
      </c>
      <c r="G67" s="109">
        <f t="shared" si="15"/>
        <v>1816707000</v>
      </c>
      <c r="H67" s="109">
        <f t="shared" si="15"/>
        <v>1240941000</v>
      </c>
      <c r="I67" s="109">
        <f t="shared" si="15"/>
        <v>1240941000</v>
      </c>
      <c r="J67" s="109">
        <f t="shared" si="15"/>
        <v>0</v>
      </c>
      <c r="K67" s="109">
        <f t="shared" si="15"/>
        <v>0</v>
      </c>
      <c r="L67" s="109">
        <f t="shared" si="15"/>
        <v>1240941000</v>
      </c>
      <c r="M67" s="109">
        <f t="shared" si="15"/>
        <v>51844000</v>
      </c>
      <c r="N67" s="109">
        <f t="shared" si="15"/>
        <v>0</v>
      </c>
      <c r="O67" s="109">
        <f t="shared" si="15"/>
        <v>0</v>
      </c>
      <c r="P67" s="109">
        <f t="shared" si="15"/>
        <v>0</v>
      </c>
      <c r="Q67" s="109">
        <f t="shared" si="15"/>
        <v>0</v>
      </c>
      <c r="R67" s="109">
        <f t="shared" si="15"/>
        <v>1240941000</v>
      </c>
      <c r="S67" s="109">
        <f t="shared" si="15"/>
        <v>51844000</v>
      </c>
      <c r="T67" s="216">
        <f aca="true" t="shared" si="16" ref="T67:T107">IF(G67=0," ",(R67/G67))</f>
        <v>0.6830716235474406</v>
      </c>
      <c r="U67" s="217">
        <f aca="true" t="shared" si="17" ref="U67:U107">IF(G67=0," ",(S67/G67))</f>
        <v>0.02853734806988689</v>
      </c>
      <c r="V67" s="109"/>
      <c r="W67" s="109">
        <f>'EC000'!W67+'GT000'!W67+'GT001'!W67+'GT002'!W67+KZN000!W67+WC000!W67</f>
        <v>775150000</v>
      </c>
      <c r="X67" s="216" t="str">
        <f>IF(V67=0," ",(R67-V67)/V67)</f>
        <v> </v>
      </c>
      <c r="Y67" s="217">
        <f>IF(W67=0," ",(S67-W67)/W67)</f>
        <v>-0.9331174611365542</v>
      </c>
      <c r="Z67" s="204"/>
      <c r="AA67" s="158"/>
      <c r="IU67" s="49">
        <f t="shared" si="12"/>
        <v>0.6830716235474406</v>
      </c>
      <c r="IV67" s="49">
        <f t="shared" si="13"/>
        <v>0.02853734806988689</v>
      </c>
    </row>
    <row r="68" spans="1:256" s="63" customFormat="1" ht="12.75">
      <c r="A68" s="42"/>
      <c r="B68" s="60">
        <v>1</v>
      </c>
      <c r="C68" s="199" t="s">
        <v>85</v>
      </c>
      <c r="D68" s="194">
        <f>'EC000'!D68+'GT000'!D68+'GT001'!D68+'GT002'!D68+KZN000!D68+WC000!D68</f>
        <v>0</v>
      </c>
      <c r="E68" s="72">
        <f aca="true" t="shared" si="18" ref="E68:S68">SUM(E69:E72)</f>
        <v>0</v>
      </c>
      <c r="F68" s="110">
        <f t="shared" si="18"/>
        <v>0</v>
      </c>
      <c r="G68" s="110">
        <f t="shared" si="18"/>
        <v>0</v>
      </c>
      <c r="H68" s="110">
        <f t="shared" si="18"/>
        <v>0</v>
      </c>
      <c r="I68" s="110">
        <f t="shared" si="18"/>
        <v>0</v>
      </c>
      <c r="J68" s="110">
        <f t="shared" si="18"/>
        <v>0</v>
      </c>
      <c r="K68" s="110">
        <f t="shared" si="18"/>
        <v>0</v>
      </c>
      <c r="L68" s="110">
        <f t="shared" si="18"/>
        <v>0</v>
      </c>
      <c r="M68" s="110">
        <f t="shared" si="18"/>
        <v>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>
        <f t="shared" si="18"/>
        <v>0</v>
      </c>
      <c r="S68" s="110">
        <f t="shared" si="18"/>
        <v>0</v>
      </c>
      <c r="T68" s="111" t="str">
        <f t="shared" si="16"/>
        <v> </v>
      </c>
      <c r="U68" s="111" t="str">
        <f t="shared" si="17"/>
        <v> </v>
      </c>
      <c r="V68" s="110"/>
      <c r="W68" s="110"/>
      <c r="X68" s="170" t="str">
        <f>IF(V68=0," ",(R68-V68)/V68)</f>
        <v> </v>
      </c>
      <c r="Y68" s="169" t="str">
        <f>IF(W68=0," ",(S68-W68)/W68)</f>
        <v> </v>
      </c>
      <c r="Z68" s="205"/>
      <c r="AA68" s="158"/>
      <c r="AB68" s="112"/>
      <c r="AC68" s="112"/>
      <c r="AD68" s="112"/>
      <c r="AE68" s="112"/>
      <c r="AF68" s="112"/>
      <c r="AG68" s="112"/>
      <c r="IU68" s="49" t="str">
        <f t="shared" si="12"/>
        <v> </v>
      </c>
      <c r="IV68" s="49" t="str">
        <f t="shared" si="13"/>
        <v> </v>
      </c>
    </row>
    <row r="69" spans="1:256" ht="12.75" customHeight="1" hidden="1">
      <c r="A69" s="13"/>
      <c r="B69" s="50"/>
      <c r="C69" s="113" t="s">
        <v>86</v>
      </c>
      <c r="D69" s="52">
        <f>'EC000'!D69+'GT000'!D69+'GT001'!D69+'GT002'!D69+KZN000!D69+WC000!D69</f>
        <v>0</v>
      </c>
      <c r="E69" s="193"/>
      <c r="F69" s="114"/>
      <c r="G69" s="52">
        <f aca="true" t="shared" si="19" ref="G69:G100">SUM(D69:F69)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46">
        <f>+J69+L69+N69+P69</f>
        <v>0</v>
      </c>
      <c r="S69" s="46">
        <f>K69+M69+O69+Q69</f>
        <v>0</v>
      </c>
      <c r="T69" s="111" t="str">
        <f t="shared" si="16"/>
        <v> </v>
      </c>
      <c r="U69" s="111" t="str">
        <f t="shared" si="17"/>
        <v> </v>
      </c>
      <c r="V69" s="46"/>
      <c r="W69" s="46"/>
      <c r="X69" s="47" t="str">
        <f aca="true" t="shared" si="20" ref="X69:Y72">IF(V69=0,"-",(R69-V69)/V69)</f>
        <v>-</v>
      </c>
      <c r="Y69" s="152" t="str">
        <f t="shared" si="20"/>
        <v>-</v>
      </c>
      <c r="Z69" s="204"/>
      <c r="AA69" s="158"/>
      <c r="IU69" s="49" t="str">
        <f t="shared" si="12"/>
        <v> </v>
      </c>
      <c r="IV69" s="49" t="str">
        <f t="shared" si="13"/>
        <v> </v>
      </c>
    </row>
    <row r="70" spans="1:256" ht="12.75" customHeight="1" hidden="1">
      <c r="A70" s="13"/>
      <c r="B70" s="50"/>
      <c r="C70" s="116" t="s">
        <v>87</v>
      </c>
      <c r="D70" s="52">
        <f>'EC000'!D70+'GT000'!D70+'GT001'!D70+'GT002'!D70+KZN000!D70+WC000!D70</f>
        <v>0</v>
      </c>
      <c r="E70" s="193"/>
      <c r="F70" s="114"/>
      <c r="G70" s="52">
        <f t="shared" si="19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46">
        <f>+J70+L70+N70+P70</f>
        <v>0</v>
      </c>
      <c r="S70" s="46">
        <f>K70+M70+O70+Q70</f>
        <v>0</v>
      </c>
      <c r="T70" s="111" t="str">
        <f t="shared" si="16"/>
        <v> </v>
      </c>
      <c r="U70" s="111" t="str">
        <f t="shared" si="17"/>
        <v> </v>
      </c>
      <c r="V70" s="46"/>
      <c r="W70" s="46"/>
      <c r="X70" s="47" t="str">
        <f t="shared" si="20"/>
        <v>-</v>
      </c>
      <c r="Y70" s="152" t="str">
        <f t="shared" si="20"/>
        <v>-</v>
      </c>
      <c r="Z70" s="204"/>
      <c r="AA70" s="61"/>
      <c r="IU70" s="49" t="str">
        <f t="shared" si="12"/>
        <v> </v>
      </c>
      <c r="IV70" s="49" t="str">
        <f t="shared" si="13"/>
        <v> </v>
      </c>
    </row>
    <row r="71" spans="1:256" ht="12.75" customHeight="1" hidden="1">
      <c r="A71" s="13"/>
      <c r="B71" s="50"/>
      <c r="C71" s="200"/>
      <c r="D71" s="52">
        <f>'EC000'!D71+'GT000'!D71+'GT001'!D71+'GT002'!D71+KZN000!D71+WC000!D71</f>
        <v>0</v>
      </c>
      <c r="E71" s="193"/>
      <c r="F71" s="114"/>
      <c r="G71" s="52">
        <f t="shared" si="19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46">
        <f>+J71+L71+N71+P71</f>
        <v>0</v>
      </c>
      <c r="S71" s="46">
        <f>K71+M71+O71+Q71</f>
        <v>0</v>
      </c>
      <c r="T71" s="111" t="str">
        <f t="shared" si="16"/>
        <v> </v>
      </c>
      <c r="U71" s="111" t="str">
        <f t="shared" si="17"/>
        <v> </v>
      </c>
      <c r="V71" s="46"/>
      <c r="W71" s="46"/>
      <c r="X71" s="47" t="str">
        <f t="shared" si="20"/>
        <v>-</v>
      </c>
      <c r="Y71" s="152" t="str">
        <f t="shared" si="20"/>
        <v>-</v>
      </c>
      <c r="Z71" s="204"/>
      <c r="IU71" s="49" t="str">
        <f t="shared" si="12"/>
        <v> </v>
      </c>
      <c r="IV71" s="49" t="str">
        <f t="shared" si="13"/>
        <v> </v>
      </c>
    </row>
    <row r="72" spans="1:256" ht="12.75" customHeight="1" hidden="1">
      <c r="A72" s="13"/>
      <c r="B72" s="50"/>
      <c r="C72" s="113"/>
      <c r="D72" s="52">
        <f>'EC000'!D72+'GT000'!D72+'GT001'!D72+'GT002'!D72+KZN000!D72+WC000!D72</f>
        <v>0</v>
      </c>
      <c r="E72" s="193"/>
      <c r="F72" s="114"/>
      <c r="G72" s="52">
        <f t="shared" si="19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46">
        <f>+J72+L72+N72+P72</f>
        <v>0</v>
      </c>
      <c r="S72" s="46">
        <f>K72+M72+O72+Q72</f>
        <v>0</v>
      </c>
      <c r="T72" s="111" t="str">
        <f t="shared" si="16"/>
        <v> </v>
      </c>
      <c r="U72" s="111" t="str">
        <f t="shared" si="17"/>
        <v> </v>
      </c>
      <c r="V72" s="46"/>
      <c r="W72" s="46"/>
      <c r="X72" s="47" t="str">
        <f t="shared" si="20"/>
        <v>-</v>
      </c>
      <c r="Y72" s="152" t="str">
        <f t="shared" si="20"/>
        <v>-</v>
      </c>
      <c r="Z72" s="204"/>
      <c r="IU72" s="49" t="str">
        <f t="shared" si="12"/>
        <v> </v>
      </c>
      <c r="IV72" s="49" t="str">
        <f t="shared" si="13"/>
        <v> </v>
      </c>
    </row>
    <row r="73" spans="1:256" s="63" customFormat="1" ht="12.75">
      <c r="A73" s="118"/>
      <c r="B73" s="60">
        <f>B68+1</f>
        <v>2</v>
      </c>
      <c r="C73" s="201" t="s">
        <v>88</v>
      </c>
      <c r="D73" s="52">
        <f>'EC000'!D73+'GT000'!D73+'GT001'!D73+'GT002'!D73+KZN000!D73+WC000!D73</f>
        <v>792817000</v>
      </c>
      <c r="E73" s="52">
        <f>'EC000'!E73+'GT000'!E73+'GT001'!E73+'GT002'!E73+KZN000!E73+WC000!E73</f>
        <v>0</v>
      </c>
      <c r="F73" s="52">
        <f>'EC000'!F73+'GT000'!F73+'GT001'!F73+'GT002'!F73+KZN000!F73+WC000!F73</f>
        <v>0</v>
      </c>
      <c r="G73" s="52">
        <f>'EC000'!G73+'GT000'!G73+'GT001'!G73+'GT002'!G73+KZN000!G73+WC000!G73</f>
        <v>792817000</v>
      </c>
      <c r="H73" s="52">
        <f>'EC000'!H73+'GT000'!H73+'GT001'!H73+'GT002'!H73+KZN000!H73+WC000!H73</f>
        <v>469763000</v>
      </c>
      <c r="I73" s="52">
        <f>'EC000'!I73+'GT000'!I73+'GT001'!I73+'GT002'!I73+KZN000!I73+WC000!I73</f>
        <v>469763000</v>
      </c>
      <c r="J73" s="52">
        <f>'EC000'!J73+'GT000'!J73+'GT001'!J73+'GT002'!J73+KZN000!J73+WC000!J73</f>
        <v>0</v>
      </c>
      <c r="K73" s="52">
        <f>'EC000'!K73+'GT000'!K73+'GT001'!K73+'GT002'!K73+KZN000!K73+WC000!K73</f>
        <v>0</v>
      </c>
      <c r="L73" s="52">
        <f>'EC000'!L73+'GT000'!L73+'GT001'!L73+'GT002'!L73+KZN000!L73+WC000!L73</f>
        <v>469763000</v>
      </c>
      <c r="M73" s="52">
        <f>'EC000'!M73+'GT000'!M73+'GT001'!M73+'GT002'!M73+KZN000!M73+WC000!M73</f>
        <v>50805000</v>
      </c>
      <c r="N73" s="52">
        <f>'EC000'!N73+'GT000'!N73+'GT001'!N73+'GT002'!N73+KZN000!N73+WC000!N73</f>
        <v>0</v>
      </c>
      <c r="O73" s="52">
        <f>'EC000'!O73+'GT000'!O73+'GT001'!O73+'GT002'!O73+KZN000!O73+WC000!O73</f>
        <v>0</v>
      </c>
      <c r="P73" s="52">
        <f>'EC000'!P73+'GT000'!P73+'GT001'!P73+'GT002'!P73+KZN000!P73+WC000!P73</f>
        <v>0</v>
      </c>
      <c r="Q73" s="52">
        <f>'EC000'!Q73+'GT000'!Q73+'GT001'!Q73+'GT002'!Q73+KZN000!Q73+WC000!Q73</f>
        <v>0</v>
      </c>
      <c r="R73" s="52">
        <f>'EC000'!R73+'GT000'!R73+'GT001'!R73+'GT002'!R73+KZN000!R73+WC000!R73</f>
        <v>469763000</v>
      </c>
      <c r="S73" s="52">
        <f>'EC000'!S73+'GT000'!S73+'GT001'!S73+'GT002'!S73+KZN000!S73+WC000!S73</f>
        <v>50805000</v>
      </c>
      <c r="T73" s="55">
        <f>IF(G73=0," ",(R73/G73))</f>
        <v>0.5925238737312646</v>
      </c>
      <c r="U73" s="47">
        <f>IF(G73=0," ",(S73/G73))</f>
        <v>0.06408162287135619</v>
      </c>
      <c r="V73" s="55"/>
      <c r="W73" s="55">
        <f>'EC000'!W73+'GT000'!W73+'GT001'!W73+'GT002'!W73+KZN000!W73+WC000!W73</f>
        <v>287886000</v>
      </c>
      <c r="X73" s="47" t="str">
        <f>IF(V73=0," ",(R73-V73)/V73)</f>
        <v> </v>
      </c>
      <c r="Y73" s="152">
        <f>IF(W73=0," ",(S73-W73)/W73)</f>
        <v>-0.8235238948750547</v>
      </c>
      <c r="Z73" s="205"/>
      <c r="AA73" s="4"/>
      <c r="AB73" s="61"/>
      <c r="AC73" s="61"/>
      <c r="AD73" s="61"/>
      <c r="AE73" s="61"/>
      <c r="AF73" s="61"/>
      <c r="AG73" s="61"/>
      <c r="IU73" s="49">
        <f t="shared" si="12"/>
        <v>0.5925238737312646</v>
      </c>
      <c r="IV73" s="49">
        <f t="shared" si="13"/>
        <v>0.06408162287135619</v>
      </c>
    </row>
    <row r="74" spans="1:256" ht="12.75" customHeight="1" hidden="1">
      <c r="A74" s="13"/>
      <c r="B74" s="50"/>
      <c r="C74" s="113" t="s">
        <v>86</v>
      </c>
      <c r="D74" s="52">
        <f>'EC000'!D74+'GT000'!D74+'GT001'!D74+'GT002'!D74+KZN000!D74+WC000!D74</f>
        <v>792817000</v>
      </c>
      <c r="E74" s="193"/>
      <c r="F74" s="114"/>
      <c r="G74" s="52">
        <f t="shared" si="19"/>
        <v>792817000</v>
      </c>
      <c r="H74" s="114">
        <v>38785000</v>
      </c>
      <c r="I74" s="114">
        <v>38785000</v>
      </c>
      <c r="J74" s="114"/>
      <c r="K74" s="114"/>
      <c r="L74" s="114">
        <v>38785000</v>
      </c>
      <c r="M74" s="52">
        <f>'EC000'!M74+'GT000'!M74+'GT001'!M74+'GT002'!M74+KZN000!M74+WC000!M74</f>
        <v>50805000</v>
      </c>
      <c r="N74" s="114"/>
      <c r="O74" s="115"/>
      <c r="P74" s="114"/>
      <c r="Q74" s="115"/>
      <c r="R74" s="52">
        <f>'EC000'!R74+'GT000'!R74+'GT001'!R74+'GT002'!R74+KZN000!R74+WC000!R74</f>
        <v>469763000</v>
      </c>
      <c r="S74" s="52">
        <f>'EC000'!S74+'GT000'!S74+'GT001'!S74+'GT002'!S74+KZN000!S74+WC000!S74</f>
        <v>50805000</v>
      </c>
      <c r="T74" s="55">
        <f t="shared" si="16"/>
        <v>0.5925238737312646</v>
      </c>
      <c r="U74" s="47">
        <f t="shared" si="17"/>
        <v>0.06408162287135619</v>
      </c>
      <c r="V74" s="55"/>
      <c r="W74" s="55">
        <f>'EC000'!W74+'GT000'!W74+'GT001'!W74+'GT002'!W74+KZN000!W74+WC000!W74</f>
        <v>0</v>
      </c>
      <c r="X74" s="47" t="str">
        <f aca="true" t="shared" si="21" ref="X74:Y77">IF(V74=0,"-",(R74-V74)/V74)</f>
        <v>-</v>
      </c>
      <c r="Y74" s="152" t="str">
        <f t="shared" si="21"/>
        <v>-</v>
      </c>
      <c r="Z74" s="204"/>
      <c r="IU74" s="49">
        <f t="shared" si="12"/>
        <v>0.5925238737312646</v>
      </c>
      <c r="IV74" s="49">
        <f t="shared" si="13"/>
        <v>0.06408162287135619</v>
      </c>
    </row>
    <row r="75" spans="1:256" ht="12.75" customHeight="1" hidden="1">
      <c r="A75" s="13"/>
      <c r="B75" s="50"/>
      <c r="C75" s="116" t="s">
        <v>87</v>
      </c>
      <c r="D75" s="52">
        <f>'EC000'!D75+'GT000'!D75+'GT001'!D75+'GT002'!D75+KZN000!D75+WC000!D75</f>
        <v>0</v>
      </c>
      <c r="E75" s="193"/>
      <c r="F75" s="114"/>
      <c r="G75" s="52">
        <f t="shared" si="19"/>
        <v>0</v>
      </c>
      <c r="H75" s="114"/>
      <c r="I75" s="114"/>
      <c r="J75" s="114"/>
      <c r="K75" s="114"/>
      <c r="L75" s="114"/>
      <c r="M75" s="52">
        <f>'EC000'!M75+'GT000'!M75+'GT001'!M75+'GT002'!M75+KZN000!M75+WC000!M75</f>
        <v>0</v>
      </c>
      <c r="N75" s="114"/>
      <c r="O75" s="115"/>
      <c r="P75" s="114"/>
      <c r="Q75" s="115"/>
      <c r="R75" s="52">
        <f>'EC000'!R75+'GT000'!R75+'GT001'!R75+'GT002'!R75+KZN000!R75+WC000!R75</f>
        <v>0</v>
      </c>
      <c r="S75" s="52">
        <f>'EC000'!S75+'GT000'!S75+'GT001'!S75+'GT002'!S75+KZN000!S75+WC000!S75</f>
        <v>0</v>
      </c>
      <c r="T75" s="55" t="str">
        <f t="shared" si="16"/>
        <v> </v>
      </c>
      <c r="U75" s="47" t="str">
        <f t="shared" si="17"/>
        <v> </v>
      </c>
      <c r="V75" s="55"/>
      <c r="W75" s="55">
        <f>'EC000'!W75+'GT000'!W75+'GT001'!W75+'GT002'!W75+KZN000!W75+WC000!W75</f>
        <v>0</v>
      </c>
      <c r="X75" s="47" t="str">
        <f t="shared" si="21"/>
        <v>-</v>
      </c>
      <c r="Y75" s="152" t="str">
        <f t="shared" si="21"/>
        <v>-</v>
      </c>
      <c r="Z75" s="204"/>
      <c r="AA75" s="119"/>
      <c r="IU75" s="49" t="str">
        <f t="shared" si="12"/>
        <v> </v>
      </c>
      <c r="IV75" s="49" t="str">
        <f t="shared" si="13"/>
        <v> </v>
      </c>
    </row>
    <row r="76" spans="1:256" ht="12.75" customHeight="1" hidden="1">
      <c r="A76" s="13"/>
      <c r="B76" s="50"/>
      <c r="C76" s="200"/>
      <c r="D76" s="52">
        <f>'EC000'!D76+'GT000'!D76+'GT001'!D76+'GT002'!D76+KZN000!D76+WC000!D76</f>
        <v>0</v>
      </c>
      <c r="E76" s="193"/>
      <c r="F76" s="114"/>
      <c r="G76" s="52">
        <f t="shared" si="19"/>
        <v>0</v>
      </c>
      <c r="H76" s="114"/>
      <c r="I76" s="114"/>
      <c r="J76" s="114"/>
      <c r="K76" s="114"/>
      <c r="L76" s="114"/>
      <c r="M76" s="52">
        <f>'EC000'!M76+'GT000'!M76+'GT001'!M76+'GT002'!M76+KZN000!M76+WC000!M76</f>
        <v>0</v>
      </c>
      <c r="N76" s="114"/>
      <c r="O76" s="115"/>
      <c r="P76" s="114"/>
      <c r="Q76" s="115"/>
      <c r="R76" s="52">
        <f>'EC000'!R76+'GT000'!R76+'GT001'!R76+'GT002'!R76+KZN000!R76+WC000!R76</f>
        <v>0</v>
      </c>
      <c r="S76" s="52">
        <f>'EC000'!S76+'GT000'!S76+'GT001'!S76+'GT002'!S76+KZN000!S76+WC000!S76</f>
        <v>0</v>
      </c>
      <c r="T76" s="55" t="str">
        <f t="shared" si="16"/>
        <v> </v>
      </c>
      <c r="U76" s="47" t="str">
        <f t="shared" si="17"/>
        <v> </v>
      </c>
      <c r="V76" s="55"/>
      <c r="W76" s="55">
        <f>'EC000'!W76+'GT000'!W76+'GT001'!W76+'GT002'!W76+KZN000!W76+WC000!W76</f>
        <v>0</v>
      </c>
      <c r="X76" s="47" t="str">
        <f t="shared" si="21"/>
        <v>-</v>
      </c>
      <c r="Y76" s="152" t="str">
        <f t="shared" si="21"/>
        <v>-</v>
      </c>
      <c r="Z76" s="204"/>
      <c r="IU76" s="49" t="str">
        <f t="shared" si="12"/>
        <v> </v>
      </c>
      <c r="IV76" s="49" t="str">
        <f t="shared" si="13"/>
        <v> </v>
      </c>
    </row>
    <row r="77" spans="1:256" ht="12.75" customHeight="1" hidden="1">
      <c r="A77" s="13"/>
      <c r="B77" s="50"/>
      <c r="C77" s="113"/>
      <c r="D77" s="52">
        <f>'EC000'!D77+'GT000'!D77+'GT001'!D77+'GT002'!D77+KZN000!D77+WC000!D77</f>
        <v>0</v>
      </c>
      <c r="E77" s="193"/>
      <c r="F77" s="114"/>
      <c r="G77" s="52">
        <f t="shared" si="19"/>
        <v>0</v>
      </c>
      <c r="H77" s="114"/>
      <c r="I77" s="114"/>
      <c r="J77" s="114"/>
      <c r="K77" s="114"/>
      <c r="L77" s="114"/>
      <c r="M77" s="52">
        <f>'EC000'!M77+'GT000'!M77+'GT001'!M77+'GT002'!M77+KZN000!M77+WC000!M77</f>
        <v>0</v>
      </c>
      <c r="N77" s="114"/>
      <c r="O77" s="115"/>
      <c r="P77" s="114"/>
      <c r="Q77" s="115"/>
      <c r="R77" s="52">
        <f>'EC000'!R77+'GT000'!R77+'GT001'!R77+'GT002'!R77+KZN000!R77+WC000!R77</f>
        <v>0</v>
      </c>
      <c r="S77" s="52">
        <f>'EC000'!S77+'GT000'!S77+'GT001'!S77+'GT002'!S77+KZN000!S77+WC000!S77</f>
        <v>0</v>
      </c>
      <c r="T77" s="55" t="str">
        <f t="shared" si="16"/>
        <v> </v>
      </c>
      <c r="U77" s="47" t="str">
        <f t="shared" si="17"/>
        <v> </v>
      </c>
      <c r="V77" s="55"/>
      <c r="W77" s="55">
        <f>'EC000'!W77+'GT000'!W77+'GT001'!W77+'GT002'!W77+KZN000!W77+WC000!W77</f>
        <v>0</v>
      </c>
      <c r="X77" s="47" t="str">
        <f t="shared" si="21"/>
        <v>-</v>
      </c>
      <c r="Y77" s="152" t="str">
        <f t="shared" si="21"/>
        <v>-</v>
      </c>
      <c r="Z77" s="204"/>
      <c r="IU77" s="49" t="str">
        <f t="shared" si="12"/>
        <v> </v>
      </c>
      <c r="IV77" s="49" t="str">
        <f t="shared" si="13"/>
        <v> </v>
      </c>
    </row>
    <row r="78" spans="1:256" s="120" customFormat="1" ht="12.75">
      <c r="A78" s="118"/>
      <c r="B78" s="60">
        <f>B73+1</f>
        <v>3</v>
      </c>
      <c r="C78" s="201" t="s">
        <v>89</v>
      </c>
      <c r="D78" s="52">
        <f>'EC000'!D78+'GT000'!D78+'GT001'!D78+'GT002'!D78+KZN000!D78+WC000!D78</f>
        <v>0</v>
      </c>
      <c r="E78" s="52">
        <f>'EC000'!E78+'GT000'!E78+'GT001'!E78+'GT002'!E78+KZN000!E78+WC000!E78</f>
        <v>0</v>
      </c>
      <c r="F78" s="52">
        <f>'EC000'!F78+'GT000'!F78+'GT001'!F78+'GT002'!F78+KZN000!F78+WC000!F78</f>
        <v>0</v>
      </c>
      <c r="G78" s="52">
        <f>'EC000'!G78+'GT000'!G78+'GT001'!G78+'GT002'!G78+KZN000!G78+WC000!G78</f>
        <v>0</v>
      </c>
      <c r="H78" s="52">
        <f>'EC000'!H78+'GT000'!H78+'GT001'!H78+'GT002'!H78+KZN000!H78+WC000!H78</f>
        <v>0</v>
      </c>
      <c r="I78" s="52">
        <f>'EC000'!I78+'GT000'!I78+'GT001'!I78+'GT002'!I78+KZN000!I78+WC000!I78</f>
        <v>0</v>
      </c>
      <c r="J78" s="52">
        <f>'EC000'!J78+'GT000'!J78+'GT001'!J78+'GT002'!J78+KZN000!J78+WC000!J78</f>
        <v>0</v>
      </c>
      <c r="K78" s="52">
        <f>'EC000'!K78+'GT000'!K78+'GT001'!K78+'GT002'!K78+KZN000!K78+WC000!K78</f>
        <v>0</v>
      </c>
      <c r="L78" s="52">
        <f>'EC000'!L78+'GT000'!L78+'GT001'!L78+'GT002'!L78+KZN000!L78+WC000!L78</f>
        <v>0</v>
      </c>
      <c r="M78" s="52">
        <f>'EC000'!M78+'GT000'!M78+'GT001'!M78+'GT002'!M78+KZN000!M78+WC000!M78</f>
        <v>0</v>
      </c>
      <c r="N78" s="52">
        <f>'EC000'!N78+'GT000'!N78+'GT001'!N78+'GT002'!N78+KZN000!N78+WC000!N78</f>
        <v>0</v>
      </c>
      <c r="O78" s="52">
        <f>'EC000'!O78+'GT000'!O78+'GT001'!O78+'GT002'!O78+KZN000!O78+WC000!O78</f>
        <v>0</v>
      </c>
      <c r="P78" s="52">
        <f>'EC000'!P78+'GT000'!P78+'GT001'!P78+'GT002'!P78+KZN000!P78+WC000!P78</f>
        <v>0</v>
      </c>
      <c r="Q78" s="52">
        <f>'EC000'!Q78+'GT000'!Q78+'GT001'!Q78+'GT002'!Q78+KZN000!Q78+WC000!Q78</f>
        <v>0</v>
      </c>
      <c r="R78" s="52">
        <f>'EC000'!R78+'GT000'!R78+'GT001'!R78+'GT002'!R78+KZN000!R78+WC000!R78</f>
        <v>0</v>
      </c>
      <c r="S78" s="52">
        <f>'EC000'!S78+'GT000'!S78+'GT001'!S78+'GT002'!S78+KZN000!S78+WC000!S78</f>
        <v>0</v>
      </c>
      <c r="T78" s="55" t="str">
        <f>IF(G78=0," ",(R78/G78))</f>
        <v> </v>
      </c>
      <c r="U78" s="47" t="str">
        <f>IF(G78=0," ",(S78/G78))</f>
        <v> </v>
      </c>
      <c r="V78" s="55"/>
      <c r="W78" s="55">
        <f>'EC000'!W78+'GT000'!W78+'GT001'!W78+'GT002'!W78+KZN000!W78+WC000!W78</f>
        <v>11000000</v>
      </c>
      <c r="X78" s="47" t="str">
        <f>IF(V78=0," ",(R78-V78)/V78)</f>
        <v> </v>
      </c>
      <c r="Y78" s="152">
        <f>IF(W78=0," ",(S78-W78)/W78)</f>
        <v>-1</v>
      </c>
      <c r="Z78" s="205"/>
      <c r="AA78" s="4"/>
      <c r="AB78" s="119"/>
      <c r="AC78" s="119"/>
      <c r="AD78" s="119"/>
      <c r="AE78" s="119"/>
      <c r="AF78" s="119"/>
      <c r="AG78" s="119"/>
      <c r="IU78" s="49" t="str">
        <f t="shared" si="12"/>
        <v> </v>
      </c>
      <c r="IV78" s="49" t="str">
        <f t="shared" si="13"/>
        <v> </v>
      </c>
    </row>
    <row r="79" spans="1:256" ht="12.75" customHeight="1" hidden="1">
      <c r="A79" s="13"/>
      <c r="B79" s="50"/>
      <c r="C79" s="113" t="s">
        <v>86</v>
      </c>
      <c r="D79" s="52">
        <f>'EC000'!D79+'GT000'!D79+'GT001'!D79+'GT002'!D79+KZN000!D79+WC000!D79</f>
        <v>0</v>
      </c>
      <c r="E79" s="193"/>
      <c r="F79" s="114"/>
      <c r="G79" s="52">
        <f t="shared" si="19"/>
        <v>0</v>
      </c>
      <c r="H79" s="114"/>
      <c r="I79" s="114"/>
      <c r="J79" s="114"/>
      <c r="K79" s="114"/>
      <c r="L79" s="114"/>
      <c r="M79" s="52">
        <f>'EC000'!M79+'GT000'!M79+'GT001'!M79+'GT002'!M79+KZN000!M79+WC000!M79</f>
        <v>0</v>
      </c>
      <c r="N79" s="114"/>
      <c r="O79" s="115"/>
      <c r="P79" s="114"/>
      <c r="Q79" s="115"/>
      <c r="R79" s="52">
        <f>'EC000'!R79+'GT000'!R79+'GT001'!R79+'GT002'!R79+KZN000!R79+WC000!R79</f>
        <v>0</v>
      </c>
      <c r="S79" s="52">
        <f>'EC000'!S79+'GT000'!S79+'GT001'!S79+'GT002'!S79+KZN000!S79+WC000!S79</f>
        <v>0</v>
      </c>
      <c r="T79" s="55" t="str">
        <f t="shared" si="16"/>
        <v> </v>
      </c>
      <c r="U79" s="47" t="str">
        <f t="shared" si="17"/>
        <v> </v>
      </c>
      <c r="V79" s="55"/>
      <c r="W79" s="55">
        <f>'EC000'!W79+'GT000'!W79+'GT001'!W79+'GT002'!W79+KZN000!W79+WC000!W79</f>
        <v>0</v>
      </c>
      <c r="X79" s="47" t="str">
        <f aca="true" t="shared" si="22" ref="X79:Y82">IF(V79=0,"-",(R79-V79)/V79)</f>
        <v>-</v>
      </c>
      <c r="Y79" s="152" t="str">
        <f t="shared" si="22"/>
        <v>-</v>
      </c>
      <c r="Z79" s="204"/>
      <c r="IU79" s="49" t="str">
        <f t="shared" si="12"/>
        <v> </v>
      </c>
      <c r="IV79" s="49" t="str">
        <f t="shared" si="13"/>
        <v> </v>
      </c>
    </row>
    <row r="80" spans="1:256" ht="12.75" customHeight="1" hidden="1">
      <c r="A80" s="13"/>
      <c r="B80" s="50"/>
      <c r="C80" s="116" t="s">
        <v>87</v>
      </c>
      <c r="D80" s="52">
        <f>'EC000'!D80+'GT000'!D80+'GT001'!D80+'GT002'!D80+KZN000!D80+WC000!D80</f>
        <v>0</v>
      </c>
      <c r="E80" s="193"/>
      <c r="F80" s="114"/>
      <c r="G80" s="52">
        <f t="shared" si="19"/>
        <v>0</v>
      </c>
      <c r="H80" s="114"/>
      <c r="I80" s="114"/>
      <c r="J80" s="114"/>
      <c r="K80" s="114"/>
      <c r="L80" s="114"/>
      <c r="M80" s="52">
        <f>'EC000'!M80+'GT000'!M80+'GT001'!M80+'GT002'!M80+KZN000!M80+WC000!M80</f>
        <v>0</v>
      </c>
      <c r="N80" s="114"/>
      <c r="O80" s="115"/>
      <c r="P80" s="114"/>
      <c r="Q80" s="115"/>
      <c r="R80" s="52">
        <f>'EC000'!R80+'GT000'!R80+'GT001'!R80+'GT002'!R80+KZN000!R80+WC000!R80</f>
        <v>0</v>
      </c>
      <c r="S80" s="52">
        <f>'EC000'!S80+'GT000'!S80+'GT001'!S80+'GT002'!S80+KZN000!S80+WC000!S80</f>
        <v>0</v>
      </c>
      <c r="T80" s="55" t="str">
        <f t="shared" si="16"/>
        <v> </v>
      </c>
      <c r="U80" s="47" t="str">
        <f t="shared" si="17"/>
        <v> </v>
      </c>
      <c r="V80" s="55"/>
      <c r="W80" s="55">
        <f>'EC000'!W80+'GT000'!W80+'GT001'!W80+'GT002'!W80+KZN000!W80+WC000!W80</f>
        <v>0</v>
      </c>
      <c r="X80" s="47" t="str">
        <f t="shared" si="22"/>
        <v>-</v>
      </c>
      <c r="Y80" s="152" t="str">
        <f t="shared" si="22"/>
        <v>-</v>
      </c>
      <c r="Z80" s="204"/>
      <c r="AA80" s="119"/>
      <c r="IU80" s="49" t="str">
        <f t="shared" si="12"/>
        <v> </v>
      </c>
      <c r="IV80" s="49" t="str">
        <f t="shared" si="13"/>
        <v> </v>
      </c>
    </row>
    <row r="81" spans="1:256" ht="12.75" customHeight="1" hidden="1">
      <c r="A81" s="13"/>
      <c r="B81" s="50"/>
      <c r="C81" s="200"/>
      <c r="D81" s="52">
        <f>'EC000'!D81+'GT000'!D81+'GT001'!D81+'GT002'!D81+KZN000!D81+WC000!D81</f>
        <v>0</v>
      </c>
      <c r="E81" s="193"/>
      <c r="F81" s="114"/>
      <c r="G81" s="52">
        <f t="shared" si="19"/>
        <v>0</v>
      </c>
      <c r="H81" s="114"/>
      <c r="I81" s="114"/>
      <c r="J81" s="114"/>
      <c r="K81" s="114"/>
      <c r="L81" s="114"/>
      <c r="M81" s="52">
        <f>'EC000'!M81+'GT000'!M81+'GT001'!M81+'GT002'!M81+KZN000!M81+WC000!M81</f>
        <v>0</v>
      </c>
      <c r="N81" s="114"/>
      <c r="O81" s="115"/>
      <c r="P81" s="114"/>
      <c r="Q81" s="115"/>
      <c r="R81" s="52">
        <f>'EC000'!R81+'GT000'!R81+'GT001'!R81+'GT002'!R81+KZN000!R81+WC000!R81</f>
        <v>0</v>
      </c>
      <c r="S81" s="52">
        <f>'EC000'!S81+'GT000'!S81+'GT001'!S81+'GT002'!S81+KZN000!S81+WC000!S81</f>
        <v>0</v>
      </c>
      <c r="T81" s="55" t="str">
        <f t="shared" si="16"/>
        <v> </v>
      </c>
      <c r="U81" s="47" t="str">
        <f t="shared" si="17"/>
        <v> </v>
      </c>
      <c r="V81" s="55"/>
      <c r="W81" s="55">
        <f>'EC000'!W81+'GT000'!W81+'GT001'!W81+'GT002'!W81+KZN000!W81+WC000!W81</f>
        <v>0</v>
      </c>
      <c r="X81" s="47" t="str">
        <f t="shared" si="22"/>
        <v>-</v>
      </c>
      <c r="Y81" s="152" t="str">
        <f t="shared" si="22"/>
        <v>-</v>
      </c>
      <c r="Z81" s="204"/>
      <c r="IU81" s="49" t="str">
        <f t="shared" si="12"/>
        <v> </v>
      </c>
      <c r="IV81" s="49" t="str">
        <f t="shared" si="13"/>
        <v> </v>
      </c>
    </row>
    <row r="82" spans="1:256" ht="12.75" customHeight="1" hidden="1">
      <c r="A82" s="13"/>
      <c r="B82" s="50"/>
      <c r="C82" s="113"/>
      <c r="D82" s="52">
        <f>'EC000'!D82+'GT000'!D82+'GT001'!D82+'GT002'!D82+KZN000!D82+WC000!D82</f>
        <v>0</v>
      </c>
      <c r="E82" s="193"/>
      <c r="F82" s="114"/>
      <c r="G82" s="52">
        <f t="shared" si="19"/>
        <v>0</v>
      </c>
      <c r="H82" s="114"/>
      <c r="I82" s="114"/>
      <c r="J82" s="114"/>
      <c r="K82" s="114"/>
      <c r="L82" s="114"/>
      <c r="M82" s="52">
        <f>'EC000'!M82+'GT000'!M82+'GT001'!M82+'GT002'!M82+KZN000!M82+WC000!M82</f>
        <v>0</v>
      </c>
      <c r="N82" s="114"/>
      <c r="O82" s="115"/>
      <c r="P82" s="114"/>
      <c r="Q82" s="115"/>
      <c r="R82" s="52">
        <f>'EC000'!R82+'GT000'!R82+'GT001'!R82+'GT002'!R82+KZN000!R82+WC000!R82</f>
        <v>0</v>
      </c>
      <c r="S82" s="52">
        <f>'EC000'!S82+'GT000'!S82+'GT001'!S82+'GT002'!S82+KZN000!S82+WC000!S82</f>
        <v>0</v>
      </c>
      <c r="T82" s="55" t="str">
        <f t="shared" si="16"/>
        <v> </v>
      </c>
      <c r="U82" s="47" t="str">
        <f t="shared" si="17"/>
        <v> </v>
      </c>
      <c r="V82" s="55"/>
      <c r="W82" s="55">
        <f>'EC000'!W82+'GT000'!W82+'GT001'!W82+'GT002'!W82+KZN000!W82+WC000!W82</f>
        <v>0</v>
      </c>
      <c r="X82" s="47" t="str">
        <f t="shared" si="22"/>
        <v>-</v>
      </c>
      <c r="Y82" s="152" t="str">
        <f t="shared" si="22"/>
        <v>-</v>
      </c>
      <c r="Z82" s="204"/>
      <c r="IU82" s="49" t="str">
        <f t="shared" si="12"/>
        <v> </v>
      </c>
      <c r="IV82" s="49" t="str">
        <f t="shared" si="13"/>
        <v> </v>
      </c>
    </row>
    <row r="83" spans="1:256" s="120" customFormat="1" ht="12.75">
      <c r="A83" s="118"/>
      <c r="B83" s="60">
        <f>B78+1</f>
        <v>4</v>
      </c>
      <c r="C83" s="201" t="s">
        <v>90</v>
      </c>
      <c r="D83" s="52">
        <f>'EC000'!D83+'GT000'!D83+'GT001'!D83+'GT002'!D83+KZN000!D83+WC000!D83</f>
        <v>326537000</v>
      </c>
      <c r="E83" s="52">
        <f>'EC000'!E83+'GT000'!E83+'GT001'!E83+'GT002'!E83+KZN000!E83+WC000!E83</f>
        <v>0</v>
      </c>
      <c r="F83" s="52">
        <f>'EC000'!F83+'GT000'!F83+'GT001'!F83+'GT002'!F83+KZN000!F83+WC000!F83</f>
        <v>0</v>
      </c>
      <c r="G83" s="52">
        <f>'EC000'!G83+'GT000'!G83+'GT001'!G83+'GT002'!G83+KZN000!G83+WC000!G83</f>
        <v>326537000</v>
      </c>
      <c r="H83" s="52">
        <f>'EC000'!H83+'GT000'!H83+'GT001'!H83+'GT002'!H83+KZN000!H83+WC000!H83</f>
        <v>272835000</v>
      </c>
      <c r="I83" s="52">
        <f>'EC000'!I83+'GT000'!I83+'GT001'!I83+'GT002'!I83+KZN000!I83+WC000!I83</f>
        <v>272835000</v>
      </c>
      <c r="J83" s="52">
        <f>'EC000'!J83+'GT000'!J83+'GT001'!J83+'GT002'!J83+KZN000!J83+WC000!J83</f>
        <v>0</v>
      </c>
      <c r="K83" s="52">
        <f>'EC000'!K83+'GT000'!K83+'GT001'!K83+'GT002'!K83+KZN000!K83+WC000!K83</f>
        <v>0</v>
      </c>
      <c r="L83" s="52">
        <f>'EC000'!L83+'GT000'!L83+'GT001'!L83+'GT002'!L83+KZN000!L83+WC000!L83</f>
        <v>272835000</v>
      </c>
      <c r="M83" s="52">
        <f>'EC000'!M83+'GT000'!M83+'GT001'!M83+'GT002'!M83+KZN000!M83+WC000!M83</f>
        <v>0</v>
      </c>
      <c r="N83" s="45">
        <f>SUM(N84:N87)</f>
        <v>0</v>
      </c>
      <c r="O83" s="45">
        <f>SUM(O84:O87)</f>
        <v>0</v>
      </c>
      <c r="P83" s="45">
        <f>SUM(P84:P87)</f>
        <v>0</v>
      </c>
      <c r="Q83" s="45">
        <f>SUM(Q84:Q87)</f>
        <v>0</v>
      </c>
      <c r="R83" s="52">
        <f>'EC000'!R83+'GT000'!R83+'GT001'!R83+'GT002'!R83+KZN000!R83+WC000!R83</f>
        <v>272835000</v>
      </c>
      <c r="S83" s="52">
        <f>'EC000'!S83+'GT000'!S83+'GT001'!S83+'GT002'!S83+KZN000!S83+WC000!S83</f>
        <v>0</v>
      </c>
      <c r="T83" s="55">
        <f>IF(G83=0," ",(R83/G83))</f>
        <v>0.8355408422322739</v>
      </c>
      <c r="U83" s="47"/>
      <c r="V83" s="55"/>
      <c r="W83" s="55">
        <f>'EC000'!W83+'GT000'!W83+'GT001'!W83+'GT002'!W83+KZN000!W83+WC000!W83</f>
        <v>0</v>
      </c>
      <c r="X83" s="47" t="str">
        <f>IF(V83=0," ",(R83-V83)/V83)</f>
        <v> </v>
      </c>
      <c r="Y83" s="152" t="str">
        <f>IF(W83=0," ",(S83-W83)/W83)</f>
        <v> </v>
      </c>
      <c r="Z83" s="205"/>
      <c r="AA83" s="4"/>
      <c r="AB83" s="119"/>
      <c r="AC83" s="119"/>
      <c r="AD83" s="119"/>
      <c r="AE83" s="119"/>
      <c r="AF83" s="119"/>
      <c r="AG83" s="119"/>
      <c r="IU83" s="49">
        <f t="shared" si="12"/>
        <v>0.8355408422322739</v>
      </c>
      <c r="IV83" s="49">
        <f t="shared" si="13"/>
        <v>0</v>
      </c>
    </row>
    <row r="84" spans="1:256" ht="12.75" customHeight="1" hidden="1">
      <c r="A84" s="13"/>
      <c r="B84" s="50"/>
      <c r="C84" s="113" t="s">
        <v>86</v>
      </c>
      <c r="D84" s="52">
        <f>'EC000'!D84+'GT000'!D84+'GT001'!D84+'GT002'!D84+KZN000!D84+WC000!D84</f>
        <v>326537000</v>
      </c>
      <c r="E84" s="193"/>
      <c r="F84" s="114"/>
      <c r="G84" s="52">
        <f t="shared" si="19"/>
        <v>326537000</v>
      </c>
      <c r="H84" s="114">
        <v>35923000</v>
      </c>
      <c r="I84" s="114">
        <v>35923000</v>
      </c>
      <c r="J84" s="114"/>
      <c r="K84" s="114"/>
      <c r="L84" s="114">
        <v>35923000</v>
      </c>
      <c r="M84" s="52">
        <f>'EC000'!M84+'GT000'!M84+'GT001'!M84+'GT002'!M84+KZN000!M84+WC000!M84</f>
        <v>0</v>
      </c>
      <c r="N84" s="114"/>
      <c r="O84" s="115"/>
      <c r="P84" s="114"/>
      <c r="Q84" s="115"/>
      <c r="R84" s="52">
        <f>'EC000'!R84+'GT000'!R84+'GT001'!R84+'GT002'!R84+KZN000!R84+WC000!R84</f>
        <v>272835000</v>
      </c>
      <c r="S84" s="52">
        <f>'EC000'!S84+'GT000'!S84+'GT001'!S84+'GT002'!S84+KZN000!S84+WC000!S84</f>
        <v>0</v>
      </c>
      <c r="T84" s="55">
        <f t="shared" si="16"/>
        <v>0.8355408422322739</v>
      </c>
      <c r="U84" s="47">
        <f t="shared" si="17"/>
        <v>0</v>
      </c>
      <c r="V84" s="55"/>
      <c r="W84" s="55">
        <f>'EC000'!W84+'GT000'!W84+'GT001'!W84+'GT002'!W84+KZN000!W84+WC000!W84</f>
        <v>0</v>
      </c>
      <c r="X84" s="47" t="str">
        <f aca="true" t="shared" si="23" ref="X84:Y87">IF(V84=0,"-",(R84-V84)/V84)</f>
        <v>-</v>
      </c>
      <c r="Y84" s="152" t="str">
        <f t="shared" si="23"/>
        <v>-</v>
      </c>
      <c r="Z84" s="204"/>
      <c r="IU84" s="49">
        <f t="shared" si="12"/>
        <v>0.8355408422322739</v>
      </c>
      <c r="IV84" s="49">
        <f t="shared" si="13"/>
        <v>0</v>
      </c>
    </row>
    <row r="85" spans="1:256" ht="12.75" customHeight="1" hidden="1">
      <c r="A85" s="13"/>
      <c r="B85" s="50"/>
      <c r="C85" s="116" t="s">
        <v>87</v>
      </c>
      <c r="D85" s="52">
        <f>'EC000'!D85+'GT000'!D85+'GT001'!D85+'GT002'!D85+KZN000!D85+WC000!D85</f>
        <v>0</v>
      </c>
      <c r="E85" s="193"/>
      <c r="F85" s="114"/>
      <c r="G85" s="52">
        <f t="shared" si="19"/>
        <v>0</v>
      </c>
      <c r="H85" s="114"/>
      <c r="I85" s="114"/>
      <c r="J85" s="114"/>
      <c r="K85" s="114"/>
      <c r="L85" s="114"/>
      <c r="M85" s="52">
        <f>'EC000'!M85+'GT000'!M85+'GT001'!M85+'GT002'!M85+KZN000!M85+WC000!M85</f>
        <v>0</v>
      </c>
      <c r="N85" s="114"/>
      <c r="O85" s="115"/>
      <c r="P85" s="114"/>
      <c r="Q85" s="115"/>
      <c r="R85" s="52">
        <f>'EC000'!R85+'GT000'!R85+'GT001'!R85+'GT002'!R85+KZN000!R85+WC000!R85</f>
        <v>0</v>
      </c>
      <c r="S85" s="52">
        <f>'EC000'!S85+'GT000'!S85+'GT001'!S85+'GT002'!S85+KZN000!S85+WC000!S85</f>
        <v>0</v>
      </c>
      <c r="T85" s="55" t="str">
        <f t="shared" si="16"/>
        <v> </v>
      </c>
      <c r="U85" s="47" t="str">
        <f t="shared" si="17"/>
        <v> </v>
      </c>
      <c r="V85" s="55"/>
      <c r="W85" s="55">
        <f>'EC000'!W85+'GT000'!W85+'GT001'!W85+'GT002'!W85+KZN000!W85+WC000!W85</f>
        <v>0</v>
      </c>
      <c r="X85" s="47" t="str">
        <f t="shared" si="23"/>
        <v>-</v>
      </c>
      <c r="Y85" s="152" t="str">
        <f t="shared" si="23"/>
        <v>-</v>
      </c>
      <c r="Z85" s="204"/>
      <c r="AA85" s="119"/>
      <c r="IU85" s="49" t="str">
        <f aca="true" t="shared" si="24" ref="IU85:IU116">T85</f>
        <v> </v>
      </c>
      <c r="IV85" s="49" t="str">
        <f aca="true" t="shared" si="25" ref="IV85:IV116">U85</f>
        <v> </v>
      </c>
    </row>
    <row r="86" spans="1:256" ht="12.75" customHeight="1" hidden="1">
      <c r="A86" s="13"/>
      <c r="B86" s="50"/>
      <c r="C86" s="200"/>
      <c r="D86" s="52">
        <f>'EC000'!D86+'GT000'!D86+'GT001'!D86+'GT002'!D86+KZN000!D86+WC000!D86</f>
        <v>0</v>
      </c>
      <c r="E86" s="193"/>
      <c r="F86" s="114"/>
      <c r="G86" s="52">
        <f t="shared" si="19"/>
        <v>0</v>
      </c>
      <c r="H86" s="114"/>
      <c r="I86" s="114"/>
      <c r="J86" s="114"/>
      <c r="K86" s="114"/>
      <c r="L86" s="114"/>
      <c r="M86" s="52">
        <f>'EC000'!M86+'GT000'!M86+'GT001'!M86+'GT002'!M86+KZN000!M86+WC000!M86</f>
        <v>0</v>
      </c>
      <c r="N86" s="114"/>
      <c r="O86" s="115"/>
      <c r="P86" s="114"/>
      <c r="Q86" s="115"/>
      <c r="R86" s="52">
        <f>'EC000'!R86+'GT000'!R86+'GT001'!R86+'GT002'!R86+KZN000!R86+WC000!R86</f>
        <v>0</v>
      </c>
      <c r="S86" s="52">
        <f>'EC000'!S86+'GT000'!S86+'GT001'!S86+'GT002'!S86+KZN000!S86+WC000!S86</f>
        <v>0</v>
      </c>
      <c r="T86" s="55" t="str">
        <f t="shared" si="16"/>
        <v> </v>
      </c>
      <c r="U86" s="47" t="str">
        <f t="shared" si="17"/>
        <v> </v>
      </c>
      <c r="V86" s="55"/>
      <c r="W86" s="55">
        <f>'EC000'!W86+'GT000'!W86+'GT001'!W86+'GT002'!W86+KZN000!W86+WC000!W86</f>
        <v>0</v>
      </c>
      <c r="X86" s="47" t="str">
        <f t="shared" si="23"/>
        <v>-</v>
      </c>
      <c r="Y86" s="152" t="str">
        <f t="shared" si="23"/>
        <v>-</v>
      </c>
      <c r="Z86" s="204"/>
      <c r="IU86" s="49" t="str">
        <f t="shared" si="24"/>
        <v> </v>
      </c>
      <c r="IV86" s="49" t="str">
        <f t="shared" si="25"/>
        <v> </v>
      </c>
    </row>
    <row r="87" spans="1:256" ht="12.75" customHeight="1" hidden="1">
      <c r="A87" s="13"/>
      <c r="B87" s="50"/>
      <c r="C87" s="113"/>
      <c r="D87" s="52">
        <f>'EC000'!D87+'GT000'!D87+'GT001'!D87+'GT002'!D87+KZN000!D87+WC000!D87</f>
        <v>0</v>
      </c>
      <c r="E87" s="193"/>
      <c r="F87" s="114"/>
      <c r="G87" s="52">
        <f t="shared" si="19"/>
        <v>0</v>
      </c>
      <c r="H87" s="114"/>
      <c r="I87" s="114"/>
      <c r="J87" s="114"/>
      <c r="K87" s="114"/>
      <c r="L87" s="114"/>
      <c r="M87" s="52">
        <f>'EC000'!M87+'GT000'!M87+'GT001'!M87+'GT002'!M87+KZN000!M87+WC000!M87</f>
        <v>0</v>
      </c>
      <c r="N87" s="114"/>
      <c r="O87" s="115"/>
      <c r="P87" s="114"/>
      <c r="Q87" s="115"/>
      <c r="R87" s="52">
        <f>'EC000'!R87+'GT000'!R87+'GT001'!R87+'GT002'!R87+KZN000!R87+WC000!R87</f>
        <v>0</v>
      </c>
      <c r="S87" s="52">
        <f>'EC000'!S87+'GT000'!S87+'GT001'!S87+'GT002'!S87+KZN000!S87+WC000!S87</f>
        <v>0</v>
      </c>
      <c r="T87" s="55" t="str">
        <f t="shared" si="16"/>
        <v> </v>
      </c>
      <c r="U87" s="47" t="str">
        <f t="shared" si="17"/>
        <v> </v>
      </c>
      <c r="V87" s="55"/>
      <c r="W87" s="55">
        <f>'EC000'!W87+'GT000'!W87+'GT001'!W87+'GT002'!W87+KZN000!W87+WC000!W87</f>
        <v>0</v>
      </c>
      <c r="X87" s="47" t="str">
        <f t="shared" si="23"/>
        <v>-</v>
      </c>
      <c r="Y87" s="152" t="str">
        <f t="shared" si="23"/>
        <v>-</v>
      </c>
      <c r="Z87" s="204"/>
      <c r="IU87" s="49" t="str">
        <f t="shared" si="24"/>
        <v> </v>
      </c>
      <c r="IV87" s="49" t="str">
        <f t="shared" si="25"/>
        <v> </v>
      </c>
    </row>
    <row r="88" spans="1:256" s="120" customFormat="1" ht="12.75">
      <c r="A88" s="118"/>
      <c r="B88" s="60">
        <f>B83+1</f>
        <v>5</v>
      </c>
      <c r="C88" s="201" t="s">
        <v>91</v>
      </c>
      <c r="D88" s="52">
        <f>'EC000'!D88+'GT000'!D88+'GT001'!D88+'GT002'!D88+KZN000!D88+WC000!D88</f>
        <v>0</v>
      </c>
      <c r="E88" s="52">
        <f>'EC000'!E88+'GT000'!E88+'GT001'!E88+'GT002'!E88+KZN000!E88+WC000!E88</f>
        <v>0</v>
      </c>
      <c r="F88" s="52">
        <f>'EC000'!F88+'GT000'!F88+'GT001'!F88+'GT002'!F88+KZN000!F88+WC000!F88</f>
        <v>0</v>
      </c>
      <c r="G88" s="52">
        <f>'EC000'!G88+'GT000'!G88+'GT001'!G88+'GT002'!G88+KZN000!G88+WC000!G88</f>
        <v>0</v>
      </c>
      <c r="H88" s="52">
        <f>'EC000'!H88+'GT000'!H88+'GT001'!H88+'GT002'!H88+KZN000!H88+WC000!H88</f>
        <v>0</v>
      </c>
      <c r="I88" s="52">
        <f>'EC000'!I88+'GT000'!I88+'GT001'!I88+'GT002'!I88+KZN000!I88+WC000!I88</f>
        <v>0</v>
      </c>
      <c r="J88" s="52">
        <f>'EC000'!J88+'GT000'!J88+'GT001'!J88+'GT002'!J88+KZN000!J88+WC000!J88</f>
        <v>0</v>
      </c>
      <c r="K88" s="52">
        <f>'EC000'!K88+'GT000'!K88+'GT001'!K88+'GT002'!K88+KZN000!K88+WC000!K88</f>
        <v>0</v>
      </c>
      <c r="L88" s="52">
        <f>'EC000'!L88+'GT000'!L88+'GT001'!L88+'GT002'!L88+KZN000!L88+WC000!L88</f>
        <v>0</v>
      </c>
      <c r="M88" s="52">
        <f>'EC000'!M88+'GT000'!M88+'GT001'!M88+'GT002'!M88+KZN000!M88+WC000!M88</f>
        <v>0</v>
      </c>
      <c r="N88" s="45">
        <f>SUM(N89:N92)</f>
        <v>0</v>
      </c>
      <c r="O88" s="45">
        <f>SUM(O89:O92)</f>
        <v>0</v>
      </c>
      <c r="P88" s="45">
        <f>SUM(P89:P92)</f>
        <v>0</v>
      </c>
      <c r="Q88" s="45">
        <f>SUM(Q89:Q92)</f>
        <v>0</v>
      </c>
      <c r="R88" s="52">
        <f>'EC000'!R88+'GT000'!R88+'GT001'!R88+'GT002'!R88+KZN000!R88+WC000!R88</f>
        <v>0</v>
      </c>
      <c r="S88" s="52">
        <f>'EC000'!S88+'GT000'!S88+'GT001'!S88+'GT002'!S88+KZN000!S88+WC000!S88</f>
        <v>0</v>
      </c>
      <c r="T88" s="55" t="str">
        <f>IF(G88=0," ",(R88/G88))</f>
        <v> </v>
      </c>
      <c r="U88" s="47" t="str">
        <f>IF(G88=0," ",(S88/G88))</f>
        <v> </v>
      </c>
      <c r="V88" s="55"/>
      <c r="W88" s="55">
        <f>'EC000'!W88+'GT000'!W88+'GT001'!W88+'GT002'!W88+KZN000!W88+WC000!W88</f>
        <v>0</v>
      </c>
      <c r="X88" s="47" t="str">
        <f>IF(V88=0," ",(R88-V88)/V88)</f>
        <v> </v>
      </c>
      <c r="Y88" s="152" t="str">
        <f>IF(W88=0," ",(S88-W88)/W88)</f>
        <v> </v>
      </c>
      <c r="Z88" s="205"/>
      <c r="AA88" s="4"/>
      <c r="AB88" s="119"/>
      <c r="AC88" s="119"/>
      <c r="AD88" s="119"/>
      <c r="AE88" s="119"/>
      <c r="AF88" s="119"/>
      <c r="AG88" s="119"/>
      <c r="IU88" s="49" t="str">
        <f t="shared" si="24"/>
        <v> </v>
      </c>
      <c r="IV88" s="49" t="str">
        <f t="shared" si="25"/>
        <v> </v>
      </c>
    </row>
    <row r="89" spans="1:256" ht="12.75" customHeight="1" hidden="1">
      <c r="A89" s="13"/>
      <c r="B89" s="50"/>
      <c r="C89" s="113" t="s">
        <v>86</v>
      </c>
      <c r="D89" s="52">
        <f>'EC000'!D89+'GT000'!D89+'GT001'!D89+'GT002'!D89+KZN000!D89+WC000!D89</f>
        <v>0</v>
      </c>
      <c r="E89" s="193"/>
      <c r="F89" s="114"/>
      <c r="G89" s="52">
        <f t="shared" si="19"/>
        <v>0</v>
      </c>
      <c r="H89" s="114"/>
      <c r="I89" s="114"/>
      <c r="J89" s="114"/>
      <c r="K89" s="114"/>
      <c r="L89" s="114"/>
      <c r="M89" s="52">
        <f>'EC000'!M89+'GT000'!M89+'GT001'!M89+'GT002'!M89+KZN000!M89+WC000!M89</f>
        <v>0</v>
      </c>
      <c r="N89" s="114"/>
      <c r="O89" s="115"/>
      <c r="P89" s="114"/>
      <c r="Q89" s="115"/>
      <c r="R89" s="52">
        <f>'EC000'!R89+'GT000'!R89+'GT001'!R89+'GT002'!R89+KZN000!R89+WC000!R89</f>
        <v>0</v>
      </c>
      <c r="S89" s="52">
        <f>'EC000'!S89+'GT000'!S89+'GT001'!S89+'GT002'!S89+KZN000!S89+WC000!S89</f>
        <v>0</v>
      </c>
      <c r="T89" s="55" t="str">
        <f t="shared" si="16"/>
        <v> </v>
      </c>
      <c r="U89" s="47" t="str">
        <f t="shared" si="17"/>
        <v> </v>
      </c>
      <c r="V89" s="55"/>
      <c r="W89" s="55">
        <f>'EC000'!W89+'GT000'!W89+'GT001'!W89+'GT002'!W89+KZN000!W89+WC000!W89</f>
        <v>0</v>
      </c>
      <c r="X89" s="47" t="str">
        <f aca="true" t="shared" si="26" ref="X89:Y92">IF(V89=0,"-",(R89-V89)/V89)</f>
        <v>-</v>
      </c>
      <c r="Y89" s="152" t="str">
        <f t="shared" si="26"/>
        <v>-</v>
      </c>
      <c r="Z89" s="204"/>
      <c r="IU89" s="49" t="str">
        <f t="shared" si="24"/>
        <v> </v>
      </c>
      <c r="IV89" s="49" t="str">
        <f t="shared" si="25"/>
        <v> </v>
      </c>
    </row>
    <row r="90" spans="1:256" ht="12.75" customHeight="1" hidden="1">
      <c r="A90" s="13"/>
      <c r="B90" s="50"/>
      <c r="C90" s="116" t="s">
        <v>87</v>
      </c>
      <c r="D90" s="52">
        <f>'EC000'!D90+'GT000'!D90+'GT001'!D90+'GT002'!D90+KZN000!D90+WC000!D90</f>
        <v>0</v>
      </c>
      <c r="E90" s="193"/>
      <c r="F90" s="114"/>
      <c r="G90" s="52">
        <f t="shared" si="19"/>
        <v>0</v>
      </c>
      <c r="H90" s="114"/>
      <c r="I90" s="114"/>
      <c r="J90" s="114"/>
      <c r="K90" s="114"/>
      <c r="L90" s="114"/>
      <c r="M90" s="52">
        <f>'EC000'!M90+'GT000'!M90+'GT001'!M90+'GT002'!M90+KZN000!M90+WC000!M90</f>
        <v>0</v>
      </c>
      <c r="N90" s="114"/>
      <c r="O90" s="115"/>
      <c r="P90" s="114"/>
      <c r="Q90" s="115"/>
      <c r="R90" s="52">
        <f>'EC000'!R90+'GT000'!R90+'GT001'!R90+'GT002'!R90+KZN000!R90+WC000!R90</f>
        <v>0</v>
      </c>
      <c r="S90" s="52">
        <f>'EC000'!S90+'GT000'!S90+'GT001'!S90+'GT002'!S90+KZN000!S90+WC000!S90</f>
        <v>0</v>
      </c>
      <c r="T90" s="55" t="str">
        <f t="shared" si="16"/>
        <v> </v>
      </c>
      <c r="U90" s="47" t="str">
        <f t="shared" si="17"/>
        <v> </v>
      </c>
      <c r="V90" s="55"/>
      <c r="W90" s="55">
        <f>'EC000'!W90+'GT000'!W90+'GT001'!W90+'GT002'!W90+KZN000!W90+WC000!W90</f>
        <v>0</v>
      </c>
      <c r="X90" s="47" t="str">
        <f t="shared" si="26"/>
        <v>-</v>
      </c>
      <c r="Y90" s="152" t="str">
        <f t="shared" si="26"/>
        <v>-</v>
      </c>
      <c r="Z90" s="204"/>
      <c r="AA90" s="119"/>
      <c r="IU90" s="49" t="str">
        <f t="shared" si="24"/>
        <v> </v>
      </c>
      <c r="IV90" s="49" t="str">
        <f t="shared" si="25"/>
        <v> </v>
      </c>
    </row>
    <row r="91" spans="1:256" ht="12.75" customHeight="1" hidden="1">
      <c r="A91" s="13"/>
      <c r="B91" s="50"/>
      <c r="C91" s="200"/>
      <c r="D91" s="52">
        <f>'EC000'!D91+'GT000'!D91+'GT001'!D91+'GT002'!D91+KZN000!D91+WC000!D91</f>
        <v>0</v>
      </c>
      <c r="E91" s="193"/>
      <c r="F91" s="114"/>
      <c r="G91" s="52">
        <f t="shared" si="19"/>
        <v>0</v>
      </c>
      <c r="H91" s="114"/>
      <c r="I91" s="114"/>
      <c r="J91" s="114"/>
      <c r="K91" s="114"/>
      <c r="L91" s="114"/>
      <c r="M91" s="52">
        <f>'EC000'!M91+'GT000'!M91+'GT001'!M91+'GT002'!M91+KZN000!M91+WC000!M91</f>
        <v>0</v>
      </c>
      <c r="N91" s="114"/>
      <c r="O91" s="115"/>
      <c r="P91" s="114"/>
      <c r="Q91" s="115"/>
      <c r="R91" s="52">
        <f>'EC000'!R91+'GT000'!R91+'GT001'!R91+'GT002'!R91+KZN000!R91+WC000!R91</f>
        <v>0</v>
      </c>
      <c r="S91" s="52">
        <f>'EC000'!S91+'GT000'!S91+'GT001'!S91+'GT002'!S91+KZN000!S91+WC000!S91</f>
        <v>0</v>
      </c>
      <c r="T91" s="55" t="str">
        <f t="shared" si="16"/>
        <v> </v>
      </c>
      <c r="U91" s="47" t="str">
        <f t="shared" si="17"/>
        <v> </v>
      </c>
      <c r="V91" s="55"/>
      <c r="W91" s="55">
        <f>'EC000'!W91+'GT000'!W91+'GT001'!W91+'GT002'!W91+KZN000!W91+WC000!W91</f>
        <v>0</v>
      </c>
      <c r="X91" s="47" t="str">
        <f t="shared" si="26"/>
        <v>-</v>
      </c>
      <c r="Y91" s="152" t="str">
        <f t="shared" si="26"/>
        <v>-</v>
      </c>
      <c r="Z91" s="204"/>
      <c r="IU91" s="49" t="str">
        <f t="shared" si="24"/>
        <v> </v>
      </c>
      <c r="IV91" s="49" t="str">
        <f t="shared" si="25"/>
        <v> </v>
      </c>
    </row>
    <row r="92" spans="1:256" ht="12.75" customHeight="1" hidden="1">
      <c r="A92" s="13"/>
      <c r="B92" s="50"/>
      <c r="C92" s="113"/>
      <c r="D92" s="52">
        <f>'EC000'!D92+'GT000'!D92+'GT001'!D92+'GT002'!D92+KZN000!D92+WC000!D92</f>
        <v>0</v>
      </c>
      <c r="E92" s="193"/>
      <c r="F92" s="114"/>
      <c r="G92" s="52">
        <f t="shared" si="19"/>
        <v>0</v>
      </c>
      <c r="H92" s="114"/>
      <c r="I92" s="114"/>
      <c r="J92" s="114"/>
      <c r="K92" s="114"/>
      <c r="L92" s="114"/>
      <c r="M92" s="52">
        <f>'EC000'!M92+'GT000'!M92+'GT001'!M92+'GT002'!M92+KZN000!M92+WC000!M92</f>
        <v>0</v>
      </c>
      <c r="N92" s="114"/>
      <c r="O92" s="115"/>
      <c r="P92" s="114"/>
      <c r="Q92" s="115"/>
      <c r="R92" s="52">
        <f>'EC000'!R92+'GT000'!R92+'GT001'!R92+'GT002'!R92+KZN000!R92+WC000!R92</f>
        <v>0</v>
      </c>
      <c r="S92" s="52">
        <f>'EC000'!S92+'GT000'!S92+'GT001'!S92+'GT002'!S92+KZN000!S92+WC000!S92</f>
        <v>0</v>
      </c>
      <c r="T92" s="55" t="str">
        <f t="shared" si="16"/>
        <v> </v>
      </c>
      <c r="U92" s="47" t="str">
        <f t="shared" si="17"/>
        <v> </v>
      </c>
      <c r="V92" s="55"/>
      <c r="W92" s="55">
        <f>'EC000'!W92+'GT000'!W92+'GT001'!W92+'GT002'!W92+KZN000!W92+WC000!W92</f>
        <v>0</v>
      </c>
      <c r="X92" s="47" t="str">
        <f t="shared" si="26"/>
        <v>-</v>
      </c>
      <c r="Y92" s="152" t="str">
        <f t="shared" si="26"/>
        <v>-</v>
      </c>
      <c r="Z92" s="204"/>
      <c r="IU92" s="49" t="str">
        <f t="shared" si="24"/>
        <v> </v>
      </c>
      <c r="IV92" s="49" t="str">
        <f t="shared" si="25"/>
        <v> </v>
      </c>
    </row>
    <row r="93" spans="1:256" s="120" customFormat="1" ht="12.75">
      <c r="A93" s="118"/>
      <c r="B93" s="60">
        <f>B88+1</f>
        <v>6</v>
      </c>
      <c r="C93" s="201" t="s">
        <v>92</v>
      </c>
      <c r="D93" s="52">
        <f>'EC000'!D93+'GT000'!D93+'GT001'!D93+'GT002'!D93+KZN000!D93+WC000!D93</f>
        <v>166862000</v>
      </c>
      <c r="E93" s="52">
        <f>'EC000'!E93+'GT000'!E93+'GT001'!E93+'GT002'!E93+KZN000!E93+WC000!E93</f>
        <v>0</v>
      </c>
      <c r="F93" s="52">
        <f>'EC000'!F93+'GT000'!F93+'GT001'!F93+'GT002'!F93+KZN000!F93+WC000!F93</f>
        <v>0</v>
      </c>
      <c r="G93" s="52">
        <f>'EC000'!G93+'GT000'!G93+'GT001'!G93+'GT002'!G93+KZN000!G93+WC000!G93</f>
        <v>166862000</v>
      </c>
      <c r="H93" s="52">
        <f>'EC000'!H93+'GT000'!H93+'GT001'!H93+'GT002'!H93+KZN000!H93+WC000!H93</f>
        <v>160776000</v>
      </c>
      <c r="I93" s="52">
        <f>'EC000'!I93+'GT000'!I93+'GT001'!I93+'GT002'!I93+KZN000!I93+WC000!I93</f>
        <v>160776000</v>
      </c>
      <c r="J93" s="52">
        <f>'EC000'!J93+'GT000'!J93+'GT001'!J93+'GT002'!J93+KZN000!J93+WC000!J93</f>
        <v>0</v>
      </c>
      <c r="K93" s="52">
        <f>'EC000'!K93+'GT000'!K93+'GT001'!K93+'GT002'!K93+KZN000!K93+WC000!K93</f>
        <v>0</v>
      </c>
      <c r="L93" s="52">
        <f>'EC000'!L93+'GT000'!L93+'GT001'!L93+'GT002'!L93+KZN000!L93+WC000!L93</f>
        <v>160776000</v>
      </c>
      <c r="M93" s="52">
        <f>'EC000'!M93+'GT000'!M93+'GT001'!M93+'GT002'!M93+KZN000!M93+WC000!M93</f>
        <v>1039000</v>
      </c>
      <c r="N93" s="45">
        <f>SUM(N94:N97)</f>
        <v>0</v>
      </c>
      <c r="O93" s="45">
        <f>SUM(O94:O97)</f>
        <v>0</v>
      </c>
      <c r="P93" s="45">
        <f>SUM(P94:P97)</f>
        <v>0</v>
      </c>
      <c r="Q93" s="45">
        <f>SUM(Q94:Q97)</f>
        <v>0</v>
      </c>
      <c r="R93" s="52">
        <f>'EC000'!R93+'GT000'!R93+'GT001'!R93+'GT002'!R93+KZN000!R93+WC000!R93</f>
        <v>160776000</v>
      </c>
      <c r="S93" s="52">
        <f>'EC000'!S93+'GT000'!S93+'GT001'!S93+'GT002'!S93+KZN000!S93+WC000!S93</f>
        <v>1039000</v>
      </c>
      <c r="T93" s="55">
        <f>IF(G93=0," ",(R93/G93))</f>
        <v>0.9635267466529228</v>
      </c>
      <c r="U93" s="47">
        <f>IF(G93=0," ",(S93/G93))</f>
        <v>0.006226702304898659</v>
      </c>
      <c r="V93" s="55"/>
      <c r="W93" s="55">
        <f>'EC000'!W93+'GT000'!W93+'GT001'!W93+'GT002'!W93+KZN000!W93+WC000!W93</f>
        <v>112060000</v>
      </c>
      <c r="X93" s="47" t="str">
        <f>IF(V93=0," ",(R93-V93)/V93)</f>
        <v> </v>
      </c>
      <c r="Y93" s="152">
        <f>IF(W93=0," ",(S93-W93)/W93)</f>
        <v>-0.9907281813314296</v>
      </c>
      <c r="Z93" s="205"/>
      <c r="AA93" s="4"/>
      <c r="AB93" s="119"/>
      <c r="AC93" s="119"/>
      <c r="AD93" s="119"/>
      <c r="AE93" s="119"/>
      <c r="AF93" s="119"/>
      <c r="AG93" s="119"/>
      <c r="IU93" s="49">
        <f t="shared" si="24"/>
        <v>0.9635267466529228</v>
      </c>
      <c r="IV93" s="49">
        <f t="shared" si="25"/>
        <v>0.006226702304898659</v>
      </c>
    </row>
    <row r="94" spans="1:256" ht="12.75" customHeight="1" hidden="1">
      <c r="A94" s="13"/>
      <c r="B94" s="50"/>
      <c r="C94" s="113" t="s">
        <v>93</v>
      </c>
      <c r="D94" s="52">
        <f>'EC000'!D94+'GT000'!D94+'GT001'!D94+'GT002'!D94+KZN000!D94+WC000!D94</f>
        <v>166862000</v>
      </c>
      <c r="E94" s="193"/>
      <c r="F94" s="114"/>
      <c r="G94" s="52">
        <f t="shared" si="19"/>
        <v>166862000</v>
      </c>
      <c r="H94" s="114">
        <v>125500000</v>
      </c>
      <c r="I94" s="114">
        <v>125500000</v>
      </c>
      <c r="J94" s="114"/>
      <c r="K94" s="114"/>
      <c r="L94" s="114">
        <v>125500000</v>
      </c>
      <c r="M94" s="52">
        <f>'EC000'!M94+'GT000'!M94+'GT001'!M94+'GT002'!M94+KZN000!M94+WC000!M94</f>
        <v>1039000</v>
      </c>
      <c r="N94" s="114"/>
      <c r="O94" s="115"/>
      <c r="P94" s="114"/>
      <c r="Q94" s="115"/>
      <c r="R94" s="52">
        <f>'EC000'!R94+'GT000'!R94+'GT001'!R94+'GT002'!R94+KZN000!R94+WC000!R94</f>
        <v>160776000</v>
      </c>
      <c r="S94" s="52">
        <f>'EC000'!S94+'GT000'!S94+'GT001'!S94+'GT002'!S94+KZN000!S94+WC000!S94</f>
        <v>1039000</v>
      </c>
      <c r="T94" s="55">
        <f t="shared" si="16"/>
        <v>0.9635267466529228</v>
      </c>
      <c r="U94" s="47">
        <f t="shared" si="17"/>
        <v>0.006226702304898659</v>
      </c>
      <c r="V94" s="55"/>
      <c r="W94" s="55">
        <f>'EC000'!W94+'GT000'!W94+'GT001'!W94+'GT002'!W94+KZN000!W94+WC000!W94</f>
        <v>0</v>
      </c>
      <c r="X94" s="47" t="str">
        <f aca="true" t="shared" si="27" ref="X94:Y97">IF(V94=0,"-",(R94-V94)/V94)</f>
        <v>-</v>
      </c>
      <c r="Y94" s="152" t="str">
        <f t="shared" si="27"/>
        <v>-</v>
      </c>
      <c r="Z94" s="204"/>
      <c r="IU94" s="49">
        <f t="shared" si="24"/>
        <v>0.9635267466529228</v>
      </c>
      <c r="IV94" s="49">
        <f t="shared" si="25"/>
        <v>0.006226702304898659</v>
      </c>
    </row>
    <row r="95" spans="1:256" ht="12.75" customHeight="1" hidden="1">
      <c r="A95" s="13"/>
      <c r="B95" s="50"/>
      <c r="C95" s="116" t="s">
        <v>87</v>
      </c>
      <c r="D95" s="52">
        <f>'EC000'!D95+'GT000'!D95+'GT001'!D95+'GT002'!D95+KZN000!D95+WC000!D95</f>
        <v>0</v>
      </c>
      <c r="E95" s="193"/>
      <c r="F95" s="114"/>
      <c r="G95" s="52">
        <f t="shared" si="19"/>
        <v>0</v>
      </c>
      <c r="H95" s="114"/>
      <c r="I95" s="114"/>
      <c r="J95" s="114"/>
      <c r="K95" s="114"/>
      <c r="L95" s="114"/>
      <c r="M95" s="52">
        <f>'EC000'!M95+'GT000'!M95+'GT001'!M95+'GT002'!M95+KZN000!M95+WC000!M95</f>
        <v>0</v>
      </c>
      <c r="N95" s="114"/>
      <c r="O95" s="115"/>
      <c r="P95" s="114"/>
      <c r="Q95" s="115"/>
      <c r="R95" s="52">
        <f>'EC000'!R95+'GT000'!R95+'GT001'!R95+'GT002'!R95+KZN000!R95+WC000!R95</f>
        <v>0</v>
      </c>
      <c r="S95" s="52">
        <f>'EC000'!S95+'GT000'!S95+'GT001'!S95+'GT002'!S95+KZN000!S95+WC000!S95</f>
        <v>0</v>
      </c>
      <c r="T95" s="55" t="str">
        <f t="shared" si="16"/>
        <v> </v>
      </c>
      <c r="U95" s="47" t="str">
        <f t="shared" si="17"/>
        <v> </v>
      </c>
      <c r="V95" s="55"/>
      <c r="W95" s="55">
        <f>'EC000'!W95+'GT000'!W95+'GT001'!W95+'GT002'!W95+KZN000!W95+WC000!W95</f>
        <v>0</v>
      </c>
      <c r="X95" s="47" t="str">
        <f t="shared" si="27"/>
        <v>-</v>
      </c>
      <c r="Y95" s="152" t="str">
        <f t="shared" si="27"/>
        <v>-</v>
      </c>
      <c r="Z95" s="204"/>
      <c r="AA95" s="119"/>
      <c r="IU95" s="49" t="str">
        <f t="shared" si="24"/>
        <v> </v>
      </c>
      <c r="IV95" s="49" t="str">
        <f t="shared" si="25"/>
        <v> </v>
      </c>
    </row>
    <row r="96" spans="1:256" ht="12.75" customHeight="1" hidden="1">
      <c r="A96" s="13"/>
      <c r="B96" s="50"/>
      <c r="C96" s="200"/>
      <c r="D96" s="52">
        <f>'EC000'!D96+'GT000'!D96+'GT001'!D96+'GT002'!D96+KZN000!D96+WC000!D96</f>
        <v>0</v>
      </c>
      <c r="E96" s="193"/>
      <c r="F96" s="114"/>
      <c r="G96" s="52">
        <f t="shared" si="19"/>
        <v>0</v>
      </c>
      <c r="H96" s="114"/>
      <c r="I96" s="114"/>
      <c r="J96" s="114"/>
      <c r="K96" s="114"/>
      <c r="L96" s="114"/>
      <c r="M96" s="52">
        <f>'EC000'!M96+'GT000'!M96+'GT001'!M96+'GT002'!M96+KZN000!M96+WC000!M96</f>
        <v>0</v>
      </c>
      <c r="N96" s="114"/>
      <c r="O96" s="115"/>
      <c r="P96" s="114"/>
      <c r="Q96" s="115"/>
      <c r="R96" s="52">
        <f>'EC000'!R96+'GT000'!R96+'GT001'!R96+'GT002'!R96+KZN000!R96+WC000!R96</f>
        <v>0</v>
      </c>
      <c r="S96" s="52">
        <f>'EC000'!S96+'GT000'!S96+'GT001'!S96+'GT002'!S96+KZN000!S96+WC000!S96</f>
        <v>0</v>
      </c>
      <c r="T96" s="55" t="str">
        <f t="shared" si="16"/>
        <v> </v>
      </c>
      <c r="U96" s="47" t="str">
        <f t="shared" si="17"/>
        <v> </v>
      </c>
      <c r="V96" s="55"/>
      <c r="W96" s="55">
        <f>'EC000'!W96+'GT000'!W96+'GT001'!W96+'GT002'!W96+KZN000!W96+WC000!W96</f>
        <v>0</v>
      </c>
      <c r="X96" s="47" t="str">
        <f t="shared" si="27"/>
        <v>-</v>
      </c>
      <c r="Y96" s="152" t="str">
        <f t="shared" si="27"/>
        <v>-</v>
      </c>
      <c r="Z96" s="204"/>
      <c r="IU96" s="49" t="str">
        <f t="shared" si="24"/>
        <v> </v>
      </c>
      <c r="IV96" s="49" t="str">
        <f t="shared" si="25"/>
        <v> </v>
      </c>
    </row>
    <row r="97" spans="1:256" ht="12.75" customHeight="1" hidden="1">
      <c r="A97" s="13"/>
      <c r="B97" s="50"/>
      <c r="C97" s="200"/>
      <c r="D97" s="52">
        <f>'EC000'!D97+'GT000'!D97+'GT001'!D97+'GT002'!D97+KZN000!D97+WC000!D97</f>
        <v>0</v>
      </c>
      <c r="E97" s="193"/>
      <c r="F97" s="114"/>
      <c r="G97" s="52">
        <f t="shared" si="19"/>
        <v>0</v>
      </c>
      <c r="H97" s="114"/>
      <c r="I97" s="114"/>
      <c r="J97" s="114"/>
      <c r="K97" s="114"/>
      <c r="L97" s="114"/>
      <c r="M97" s="52">
        <f>'EC000'!M97+'GT000'!M97+'GT001'!M97+'GT002'!M97+KZN000!M97+WC000!M97</f>
        <v>0</v>
      </c>
      <c r="N97" s="114"/>
      <c r="O97" s="115"/>
      <c r="P97" s="114"/>
      <c r="Q97" s="115"/>
      <c r="R97" s="52">
        <f>'EC000'!R97+'GT000'!R97+'GT001'!R97+'GT002'!R97+KZN000!R97+WC000!R97</f>
        <v>0</v>
      </c>
      <c r="S97" s="52">
        <f>'EC000'!S97+'GT000'!S97+'GT001'!S97+'GT002'!S97+KZN000!S97+WC000!S97</f>
        <v>0</v>
      </c>
      <c r="T97" s="55" t="str">
        <f t="shared" si="16"/>
        <v> </v>
      </c>
      <c r="U97" s="47" t="str">
        <f t="shared" si="17"/>
        <v> </v>
      </c>
      <c r="V97" s="55"/>
      <c r="W97" s="55">
        <f>'EC000'!W97+'GT000'!W97+'GT001'!W97+'GT002'!W97+KZN000!W97+WC000!W97</f>
        <v>0</v>
      </c>
      <c r="X97" s="47" t="str">
        <f t="shared" si="27"/>
        <v>-</v>
      </c>
      <c r="Y97" s="152" t="str">
        <f t="shared" si="27"/>
        <v>-</v>
      </c>
      <c r="Z97" s="204"/>
      <c r="IU97" s="49" t="str">
        <f t="shared" si="24"/>
        <v> </v>
      </c>
      <c r="IV97" s="49" t="str">
        <f t="shared" si="25"/>
        <v> </v>
      </c>
    </row>
    <row r="98" spans="1:256" s="63" customFormat="1" ht="12.75">
      <c r="A98" s="118"/>
      <c r="B98" s="60">
        <f>B93+1</f>
        <v>7</v>
      </c>
      <c r="C98" s="201" t="s">
        <v>94</v>
      </c>
      <c r="D98" s="52">
        <f>'EC000'!D98+'GT000'!D98+'GT001'!D98+'GT002'!D98+KZN000!D98+WC000!D98</f>
        <v>370507000</v>
      </c>
      <c r="E98" s="52">
        <f>'EC000'!E98+'GT000'!E98+'GT001'!E98+'GT002'!E98+KZN000!E98+WC000!E98</f>
        <v>0</v>
      </c>
      <c r="F98" s="52">
        <f>'EC000'!F98+'GT000'!F98+'GT001'!F98+'GT002'!F98+KZN000!F98+WC000!F98</f>
        <v>0</v>
      </c>
      <c r="G98" s="52">
        <f>'EC000'!G98+'GT000'!G98+'GT001'!G98+'GT002'!G98+KZN000!G98+WC000!G98</f>
        <v>370507000</v>
      </c>
      <c r="H98" s="52">
        <f>'EC000'!H98+'GT000'!H98+'GT001'!H98+'GT002'!H98+KZN000!H98+WC000!H98</f>
        <v>186717000</v>
      </c>
      <c r="I98" s="52">
        <f>'EC000'!I98+'GT000'!I98+'GT001'!I98+'GT002'!I98+KZN000!I98+WC000!I98</f>
        <v>186717000</v>
      </c>
      <c r="J98" s="52">
        <f>'EC000'!J98+'GT000'!J98+'GT001'!J98+'GT002'!J98+KZN000!J98+WC000!J98</f>
        <v>0</v>
      </c>
      <c r="K98" s="52">
        <f>'EC000'!K98+'GT000'!K98+'GT001'!K98+'GT002'!K98+KZN000!K98+WC000!K98</f>
        <v>0</v>
      </c>
      <c r="L98" s="52">
        <f>'EC000'!L98+'GT000'!L98+'GT001'!L98+'GT002'!L98+KZN000!L98+WC000!L98</f>
        <v>186717000</v>
      </c>
      <c r="M98" s="52">
        <f>'EC000'!M98+'GT000'!M98+'GT001'!M98+'GT002'!M98+KZN000!M98+WC000!M98</f>
        <v>0</v>
      </c>
      <c r="N98" s="45">
        <f>SUM(N99:N102)</f>
        <v>0</v>
      </c>
      <c r="O98" s="45">
        <f>SUM(O99:O102)</f>
        <v>0</v>
      </c>
      <c r="P98" s="45">
        <f>SUM(P99:P102)</f>
        <v>0</v>
      </c>
      <c r="Q98" s="45">
        <f>SUM(Q99:Q102)</f>
        <v>0</v>
      </c>
      <c r="R98" s="52">
        <f>'EC000'!R98+'GT000'!R98+'GT001'!R98+'GT002'!R98+KZN000!R98+WC000!R98</f>
        <v>186717000</v>
      </c>
      <c r="S98" s="52">
        <f>'EC000'!S98+'GT000'!S98+'GT001'!S98+'GT002'!S98+KZN000!S98+WC000!S98</f>
        <v>0</v>
      </c>
      <c r="T98" s="55">
        <f>IF(G98=0," ",(R98/G98))</f>
        <v>0.5039499928476385</v>
      </c>
      <c r="U98" s="47"/>
      <c r="V98" s="55"/>
      <c r="W98" s="55">
        <f>'EC000'!W98+'GT000'!W98+'GT001'!W98+'GT002'!W98+KZN000!W98+WC000!W98</f>
        <v>1876000</v>
      </c>
      <c r="X98" s="47" t="str">
        <f>IF(V98=0," ",(R98-V98)/V98)</f>
        <v> </v>
      </c>
      <c r="Y98" s="152">
        <f>IF(W98=0," ",(S98-W98)/W98)</f>
        <v>-1</v>
      </c>
      <c r="Z98" s="205"/>
      <c r="AA98" s="4"/>
      <c r="AB98" s="119"/>
      <c r="AC98" s="119"/>
      <c r="AD98" s="119"/>
      <c r="AE98" s="119"/>
      <c r="AF98" s="119"/>
      <c r="AG98" s="119"/>
      <c r="IU98" s="49">
        <f t="shared" si="24"/>
        <v>0.5039499928476385</v>
      </c>
      <c r="IV98" s="49">
        <f t="shared" si="25"/>
        <v>0</v>
      </c>
    </row>
    <row r="99" spans="1:256" ht="12.75" customHeight="1" hidden="1">
      <c r="A99" s="13"/>
      <c r="B99" s="50"/>
      <c r="C99" s="113" t="s">
        <v>86</v>
      </c>
      <c r="D99" s="52">
        <f>'EC000'!D99+'GT000'!D99+'GT001'!D99+'GT002'!D99+KZN000!D99+WC000!D99</f>
        <v>319507000</v>
      </c>
      <c r="E99" s="193"/>
      <c r="F99" s="114"/>
      <c r="G99" s="52">
        <f t="shared" si="19"/>
        <v>319507000</v>
      </c>
      <c r="H99" s="114"/>
      <c r="I99" s="114"/>
      <c r="J99" s="114"/>
      <c r="K99" s="114"/>
      <c r="L99" s="114"/>
      <c r="M99" s="52">
        <f>'EC000'!M99+'GT000'!M99+'GT001'!M99+'GT002'!M99+KZN000!M99+WC000!M99</f>
        <v>0</v>
      </c>
      <c r="N99" s="114"/>
      <c r="O99" s="115"/>
      <c r="P99" s="114"/>
      <c r="Q99" s="115"/>
      <c r="R99" s="52">
        <f>'EC000'!R99+'GT000'!R99+'GT001'!R99+'GT002'!R99+KZN000!R99+WC000!R99</f>
        <v>135717000</v>
      </c>
      <c r="S99" s="52">
        <f>'EC000'!S99+'GT000'!S99+'GT001'!S99+'GT002'!S99+KZN000!S99+WC000!S99</f>
        <v>0</v>
      </c>
      <c r="T99" s="55">
        <f t="shared" si="16"/>
        <v>0.42477003633723204</v>
      </c>
      <c r="U99" s="47">
        <f t="shared" si="17"/>
        <v>0</v>
      </c>
      <c r="V99" s="55"/>
      <c r="W99" s="55">
        <f>'EC000'!W99+'GT000'!W99+'GT001'!W99+'GT002'!W99+KZN000!W99+WC000!W99</f>
        <v>0</v>
      </c>
      <c r="X99" s="47" t="str">
        <f aca="true" t="shared" si="28" ref="X99:Y102">IF(V99=0,"-",(R99-V99)/V99)</f>
        <v>-</v>
      </c>
      <c r="Y99" s="152" t="str">
        <f t="shared" si="28"/>
        <v>-</v>
      </c>
      <c r="Z99" s="204"/>
      <c r="IU99" s="49">
        <f t="shared" si="24"/>
        <v>0.42477003633723204</v>
      </c>
      <c r="IV99" s="49">
        <f t="shared" si="25"/>
        <v>0</v>
      </c>
    </row>
    <row r="100" spans="1:256" ht="12.75" customHeight="1" hidden="1">
      <c r="A100" s="13"/>
      <c r="B100" s="50"/>
      <c r="C100" s="116" t="s">
        <v>87</v>
      </c>
      <c r="D100" s="52">
        <f>'EC000'!D100+'GT000'!D100+'GT001'!D100+'GT002'!D100+KZN000!D100+WC000!D100</f>
        <v>51000000</v>
      </c>
      <c r="E100" s="193"/>
      <c r="F100" s="114"/>
      <c r="G100" s="52">
        <f t="shared" si="19"/>
        <v>51000000</v>
      </c>
      <c r="H100" s="114"/>
      <c r="I100" s="114"/>
      <c r="J100" s="114"/>
      <c r="K100" s="114"/>
      <c r="L100" s="114"/>
      <c r="M100" s="52">
        <f>'EC000'!M100+'GT000'!M100+'GT001'!M100+'GT002'!M100+KZN000!M100+WC000!M100</f>
        <v>0</v>
      </c>
      <c r="N100" s="114"/>
      <c r="O100" s="115"/>
      <c r="P100" s="114"/>
      <c r="Q100" s="115"/>
      <c r="R100" s="52">
        <f>'EC000'!R100+'GT000'!R100+'GT001'!R100+'GT002'!R100+KZN000!R100+WC000!R100</f>
        <v>51000000</v>
      </c>
      <c r="S100" s="52">
        <f>'EC000'!S100+'GT000'!S100+'GT001'!S100+'GT002'!S100+KZN000!S100+WC000!S100</f>
        <v>0</v>
      </c>
      <c r="T100" s="55">
        <f t="shared" si="16"/>
        <v>1</v>
      </c>
      <c r="U100" s="47">
        <f t="shared" si="17"/>
        <v>0</v>
      </c>
      <c r="V100" s="55"/>
      <c r="W100" s="55">
        <f>'EC000'!W100+'GT000'!W100+'GT001'!W100+'GT002'!W100+KZN000!W100+WC000!W100</f>
        <v>0</v>
      </c>
      <c r="X100" s="47" t="str">
        <f t="shared" si="28"/>
        <v>-</v>
      </c>
      <c r="Y100" s="152" t="str">
        <f t="shared" si="28"/>
        <v>-</v>
      </c>
      <c r="Z100" s="204"/>
      <c r="AA100" s="119"/>
      <c r="IU100" s="49">
        <f t="shared" si="24"/>
        <v>1</v>
      </c>
      <c r="IV100" s="49">
        <f t="shared" si="25"/>
        <v>0</v>
      </c>
    </row>
    <row r="101" spans="1:256" ht="12.75" customHeight="1" hidden="1">
      <c r="A101" s="13"/>
      <c r="B101" s="50"/>
      <c r="C101" s="200"/>
      <c r="D101" s="52">
        <f>'EC000'!D101+'GT000'!D101+'GT001'!D101+'GT002'!D101+KZN000!D101+WC000!D101</f>
        <v>0</v>
      </c>
      <c r="E101" s="193"/>
      <c r="F101" s="114"/>
      <c r="G101" s="52">
        <f aca="true" t="shared" si="29" ref="G101:G123">SUM(D101:F101)</f>
        <v>0</v>
      </c>
      <c r="H101" s="114"/>
      <c r="I101" s="114"/>
      <c r="J101" s="114"/>
      <c r="K101" s="114"/>
      <c r="L101" s="114"/>
      <c r="M101" s="52">
        <f>'EC000'!M101+'GT000'!M101+'GT001'!M101+'GT002'!M101+KZN000!M101+WC000!M101</f>
        <v>0</v>
      </c>
      <c r="N101" s="114"/>
      <c r="O101" s="115"/>
      <c r="P101" s="114"/>
      <c r="Q101" s="115"/>
      <c r="R101" s="52">
        <f>'EC000'!R101+'GT000'!R101+'GT001'!R101+'GT002'!R101+KZN000!R101+WC000!R101</f>
        <v>0</v>
      </c>
      <c r="S101" s="52">
        <f>'EC000'!S101+'GT000'!S101+'GT001'!S101+'GT002'!S101+KZN000!S101+WC000!S101</f>
        <v>0</v>
      </c>
      <c r="T101" s="55" t="str">
        <f t="shared" si="16"/>
        <v> </v>
      </c>
      <c r="U101" s="47" t="str">
        <f t="shared" si="17"/>
        <v> </v>
      </c>
      <c r="V101" s="55"/>
      <c r="W101" s="55">
        <f>'EC000'!W101+'GT000'!W101+'GT001'!W101+'GT002'!W101+KZN000!W101+WC000!W101</f>
        <v>0</v>
      </c>
      <c r="X101" s="47" t="str">
        <f t="shared" si="28"/>
        <v>-</v>
      </c>
      <c r="Y101" s="152" t="str">
        <f t="shared" si="28"/>
        <v>-</v>
      </c>
      <c r="Z101" s="204"/>
      <c r="IU101" s="49" t="str">
        <f t="shared" si="24"/>
        <v> </v>
      </c>
      <c r="IV101" s="49" t="str">
        <f t="shared" si="25"/>
        <v> </v>
      </c>
    </row>
    <row r="102" spans="1:256" ht="12.75" customHeight="1" hidden="1">
      <c r="A102" s="13"/>
      <c r="B102" s="50"/>
      <c r="C102" s="200"/>
      <c r="D102" s="52">
        <f>'EC000'!D102+'GT000'!D102+'GT001'!D102+'GT002'!D102+KZN000!D102+WC000!D102</f>
        <v>0</v>
      </c>
      <c r="E102" s="193"/>
      <c r="F102" s="114"/>
      <c r="G102" s="52">
        <f t="shared" si="29"/>
        <v>0</v>
      </c>
      <c r="H102" s="114"/>
      <c r="I102" s="114"/>
      <c r="J102" s="114"/>
      <c r="K102" s="114"/>
      <c r="L102" s="114"/>
      <c r="M102" s="52">
        <f>'EC000'!M102+'GT000'!M102+'GT001'!M102+'GT002'!M102+KZN000!M102+WC000!M102</f>
        <v>0</v>
      </c>
      <c r="N102" s="114"/>
      <c r="O102" s="115"/>
      <c r="P102" s="114"/>
      <c r="Q102" s="115"/>
      <c r="R102" s="52">
        <f>'EC000'!R102+'GT000'!R102+'GT001'!R102+'GT002'!R102+KZN000!R102+WC000!R102</f>
        <v>0</v>
      </c>
      <c r="S102" s="52">
        <f>'EC000'!S102+'GT000'!S102+'GT001'!S102+'GT002'!S102+KZN000!S102+WC000!S102</f>
        <v>0</v>
      </c>
      <c r="T102" s="55" t="str">
        <f t="shared" si="16"/>
        <v> </v>
      </c>
      <c r="U102" s="47" t="str">
        <f t="shared" si="17"/>
        <v> </v>
      </c>
      <c r="V102" s="55"/>
      <c r="W102" s="55">
        <f>'EC000'!W102+'GT000'!W102+'GT001'!W102+'GT002'!W102+KZN000!W102+WC000!W102</f>
        <v>0</v>
      </c>
      <c r="X102" s="47" t="str">
        <f t="shared" si="28"/>
        <v>-</v>
      </c>
      <c r="Y102" s="152" t="str">
        <f t="shared" si="28"/>
        <v>-</v>
      </c>
      <c r="Z102" s="204"/>
      <c r="IU102" s="49" t="str">
        <f t="shared" si="24"/>
        <v> </v>
      </c>
      <c r="IV102" s="49" t="str">
        <f t="shared" si="25"/>
        <v> </v>
      </c>
    </row>
    <row r="103" spans="1:256" s="63" customFormat="1" ht="12.75">
      <c r="A103" s="118"/>
      <c r="B103" s="60">
        <f>B98+1</f>
        <v>8</v>
      </c>
      <c r="C103" s="201" t="s">
        <v>95</v>
      </c>
      <c r="D103" s="52">
        <f>'EC000'!D103+'GT000'!D103+'GT001'!D103+'GT002'!D103+KZN000!D103+WC000!D103</f>
        <v>850000</v>
      </c>
      <c r="E103" s="52">
        <f>'EC000'!E103+'GT000'!E103+'GT001'!E103+'GT002'!E103+KZN000!E103+WC000!E103</f>
        <v>0</v>
      </c>
      <c r="F103" s="52">
        <f>'EC000'!F103+'GT000'!F103+'GT001'!F103+'GT002'!F103+KZN000!F103+WC000!F103</f>
        <v>0</v>
      </c>
      <c r="G103" s="52">
        <f>'EC000'!G103+'GT000'!G103+'GT001'!G103+'GT002'!G103+KZN000!G103+WC000!G103</f>
        <v>850000</v>
      </c>
      <c r="H103" s="52">
        <f>'EC000'!H103+'GT000'!H103+'GT001'!H103+'GT002'!H103+KZN000!H103+WC000!H103</f>
        <v>850000</v>
      </c>
      <c r="I103" s="52">
        <f>'EC000'!I103+'GT000'!I103+'GT001'!I103+'GT002'!I103+KZN000!I103+WC000!I103</f>
        <v>850000</v>
      </c>
      <c r="J103" s="52">
        <f>'EC000'!J103+'GT000'!J103+'GT001'!J103+'GT002'!J103+KZN000!J103+WC000!J103</f>
        <v>0</v>
      </c>
      <c r="K103" s="52">
        <f>'EC000'!K103+'GT000'!K103+'GT001'!K103+'GT002'!K103+KZN000!K103+WC000!K103</f>
        <v>0</v>
      </c>
      <c r="L103" s="52">
        <f>'EC000'!L103+'GT000'!L103+'GT001'!L103+'GT002'!L103+KZN000!L103+WC000!L103</f>
        <v>850000</v>
      </c>
      <c r="M103" s="52">
        <f>'EC000'!M103+'GT000'!M103+'GT001'!M103+'GT002'!M103+KZN000!M103+WC000!M103</f>
        <v>0</v>
      </c>
      <c r="N103" s="45">
        <f>SUM(N104:N107)</f>
        <v>0</v>
      </c>
      <c r="O103" s="45">
        <f>SUM(O104:O107)</f>
        <v>0</v>
      </c>
      <c r="P103" s="45">
        <f>SUM(P104:P107)</f>
        <v>0</v>
      </c>
      <c r="Q103" s="45">
        <f>SUM(Q104:Q107)</f>
        <v>0</v>
      </c>
      <c r="R103" s="52">
        <f>'EC000'!R103+'GT000'!R103+'GT001'!R103+'GT002'!R103+KZN000!R103+WC000!R103</f>
        <v>850000</v>
      </c>
      <c r="S103" s="52">
        <f>'EC000'!S103+'GT000'!S103+'GT001'!S103+'GT002'!S103+KZN000!S103+WC000!S103</f>
        <v>0</v>
      </c>
      <c r="T103" s="55">
        <f>IF(G103=0," ",(R103/G103))</f>
        <v>1</v>
      </c>
      <c r="U103" s="47"/>
      <c r="V103" s="55"/>
      <c r="W103" s="55">
        <f>'EC000'!W103+'GT000'!W103+'GT001'!W103+'GT002'!W103+KZN000!W103+WC000!W103</f>
        <v>212328000</v>
      </c>
      <c r="X103" s="47" t="str">
        <f>IF(V103=0," ",(R103-V103)/V103)</f>
        <v> </v>
      </c>
      <c r="Y103" s="152">
        <f>IF(W103=0," ",(S103-W103)/W103)</f>
        <v>-1</v>
      </c>
      <c r="Z103" s="205"/>
      <c r="AA103" s="4"/>
      <c r="AB103" s="119"/>
      <c r="AC103" s="119"/>
      <c r="AD103" s="119"/>
      <c r="AE103" s="119"/>
      <c r="AF103" s="119"/>
      <c r="AG103" s="119"/>
      <c r="IU103" s="49">
        <f t="shared" si="24"/>
        <v>1</v>
      </c>
      <c r="IV103" s="49">
        <f t="shared" si="25"/>
        <v>0</v>
      </c>
    </row>
    <row r="104" spans="1:256" ht="12.75" customHeight="1" hidden="1">
      <c r="A104" s="13"/>
      <c r="B104" s="50"/>
      <c r="C104" s="113" t="s">
        <v>86</v>
      </c>
      <c r="D104" s="52">
        <f>'EC000'!D104+'GT000'!D104+'GT001'!D104+'GT002'!D104+KZN000!D104+WC000!D104</f>
        <v>850000</v>
      </c>
      <c r="E104" s="193"/>
      <c r="F104" s="114"/>
      <c r="G104" s="52">
        <f t="shared" si="29"/>
        <v>850000</v>
      </c>
      <c r="H104" s="114"/>
      <c r="I104" s="114"/>
      <c r="J104" s="114"/>
      <c r="K104" s="114"/>
      <c r="L104" s="114"/>
      <c r="M104" s="52">
        <f>'EC000'!M104+'GT000'!M104+'GT001'!M104+'GT002'!M104+KZN000!M104+WC000!M104</f>
        <v>0</v>
      </c>
      <c r="N104" s="114"/>
      <c r="O104" s="115"/>
      <c r="P104" s="114"/>
      <c r="Q104" s="115"/>
      <c r="R104" s="52">
        <f>'EC000'!R104+'GT000'!R104+'GT001'!R104+'GT002'!R104+KZN000!R104+WC000!R104</f>
        <v>850000</v>
      </c>
      <c r="S104" s="52">
        <f>'EC000'!S104+'GT000'!S104+'GT001'!S104+'GT002'!S104+KZN000!S104+WC000!S104</f>
        <v>0</v>
      </c>
      <c r="T104" s="55">
        <f t="shared" si="16"/>
        <v>1</v>
      </c>
      <c r="U104" s="47">
        <f t="shared" si="17"/>
        <v>0</v>
      </c>
      <c r="V104" s="55"/>
      <c r="W104" s="55">
        <f>'EC000'!W104+'GT000'!W104+'GT001'!W104+'GT002'!W104+KZN000!W104+WC000!W104</f>
        <v>0</v>
      </c>
      <c r="X104" s="47" t="str">
        <f aca="true" t="shared" si="30" ref="X104:Y107">IF(V104=0,"-",(R104-V104)/V104)</f>
        <v>-</v>
      </c>
      <c r="Y104" s="152" t="str">
        <f t="shared" si="30"/>
        <v>-</v>
      </c>
      <c r="Z104" s="204"/>
      <c r="IU104" s="49">
        <f t="shared" si="24"/>
        <v>1</v>
      </c>
      <c r="IV104" s="49">
        <f t="shared" si="25"/>
        <v>0</v>
      </c>
    </row>
    <row r="105" spans="1:256" ht="12.75" customHeight="1" hidden="1">
      <c r="A105" s="13"/>
      <c r="B105" s="50"/>
      <c r="C105" s="116" t="s">
        <v>87</v>
      </c>
      <c r="D105" s="195">
        <f>'EC000'!D105+'GT000'!D105+'GT001'!D105+'GT002'!D105+KZN000!D105+WC000!D105</f>
        <v>0</v>
      </c>
      <c r="E105" s="193"/>
      <c r="F105" s="114"/>
      <c r="G105" s="52">
        <f t="shared" si="29"/>
        <v>0</v>
      </c>
      <c r="H105" s="114"/>
      <c r="I105" s="114"/>
      <c r="J105" s="114"/>
      <c r="K105" s="114"/>
      <c r="L105" s="114"/>
      <c r="M105" s="52">
        <f>'EC000'!M105+'GT000'!M105+'GT001'!M105+'GT002'!M105+KZN000!M105+WC000!M105</f>
        <v>0</v>
      </c>
      <c r="N105" s="114"/>
      <c r="O105" s="115"/>
      <c r="P105" s="114"/>
      <c r="Q105" s="115"/>
      <c r="R105" s="52">
        <f>'EC000'!R105+'GT000'!R105+'GT001'!R105+'GT002'!R105+KZN000!R105+WC000!R105</f>
        <v>0</v>
      </c>
      <c r="S105" s="52">
        <f>'EC000'!S105+'GT000'!S105+'GT001'!S105+'GT002'!S105+KZN000!S105+WC000!S105</f>
        <v>0</v>
      </c>
      <c r="T105" s="55" t="str">
        <f t="shared" si="16"/>
        <v> </v>
      </c>
      <c r="U105" s="47" t="str">
        <f t="shared" si="17"/>
        <v> </v>
      </c>
      <c r="V105" s="55"/>
      <c r="W105" s="55">
        <f>'EC000'!W105+'GT000'!W105+'GT001'!W105+'GT002'!W105+KZN000!W105+WC000!W105</f>
        <v>0</v>
      </c>
      <c r="X105" s="47" t="str">
        <f t="shared" si="30"/>
        <v>-</v>
      </c>
      <c r="Y105" s="152" t="str">
        <f t="shared" si="30"/>
        <v>-</v>
      </c>
      <c r="Z105" s="204"/>
      <c r="AA105" s="119"/>
      <c r="IU105" s="49" t="str">
        <f t="shared" si="24"/>
        <v> </v>
      </c>
      <c r="IV105" s="49" t="str">
        <f t="shared" si="25"/>
        <v> </v>
      </c>
    </row>
    <row r="106" spans="1:256" ht="12.75" customHeight="1" hidden="1">
      <c r="A106" s="13"/>
      <c r="B106" s="50"/>
      <c r="C106" s="200"/>
      <c r="D106" s="195">
        <f>'EC000'!D106+'GT000'!D106+'GT001'!D106+'GT002'!D106+KZN000!D106+WC000!D106</f>
        <v>0</v>
      </c>
      <c r="E106" s="193"/>
      <c r="F106" s="114"/>
      <c r="G106" s="52">
        <f t="shared" si="29"/>
        <v>0</v>
      </c>
      <c r="H106" s="114"/>
      <c r="I106" s="114"/>
      <c r="J106" s="114"/>
      <c r="K106" s="114"/>
      <c r="L106" s="114"/>
      <c r="M106" s="52">
        <f>'EC000'!M106+'GT000'!M106+'GT001'!M106+'GT002'!M106+KZN000!M106+WC000!M106</f>
        <v>0</v>
      </c>
      <c r="N106" s="114"/>
      <c r="O106" s="115"/>
      <c r="P106" s="114"/>
      <c r="Q106" s="115"/>
      <c r="R106" s="52">
        <f>'EC000'!R106+'GT000'!R106+'GT001'!R106+'GT002'!R106+KZN000!R106+WC000!R106</f>
        <v>0</v>
      </c>
      <c r="S106" s="52">
        <f>'EC000'!S106+'GT000'!S106+'GT001'!S106+'GT002'!S106+KZN000!S106+WC000!S106</f>
        <v>0</v>
      </c>
      <c r="T106" s="55" t="str">
        <f t="shared" si="16"/>
        <v> </v>
      </c>
      <c r="U106" s="47" t="str">
        <f t="shared" si="17"/>
        <v> </v>
      </c>
      <c r="V106" s="55"/>
      <c r="W106" s="55">
        <f>'EC000'!W106+'GT000'!W106+'GT001'!W106+'GT002'!W106+KZN000!W106+WC000!W106</f>
        <v>0</v>
      </c>
      <c r="X106" s="47" t="str">
        <f t="shared" si="30"/>
        <v>-</v>
      </c>
      <c r="Y106" s="152" t="str">
        <f t="shared" si="30"/>
        <v>-</v>
      </c>
      <c r="Z106" s="204"/>
      <c r="IU106" s="49" t="str">
        <f t="shared" si="24"/>
        <v> </v>
      </c>
      <c r="IV106" s="49" t="str">
        <f t="shared" si="25"/>
        <v> </v>
      </c>
    </row>
    <row r="107" spans="1:256" ht="12.75" customHeight="1" hidden="1">
      <c r="A107" s="13"/>
      <c r="B107" s="50"/>
      <c r="C107" s="200"/>
      <c r="D107" s="195">
        <f>'EC000'!D107+'GT000'!D107+'GT001'!D107+'GT002'!D107+KZN000!D107+WC000!D107</f>
        <v>0</v>
      </c>
      <c r="E107" s="193"/>
      <c r="F107" s="114"/>
      <c r="G107" s="52">
        <f t="shared" si="29"/>
        <v>0</v>
      </c>
      <c r="H107" s="114"/>
      <c r="I107" s="114"/>
      <c r="J107" s="114"/>
      <c r="K107" s="114"/>
      <c r="L107" s="114"/>
      <c r="M107" s="52">
        <f>'EC000'!M107+'GT000'!M107+'GT001'!M107+'GT002'!M107+KZN000!M107+WC000!M107</f>
        <v>0</v>
      </c>
      <c r="N107" s="114"/>
      <c r="O107" s="115"/>
      <c r="P107" s="114"/>
      <c r="Q107" s="115"/>
      <c r="R107" s="52">
        <f>'EC000'!R107+'GT000'!R107+'GT001'!R107+'GT002'!R107+KZN000!R107+WC000!R107</f>
        <v>0</v>
      </c>
      <c r="S107" s="52">
        <f>'EC000'!S107+'GT000'!S107+'GT001'!S107+'GT002'!S107+KZN000!S107+WC000!S107</f>
        <v>0</v>
      </c>
      <c r="T107" s="55" t="str">
        <f t="shared" si="16"/>
        <v> </v>
      </c>
      <c r="U107" s="47" t="str">
        <f t="shared" si="17"/>
        <v> </v>
      </c>
      <c r="V107" s="55"/>
      <c r="W107" s="55">
        <f>'EC000'!W107+'GT000'!W107+'GT001'!W107+'GT002'!W107+KZN000!W107+WC000!W107</f>
        <v>0</v>
      </c>
      <c r="X107" s="47" t="str">
        <f t="shared" si="30"/>
        <v>-</v>
      </c>
      <c r="Y107" s="152" t="str">
        <f t="shared" si="30"/>
        <v>-</v>
      </c>
      <c r="Z107" s="204"/>
      <c r="IU107" s="49" t="str">
        <f t="shared" si="24"/>
        <v> </v>
      </c>
      <c r="IV107" s="49" t="str">
        <f t="shared" si="25"/>
        <v> </v>
      </c>
    </row>
    <row r="108" spans="1:256" s="63" customFormat="1" ht="12.75">
      <c r="A108" s="118"/>
      <c r="B108" s="60">
        <f>B103+1</f>
        <v>9</v>
      </c>
      <c r="C108" s="201" t="s">
        <v>96</v>
      </c>
      <c r="D108" s="196">
        <f>'EC000'!D108+'GT000'!D108+'GT001'!D108+'GT002'!D108+KZN000!D108+WC000!D108</f>
        <v>159134000</v>
      </c>
      <c r="E108" s="196">
        <f>'EC000'!E108+'GT000'!E108+'GT001'!E108+'GT002'!E108+KZN000!E108+WC000!E108</f>
        <v>0</v>
      </c>
      <c r="F108" s="196">
        <f>'EC000'!F108+'GT000'!F108+'GT001'!F108+'GT002'!F108+KZN000!F108+WC000!F108</f>
        <v>0</v>
      </c>
      <c r="G108" s="196">
        <f>'EC000'!G108+'GT000'!G108+'GT001'!G108+'GT002'!G108+KZN000!G108+WC000!G108</f>
        <v>159134000</v>
      </c>
      <c r="H108" s="196">
        <f>'EC000'!H108+'GT000'!H108+'GT001'!H108+'GT002'!H108+KZN000!H108+WC000!H108</f>
        <v>150000000</v>
      </c>
      <c r="I108" s="196">
        <f>'EC000'!I108+'GT000'!I108+'GT001'!I108+'GT002'!I108+KZN000!I108+WC000!I108</f>
        <v>150000000</v>
      </c>
      <c r="J108" s="196">
        <f>'EC000'!J108+'GT000'!J108+'GT001'!J108+'GT002'!J108+KZN000!J108+WC000!J108</f>
        <v>0</v>
      </c>
      <c r="K108" s="196">
        <f>'EC000'!K108+'GT000'!K108+'GT001'!K108+'GT002'!K108+KZN000!K108+WC000!K108</f>
        <v>0</v>
      </c>
      <c r="L108" s="196">
        <f>'EC000'!L108+'GT000'!L108+'GT001'!L108+'GT002'!L108+KZN000!L108+WC000!L108</f>
        <v>150000000</v>
      </c>
      <c r="M108" s="52">
        <f>'EC000'!M108+'GT000'!M108+'GT001'!M108+'GT002'!M108+KZN000!M108+WC000!M108</f>
        <v>0</v>
      </c>
      <c r="N108" s="45">
        <f>SUM(N109:N124)</f>
        <v>0</v>
      </c>
      <c r="O108" s="45">
        <f>SUM(O109:O124)</f>
        <v>0</v>
      </c>
      <c r="P108" s="45">
        <f>SUM(P109:P124)</f>
        <v>0</v>
      </c>
      <c r="Q108" s="45">
        <f>SUM(Q109:Q124)</f>
        <v>0</v>
      </c>
      <c r="R108" s="52">
        <f>'EC000'!R108+'GT000'!R108+'GT001'!R108+'GT002'!R108+KZN000!R108+WC000!R108</f>
        <v>150000000</v>
      </c>
      <c r="S108" s="52">
        <f>'EC000'!S108+'GT000'!S108+'GT001'!S108+'GT002'!S108+KZN000!S108+WC000!S108</f>
        <v>0</v>
      </c>
      <c r="T108" s="55" t="str">
        <f>IF(E108=0," ",(P108/E108))</f>
        <v> </v>
      </c>
      <c r="U108" s="47" t="str">
        <f>IF(E108=0," ",(Q108/E108))</f>
        <v> </v>
      </c>
      <c r="V108" s="55"/>
      <c r="W108" s="55">
        <f>'EC000'!W108+'GT000'!W108+'GT001'!W108+'GT002'!W108+KZN000!W108+WC000!W108</f>
        <v>150000000</v>
      </c>
      <c r="X108" s="214" t="str">
        <f>IF(V108=0," ",(R108-V108)/V108)</f>
        <v> </v>
      </c>
      <c r="Y108" s="153">
        <f>IF(W108=0," ",(S108-W108)/W108)</f>
        <v>-1</v>
      </c>
      <c r="Z108" s="205"/>
      <c r="AA108" s="4"/>
      <c r="AB108" s="119"/>
      <c r="AC108" s="119"/>
      <c r="AD108" s="119"/>
      <c r="AE108" s="119"/>
      <c r="AF108" s="119"/>
      <c r="AG108" s="119"/>
      <c r="IU108" s="49" t="str">
        <f t="shared" si="24"/>
        <v> </v>
      </c>
      <c r="IV108" s="49" t="str">
        <f t="shared" si="25"/>
        <v> </v>
      </c>
    </row>
    <row r="109" spans="1:256" ht="12.75" customHeight="1" hidden="1">
      <c r="A109" s="13"/>
      <c r="B109" s="50"/>
      <c r="C109" s="113" t="s">
        <v>97</v>
      </c>
      <c r="D109" s="45">
        <f>'EC000'!D109+'GT000'!D109+'GT001'!D109+'GT002'!D109+KZN000!D109+WC000!D109</f>
        <v>1650000</v>
      </c>
      <c r="E109" s="114"/>
      <c r="F109" s="114"/>
      <c r="G109" s="52">
        <f t="shared" si="29"/>
        <v>1650000</v>
      </c>
      <c r="H109" s="114"/>
      <c r="I109" s="114"/>
      <c r="J109" s="114"/>
      <c r="K109" s="114"/>
      <c r="L109" s="114"/>
      <c r="M109" s="52">
        <f>'EC000'!M109+'GT000'!M109+'GT001'!M109+'GT002'!M109+KZN000!M109+WC000!M109</f>
        <v>0</v>
      </c>
      <c r="N109" s="114"/>
      <c r="O109" s="115"/>
      <c r="P109" s="114"/>
      <c r="Q109" s="115"/>
      <c r="R109" s="52">
        <f>'EC000'!R109+'GT000'!R109+'GT001'!R109+'GT002'!R109+KZN000!R109+WC000!R109</f>
        <v>0</v>
      </c>
      <c r="S109" s="52">
        <f>'EC000'!S109+'GT000'!S109+'GT001'!S109+'GT002'!S109+KZN000!S109+WC000!S109</f>
        <v>0</v>
      </c>
      <c r="T109" s="55" t="str">
        <f aca="true" t="shared" si="31" ref="T109:T142">IF(E109=0," ",(P109/E109))</f>
        <v> </v>
      </c>
      <c r="U109" s="47" t="str">
        <f aca="true" t="shared" si="32" ref="U109:U142">IF(E109=0," ",(Q109/E109))</f>
        <v> </v>
      </c>
      <c r="V109" s="46"/>
      <c r="W109" s="46">
        <f>'EC000'!W109+'GT000'!W109+'GT001'!W109+'GT002'!W109+KZN000!W109+WC000!W109</f>
        <v>0</v>
      </c>
      <c r="X109" s="68" t="str">
        <f aca="true" t="shared" si="33" ref="X109:X142">IF(V109=0,"-",(R109-V109)/V109)</f>
        <v>-</v>
      </c>
      <c r="Y109" s="68" t="str">
        <f aca="true" t="shared" si="34" ref="Y109:Y142">IF(W109=0,"-",(S109-W109)/W109)</f>
        <v>-</v>
      </c>
      <c r="Z109" s="204"/>
      <c r="IU109" s="49" t="str">
        <f t="shared" si="24"/>
        <v> </v>
      </c>
      <c r="IV109" s="49" t="str">
        <f t="shared" si="25"/>
        <v> </v>
      </c>
    </row>
    <row r="110" spans="1:256" ht="12.75" customHeight="1" hidden="1">
      <c r="A110" s="13"/>
      <c r="B110" s="50"/>
      <c r="C110" s="116" t="s">
        <v>87</v>
      </c>
      <c r="D110" s="109">
        <f>'EC000'!D110+'GT000'!D110+'GT001'!D110+'GT002'!D110+KZN000!D110+WC000!D110</f>
        <v>157484000</v>
      </c>
      <c r="E110" s="114"/>
      <c r="F110" s="114"/>
      <c r="G110" s="52">
        <f t="shared" si="29"/>
        <v>157484000</v>
      </c>
      <c r="H110" s="114"/>
      <c r="I110" s="114"/>
      <c r="J110" s="114"/>
      <c r="K110" s="114"/>
      <c r="L110" s="114"/>
      <c r="M110" s="52">
        <f>'EC000'!M110+'GT000'!M110+'GT001'!M110+'GT002'!M110+KZN000!M110+WC000!M110</f>
        <v>0</v>
      </c>
      <c r="N110" s="114"/>
      <c r="O110" s="115"/>
      <c r="P110" s="114"/>
      <c r="Q110" s="115"/>
      <c r="R110" s="52">
        <f>'EC000'!R110+'GT000'!R110+'GT001'!R110+'GT002'!R110+KZN000!R110+WC000!R110</f>
        <v>150000000</v>
      </c>
      <c r="S110" s="52">
        <f>'EC000'!S110+'GT000'!S110+'GT001'!S110+'GT002'!S110+KZN000!S110+WC000!S110</f>
        <v>0</v>
      </c>
      <c r="T110" s="55" t="str">
        <f t="shared" si="31"/>
        <v> </v>
      </c>
      <c r="U110" s="47" t="str">
        <f t="shared" si="32"/>
        <v> </v>
      </c>
      <c r="V110" s="46"/>
      <c r="W110" s="46">
        <f>'EC000'!W110+'GT000'!W110+'GT001'!W110+'GT002'!W110+KZN000!W110+WC000!W110</f>
        <v>0</v>
      </c>
      <c r="X110" s="68" t="str">
        <f t="shared" si="33"/>
        <v>-</v>
      </c>
      <c r="Y110" s="68" t="str">
        <f t="shared" si="34"/>
        <v>-</v>
      </c>
      <c r="Z110" s="204"/>
      <c r="IU110" s="49" t="str">
        <f t="shared" si="24"/>
        <v> </v>
      </c>
      <c r="IV110" s="49" t="str">
        <f t="shared" si="25"/>
        <v> </v>
      </c>
    </row>
    <row r="111" spans="1:256" ht="12.75" customHeight="1" hidden="1">
      <c r="A111" s="13"/>
      <c r="B111" s="50"/>
      <c r="C111" s="117"/>
      <c r="D111" s="109">
        <f>'EC000'!D111+'GT000'!D111+'GT001'!D111+'GT002'!D111+KZN000!D111+WC000!D111</f>
        <v>0</v>
      </c>
      <c r="E111" s="114"/>
      <c r="F111" s="114"/>
      <c r="G111" s="52">
        <f t="shared" si="29"/>
        <v>0</v>
      </c>
      <c r="H111" s="114"/>
      <c r="I111" s="114"/>
      <c r="J111" s="114"/>
      <c r="K111" s="114"/>
      <c r="L111" s="114"/>
      <c r="M111" s="52">
        <f>'EC000'!M111+'GT000'!M111+'GT001'!M111+'GT002'!M111+KZN000!M111+WC000!M111</f>
        <v>0</v>
      </c>
      <c r="N111" s="114"/>
      <c r="O111" s="115"/>
      <c r="P111" s="114"/>
      <c r="Q111" s="115"/>
      <c r="R111" s="52">
        <f>'EC000'!R111+'GT000'!R111+'GT001'!R111+'GT002'!R111+KZN000!R111+WC000!R111</f>
        <v>0</v>
      </c>
      <c r="S111" s="52">
        <f>'EC000'!S111+'GT000'!S111+'GT001'!S111+'GT002'!S111+KZN000!S111+WC000!S111</f>
        <v>0</v>
      </c>
      <c r="T111" s="55" t="str">
        <f t="shared" si="31"/>
        <v> </v>
      </c>
      <c r="U111" s="47" t="str">
        <f t="shared" si="32"/>
        <v> </v>
      </c>
      <c r="V111" s="46"/>
      <c r="W111" s="46">
        <f>'EC000'!W111+'GT000'!W111+'GT001'!W111+'GT002'!W111+KZN000!W111+WC000!W111</f>
        <v>0</v>
      </c>
      <c r="X111" s="68" t="str">
        <f t="shared" si="33"/>
        <v>-</v>
      </c>
      <c r="Y111" s="68" t="str">
        <f t="shared" si="34"/>
        <v>-</v>
      </c>
      <c r="Z111" s="204"/>
      <c r="IU111" s="49" t="str">
        <f t="shared" si="24"/>
        <v> </v>
      </c>
      <c r="IV111" s="49" t="str">
        <f t="shared" si="25"/>
        <v> </v>
      </c>
    </row>
    <row r="112" spans="1:256" ht="12.75" customHeight="1" hidden="1">
      <c r="A112" s="13"/>
      <c r="B112" s="50"/>
      <c r="C112" s="117"/>
      <c r="D112" s="109">
        <f>'EC000'!D112+'GT000'!D112+'GT001'!D112+'GT002'!D112+KZN000!D112+WC000!D112</f>
        <v>0</v>
      </c>
      <c r="E112" s="114"/>
      <c r="F112" s="114"/>
      <c r="G112" s="52">
        <f t="shared" si="29"/>
        <v>0</v>
      </c>
      <c r="H112" s="114"/>
      <c r="I112" s="114"/>
      <c r="J112" s="114"/>
      <c r="K112" s="114"/>
      <c r="L112" s="114"/>
      <c r="M112" s="52">
        <f>'EC000'!M112+'GT000'!M112+'GT001'!M112+'GT002'!M112+KZN000!M112+WC000!M112</f>
        <v>0</v>
      </c>
      <c r="N112" s="114"/>
      <c r="O112" s="115"/>
      <c r="P112" s="114"/>
      <c r="Q112" s="115"/>
      <c r="R112" s="52">
        <f>'EC000'!R112+'GT000'!R112+'GT001'!R112+'GT002'!R112+KZN000!R112+WC000!R112</f>
        <v>0</v>
      </c>
      <c r="S112" s="52">
        <f>'EC000'!S112+'GT000'!S112+'GT001'!S112+'GT002'!S112+KZN000!S112+WC000!S112</f>
        <v>0</v>
      </c>
      <c r="T112" s="55" t="str">
        <f t="shared" si="31"/>
        <v> </v>
      </c>
      <c r="U112" s="47" t="str">
        <f t="shared" si="32"/>
        <v> </v>
      </c>
      <c r="V112" s="46"/>
      <c r="W112" s="46">
        <f>'EC000'!W112+'GT000'!W112+'GT001'!W112+'GT002'!W112+KZN000!W112+WC000!W112</f>
        <v>0</v>
      </c>
      <c r="X112" s="68" t="str">
        <f t="shared" si="33"/>
        <v>-</v>
      </c>
      <c r="Y112" s="68" t="str">
        <f t="shared" si="34"/>
        <v>-</v>
      </c>
      <c r="Z112" s="204"/>
      <c r="IU112" s="49" t="str">
        <f t="shared" si="24"/>
        <v> </v>
      </c>
      <c r="IV112" s="49" t="str">
        <f t="shared" si="25"/>
        <v> </v>
      </c>
    </row>
    <row r="113" spans="1:256" ht="12.75" customHeight="1" hidden="1">
      <c r="A113" s="13"/>
      <c r="B113" s="50"/>
      <c r="C113" s="117"/>
      <c r="D113" s="109">
        <f>'EC000'!D113+'GT000'!D113+'GT001'!D113+'GT002'!D113+KZN000!D113+WC000!D113</f>
        <v>0</v>
      </c>
      <c r="E113" s="114"/>
      <c r="F113" s="114"/>
      <c r="G113" s="52">
        <f t="shared" si="29"/>
        <v>0</v>
      </c>
      <c r="H113" s="114"/>
      <c r="I113" s="114"/>
      <c r="J113" s="114"/>
      <c r="K113" s="114"/>
      <c r="L113" s="114"/>
      <c r="M113" s="52">
        <f>'EC000'!M113+'GT000'!M113+'GT001'!M113+'GT002'!M113+KZN000!M113+WC000!M113</f>
        <v>0</v>
      </c>
      <c r="N113" s="114"/>
      <c r="O113" s="115"/>
      <c r="P113" s="114"/>
      <c r="Q113" s="115"/>
      <c r="R113" s="52">
        <f>'EC000'!R113+'GT000'!R113+'GT001'!R113+'GT002'!R113+KZN000!R113+WC000!R113</f>
        <v>0</v>
      </c>
      <c r="S113" s="52">
        <f>'EC000'!S113+'GT000'!S113+'GT001'!S113+'GT002'!S113+KZN000!S113+WC000!S113</f>
        <v>0</v>
      </c>
      <c r="T113" s="55" t="str">
        <f t="shared" si="31"/>
        <v> </v>
      </c>
      <c r="U113" s="47" t="str">
        <f t="shared" si="32"/>
        <v> </v>
      </c>
      <c r="V113" s="46"/>
      <c r="W113" s="46">
        <f>'EC000'!W113+'GT000'!W113+'GT001'!W113+'GT002'!W113+KZN000!W113+WC000!W113</f>
        <v>0</v>
      </c>
      <c r="X113" s="68" t="str">
        <f t="shared" si="33"/>
        <v>-</v>
      </c>
      <c r="Y113" s="68" t="str">
        <f t="shared" si="34"/>
        <v>-</v>
      </c>
      <c r="Z113" s="204"/>
      <c r="IU113" s="49" t="str">
        <f t="shared" si="24"/>
        <v> </v>
      </c>
      <c r="IV113" s="49" t="str">
        <f t="shared" si="25"/>
        <v> </v>
      </c>
    </row>
    <row r="114" spans="1:256" ht="12.75" customHeight="1" hidden="1">
      <c r="A114" s="13"/>
      <c r="B114" s="50"/>
      <c r="C114" s="117"/>
      <c r="D114" s="109">
        <f>'EC000'!D114+'GT000'!D114+'GT001'!D114+'GT002'!D114+KZN000!D114+WC000!D114</f>
        <v>0</v>
      </c>
      <c r="E114" s="114"/>
      <c r="F114" s="114"/>
      <c r="G114" s="52">
        <f t="shared" si="29"/>
        <v>0</v>
      </c>
      <c r="H114" s="114"/>
      <c r="I114" s="114"/>
      <c r="J114" s="114"/>
      <c r="K114" s="114"/>
      <c r="L114" s="114"/>
      <c r="M114" s="52">
        <f>'EC000'!M114+'GT000'!M114+'GT001'!M114+'GT002'!M114+KZN000!M114+WC000!M114</f>
        <v>0</v>
      </c>
      <c r="N114" s="114"/>
      <c r="O114" s="115"/>
      <c r="P114" s="114"/>
      <c r="Q114" s="115"/>
      <c r="R114" s="52">
        <f>'EC000'!R114+'GT000'!R114+'GT001'!R114+'GT002'!R114+KZN000!R114+WC000!R114</f>
        <v>0</v>
      </c>
      <c r="S114" s="52">
        <f>'EC000'!S114+'GT000'!S114+'GT001'!S114+'GT002'!S114+KZN000!S114+WC000!S114</f>
        <v>0</v>
      </c>
      <c r="T114" s="55" t="str">
        <f t="shared" si="31"/>
        <v> </v>
      </c>
      <c r="U114" s="47" t="str">
        <f t="shared" si="32"/>
        <v> </v>
      </c>
      <c r="V114" s="46"/>
      <c r="W114" s="46">
        <f>'EC000'!W114+'GT000'!W114+'GT001'!W114+'GT002'!W114+KZN000!W114+WC000!W114</f>
        <v>0</v>
      </c>
      <c r="X114" s="68" t="str">
        <f t="shared" si="33"/>
        <v>-</v>
      </c>
      <c r="Y114" s="68" t="str">
        <f t="shared" si="34"/>
        <v>-</v>
      </c>
      <c r="Z114" s="204"/>
      <c r="IU114" s="49" t="str">
        <f t="shared" si="24"/>
        <v> </v>
      </c>
      <c r="IV114" s="49" t="str">
        <f t="shared" si="25"/>
        <v> </v>
      </c>
    </row>
    <row r="115" spans="1:256" ht="12.75" customHeight="1" hidden="1">
      <c r="A115" s="13"/>
      <c r="B115" s="50"/>
      <c r="C115" s="117"/>
      <c r="D115" s="109">
        <f>'EC000'!D115+'GT000'!D115+'GT001'!D115+'GT002'!D115+KZN000!D115+WC000!D115</f>
        <v>0</v>
      </c>
      <c r="E115" s="114"/>
      <c r="F115" s="114"/>
      <c r="G115" s="52">
        <f t="shared" si="29"/>
        <v>0</v>
      </c>
      <c r="H115" s="114"/>
      <c r="I115" s="114"/>
      <c r="J115" s="114"/>
      <c r="K115" s="114"/>
      <c r="L115" s="114"/>
      <c r="M115" s="52">
        <f>'EC000'!M115+'GT000'!M115+'GT001'!M115+'GT002'!M115+KZN000!M115+WC000!M115</f>
        <v>0</v>
      </c>
      <c r="N115" s="114"/>
      <c r="O115" s="115"/>
      <c r="P115" s="114"/>
      <c r="Q115" s="115"/>
      <c r="R115" s="52">
        <f>'EC000'!R115+'GT000'!R115+'GT001'!R115+'GT002'!R115+KZN000!R115+WC000!R115</f>
        <v>0</v>
      </c>
      <c r="S115" s="52">
        <f>'EC000'!S115+'GT000'!S115+'GT001'!S115+'GT002'!S115+KZN000!S115+WC000!S115</f>
        <v>0</v>
      </c>
      <c r="T115" s="55" t="str">
        <f t="shared" si="31"/>
        <v> </v>
      </c>
      <c r="U115" s="47" t="str">
        <f t="shared" si="32"/>
        <v> </v>
      </c>
      <c r="V115" s="46"/>
      <c r="W115" s="46">
        <f>'EC000'!W115+'GT000'!W115+'GT001'!W115+'GT002'!W115+KZN000!W115+WC000!W115</f>
        <v>0</v>
      </c>
      <c r="X115" s="68" t="str">
        <f t="shared" si="33"/>
        <v>-</v>
      </c>
      <c r="Y115" s="68" t="str">
        <f t="shared" si="34"/>
        <v>-</v>
      </c>
      <c r="Z115" s="204"/>
      <c r="IU115" s="49" t="str">
        <f t="shared" si="24"/>
        <v> </v>
      </c>
      <c r="IV115" s="49" t="str">
        <f t="shared" si="25"/>
        <v> </v>
      </c>
    </row>
    <row r="116" spans="1:256" ht="12.75" customHeight="1" hidden="1">
      <c r="A116" s="13"/>
      <c r="B116" s="50"/>
      <c r="C116" s="117"/>
      <c r="D116" s="109">
        <f>'EC000'!D116+'GT000'!D116+'GT001'!D116+'GT002'!D116+KZN000!D116+WC000!D116</f>
        <v>0</v>
      </c>
      <c r="E116" s="114"/>
      <c r="F116" s="114"/>
      <c r="G116" s="52">
        <f t="shared" si="29"/>
        <v>0</v>
      </c>
      <c r="H116" s="114"/>
      <c r="I116" s="114"/>
      <c r="J116" s="114"/>
      <c r="K116" s="114"/>
      <c r="L116" s="114"/>
      <c r="M116" s="52">
        <f>'EC000'!M116+'GT000'!M116+'GT001'!M116+'GT002'!M116+KZN000!M116+WC000!M116</f>
        <v>0</v>
      </c>
      <c r="N116" s="114"/>
      <c r="O116" s="115"/>
      <c r="P116" s="114"/>
      <c r="Q116" s="115"/>
      <c r="R116" s="52">
        <f>'EC000'!R116+'GT000'!R116+'GT001'!R116+'GT002'!R116+KZN000!R116+WC000!R116</f>
        <v>0</v>
      </c>
      <c r="S116" s="52">
        <f>'EC000'!S116+'GT000'!S116+'GT001'!S116+'GT002'!S116+KZN000!S116+WC000!S116</f>
        <v>0</v>
      </c>
      <c r="T116" s="55" t="str">
        <f t="shared" si="31"/>
        <v> </v>
      </c>
      <c r="U116" s="47" t="str">
        <f t="shared" si="32"/>
        <v> </v>
      </c>
      <c r="V116" s="46"/>
      <c r="W116" s="46">
        <f>'EC000'!W116+'GT000'!W116+'GT001'!W116+'GT002'!W116+KZN000!W116+WC000!W116</f>
        <v>0</v>
      </c>
      <c r="X116" s="68" t="str">
        <f t="shared" si="33"/>
        <v>-</v>
      </c>
      <c r="Y116" s="68" t="str">
        <f t="shared" si="34"/>
        <v>-</v>
      </c>
      <c r="Z116" s="204"/>
      <c r="IU116" s="49" t="str">
        <f t="shared" si="24"/>
        <v> </v>
      </c>
      <c r="IV116" s="49" t="str">
        <f t="shared" si="25"/>
        <v> </v>
      </c>
    </row>
    <row r="117" spans="1:256" ht="12.75" customHeight="1" hidden="1">
      <c r="A117" s="13"/>
      <c r="B117" s="50"/>
      <c r="C117" s="117"/>
      <c r="D117" s="109">
        <f>'EC000'!D117+'GT000'!D117+'GT001'!D117+'GT002'!D117+KZN000!D117+WC000!D117</f>
        <v>0</v>
      </c>
      <c r="E117" s="114"/>
      <c r="F117" s="114"/>
      <c r="G117" s="52">
        <f t="shared" si="29"/>
        <v>0</v>
      </c>
      <c r="H117" s="114"/>
      <c r="I117" s="114"/>
      <c r="J117" s="114"/>
      <c r="K117" s="114"/>
      <c r="L117" s="114"/>
      <c r="M117" s="52">
        <f>'EC000'!M117+'GT000'!M117+'GT001'!M117+'GT002'!M117+KZN000!M117+WC000!M117</f>
        <v>0</v>
      </c>
      <c r="N117" s="114"/>
      <c r="O117" s="115"/>
      <c r="P117" s="114"/>
      <c r="Q117" s="115"/>
      <c r="R117" s="52">
        <f>'EC000'!R117+'GT000'!R117+'GT001'!R117+'GT002'!R117+KZN000!R117+WC000!R117</f>
        <v>0</v>
      </c>
      <c r="S117" s="52">
        <f>'EC000'!S117+'GT000'!S117+'GT001'!S117+'GT002'!S117+KZN000!S117+WC000!S117</f>
        <v>0</v>
      </c>
      <c r="T117" s="55" t="str">
        <f t="shared" si="31"/>
        <v> </v>
      </c>
      <c r="U117" s="47" t="str">
        <f t="shared" si="32"/>
        <v> </v>
      </c>
      <c r="V117" s="46"/>
      <c r="W117" s="46">
        <f>'EC000'!W117+'GT000'!W117+'GT001'!W117+'GT002'!W117+KZN000!W117+WC000!W117</f>
        <v>0</v>
      </c>
      <c r="X117" s="68" t="str">
        <f t="shared" si="33"/>
        <v>-</v>
      </c>
      <c r="Y117" s="68" t="str">
        <f t="shared" si="34"/>
        <v>-</v>
      </c>
      <c r="Z117" s="204"/>
      <c r="IU117" s="49" t="str">
        <f aca="true" t="shared" si="35" ref="IU117:IU148">T117</f>
        <v> </v>
      </c>
      <c r="IV117" s="49" t="str">
        <f aca="true" t="shared" si="36" ref="IV117:IV148">U117</f>
        <v> </v>
      </c>
    </row>
    <row r="118" spans="1:256" ht="12.75" customHeight="1" hidden="1">
      <c r="A118" s="13"/>
      <c r="B118" s="50"/>
      <c r="C118" s="117"/>
      <c r="D118" s="109">
        <f>'EC000'!D118+'GT000'!D118+'GT001'!D118+'GT002'!D118+KZN000!D118+WC000!D118</f>
        <v>0</v>
      </c>
      <c r="E118" s="114"/>
      <c r="F118" s="114"/>
      <c r="G118" s="52">
        <f t="shared" si="29"/>
        <v>0</v>
      </c>
      <c r="H118" s="114"/>
      <c r="I118" s="114"/>
      <c r="J118" s="114"/>
      <c r="K118" s="114"/>
      <c r="L118" s="114"/>
      <c r="M118" s="52">
        <f>'EC000'!M118+'GT000'!M118+'GT001'!M118+'GT002'!M118+KZN000!M118+WC000!M118</f>
        <v>0</v>
      </c>
      <c r="N118" s="114"/>
      <c r="O118" s="115"/>
      <c r="P118" s="114"/>
      <c r="Q118" s="115"/>
      <c r="R118" s="52">
        <f>'EC000'!R118+'GT000'!R118+'GT001'!R118+'GT002'!R118+KZN000!R118+WC000!R118</f>
        <v>0</v>
      </c>
      <c r="S118" s="52">
        <f>'EC000'!S118+'GT000'!S118+'GT001'!S118+'GT002'!S118+KZN000!S118+WC000!S118</f>
        <v>0</v>
      </c>
      <c r="T118" s="55" t="str">
        <f t="shared" si="31"/>
        <v> </v>
      </c>
      <c r="U118" s="47" t="str">
        <f t="shared" si="32"/>
        <v> </v>
      </c>
      <c r="V118" s="46"/>
      <c r="W118" s="46">
        <f>'EC000'!W118+'GT000'!W118+'GT001'!W118+'GT002'!W118+KZN000!W118+WC000!W118</f>
        <v>0</v>
      </c>
      <c r="X118" s="68" t="str">
        <f t="shared" si="33"/>
        <v>-</v>
      </c>
      <c r="Y118" s="68" t="str">
        <f t="shared" si="34"/>
        <v>-</v>
      </c>
      <c r="Z118" s="204"/>
      <c r="IU118" s="49" t="str">
        <f t="shared" si="35"/>
        <v> </v>
      </c>
      <c r="IV118" s="49" t="str">
        <f t="shared" si="36"/>
        <v> </v>
      </c>
    </row>
    <row r="119" spans="1:256" ht="12.75" customHeight="1" hidden="1">
      <c r="A119" s="13"/>
      <c r="B119" s="50"/>
      <c r="C119" s="117"/>
      <c r="D119" s="109">
        <f>'EC000'!D119+'GT000'!D119+'GT001'!D119+'GT002'!D119+KZN000!D119+WC000!D119</f>
        <v>0</v>
      </c>
      <c r="E119" s="114"/>
      <c r="F119" s="114"/>
      <c r="G119" s="52">
        <f t="shared" si="29"/>
        <v>0</v>
      </c>
      <c r="H119" s="114"/>
      <c r="I119" s="114"/>
      <c r="J119" s="114"/>
      <c r="K119" s="114"/>
      <c r="L119" s="114"/>
      <c r="M119" s="52">
        <f>'EC000'!M119+'GT000'!M119+'GT001'!M119+'GT002'!M119+KZN000!M119+WC000!M119</f>
        <v>0</v>
      </c>
      <c r="N119" s="114"/>
      <c r="O119" s="115"/>
      <c r="P119" s="114"/>
      <c r="Q119" s="115"/>
      <c r="R119" s="52">
        <f>'EC000'!R119+'GT000'!R119+'GT001'!R119+'GT002'!R119+KZN000!R119+WC000!R119</f>
        <v>0</v>
      </c>
      <c r="S119" s="52">
        <f>'EC000'!S119+'GT000'!S119+'GT001'!S119+'GT002'!S119+KZN000!S119+WC000!S119</f>
        <v>0</v>
      </c>
      <c r="T119" s="55" t="str">
        <f t="shared" si="31"/>
        <v> </v>
      </c>
      <c r="U119" s="47" t="str">
        <f t="shared" si="32"/>
        <v> </v>
      </c>
      <c r="V119" s="46"/>
      <c r="W119" s="46">
        <f>'EC000'!W119+'GT000'!W119+'GT001'!W119+'GT002'!W119+KZN000!W119+WC000!W119</f>
        <v>0</v>
      </c>
      <c r="X119" s="68" t="str">
        <f t="shared" si="33"/>
        <v>-</v>
      </c>
      <c r="Y119" s="68" t="str">
        <f t="shared" si="34"/>
        <v>-</v>
      </c>
      <c r="Z119" s="204"/>
      <c r="IU119" s="49" t="str">
        <f t="shared" si="35"/>
        <v> </v>
      </c>
      <c r="IV119" s="49" t="str">
        <f t="shared" si="36"/>
        <v> </v>
      </c>
    </row>
    <row r="120" spans="1:256" ht="12.75" customHeight="1" hidden="1">
      <c r="A120" s="13"/>
      <c r="B120" s="50"/>
      <c r="C120" s="117"/>
      <c r="D120" s="109">
        <f>'EC000'!D120+'GT000'!D120+'GT001'!D120+'GT002'!D120+KZN000!D120+WC000!D120</f>
        <v>0</v>
      </c>
      <c r="E120" s="114"/>
      <c r="F120" s="114"/>
      <c r="G120" s="52">
        <f t="shared" si="29"/>
        <v>0</v>
      </c>
      <c r="H120" s="114"/>
      <c r="I120" s="114"/>
      <c r="J120" s="114"/>
      <c r="K120" s="114"/>
      <c r="L120" s="114"/>
      <c r="M120" s="52">
        <f>'EC000'!M120+'GT000'!M120+'GT001'!M120+'GT002'!M120+KZN000!M120+WC000!M120</f>
        <v>0</v>
      </c>
      <c r="N120" s="114"/>
      <c r="O120" s="115"/>
      <c r="P120" s="114"/>
      <c r="Q120" s="115"/>
      <c r="R120" s="52">
        <f>'EC000'!R120+'GT000'!R120+'GT001'!R120+'GT002'!R120+KZN000!R120+WC000!R120</f>
        <v>0</v>
      </c>
      <c r="S120" s="52">
        <f>'EC000'!S120+'GT000'!S120+'GT001'!S120+'GT002'!S120+KZN000!S120+WC000!S120</f>
        <v>0</v>
      </c>
      <c r="T120" s="55" t="str">
        <f t="shared" si="31"/>
        <v> </v>
      </c>
      <c r="U120" s="47" t="str">
        <f t="shared" si="32"/>
        <v> </v>
      </c>
      <c r="V120" s="46"/>
      <c r="W120" s="46">
        <f>'EC000'!W120+'GT000'!W120+'GT001'!W120+'GT002'!W120+KZN000!W120+WC000!W120</f>
        <v>0</v>
      </c>
      <c r="X120" s="68" t="str">
        <f t="shared" si="33"/>
        <v>-</v>
      </c>
      <c r="Y120" s="68" t="str">
        <f t="shared" si="34"/>
        <v>-</v>
      </c>
      <c r="Z120" s="204"/>
      <c r="IU120" s="49" t="str">
        <f t="shared" si="35"/>
        <v> </v>
      </c>
      <c r="IV120" s="49" t="str">
        <f t="shared" si="36"/>
        <v> </v>
      </c>
    </row>
    <row r="121" spans="1:256" ht="12.75" customHeight="1" hidden="1">
      <c r="A121" s="13"/>
      <c r="B121" s="50"/>
      <c r="C121" s="117"/>
      <c r="D121" s="109">
        <f>'EC000'!D121+'GT000'!D121+'GT001'!D121+'GT002'!D121+KZN000!D121+WC000!D121</f>
        <v>0</v>
      </c>
      <c r="E121" s="114"/>
      <c r="F121" s="114"/>
      <c r="G121" s="52">
        <f t="shared" si="29"/>
        <v>0</v>
      </c>
      <c r="H121" s="114"/>
      <c r="I121" s="114"/>
      <c r="J121" s="114"/>
      <c r="K121" s="114"/>
      <c r="L121" s="114"/>
      <c r="M121" s="52">
        <f>'EC000'!M121+'GT000'!M121+'GT001'!M121+'GT002'!M121+KZN000!M121+WC000!M121</f>
        <v>0</v>
      </c>
      <c r="N121" s="114"/>
      <c r="O121" s="115"/>
      <c r="P121" s="114"/>
      <c r="Q121" s="115"/>
      <c r="R121" s="52">
        <f>'EC000'!R121+'GT000'!R121+'GT001'!R121+'GT002'!R121+KZN000!R121+WC000!R121</f>
        <v>0</v>
      </c>
      <c r="S121" s="52">
        <f>'EC000'!S121+'GT000'!S121+'GT001'!S121+'GT002'!S121+KZN000!S121+WC000!S121</f>
        <v>0</v>
      </c>
      <c r="T121" s="55" t="str">
        <f t="shared" si="31"/>
        <v> </v>
      </c>
      <c r="U121" s="47" t="str">
        <f t="shared" si="32"/>
        <v> </v>
      </c>
      <c r="V121" s="46"/>
      <c r="W121" s="46">
        <f>'EC000'!W121+'GT000'!W121+'GT001'!W121+'GT002'!W121+KZN000!W121+WC000!W121</f>
        <v>0</v>
      </c>
      <c r="X121" s="68" t="str">
        <f t="shared" si="33"/>
        <v>-</v>
      </c>
      <c r="Y121" s="68" t="str">
        <f t="shared" si="34"/>
        <v>-</v>
      </c>
      <c r="Z121" s="204"/>
      <c r="IU121" s="49" t="str">
        <f t="shared" si="35"/>
        <v> </v>
      </c>
      <c r="IV121" s="49" t="str">
        <f t="shared" si="36"/>
        <v> </v>
      </c>
    </row>
    <row r="122" spans="1:256" ht="12.75" customHeight="1" hidden="1">
      <c r="A122" s="13"/>
      <c r="B122" s="50"/>
      <c r="C122" s="117"/>
      <c r="D122" s="109">
        <f>'EC000'!D122+'GT000'!D122+'GT001'!D122+'GT002'!D122+KZN000!D122+WC000!D122</f>
        <v>0</v>
      </c>
      <c r="E122" s="114"/>
      <c r="F122" s="114"/>
      <c r="G122" s="52">
        <f t="shared" si="29"/>
        <v>0</v>
      </c>
      <c r="H122" s="114"/>
      <c r="I122" s="114"/>
      <c r="J122" s="114"/>
      <c r="K122" s="114"/>
      <c r="L122" s="114"/>
      <c r="M122" s="52">
        <f>'EC000'!M122+'GT000'!M122+'GT001'!M122+'GT002'!M122+KZN000!M122+WC000!M122</f>
        <v>0</v>
      </c>
      <c r="N122" s="114"/>
      <c r="O122" s="115"/>
      <c r="P122" s="114"/>
      <c r="Q122" s="115"/>
      <c r="R122" s="52">
        <f>'EC000'!R122+'GT000'!R122+'GT001'!R122+'GT002'!R122+KZN000!R122+WC000!R122</f>
        <v>0</v>
      </c>
      <c r="S122" s="52">
        <f>'EC000'!S122+'GT000'!S122+'GT001'!S122+'GT002'!S122+KZN000!S122+WC000!S122</f>
        <v>0</v>
      </c>
      <c r="T122" s="55" t="str">
        <f t="shared" si="31"/>
        <v> </v>
      </c>
      <c r="U122" s="47" t="str">
        <f t="shared" si="32"/>
        <v> </v>
      </c>
      <c r="V122" s="46"/>
      <c r="W122" s="46">
        <f>'EC000'!W122+'GT000'!W122+'GT001'!W122+'GT002'!W122+KZN000!W122+WC000!W122</f>
        <v>0</v>
      </c>
      <c r="X122" s="68" t="str">
        <f t="shared" si="33"/>
        <v>-</v>
      </c>
      <c r="Y122" s="68" t="str">
        <f t="shared" si="34"/>
        <v>-</v>
      </c>
      <c r="Z122" s="204"/>
      <c r="IU122" s="49" t="str">
        <f t="shared" si="35"/>
        <v> </v>
      </c>
      <c r="IV122" s="49" t="str">
        <f t="shared" si="36"/>
        <v> </v>
      </c>
    </row>
    <row r="123" spans="1:256" ht="12.75" customHeight="1" hidden="1">
      <c r="A123" s="13"/>
      <c r="B123" s="50"/>
      <c r="C123" s="117"/>
      <c r="D123" s="109">
        <f>'EC000'!D123+'GT000'!D123+'GT001'!D123+'GT002'!D123+KZN000!D123+WC000!D123</f>
        <v>0</v>
      </c>
      <c r="E123" s="114"/>
      <c r="F123" s="114"/>
      <c r="G123" s="52">
        <f t="shared" si="29"/>
        <v>0</v>
      </c>
      <c r="H123" s="114"/>
      <c r="I123" s="114"/>
      <c r="J123" s="114"/>
      <c r="K123" s="114"/>
      <c r="L123" s="114"/>
      <c r="M123" s="52">
        <f>'EC000'!M123+'GT000'!M123+'GT001'!M123+'GT002'!M123+KZN000!M123+WC000!M123</f>
        <v>0</v>
      </c>
      <c r="N123" s="114"/>
      <c r="O123" s="115"/>
      <c r="P123" s="114"/>
      <c r="Q123" s="115"/>
      <c r="R123" s="52">
        <f>'EC000'!R123+'GT000'!R123+'GT001'!R123+'GT002'!R123+KZN000!R123+WC000!R123</f>
        <v>0</v>
      </c>
      <c r="S123" s="52">
        <f>'EC000'!S123+'GT000'!S123+'GT001'!S123+'GT002'!S123+KZN000!S123+WC000!S123</f>
        <v>0</v>
      </c>
      <c r="T123" s="55" t="str">
        <f t="shared" si="31"/>
        <v> </v>
      </c>
      <c r="U123" s="47" t="str">
        <f t="shared" si="32"/>
        <v> </v>
      </c>
      <c r="V123" s="46"/>
      <c r="W123" s="46">
        <f>'EC000'!W123+'GT000'!W123+'GT001'!W123+'GT002'!W123+KZN000!W123+WC000!W123</f>
        <v>0</v>
      </c>
      <c r="X123" s="68" t="str">
        <f t="shared" si="33"/>
        <v>-</v>
      </c>
      <c r="Y123" s="68" t="str">
        <f t="shared" si="34"/>
        <v>-</v>
      </c>
      <c r="Z123" s="204"/>
      <c r="IU123" s="49" t="str">
        <f t="shared" si="35"/>
        <v> </v>
      </c>
      <c r="IV123" s="49" t="str">
        <f t="shared" si="36"/>
        <v> </v>
      </c>
    </row>
    <row r="124" spans="1:256" ht="12.75" customHeight="1" hidden="1">
      <c r="A124" s="13"/>
      <c r="B124" s="50"/>
      <c r="C124" s="121"/>
      <c r="D124" s="109">
        <f>'EC000'!D124+'GT000'!D124+'GT001'!D124+'GT002'!D124+KZN000!D124+WC000!D124</f>
        <v>0</v>
      </c>
      <c r="E124" s="122"/>
      <c r="F124" s="122"/>
      <c r="G124" s="52"/>
      <c r="H124" s="122"/>
      <c r="I124" s="122"/>
      <c r="J124" s="122"/>
      <c r="K124" s="122"/>
      <c r="L124" s="122"/>
      <c r="M124" s="52">
        <f>'EC000'!M124+'GT000'!M124+'GT001'!M124+'GT002'!M124+KZN000!M124+WC000!M124</f>
        <v>0</v>
      </c>
      <c r="N124" s="122"/>
      <c r="O124" s="123"/>
      <c r="P124" s="122"/>
      <c r="Q124" s="123"/>
      <c r="R124" s="52">
        <f>'EC000'!R124+'GT000'!R124+'GT001'!R124+'GT002'!R124+KZN000!R124+WC000!R124</f>
        <v>0</v>
      </c>
      <c r="S124" s="52">
        <f>'EC000'!S124+'GT000'!S124+'GT001'!S124+'GT002'!S124+KZN000!S124+WC000!S124</f>
        <v>0</v>
      </c>
      <c r="T124" s="55" t="str">
        <f t="shared" si="31"/>
        <v> </v>
      </c>
      <c r="U124" s="47" t="str">
        <f t="shared" si="32"/>
        <v> </v>
      </c>
      <c r="V124" s="46"/>
      <c r="W124" s="46">
        <f>'EC000'!W124+'GT000'!W124+'GT001'!W124+'GT002'!W124+KZN000!W124+WC000!W124</f>
        <v>0</v>
      </c>
      <c r="X124" s="68" t="str">
        <f t="shared" si="33"/>
        <v>-</v>
      </c>
      <c r="Y124" s="68" t="str">
        <f t="shared" si="34"/>
        <v>-</v>
      </c>
      <c r="Z124" s="204"/>
      <c r="IU124" s="49" t="str">
        <f t="shared" si="35"/>
        <v> </v>
      </c>
      <c r="IV124" s="49" t="str">
        <f t="shared" si="36"/>
        <v> </v>
      </c>
    </row>
    <row r="125" spans="1:256" ht="22.5" customHeight="1" hidden="1">
      <c r="A125" s="13"/>
      <c r="B125" s="50"/>
      <c r="C125" s="124" t="s">
        <v>98</v>
      </c>
      <c r="D125" s="109">
        <f>'EC000'!D125+'GT000'!D125+'GT001'!D125+'GT002'!D125+KZN000!D125+WC000!D125</f>
        <v>0</v>
      </c>
      <c r="E125" s="66">
        <f aca="true" t="shared" si="37" ref="E125:O125">SUM(E126:E140)</f>
        <v>0</v>
      </c>
      <c r="F125" s="66">
        <f t="shared" si="37"/>
        <v>0</v>
      </c>
      <c r="G125" s="66">
        <f t="shared" si="37"/>
        <v>0</v>
      </c>
      <c r="H125" s="66">
        <f t="shared" si="37"/>
        <v>0</v>
      </c>
      <c r="I125" s="66">
        <f t="shared" si="37"/>
        <v>0</v>
      </c>
      <c r="J125" s="66">
        <f t="shared" si="37"/>
        <v>0</v>
      </c>
      <c r="K125" s="66">
        <f t="shared" si="37"/>
        <v>0</v>
      </c>
      <c r="L125" s="66">
        <f t="shared" si="37"/>
        <v>0</v>
      </c>
      <c r="M125" s="52">
        <f>'EC000'!M125+'GT000'!M125+'GT001'!M125+'GT002'!M125+KZN000!M125+WC000!M125</f>
        <v>0</v>
      </c>
      <c r="N125" s="66">
        <f t="shared" si="37"/>
        <v>0</v>
      </c>
      <c r="O125" s="67">
        <f t="shared" si="37"/>
        <v>0</v>
      </c>
      <c r="P125" s="66"/>
      <c r="Q125" s="67"/>
      <c r="R125" s="52">
        <f>'EC000'!R125+'GT000'!R125+'GT001'!R125+'GT002'!R125+KZN000!R125+WC000!R125</f>
        <v>0</v>
      </c>
      <c r="S125" s="52">
        <f>'EC000'!S125+'GT000'!S125+'GT001'!S125+'GT002'!S125+KZN000!S125+WC000!S125</f>
        <v>0</v>
      </c>
      <c r="T125" s="55" t="str">
        <f t="shared" si="31"/>
        <v> </v>
      </c>
      <c r="U125" s="47" t="str">
        <f t="shared" si="32"/>
        <v> </v>
      </c>
      <c r="V125" s="66"/>
      <c r="W125" s="46">
        <f>'EC000'!W125+'GT000'!W125+'GT001'!W125+'GT002'!W125+KZN000!W125+WC000!W125</f>
        <v>0</v>
      </c>
      <c r="X125" s="68" t="str">
        <f t="shared" si="33"/>
        <v>-</v>
      </c>
      <c r="Y125" s="68" t="str">
        <f t="shared" si="34"/>
        <v>-</v>
      </c>
      <c r="Z125" s="204"/>
      <c r="IU125" s="49" t="str">
        <f t="shared" si="35"/>
        <v> </v>
      </c>
      <c r="IV125" s="49" t="str">
        <f t="shared" si="36"/>
        <v> </v>
      </c>
    </row>
    <row r="126" spans="1:256" ht="12.75" customHeight="1" hidden="1">
      <c r="A126" s="13"/>
      <c r="B126" s="50">
        <v>1</v>
      </c>
      <c r="C126" s="117"/>
      <c r="D126" s="109">
        <f>'EC000'!D126+'GT000'!D126+'GT001'!D126+'GT002'!D126+KZN000!D126+WC000!D126</f>
        <v>0</v>
      </c>
      <c r="E126" s="114"/>
      <c r="F126" s="114"/>
      <c r="G126" s="52">
        <f aca="true" t="shared" si="38" ref="G126:G140">SUM(D126:F126)</f>
        <v>0</v>
      </c>
      <c r="H126" s="114"/>
      <c r="I126" s="114"/>
      <c r="J126" s="114"/>
      <c r="K126" s="114"/>
      <c r="L126" s="114"/>
      <c r="M126" s="52">
        <f>'EC000'!M126+'GT000'!M126+'GT001'!M126+'GT002'!M126+KZN000!M126+WC000!M126</f>
        <v>0</v>
      </c>
      <c r="N126" s="114"/>
      <c r="O126" s="115"/>
      <c r="P126" s="114"/>
      <c r="Q126" s="115"/>
      <c r="R126" s="52">
        <f>'EC000'!R126+'GT000'!R126+'GT001'!R126+'GT002'!R126+KZN000!R126+WC000!R126</f>
        <v>0</v>
      </c>
      <c r="S126" s="52">
        <f>'EC000'!S126+'GT000'!S126+'GT001'!S126+'GT002'!S126+KZN000!S126+WC000!S126</f>
        <v>0</v>
      </c>
      <c r="T126" s="55" t="str">
        <f t="shared" si="31"/>
        <v> </v>
      </c>
      <c r="U126" s="47" t="str">
        <f t="shared" si="32"/>
        <v> </v>
      </c>
      <c r="V126" s="114"/>
      <c r="W126" s="46">
        <f>'EC000'!W126+'GT000'!W126+'GT001'!W126+'GT002'!W126+KZN000!W126+WC000!W126</f>
        <v>0</v>
      </c>
      <c r="X126" s="68" t="str">
        <f t="shared" si="33"/>
        <v>-</v>
      </c>
      <c r="Y126" s="68" t="str">
        <f t="shared" si="34"/>
        <v>-</v>
      </c>
      <c r="Z126" s="204"/>
      <c r="IU126" s="49" t="str">
        <f t="shared" si="35"/>
        <v> </v>
      </c>
      <c r="IV126" s="49" t="str">
        <f t="shared" si="36"/>
        <v> </v>
      </c>
    </row>
    <row r="127" spans="1:256" ht="12.75" customHeight="1" hidden="1">
      <c r="A127" s="13"/>
      <c r="B127" s="50">
        <f aca="true" t="shared" si="39" ref="B127:B140">B126+1</f>
        <v>2</v>
      </c>
      <c r="C127" s="117"/>
      <c r="D127" s="109">
        <f>'EC000'!D127+'GT000'!D127+'GT001'!D127+'GT002'!D127+KZN000!D127+WC000!D127</f>
        <v>0</v>
      </c>
      <c r="E127" s="114"/>
      <c r="F127" s="114"/>
      <c r="G127" s="52">
        <f t="shared" si="38"/>
        <v>0</v>
      </c>
      <c r="H127" s="114"/>
      <c r="I127" s="114"/>
      <c r="J127" s="114"/>
      <c r="K127" s="114"/>
      <c r="L127" s="114"/>
      <c r="M127" s="52">
        <f>'EC000'!M127+'GT000'!M127+'GT001'!M127+'GT002'!M127+KZN000!M127+WC000!M127</f>
        <v>0</v>
      </c>
      <c r="N127" s="114"/>
      <c r="O127" s="115"/>
      <c r="P127" s="114"/>
      <c r="Q127" s="115"/>
      <c r="R127" s="52">
        <f>'EC000'!R127+'GT000'!R127+'GT001'!R127+'GT002'!R127+KZN000!R127+WC000!R127</f>
        <v>0</v>
      </c>
      <c r="S127" s="52">
        <f>'EC000'!S127+'GT000'!S127+'GT001'!S127+'GT002'!S127+KZN000!S127+WC000!S127</f>
        <v>0</v>
      </c>
      <c r="T127" s="55" t="str">
        <f t="shared" si="31"/>
        <v> </v>
      </c>
      <c r="U127" s="47" t="str">
        <f t="shared" si="32"/>
        <v> </v>
      </c>
      <c r="V127" s="114"/>
      <c r="W127" s="46">
        <f>'EC000'!W127+'GT000'!W127+'GT001'!W127+'GT002'!W127+KZN000!W127+WC000!W127</f>
        <v>0</v>
      </c>
      <c r="X127" s="68" t="str">
        <f t="shared" si="33"/>
        <v>-</v>
      </c>
      <c r="Y127" s="68" t="str">
        <f t="shared" si="34"/>
        <v>-</v>
      </c>
      <c r="Z127" s="204"/>
      <c r="IU127" s="49" t="str">
        <f t="shared" si="35"/>
        <v> </v>
      </c>
      <c r="IV127" s="49" t="str">
        <f t="shared" si="36"/>
        <v> </v>
      </c>
    </row>
    <row r="128" spans="1:256" ht="12.75" customHeight="1" hidden="1">
      <c r="A128" s="13"/>
      <c r="B128" s="50">
        <f t="shared" si="39"/>
        <v>3</v>
      </c>
      <c r="C128" s="117"/>
      <c r="D128" s="109">
        <f>'EC000'!D128+'GT000'!D128+'GT001'!D128+'GT002'!D128+KZN000!D128+WC000!D128</f>
        <v>0</v>
      </c>
      <c r="E128" s="114"/>
      <c r="F128" s="114"/>
      <c r="G128" s="52">
        <f t="shared" si="38"/>
        <v>0</v>
      </c>
      <c r="H128" s="114"/>
      <c r="I128" s="114"/>
      <c r="J128" s="114"/>
      <c r="K128" s="114"/>
      <c r="L128" s="114"/>
      <c r="M128" s="52">
        <f>'EC000'!M128+'GT000'!M128+'GT001'!M128+'GT002'!M128+KZN000!M128+WC000!M128</f>
        <v>0</v>
      </c>
      <c r="N128" s="114"/>
      <c r="O128" s="115"/>
      <c r="P128" s="114"/>
      <c r="Q128" s="115"/>
      <c r="R128" s="52">
        <f>'EC000'!R128+'GT000'!R128+'GT001'!R128+'GT002'!R128+KZN000!R128+WC000!R128</f>
        <v>0</v>
      </c>
      <c r="S128" s="52">
        <f>'EC000'!S128+'GT000'!S128+'GT001'!S128+'GT002'!S128+KZN000!S128+WC000!S128</f>
        <v>0</v>
      </c>
      <c r="T128" s="55" t="str">
        <f t="shared" si="31"/>
        <v> </v>
      </c>
      <c r="U128" s="47" t="str">
        <f t="shared" si="32"/>
        <v> </v>
      </c>
      <c r="V128" s="114"/>
      <c r="W128" s="46">
        <f>'EC000'!W128+'GT000'!W128+'GT001'!W128+'GT002'!W128+KZN000!W128+WC000!W128</f>
        <v>0</v>
      </c>
      <c r="X128" s="68" t="str">
        <f t="shared" si="33"/>
        <v>-</v>
      </c>
      <c r="Y128" s="68" t="str">
        <f t="shared" si="34"/>
        <v>-</v>
      </c>
      <c r="Z128" s="204"/>
      <c r="IU128" s="49" t="str">
        <f t="shared" si="35"/>
        <v> </v>
      </c>
      <c r="IV128" s="49" t="str">
        <f t="shared" si="36"/>
        <v> </v>
      </c>
    </row>
    <row r="129" spans="1:256" ht="12.75" customHeight="1" hidden="1">
      <c r="A129" s="13"/>
      <c r="B129" s="50">
        <f t="shared" si="39"/>
        <v>4</v>
      </c>
      <c r="C129" s="117"/>
      <c r="D129" s="109">
        <f>'EC000'!D129+'GT000'!D129+'GT001'!D129+'GT002'!D129+KZN000!D129+WC000!D129</f>
        <v>0</v>
      </c>
      <c r="E129" s="114"/>
      <c r="F129" s="114"/>
      <c r="G129" s="52">
        <f t="shared" si="38"/>
        <v>0</v>
      </c>
      <c r="H129" s="114"/>
      <c r="I129" s="114"/>
      <c r="J129" s="114"/>
      <c r="K129" s="114"/>
      <c r="L129" s="114"/>
      <c r="M129" s="52">
        <f>'EC000'!M129+'GT000'!M129+'GT001'!M129+'GT002'!M129+KZN000!M129+WC000!M129</f>
        <v>0</v>
      </c>
      <c r="N129" s="114"/>
      <c r="O129" s="115"/>
      <c r="P129" s="114"/>
      <c r="Q129" s="115"/>
      <c r="R129" s="52">
        <f>'EC000'!R129+'GT000'!R129+'GT001'!R129+'GT002'!R129+KZN000!R129+WC000!R129</f>
        <v>0</v>
      </c>
      <c r="S129" s="52">
        <f>'EC000'!S129+'GT000'!S129+'GT001'!S129+'GT002'!S129+KZN000!S129+WC000!S129</f>
        <v>0</v>
      </c>
      <c r="T129" s="55" t="str">
        <f t="shared" si="31"/>
        <v> </v>
      </c>
      <c r="U129" s="47" t="str">
        <f t="shared" si="32"/>
        <v> </v>
      </c>
      <c r="V129" s="114"/>
      <c r="W129" s="46">
        <f>'EC000'!W129+'GT000'!W129+'GT001'!W129+'GT002'!W129+KZN000!W129+WC000!W129</f>
        <v>0</v>
      </c>
      <c r="X129" s="68" t="str">
        <f t="shared" si="33"/>
        <v>-</v>
      </c>
      <c r="Y129" s="68" t="str">
        <f t="shared" si="34"/>
        <v>-</v>
      </c>
      <c r="Z129" s="204"/>
      <c r="IU129" s="49" t="str">
        <f t="shared" si="35"/>
        <v> </v>
      </c>
      <c r="IV129" s="49" t="str">
        <f t="shared" si="36"/>
        <v> </v>
      </c>
    </row>
    <row r="130" spans="1:256" ht="12.75" customHeight="1" hidden="1">
      <c r="A130" s="13"/>
      <c r="B130" s="50">
        <f t="shared" si="39"/>
        <v>5</v>
      </c>
      <c r="C130" s="117"/>
      <c r="D130" s="109">
        <f>'EC000'!D130+'GT000'!D130+'GT001'!D130+'GT002'!D130+KZN000!D130+WC000!D130</f>
        <v>0</v>
      </c>
      <c r="E130" s="114"/>
      <c r="F130" s="114"/>
      <c r="G130" s="52">
        <f t="shared" si="38"/>
        <v>0</v>
      </c>
      <c r="H130" s="114"/>
      <c r="I130" s="114"/>
      <c r="J130" s="114"/>
      <c r="K130" s="114"/>
      <c r="L130" s="114"/>
      <c r="M130" s="52">
        <f>'EC000'!M130+'GT000'!M130+'GT001'!M130+'GT002'!M130+KZN000!M130+WC000!M130</f>
        <v>0</v>
      </c>
      <c r="N130" s="114"/>
      <c r="O130" s="115"/>
      <c r="P130" s="114"/>
      <c r="Q130" s="115"/>
      <c r="R130" s="52">
        <f>'EC000'!R130+'GT000'!R130+'GT001'!R130+'GT002'!R130+KZN000!R130+WC000!R130</f>
        <v>0</v>
      </c>
      <c r="S130" s="52">
        <f>'EC000'!S130+'GT000'!S130+'GT001'!S130+'GT002'!S130+KZN000!S130+WC000!S130</f>
        <v>0</v>
      </c>
      <c r="T130" s="55" t="str">
        <f t="shared" si="31"/>
        <v> </v>
      </c>
      <c r="U130" s="47" t="str">
        <f t="shared" si="32"/>
        <v> </v>
      </c>
      <c r="V130" s="114"/>
      <c r="W130" s="46">
        <f>'EC000'!W130+'GT000'!W130+'GT001'!W130+'GT002'!W130+KZN000!W130+WC000!W130</f>
        <v>0</v>
      </c>
      <c r="X130" s="68" t="str">
        <f t="shared" si="33"/>
        <v>-</v>
      </c>
      <c r="Y130" s="68" t="str">
        <f t="shared" si="34"/>
        <v>-</v>
      </c>
      <c r="Z130" s="204"/>
      <c r="IU130" s="49" t="str">
        <f t="shared" si="35"/>
        <v> </v>
      </c>
      <c r="IV130" s="49" t="str">
        <f t="shared" si="36"/>
        <v> </v>
      </c>
    </row>
    <row r="131" spans="1:256" ht="12.75" customHeight="1" hidden="1">
      <c r="A131" s="13"/>
      <c r="B131" s="50">
        <f t="shared" si="39"/>
        <v>6</v>
      </c>
      <c r="C131" s="117"/>
      <c r="D131" s="109">
        <f>'EC000'!D131+'GT000'!D131+'GT001'!D131+'GT002'!D131+KZN000!D131+WC000!D131</f>
        <v>0</v>
      </c>
      <c r="E131" s="114"/>
      <c r="F131" s="114"/>
      <c r="G131" s="52">
        <f t="shared" si="38"/>
        <v>0</v>
      </c>
      <c r="H131" s="114"/>
      <c r="I131" s="114"/>
      <c r="J131" s="114"/>
      <c r="K131" s="114"/>
      <c r="L131" s="114"/>
      <c r="M131" s="52">
        <f>'EC000'!M131+'GT000'!M131+'GT001'!M131+'GT002'!M131+KZN000!M131+WC000!M131</f>
        <v>0</v>
      </c>
      <c r="N131" s="114"/>
      <c r="O131" s="115"/>
      <c r="P131" s="114"/>
      <c r="Q131" s="115"/>
      <c r="R131" s="52">
        <f>'EC000'!R131+'GT000'!R131+'GT001'!R131+'GT002'!R131+KZN000!R131+WC000!R131</f>
        <v>0</v>
      </c>
      <c r="S131" s="52">
        <f>'EC000'!S131+'GT000'!S131+'GT001'!S131+'GT002'!S131+KZN000!S131+WC000!S131</f>
        <v>0</v>
      </c>
      <c r="T131" s="55" t="str">
        <f t="shared" si="31"/>
        <v> </v>
      </c>
      <c r="U131" s="47" t="str">
        <f t="shared" si="32"/>
        <v> </v>
      </c>
      <c r="V131" s="114"/>
      <c r="W131" s="46">
        <f>'EC000'!W131+'GT000'!W131+'GT001'!W131+'GT002'!W131+KZN000!W131+WC000!W131</f>
        <v>0</v>
      </c>
      <c r="X131" s="68" t="str">
        <f t="shared" si="33"/>
        <v>-</v>
      </c>
      <c r="Y131" s="68" t="str">
        <f t="shared" si="34"/>
        <v>-</v>
      </c>
      <c r="Z131" s="204"/>
      <c r="IU131" s="49" t="str">
        <f t="shared" si="35"/>
        <v> </v>
      </c>
      <c r="IV131" s="49" t="str">
        <f t="shared" si="36"/>
        <v> </v>
      </c>
    </row>
    <row r="132" spans="1:256" ht="12.75" customHeight="1" hidden="1">
      <c r="A132" s="13"/>
      <c r="B132" s="50">
        <f t="shared" si="39"/>
        <v>7</v>
      </c>
      <c r="C132" s="117"/>
      <c r="D132" s="109">
        <f>'EC000'!D132+'GT000'!D132+'GT001'!D132+'GT002'!D132+KZN000!D132+WC000!D132</f>
        <v>0</v>
      </c>
      <c r="E132" s="114"/>
      <c r="F132" s="114"/>
      <c r="G132" s="52">
        <f t="shared" si="38"/>
        <v>0</v>
      </c>
      <c r="H132" s="114"/>
      <c r="I132" s="114"/>
      <c r="J132" s="114"/>
      <c r="K132" s="114"/>
      <c r="L132" s="114"/>
      <c r="M132" s="52">
        <f>'EC000'!M132+'GT000'!M132+'GT001'!M132+'GT002'!M132+KZN000!M132+WC000!M132</f>
        <v>0</v>
      </c>
      <c r="N132" s="114"/>
      <c r="O132" s="115"/>
      <c r="P132" s="114"/>
      <c r="Q132" s="115"/>
      <c r="R132" s="52">
        <f>'EC000'!R132+'GT000'!R132+'GT001'!R132+'GT002'!R132+KZN000!R132+WC000!R132</f>
        <v>0</v>
      </c>
      <c r="S132" s="52">
        <f>'EC000'!S132+'GT000'!S132+'GT001'!S132+'GT002'!S132+KZN000!S132+WC000!S132</f>
        <v>0</v>
      </c>
      <c r="T132" s="55" t="str">
        <f t="shared" si="31"/>
        <v> </v>
      </c>
      <c r="U132" s="47" t="str">
        <f t="shared" si="32"/>
        <v> </v>
      </c>
      <c r="V132" s="114"/>
      <c r="W132" s="46">
        <f>'EC000'!W132+'GT000'!W132+'GT001'!W132+'GT002'!W132+KZN000!W132+WC000!W132</f>
        <v>0</v>
      </c>
      <c r="X132" s="68" t="str">
        <f t="shared" si="33"/>
        <v>-</v>
      </c>
      <c r="Y132" s="68" t="str">
        <f t="shared" si="34"/>
        <v>-</v>
      </c>
      <c r="Z132" s="204"/>
      <c r="IU132" s="49" t="str">
        <f t="shared" si="35"/>
        <v> </v>
      </c>
      <c r="IV132" s="49" t="str">
        <f t="shared" si="36"/>
        <v> </v>
      </c>
    </row>
    <row r="133" spans="1:256" ht="12.75" customHeight="1" hidden="1">
      <c r="A133" s="13"/>
      <c r="B133" s="50">
        <f t="shared" si="39"/>
        <v>8</v>
      </c>
      <c r="C133" s="117"/>
      <c r="D133" s="109">
        <f>'EC000'!D133+'GT000'!D133+'GT001'!D133+'GT002'!D133+KZN000!D133+WC000!D133</f>
        <v>0</v>
      </c>
      <c r="E133" s="114"/>
      <c r="F133" s="114"/>
      <c r="G133" s="52">
        <f t="shared" si="38"/>
        <v>0</v>
      </c>
      <c r="H133" s="114"/>
      <c r="I133" s="114"/>
      <c r="J133" s="114"/>
      <c r="K133" s="114"/>
      <c r="L133" s="114"/>
      <c r="M133" s="52">
        <f>'EC000'!M133+'GT000'!M133+'GT001'!M133+'GT002'!M133+KZN000!M133+WC000!M133</f>
        <v>0</v>
      </c>
      <c r="N133" s="114"/>
      <c r="O133" s="115"/>
      <c r="P133" s="114"/>
      <c r="Q133" s="115"/>
      <c r="R133" s="52">
        <f>'EC000'!R133+'GT000'!R133+'GT001'!R133+'GT002'!R133+KZN000!R133+WC000!R133</f>
        <v>0</v>
      </c>
      <c r="S133" s="52">
        <f>'EC000'!S133+'GT000'!S133+'GT001'!S133+'GT002'!S133+KZN000!S133+WC000!S133</f>
        <v>0</v>
      </c>
      <c r="T133" s="55" t="str">
        <f t="shared" si="31"/>
        <v> </v>
      </c>
      <c r="U133" s="47" t="str">
        <f t="shared" si="32"/>
        <v> </v>
      </c>
      <c r="V133" s="114"/>
      <c r="W133" s="46">
        <f>'EC000'!W133+'GT000'!W133+'GT001'!W133+'GT002'!W133+KZN000!W133+WC000!W133</f>
        <v>0</v>
      </c>
      <c r="X133" s="68" t="str">
        <f t="shared" si="33"/>
        <v>-</v>
      </c>
      <c r="Y133" s="68" t="str">
        <f t="shared" si="34"/>
        <v>-</v>
      </c>
      <c r="Z133" s="204"/>
      <c r="IU133" s="49" t="str">
        <f t="shared" si="35"/>
        <v> </v>
      </c>
      <c r="IV133" s="49" t="str">
        <f t="shared" si="36"/>
        <v> </v>
      </c>
    </row>
    <row r="134" spans="1:256" ht="12.75" customHeight="1" hidden="1">
      <c r="A134" s="13"/>
      <c r="B134" s="50">
        <f t="shared" si="39"/>
        <v>9</v>
      </c>
      <c r="C134" s="117"/>
      <c r="D134" s="109">
        <f>'EC000'!D134+'GT000'!D134+'GT001'!D134+'GT002'!D134+KZN000!D134+WC000!D134</f>
        <v>0</v>
      </c>
      <c r="E134" s="114"/>
      <c r="F134" s="114"/>
      <c r="G134" s="52">
        <f t="shared" si="38"/>
        <v>0</v>
      </c>
      <c r="H134" s="114"/>
      <c r="I134" s="114"/>
      <c r="J134" s="114"/>
      <c r="K134" s="114"/>
      <c r="L134" s="114"/>
      <c r="M134" s="52">
        <f>'EC000'!M134+'GT000'!M134+'GT001'!M134+'GT002'!M134+KZN000!M134+WC000!M134</f>
        <v>0</v>
      </c>
      <c r="N134" s="114"/>
      <c r="O134" s="115"/>
      <c r="P134" s="114"/>
      <c r="Q134" s="115"/>
      <c r="R134" s="52">
        <f>'EC000'!R134+'GT000'!R134+'GT001'!R134+'GT002'!R134+KZN000!R134+WC000!R134</f>
        <v>0</v>
      </c>
      <c r="S134" s="52">
        <f>'EC000'!S134+'GT000'!S134+'GT001'!S134+'GT002'!S134+KZN000!S134+WC000!S134</f>
        <v>0</v>
      </c>
      <c r="T134" s="55" t="str">
        <f t="shared" si="31"/>
        <v> </v>
      </c>
      <c r="U134" s="47" t="str">
        <f t="shared" si="32"/>
        <v> </v>
      </c>
      <c r="V134" s="114"/>
      <c r="W134" s="46">
        <f>'EC000'!W134+'GT000'!W134+'GT001'!W134+'GT002'!W134+KZN000!W134+WC000!W134</f>
        <v>0</v>
      </c>
      <c r="X134" s="68" t="str">
        <f t="shared" si="33"/>
        <v>-</v>
      </c>
      <c r="Y134" s="68" t="str">
        <f t="shared" si="34"/>
        <v>-</v>
      </c>
      <c r="Z134" s="204"/>
      <c r="IU134" s="49" t="str">
        <f t="shared" si="35"/>
        <v> </v>
      </c>
      <c r="IV134" s="49" t="str">
        <f t="shared" si="36"/>
        <v> </v>
      </c>
    </row>
    <row r="135" spans="1:256" ht="12.75" customHeight="1" hidden="1">
      <c r="A135" s="13"/>
      <c r="B135" s="50">
        <f t="shared" si="39"/>
        <v>10</v>
      </c>
      <c r="C135" s="117"/>
      <c r="D135" s="109">
        <f>'EC000'!D135+'GT000'!D135+'GT001'!D135+'GT002'!D135+KZN000!D135+WC000!D135</f>
        <v>0</v>
      </c>
      <c r="E135" s="114"/>
      <c r="F135" s="114"/>
      <c r="G135" s="52">
        <f t="shared" si="38"/>
        <v>0</v>
      </c>
      <c r="H135" s="114"/>
      <c r="I135" s="114"/>
      <c r="J135" s="114"/>
      <c r="K135" s="114"/>
      <c r="L135" s="114"/>
      <c r="M135" s="52">
        <f>'EC000'!M135+'GT000'!M135+'GT001'!M135+'GT002'!M135+KZN000!M135+WC000!M135</f>
        <v>0</v>
      </c>
      <c r="N135" s="114"/>
      <c r="O135" s="115"/>
      <c r="P135" s="114"/>
      <c r="Q135" s="115"/>
      <c r="R135" s="52">
        <f>'EC000'!R135+'GT000'!R135+'GT001'!R135+'GT002'!R135+KZN000!R135+WC000!R135</f>
        <v>0</v>
      </c>
      <c r="S135" s="52">
        <f>'EC000'!S135+'GT000'!S135+'GT001'!S135+'GT002'!S135+KZN000!S135+WC000!S135</f>
        <v>0</v>
      </c>
      <c r="T135" s="55" t="str">
        <f t="shared" si="31"/>
        <v> </v>
      </c>
      <c r="U135" s="47" t="str">
        <f t="shared" si="32"/>
        <v> </v>
      </c>
      <c r="V135" s="114"/>
      <c r="W135" s="46">
        <f>'EC000'!W135+'GT000'!W135+'GT001'!W135+'GT002'!W135+KZN000!W135+WC000!W135</f>
        <v>0</v>
      </c>
      <c r="X135" s="68" t="str">
        <f t="shared" si="33"/>
        <v>-</v>
      </c>
      <c r="Y135" s="68" t="str">
        <f t="shared" si="34"/>
        <v>-</v>
      </c>
      <c r="Z135" s="204"/>
      <c r="IU135" s="49" t="str">
        <f t="shared" si="35"/>
        <v> </v>
      </c>
      <c r="IV135" s="49" t="str">
        <f t="shared" si="36"/>
        <v> </v>
      </c>
    </row>
    <row r="136" spans="1:256" ht="12.75" customHeight="1" hidden="1">
      <c r="A136" s="13"/>
      <c r="B136" s="50">
        <f t="shared" si="39"/>
        <v>11</v>
      </c>
      <c r="C136" s="117"/>
      <c r="D136" s="109">
        <f>'EC000'!D136+'GT000'!D136+'GT001'!D136+'GT002'!D136+KZN000!D136+WC000!D136</f>
        <v>0</v>
      </c>
      <c r="E136" s="114"/>
      <c r="F136" s="114"/>
      <c r="G136" s="52">
        <f t="shared" si="38"/>
        <v>0</v>
      </c>
      <c r="H136" s="114"/>
      <c r="I136" s="114"/>
      <c r="J136" s="114"/>
      <c r="K136" s="114"/>
      <c r="L136" s="114"/>
      <c r="M136" s="52">
        <f>'EC000'!M136+'GT000'!M136+'GT001'!M136+'GT002'!M136+KZN000!M136+WC000!M136</f>
        <v>0</v>
      </c>
      <c r="N136" s="114"/>
      <c r="O136" s="115"/>
      <c r="P136" s="114"/>
      <c r="Q136" s="115"/>
      <c r="R136" s="52">
        <f>'EC000'!R136+'GT000'!R136+'GT001'!R136+'GT002'!R136+KZN000!R136+WC000!R136</f>
        <v>0</v>
      </c>
      <c r="S136" s="52">
        <f>'EC000'!S136+'GT000'!S136+'GT001'!S136+'GT002'!S136+KZN000!S136+WC000!S136</f>
        <v>0</v>
      </c>
      <c r="T136" s="55" t="str">
        <f t="shared" si="31"/>
        <v> </v>
      </c>
      <c r="U136" s="47" t="str">
        <f t="shared" si="32"/>
        <v> </v>
      </c>
      <c r="V136" s="114"/>
      <c r="W136" s="46">
        <f>'EC000'!W136+'GT000'!W136+'GT001'!W136+'GT002'!W136+KZN000!W136+WC000!W136</f>
        <v>0</v>
      </c>
      <c r="X136" s="68" t="str">
        <f t="shared" si="33"/>
        <v>-</v>
      </c>
      <c r="Y136" s="68" t="str">
        <f t="shared" si="34"/>
        <v>-</v>
      </c>
      <c r="Z136" s="204"/>
      <c r="IU136" s="49" t="str">
        <f t="shared" si="35"/>
        <v> </v>
      </c>
      <c r="IV136" s="49" t="str">
        <f t="shared" si="36"/>
        <v> </v>
      </c>
    </row>
    <row r="137" spans="1:256" ht="12.75" customHeight="1" hidden="1">
      <c r="A137" s="13"/>
      <c r="B137" s="50">
        <f t="shared" si="39"/>
        <v>12</v>
      </c>
      <c r="C137" s="117"/>
      <c r="D137" s="109">
        <f>'EC000'!D137+'GT000'!D137+'GT001'!D137+'GT002'!D137+KZN000!D137+WC000!D137</f>
        <v>0</v>
      </c>
      <c r="E137" s="114"/>
      <c r="F137" s="114"/>
      <c r="G137" s="52">
        <f t="shared" si="38"/>
        <v>0</v>
      </c>
      <c r="H137" s="114"/>
      <c r="I137" s="114"/>
      <c r="J137" s="114"/>
      <c r="K137" s="114"/>
      <c r="L137" s="114"/>
      <c r="M137" s="52">
        <f>'EC000'!M137+'GT000'!M137+'GT001'!M137+'GT002'!M137+KZN000!M137+WC000!M137</f>
        <v>0</v>
      </c>
      <c r="N137" s="114"/>
      <c r="O137" s="115"/>
      <c r="P137" s="114"/>
      <c r="Q137" s="115"/>
      <c r="R137" s="52">
        <f>'EC000'!R137+'GT000'!R137+'GT001'!R137+'GT002'!R137+KZN000!R137+WC000!R137</f>
        <v>0</v>
      </c>
      <c r="S137" s="52">
        <f>'EC000'!S137+'GT000'!S137+'GT001'!S137+'GT002'!S137+KZN000!S137+WC000!S137</f>
        <v>0</v>
      </c>
      <c r="T137" s="55" t="str">
        <f t="shared" si="31"/>
        <v> </v>
      </c>
      <c r="U137" s="47" t="str">
        <f t="shared" si="32"/>
        <v> </v>
      </c>
      <c r="V137" s="114"/>
      <c r="W137" s="46">
        <f>'EC000'!W137+'GT000'!W137+'GT001'!W137+'GT002'!W137+KZN000!W137+WC000!W137</f>
        <v>0</v>
      </c>
      <c r="X137" s="68" t="str">
        <f t="shared" si="33"/>
        <v>-</v>
      </c>
      <c r="Y137" s="68" t="str">
        <f t="shared" si="34"/>
        <v>-</v>
      </c>
      <c r="Z137" s="204"/>
      <c r="IU137" s="49" t="str">
        <f t="shared" si="35"/>
        <v> </v>
      </c>
      <c r="IV137" s="49" t="str">
        <f t="shared" si="36"/>
        <v> </v>
      </c>
    </row>
    <row r="138" spans="1:256" ht="12.75" customHeight="1" hidden="1">
      <c r="A138" s="13"/>
      <c r="B138" s="50">
        <f t="shared" si="39"/>
        <v>13</v>
      </c>
      <c r="C138" s="125"/>
      <c r="D138" s="109">
        <f>'EC000'!D138+'GT000'!D138+'GT001'!D138+'GT002'!D138+KZN000!D138+WC000!D138</f>
        <v>0</v>
      </c>
      <c r="E138" s="114"/>
      <c r="F138" s="114"/>
      <c r="G138" s="52">
        <f t="shared" si="38"/>
        <v>0</v>
      </c>
      <c r="H138" s="114"/>
      <c r="I138" s="114"/>
      <c r="J138" s="115"/>
      <c r="K138" s="114"/>
      <c r="L138" s="115"/>
      <c r="M138" s="52">
        <f>'EC000'!M138+'GT000'!M138+'GT001'!M138+'GT002'!M138+KZN000!M138+WC000!M138</f>
        <v>0</v>
      </c>
      <c r="N138" s="115"/>
      <c r="O138" s="115"/>
      <c r="P138" s="115"/>
      <c r="Q138" s="115"/>
      <c r="R138" s="52">
        <f>'EC000'!R138+'GT000'!R138+'GT001'!R138+'GT002'!R138+KZN000!R138+WC000!R138</f>
        <v>0</v>
      </c>
      <c r="S138" s="52">
        <f>'EC000'!S138+'GT000'!S138+'GT001'!S138+'GT002'!S138+KZN000!S138+WC000!S138</f>
        <v>0</v>
      </c>
      <c r="T138" s="55" t="str">
        <f t="shared" si="31"/>
        <v> </v>
      </c>
      <c r="U138" s="47" t="str">
        <f t="shared" si="32"/>
        <v> </v>
      </c>
      <c r="V138" s="115"/>
      <c r="W138" s="46">
        <f>'EC000'!W138+'GT000'!W138+'GT001'!W138+'GT002'!W138+KZN000!W138+WC000!W138</f>
        <v>0</v>
      </c>
      <c r="X138" s="68" t="str">
        <f t="shared" si="33"/>
        <v>-</v>
      </c>
      <c r="Y138" s="68" t="str">
        <f t="shared" si="34"/>
        <v>-</v>
      </c>
      <c r="Z138" s="204"/>
      <c r="IU138" s="49" t="str">
        <f t="shared" si="35"/>
        <v> </v>
      </c>
      <c r="IV138" s="49" t="str">
        <f t="shared" si="36"/>
        <v> </v>
      </c>
    </row>
    <row r="139" spans="1:256" ht="12.75" customHeight="1" hidden="1">
      <c r="A139" s="13"/>
      <c r="B139" s="50">
        <f t="shared" si="39"/>
        <v>14</v>
      </c>
      <c r="C139" s="125"/>
      <c r="D139" s="109">
        <f>'EC000'!D139+'GT000'!D139+'GT001'!D139+'GT002'!D139+KZN000!D139+WC000!D139</f>
        <v>0</v>
      </c>
      <c r="E139" s="114"/>
      <c r="F139" s="114"/>
      <c r="G139" s="52">
        <f t="shared" si="38"/>
        <v>0</v>
      </c>
      <c r="H139" s="114"/>
      <c r="I139" s="114"/>
      <c r="J139" s="115"/>
      <c r="K139" s="114"/>
      <c r="L139" s="115"/>
      <c r="M139" s="52">
        <f>'EC000'!M139+'GT000'!M139+'GT001'!M139+'GT002'!M139+KZN000!M139+WC000!M139</f>
        <v>0</v>
      </c>
      <c r="N139" s="115"/>
      <c r="O139" s="115"/>
      <c r="P139" s="115"/>
      <c r="Q139" s="115"/>
      <c r="R139" s="52">
        <f>'EC000'!R139+'GT000'!R139+'GT001'!R139+'GT002'!R139+KZN000!R139+WC000!R139</f>
        <v>0</v>
      </c>
      <c r="S139" s="52">
        <f>'EC000'!S139+'GT000'!S139+'GT001'!S139+'GT002'!S139+KZN000!S139+WC000!S139</f>
        <v>0</v>
      </c>
      <c r="T139" s="55" t="str">
        <f t="shared" si="31"/>
        <v> </v>
      </c>
      <c r="U139" s="47" t="str">
        <f t="shared" si="32"/>
        <v> </v>
      </c>
      <c r="V139" s="115"/>
      <c r="W139" s="46">
        <f>'EC000'!W139+'GT000'!W139+'GT001'!W139+'GT002'!W139+KZN000!W139+WC000!W139</f>
        <v>0</v>
      </c>
      <c r="X139" s="68" t="str">
        <f t="shared" si="33"/>
        <v>-</v>
      </c>
      <c r="Y139" s="68" t="str">
        <f t="shared" si="34"/>
        <v>-</v>
      </c>
      <c r="Z139" s="204"/>
      <c r="IU139" s="49" t="str">
        <f t="shared" si="35"/>
        <v> </v>
      </c>
      <c r="IV139" s="49" t="str">
        <f t="shared" si="36"/>
        <v> </v>
      </c>
    </row>
    <row r="140" spans="1:256" ht="12.75" customHeight="1" hidden="1">
      <c r="A140" s="13"/>
      <c r="B140" s="50">
        <f t="shared" si="39"/>
        <v>15</v>
      </c>
      <c r="C140" s="125"/>
      <c r="D140" s="109">
        <f>'EC000'!D140+'GT000'!D140+'GT001'!D140+'GT002'!D140+KZN000!D140+WC000!D140</f>
        <v>0</v>
      </c>
      <c r="E140" s="114"/>
      <c r="F140" s="114"/>
      <c r="G140" s="52">
        <f t="shared" si="38"/>
        <v>0</v>
      </c>
      <c r="H140" s="114"/>
      <c r="I140" s="114"/>
      <c r="J140" s="115"/>
      <c r="K140" s="114"/>
      <c r="L140" s="115"/>
      <c r="M140" s="52">
        <f>'EC000'!M140+'GT000'!M140+'GT001'!M140+'GT002'!M140+KZN000!M140+WC000!M140</f>
        <v>0</v>
      </c>
      <c r="N140" s="115"/>
      <c r="O140" s="115"/>
      <c r="P140" s="115"/>
      <c r="Q140" s="115"/>
      <c r="R140" s="52">
        <f>'EC000'!R140+'GT000'!R140+'GT001'!R140+'GT002'!R140+KZN000!R140+WC000!R140</f>
        <v>0</v>
      </c>
      <c r="S140" s="52">
        <f>'EC000'!S140+'GT000'!S140+'GT001'!S140+'GT002'!S140+KZN000!S140+WC000!S140</f>
        <v>0</v>
      </c>
      <c r="T140" s="55" t="str">
        <f t="shared" si="31"/>
        <v> </v>
      </c>
      <c r="U140" s="47" t="str">
        <f t="shared" si="32"/>
        <v> </v>
      </c>
      <c r="V140" s="115"/>
      <c r="W140" s="46">
        <f>'EC000'!W140+'GT000'!W140+'GT001'!W140+'GT002'!W140+KZN000!W140+WC000!W140</f>
        <v>0</v>
      </c>
      <c r="X140" s="68" t="str">
        <f t="shared" si="33"/>
        <v>-</v>
      </c>
      <c r="Y140" s="68" t="str">
        <f t="shared" si="34"/>
        <v>-</v>
      </c>
      <c r="Z140" s="204"/>
      <c r="IU140" s="49" t="str">
        <f t="shared" si="35"/>
        <v> </v>
      </c>
      <c r="IV140" s="49" t="str">
        <f t="shared" si="36"/>
        <v> </v>
      </c>
    </row>
    <row r="141" spans="1:256" ht="12.75" customHeight="1" hidden="1">
      <c r="A141" s="59"/>
      <c r="B141" s="126"/>
      <c r="C141" s="127"/>
      <c r="D141" s="109">
        <f>'EC000'!D141+'GT000'!D141+'GT001'!D141+'GT002'!D141+KZN000!D141+WC000!D141</f>
        <v>0</v>
      </c>
      <c r="E141" s="129"/>
      <c r="F141" s="129"/>
      <c r="G141" s="129"/>
      <c r="H141" s="128"/>
      <c r="I141" s="129"/>
      <c r="J141" s="128"/>
      <c r="K141" s="129"/>
      <c r="L141" s="128"/>
      <c r="M141" s="52">
        <f>'EC000'!M141+'GT000'!M141+'GT001'!M141+'GT002'!M141+KZN000!M141+WC000!M141</f>
        <v>0</v>
      </c>
      <c r="N141" s="128"/>
      <c r="O141" s="128"/>
      <c r="P141" s="128"/>
      <c r="Q141" s="128"/>
      <c r="R141" s="52">
        <f>'EC000'!R141+'GT000'!R141+'GT001'!R141+'GT002'!R141+KZN000!R141+WC000!R141</f>
        <v>0</v>
      </c>
      <c r="S141" s="52">
        <f>'EC000'!S141+'GT000'!S141+'GT001'!S141+'GT002'!S141+KZN000!S141+WC000!S141</f>
        <v>0</v>
      </c>
      <c r="T141" s="55" t="str">
        <f t="shared" si="31"/>
        <v> </v>
      </c>
      <c r="U141" s="47" t="str">
        <f t="shared" si="32"/>
        <v> </v>
      </c>
      <c r="V141" s="128"/>
      <c r="W141" s="46">
        <f>'EC000'!W141+'GT000'!W141+'GT001'!W141+'GT002'!W141+KZN000!W141+WC000!W141</f>
        <v>0</v>
      </c>
      <c r="X141" s="68" t="str">
        <f t="shared" si="33"/>
        <v>-</v>
      </c>
      <c r="Y141" s="68" t="str">
        <f t="shared" si="34"/>
        <v>-</v>
      </c>
      <c r="Z141" s="204"/>
      <c r="IU141" s="49" t="str">
        <f t="shared" si="35"/>
        <v> </v>
      </c>
      <c r="IV141" s="49" t="str">
        <f t="shared" si="36"/>
        <v> </v>
      </c>
    </row>
    <row r="142" spans="1:256" ht="12.75" customHeight="1" hidden="1">
      <c r="A142" s="59"/>
      <c r="B142" s="126"/>
      <c r="C142" s="127" t="s">
        <v>57</v>
      </c>
      <c r="D142" s="109">
        <f>'EC000'!D142+'GT000'!D142+'GT001'!D142+'GT002'!D142+KZN000!D142+WC000!D142</f>
        <v>1816707000</v>
      </c>
      <c r="E142" s="128">
        <f aca="true" t="shared" si="40" ref="E142:Q142">E125+E67</f>
        <v>0</v>
      </c>
      <c r="F142" s="128">
        <f t="shared" si="40"/>
        <v>0</v>
      </c>
      <c r="G142" s="128">
        <f t="shared" si="40"/>
        <v>1816707000</v>
      </c>
      <c r="H142" s="128">
        <f t="shared" si="40"/>
        <v>1240941000</v>
      </c>
      <c r="I142" s="128">
        <f t="shared" si="40"/>
        <v>1240941000</v>
      </c>
      <c r="J142" s="128">
        <f t="shared" si="40"/>
        <v>0</v>
      </c>
      <c r="K142" s="128">
        <f t="shared" si="40"/>
        <v>0</v>
      </c>
      <c r="L142" s="128">
        <f t="shared" si="40"/>
        <v>1240941000</v>
      </c>
      <c r="M142" s="52">
        <f>'EC000'!M142+'GT000'!M142+'GT001'!M142+'GT002'!M142+KZN000!M142+WC000!M142</f>
        <v>51844000</v>
      </c>
      <c r="N142" s="128">
        <f t="shared" si="40"/>
        <v>0</v>
      </c>
      <c r="O142" s="128">
        <f t="shared" si="40"/>
        <v>0</v>
      </c>
      <c r="P142" s="128">
        <f t="shared" si="40"/>
        <v>0</v>
      </c>
      <c r="Q142" s="128">
        <f t="shared" si="40"/>
        <v>0</v>
      </c>
      <c r="R142" s="52">
        <f>'EC000'!R142+'GT000'!R142+'GT001'!R142+'GT002'!R142+KZN000!R142+WC000!R142</f>
        <v>1240941000</v>
      </c>
      <c r="S142" s="52">
        <f>'EC000'!S142+'GT000'!S142+'GT001'!S142+'GT002'!S142+KZN000!S142+WC000!S142</f>
        <v>51844000</v>
      </c>
      <c r="T142" s="55" t="str">
        <f t="shared" si="31"/>
        <v> </v>
      </c>
      <c r="U142" s="47" t="str">
        <f t="shared" si="32"/>
        <v> </v>
      </c>
      <c r="V142" s="128"/>
      <c r="W142" s="46">
        <f>'EC000'!W142+'GT000'!W142+'GT001'!W142+'GT002'!W142+KZN000!W142+WC000!W142</f>
        <v>486137000</v>
      </c>
      <c r="X142" s="68" t="str">
        <f t="shared" si="33"/>
        <v>-</v>
      </c>
      <c r="Y142" s="68">
        <f t="shared" si="34"/>
        <v>-0.8933551653134816</v>
      </c>
      <c r="Z142" s="204"/>
      <c r="IU142" s="49" t="str">
        <f t="shared" si="35"/>
        <v> </v>
      </c>
      <c r="IV142" s="49" t="str">
        <f t="shared" si="36"/>
        <v> </v>
      </c>
    </row>
    <row r="143" spans="1:256" ht="12.75">
      <c r="A143" s="59"/>
      <c r="B143" s="126"/>
      <c r="C143" s="130" t="s">
        <v>122</v>
      </c>
      <c r="D143" s="66">
        <f>'EC000'!D143+'GT000'!D143+'GT001'!D143+'GT002'!D143+KZN000!D143+WC000!D143</f>
        <v>1816707000</v>
      </c>
      <c r="E143" s="66">
        <f>'EC000'!E143+'GT000'!E143+'GT001'!E143+'GT002'!E143+KZN000!E143+WC000!E143</f>
        <v>0</v>
      </c>
      <c r="F143" s="66">
        <f>'EC000'!F143+'GT000'!F143+'GT001'!F143+'GT002'!F143+KZN000!F143+WC000!F143</f>
        <v>0</v>
      </c>
      <c r="G143" s="66">
        <f>'EC000'!G143+'GT000'!G143+'GT001'!G143+'GT002'!G143+KZN000!G143+WC000!G143</f>
        <v>1816707000</v>
      </c>
      <c r="H143" s="66">
        <f>'EC000'!H143+'GT000'!H143+'GT001'!H143+'GT002'!H143+KZN000!H143+WC000!H143</f>
        <v>1240941000</v>
      </c>
      <c r="I143" s="66">
        <f>'EC000'!I143+'GT000'!I143+'GT001'!I143+'GT002'!I143+KZN000!I143+WC000!I143</f>
        <v>1240941000</v>
      </c>
      <c r="J143" s="66">
        <f>'EC000'!J143+'GT000'!J143+'GT001'!J143+'GT002'!J143+KZN000!J143+WC000!J143</f>
        <v>0</v>
      </c>
      <c r="K143" s="66">
        <f>'EC000'!K143+'GT000'!K143+'GT001'!K143+'GT002'!K143+KZN000!K143+WC000!K143</f>
        <v>0</v>
      </c>
      <c r="L143" s="66">
        <f>'EC000'!L143+'GT000'!L143+'GT001'!L143+'GT002'!L143+KZN000!L143+WC000!L143</f>
        <v>1240941000</v>
      </c>
      <c r="M143" s="66">
        <f>'EC000'!M143+'GT000'!M143+'GT001'!M143+'GT002'!M143+KZN000!M143+WC000!M143</f>
        <v>51844000</v>
      </c>
      <c r="N143" s="131">
        <f>N67</f>
        <v>0</v>
      </c>
      <c r="O143" s="131">
        <f>O67</f>
        <v>0</v>
      </c>
      <c r="P143" s="131">
        <f>P67</f>
        <v>0</v>
      </c>
      <c r="Q143" s="131">
        <f>Q67</f>
        <v>0</v>
      </c>
      <c r="R143" s="66">
        <f>'EC000'!R143+'GT000'!R143+'GT001'!R143+'GT002'!R143+KZN000!R143+WC000!R143</f>
        <v>1240941000</v>
      </c>
      <c r="S143" s="197">
        <f>'EC000'!S143+'GT000'!S143+'GT001'!S143+'GT002'!S143+KZN000!S143+WC000!S143</f>
        <v>51844000</v>
      </c>
      <c r="T143" s="218">
        <f>IF(G143=0," ",(R143/G143))</f>
        <v>0.6830716235474406</v>
      </c>
      <c r="U143" s="69">
        <f>IF(G143=0," ",(S143/G143))</f>
        <v>0.02853734806988689</v>
      </c>
      <c r="V143" s="131"/>
      <c r="W143" s="66">
        <f>'EC000'!W143+'GT000'!W143+'GT001'!W143+'GT002'!W143+KZN000!W143+WC000!W143</f>
        <v>486137000</v>
      </c>
      <c r="X143" s="68" t="str">
        <f>IF(V143=0," ",(R143-V143)/V143)</f>
        <v> </v>
      </c>
      <c r="Y143" s="68">
        <f>IF(W143=0," ",(S143-W143)/W143)</f>
        <v>-0.8933551653134816</v>
      </c>
      <c r="Z143" s="204"/>
      <c r="IU143" s="49">
        <f t="shared" si="35"/>
        <v>0.6830716235474406</v>
      </c>
      <c r="IV143" s="49">
        <f t="shared" si="36"/>
        <v>0.02853734806988689</v>
      </c>
    </row>
    <row r="144" spans="1:256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5"/>
      <c r="X144" s="134"/>
      <c r="Y144" s="209"/>
      <c r="Z144" s="213"/>
      <c r="IU144" s="49">
        <f t="shared" si="35"/>
        <v>0</v>
      </c>
      <c r="IV144" s="49">
        <f t="shared" si="36"/>
        <v>0</v>
      </c>
    </row>
    <row r="145" spans="1:256" ht="13.5" thickTop="1">
      <c r="A145" s="136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U145" s="49">
        <f t="shared" si="35"/>
        <v>0</v>
      </c>
      <c r="IV145" s="49">
        <f t="shared" si="36"/>
        <v>0</v>
      </c>
    </row>
    <row r="146" spans="1:256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U146" s="49">
        <f t="shared" si="35"/>
        <v>0</v>
      </c>
      <c r="IV146" s="49">
        <f t="shared" si="36"/>
        <v>0</v>
      </c>
    </row>
    <row r="147" spans="1:256" ht="12.75">
      <c r="A147" s="1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U147" s="49">
        <f t="shared" si="35"/>
        <v>0</v>
      </c>
      <c r="IV147" s="49">
        <f t="shared" si="36"/>
        <v>0</v>
      </c>
    </row>
    <row r="148" spans="1:256" ht="12.75">
      <c r="A148" s="1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U148" s="49">
        <f t="shared" si="35"/>
        <v>0</v>
      </c>
      <c r="IV148" s="49">
        <f t="shared" si="36"/>
        <v>0</v>
      </c>
    </row>
    <row r="149" spans="1:256" ht="12.75">
      <c r="A149" s="1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AA149" s="158"/>
      <c r="IU149" s="49">
        <f aca="true" t="shared" si="41" ref="IU149:IU159">T149</f>
        <v>0</v>
      </c>
      <c r="IV149" s="49">
        <f aca="true" t="shared" si="42" ref="IV149:IV159">U149</f>
        <v>0</v>
      </c>
    </row>
    <row r="150" spans="1:256" ht="12.75">
      <c r="A150" s="4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IU150" s="49">
        <f t="shared" si="41"/>
        <v>0</v>
      </c>
      <c r="IV150" s="49">
        <f t="shared" si="42"/>
        <v>0</v>
      </c>
    </row>
    <row r="151" spans="1:256" ht="12.75">
      <c r="A151" s="4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IU151" s="49">
        <f t="shared" si="41"/>
        <v>0</v>
      </c>
      <c r="IV151" s="49">
        <f t="shared" si="42"/>
        <v>0</v>
      </c>
    </row>
    <row r="152" spans="1:256" s="144" customFormat="1" ht="15.75">
      <c r="A152" s="139"/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2"/>
      <c r="N152" s="143"/>
      <c r="O152" s="143"/>
      <c r="P152" s="143"/>
      <c r="Q152" s="143"/>
      <c r="R152" s="143"/>
      <c r="S152" s="143"/>
      <c r="V152" s="143"/>
      <c r="W152" s="143"/>
      <c r="AA152" s="4"/>
      <c r="IU152" s="144">
        <f t="shared" si="41"/>
        <v>0</v>
      </c>
      <c r="IV152" s="144">
        <f t="shared" si="42"/>
        <v>0</v>
      </c>
    </row>
    <row r="153" spans="1:256" s="144" customFormat="1" ht="15.75">
      <c r="A153" s="139"/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2"/>
      <c r="N153" s="143"/>
      <c r="O153" s="143"/>
      <c r="P153" s="143"/>
      <c r="Q153" s="143"/>
      <c r="R153" s="143"/>
      <c r="S153" s="143"/>
      <c r="V153" s="143"/>
      <c r="W153" s="143"/>
      <c r="AA153" s="4"/>
      <c r="IU153" s="144">
        <f t="shared" si="41"/>
        <v>0</v>
      </c>
      <c r="IV153" s="144">
        <f t="shared" si="42"/>
        <v>0</v>
      </c>
    </row>
    <row r="154" spans="1:256" s="144" customFormat="1" ht="15.75">
      <c r="A154" s="139"/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2"/>
      <c r="N154" s="143"/>
      <c r="O154" s="143"/>
      <c r="P154" s="143"/>
      <c r="Q154" s="143"/>
      <c r="R154" s="143"/>
      <c r="S154" s="143"/>
      <c r="V154" s="143"/>
      <c r="W154" s="143"/>
      <c r="AA154" s="4"/>
      <c r="IU154" s="144">
        <f t="shared" si="41"/>
        <v>0</v>
      </c>
      <c r="IV154" s="144">
        <f t="shared" si="42"/>
        <v>0</v>
      </c>
    </row>
    <row r="155" spans="1:256" s="144" customFormat="1" ht="15.75">
      <c r="A155" s="139"/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2"/>
      <c r="N155" s="143"/>
      <c r="O155" s="143"/>
      <c r="P155" s="143"/>
      <c r="Q155" s="143"/>
      <c r="R155" s="143"/>
      <c r="S155" s="143"/>
      <c r="V155" s="143"/>
      <c r="W155" s="143"/>
      <c r="AA155" s="4"/>
      <c r="IU155" s="144">
        <f t="shared" si="41"/>
        <v>0</v>
      </c>
      <c r="IV155" s="144">
        <f t="shared" si="42"/>
        <v>0</v>
      </c>
    </row>
    <row r="156" spans="1:256" s="144" customFormat="1" ht="15.75">
      <c r="A156" s="139"/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2"/>
      <c r="N156" s="143"/>
      <c r="O156" s="143"/>
      <c r="P156" s="143"/>
      <c r="Q156" s="143"/>
      <c r="R156" s="143"/>
      <c r="S156" s="143"/>
      <c r="V156" s="143"/>
      <c r="W156" s="143"/>
      <c r="AA156" s="4"/>
      <c r="IU156" s="144">
        <f t="shared" si="41"/>
        <v>0</v>
      </c>
      <c r="IV156" s="144">
        <f t="shared" si="42"/>
        <v>0</v>
      </c>
    </row>
    <row r="157" spans="1:256" s="144" customFormat="1" ht="15.75">
      <c r="A157" s="139"/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2"/>
      <c r="N157" s="143"/>
      <c r="O157" s="143"/>
      <c r="P157" s="143"/>
      <c r="Q157" s="143"/>
      <c r="R157" s="143"/>
      <c r="S157" s="143"/>
      <c r="V157" s="143"/>
      <c r="W157" s="143"/>
      <c r="AA157" s="4"/>
      <c r="IU157" s="144">
        <f t="shared" si="41"/>
        <v>0</v>
      </c>
      <c r="IV157" s="144">
        <f t="shared" si="42"/>
        <v>0</v>
      </c>
    </row>
    <row r="158" spans="1:256" s="144" customFormat="1" ht="15.75">
      <c r="A158" s="139"/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2"/>
      <c r="N158" s="143"/>
      <c r="O158" s="143"/>
      <c r="P158" s="143"/>
      <c r="Q158" s="143"/>
      <c r="R158" s="143"/>
      <c r="S158" s="143"/>
      <c r="V158" s="143"/>
      <c r="W158" s="143"/>
      <c r="AA158" s="4"/>
      <c r="IU158" s="144">
        <f t="shared" si="41"/>
        <v>0</v>
      </c>
      <c r="IV158" s="144">
        <f t="shared" si="42"/>
        <v>0</v>
      </c>
    </row>
    <row r="159" spans="1:256" s="144" customFormat="1" ht="15.75">
      <c r="A159" s="139"/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2"/>
      <c r="N159" s="143"/>
      <c r="O159" s="143"/>
      <c r="P159" s="143"/>
      <c r="Q159" s="143"/>
      <c r="R159" s="143"/>
      <c r="S159" s="143"/>
      <c r="V159" s="143"/>
      <c r="W159" s="143"/>
      <c r="AA159" s="4"/>
      <c r="IU159" s="144">
        <f t="shared" si="41"/>
        <v>0</v>
      </c>
      <c r="IV159" s="144">
        <f t="shared" si="42"/>
        <v>0</v>
      </c>
    </row>
    <row r="160" spans="255:256" ht="12.75">
      <c r="IU160" s="49"/>
      <c r="IV160" s="49"/>
    </row>
    <row r="161" spans="255:256" ht="12.75">
      <c r="IU161" s="49"/>
      <c r="IV161" s="49"/>
    </row>
    <row r="162" spans="255:256" ht="12.75">
      <c r="IU162" s="49"/>
      <c r="IV162" s="49"/>
    </row>
  </sheetData>
  <sheetProtection/>
  <mergeCells count="4">
    <mergeCell ref="T55:U55"/>
    <mergeCell ref="X6:Y6"/>
    <mergeCell ref="X55:Y55"/>
    <mergeCell ref="T6:U6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1" r:id="rId1"/>
  <rowBreaks count="1" manualBreakCount="1">
    <brk id="5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162"/>
  <sheetViews>
    <sheetView showGridLines="0" view="pageBreakPreview" zoomScaleNormal="80" zoomScaleSheetLayoutView="100" zoomScalePageLayoutView="0" workbookViewId="0" topLeftCell="A1">
      <pane xSplit="19080" topLeftCell="R1" activePane="topLeft" state="split"/>
      <selection pane="topLeft" activeCell="AG28" sqref="AG28"/>
      <selection pane="topRight" activeCell="S57" sqref="S57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8515625" style="148" customWidth="1"/>
    <col min="4" max="13" width="15.421875" style="148" customWidth="1"/>
    <col min="14" max="17" width="15.421875" style="148" hidden="1" customWidth="1"/>
    <col min="18" max="25" width="15.421875" style="148" customWidth="1"/>
    <col min="26" max="26" width="3.57421875" style="3" customWidth="1"/>
    <col min="27" max="27" width="4.57421875" style="4" customWidth="1"/>
    <col min="28" max="28" width="4.57421875" style="4" hidden="1" customWidth="1"/>
    <col min="29" max="29" width="12.28125" style="4" hidden="1" customWidth="1"/>
    <col min="30" max="30" width="12.00390625" style="4" hidden="1" customWidth="1"/>
    <col min="31" max="31" width="12.28125" style="4" hidden="1" customWidth="1"/>
    <col min="32" max="33" width="12.28125" style="4" customWidth="1"/>
    <col min="34" max="16384" width="9.140625" style="18" customWidth="1"/>
  </cols>
  <sheetData>
    <row r="1" spans="1:33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/>
      <c r="AD1" s="4" t="s">
        <v>151</v>
      </c>
      <c r="AE1" s="4"/>
      <c r="AF1" s="4"/>
      <c r="AG1" s="4"/>
    </row>
    <row r="2" spans="1:33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/>
      <c r="AD2" s="4" t="s">
        <v>1</v>
      </c>
      <c r="AE2" s="4"/>
      <c r="AF2" s="4"/>
      <c r="AG2" s="4"/>
    </row>
    <row r="3" spans="1:33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07"/>
      <c r="Z3" s="204"/>
      <c r="AA3" s="4"/>
      <c r="AB3" s="4"/>
      <c r="AC3" s="4"/>
      <c r="AD3" s="4"/>
      <c r="AE3" s="4"/>
      <c r="AF3" s="4"/>
      <c r="AG3" s="4"/>
    </row>
    <row r="4" spans="1:33" s="5" customFormat="1" ht="12.75">
      <c r="A4" s="8"/>
      <c r="B4" s="9"/>
      <c r="C4" s="12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  <c r="AG4" s="4"/>
    </row>
    <row r="5" spans="1:26" ht="12.75">
      <c r="A5" s="13"/>
      <c r="B5" s="14"/>
      <c r="C5" s="15" t="str">
        <f>"Name of Municipality: "&amp;AD2</f>
        <v>Name of Municipality: Nelson Mandela Bay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7.75" customHeight="1">
      <c r="A6" s="13"/>
      <c r="B6" s="14"/>
      <c r="C6" s="15" t="str">
        <f>"Municipal Code: "&amp;AD1</f>
        <v>Municipal Code: EC000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21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4"/>
      <c r="V6" s="19" t="s">
        <v>11</v>
      </c>
      <c r="W6" s="21"/>
      <c r="X6" s="219" t="s">
        <v>12</v>
      </c>
      <c r="Y6" s="221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114</v>
      </c>
      <c r="K7" s="25" t="s">
        <v>115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20</v>
      </c>
      <c r="W7" s="26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31"/>
      <c r="N8" s="29"/>
      <c r="O8" s="32"/>
      <c r="P8" s="29"/>
      <c r="Q8" s="32"/>
      <c r="R8" s="29"/>
      <c r="S8" s="32"/>
      <c r="T8" s="27"/>
      <c r="U8" s="28"/>
      <c r="V8" s="29"/>
      <c r="W8" s="32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6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40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6" ht="12.75">
      <c r="A11" s="42"/>
      <c r="B11" s="43"/>
      <c r="C11" s="44" t="s">
        <v>27</v>
      </c>
      <c r="D11" s="45">
        <f aca="true" t="shared" si="0" ref="D11:Q11">SUM(D12:D15)</f>
        <v>42350000</v>
      </c>
      <c r="E11" s="45">
        <f t="shared" si="0"/>
        <v>-6600000</v>
      </c>
      <c r="F11" s="45">
        <f t="shared" si="0"/>
        <v>0</v>
      </c>
      <c r="G11" s="45">
        <f t="shared" si="0"/>
        <v>35750000</v>
      </c>
      <c r="H11" s="45">
        <f t="shared" si="0"/>
        <v>19428000</v>
      </c>
      <c r="I11" s="45">
        <f t="shared" si="0"/>
        <v>19428000</v>
      </c>
      <c r="J11" s="45">
        <f t="shared" si="0"/>
        <v>85000</v>
      </c>
      <c r="K11" s="45">
        <f t="shared" si="0"/>
        <v>1288000</v>
      </c>
      <c r="L11" s="45">
        <f t="shared" si="0"/>
        <v>160000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6">
        <f>+J11+L11+N11+P11</f>
        <v>245000</v>
      </c>
      <c r="S11" s="46">
        <f>K11+M11+O11+Q11</f>
        <v>1288000</v>
      </c>
      <c r="T11" s="47">
        <f>IF(G11=0," ",(R11/G11))</f>
        <v>0.006853146853146854</v>
      </c>
      <c r="U11" s="47">
        <f>IF(G11=0," ",(S11/G11))</f>
        <v>0.036027972027972026</v>
      </c>
      <c r="V11" s="46">
        <f>SUM(V12:V15)</f>
        <v>288000</v>
      </c>
      <c r="W11" s="46">
        <f>SUM(W12:W15)</f>
        <v>65000</v>
      </c>
      <c r="X11" s="47">
        <f>IF(V11=0,"-",(R11-V11)/V11)</f>
        <v>-0.14930555555555555</v>
      </c>
      <c r="Y11" s="47">
        <f>IF(W11=0,"-",(S11-W11)/W11)</f>
        <v>18.815384615384616</v>
      </c>
      <c r="Z11" s="204"/>
      <c r="IU11" s="49">
        <f aca="true" t="shared" si="1" ref="IU11:IU22">T11</f>
        <v>0.006853146853146854</v>
      </c>
      <c r="IV11" s="49">
        <f aca="true" t="shared" si="2" ref="IV11:IV22">U11</f>
        <v>0.036027972027972026</v>
      </c>
    </row>
    <row r="12" spans="1:256" ht="12.75">
      <c r="A12" s="13"/>
      <c r="B12" s="50"/>
      <c r="C12" s="51" t="s">
        <v>28</v>
      </c>
      <c r="D12" s="52"/>
      <c r="E12" s="52"/>
      <c r="F12" s="52"/>
      <c r="G12" s="52">
        <f>SUM(D12:F12)</f>
        <v>0</v>
      </c>
      <c r="H12" s="53"/>
      <c r="I12" s="53"/>
      <c r="J12" s="53"/>
      <c r="K12" s="53"/>
      <c r="L12" s="53"/>
      <c r="M12" s="53"/>
      <c r="N12" s="53"/>
      <c r="O12" s="54"/>
      <c r="P12" s="53"/>
      <c r="Q12" s="54"/>
      <c r="R12" s="53">
        <f>+J12+L12+N12+P12</f>
        <v>0</v>
      </c>
      <c r="S12" s="54">
        <f>+K12+M12+O12+Q12</f>
        <v>0</v>
      </c>
      <c r="T12" s="47" t="str">
        <f>IF(G12=0," ",(R12/G12))</f>
        <v> </v>
      </c>
      <c r="U12" s="47" t="str">
        <f>IF(G12=0," ",(S12/G12))</f>
        <v> </v>
      </c>
      <c r="V12" s="53"/>
      <c r="W12" s="54"/>
      <c r="X12" s="47" t="str">
        <f>IF(V12=0," ",(R12-V12)/V12)</f>
        <v> </v>
      </c>
      <c r="Y12" s="47" t="str">
        <f>IF(W12=0," ",(S12-W12)/W12)</f>
        <v> </v>
      </c>
      <c r="Z12" s="204"/>
      <c r="IU12" s="49" t="str">
        <f t="shared" si="1"/>
        <v> </v>
      </c>
      <c r="IV12" s="49" t="str">
        <f t="shared" si="2"/>
        <v> </v>
      </c>
    </row>
    <row r="13" spans="1:256" ht="12.75">
      <c r="A13" s="13"/>
      <c r="B13" s="50"/>
      <c r="C13" s="51" t="s">
        <v>29</v>
      </c>
      <c r="D13" s="52">
        <v>750000</v>
      </c>
      <c r="E13" s="52"/>
      <c r="F13" s="52"/>
      <c r="G13" s="52">
        <f>SUM(D13:F13)</f>
        <v>750000</v>
      </c>
      <c r="H13" s="53">
        <v>750000</v>
      </c>
      <c r="I13" s="53">
        <v>750000</v>
      </c>
      <c r="J13" s="53">
        <v>85000</v>
      </c>
      <c r="K13" s="53">
        <v>86000</v>
      </c>
      <c r="L13" s="53">
        <f>245000-J13</f>
        <v>160000</v>
      </c>
      <c r="M13" s="53"/>
      <c r="N13" s="53"/>
      <c r="O13" s="54"/>
      <c r="P13" s="53"/>
      <c r="Q13" s="54"/>
      <c r="R13" s="53">
        <f>+J13+L13+N13+P13</f>
        <v>245000</v>
      </c>
      <c r="S13" s="54">
        <f>+K13+M13+O13+Q13</f>
        <v>86000</v>
      </c>
      <c r="T13" s="47">
        <f>IF(G13=0," ",(R13/G13))</f>
        <v>0.32666666666666666</v>
      </c>
      <c r="U13" s="47">
        <f>IF(G13=0," ",(S13/G13))</f>
        <v>0.11466666666666667</v>
      </c>
      <c r="V13" s="53">
        <v>288000</v>
      </c>
      <c r="W13" s="54">
        <v>65000</v>
      </c>
      <c r="X13" s="47">
        <f>IF(V13=0,"-",(R13-V13)/V13)</f>
        <v>-0.14930555555555555</v>
      </c>
      <c r="Y13" s="47">
        <f>IF(W13=0,"-",(S13-W13)/W13)</f>
        <v>0.3230769230769231</v>
      </c>
      <c r="Z13" s="204"/>
      <c r="IU13" s="49">
        <f t="shared" si="1"/>
        <v>0.32666666666666666</v>
      </c>
      <c r="IV13" s="49">
        <f t="shared" si="2"/>
        <v>0.11466666666666667</v>
      </c>
    </row>
    <row r="14" spans="1:256" ht="12.75">
      <c r="A14" s="13"/>
      <c r="B14" s="50"/>
      <c r="C14" s="51" t="s">
        <v>30</v>
      </c>
      <c r="D14" s="52">
        <v>38500000</v>
      </c>
      <c r="E14" s="52">
        <v>-7000000</v>
      </c>
      <c r="F14" s="52"/>
      <c r="G14" s="52">
        <f>SUM(D14:F14)</f>
        <v>31500000</v>
      </c>
      <c r="H14" s="53">
        <v>18000000</v>
      </c>
      <c r="I14" s="53">
        <v>18000000</v>
      </c>
      <c r="J14" s="52"/>
      <c r="K14" s="53">
        <v>1202000</v>
      </c>
      <c r="L14" s="52"/>
      <c r="M14" s="52"/>
      <c r="N14" s="52"/>
      <c r="O14" s="55"/>
      <c r="P14" s="52"/>
      <c r="Q14" s="55"/>
      <c r="R14" s="52">
        <f>+J14+L14+N14+P14</f>
        <v>0</v>
      </c>
      <c r="S14" s="55">
        <f>+K14+M14+O14+Q14</f>
        <v>1202000</v>
      </c>
      <c r="T14" s="47"/>
      <c r="U14" s="47">
        <f>IF(G14=0," ",(S14/G14))</f>
        <v>0.038158730158730156</v>
      </c>
      <c r="V14" s="52"/>
      <c r="W14" s="55"/>
      <c r="X14" s="47" t="str">
        <f aca="true" t="shared" si="3" ref="X14:X41">IF(V14=0," ",(R14-V14)/V14)</f>
        <v> </v>
      </c>
      <c r="Y14" s="47" t="str">
        <f aca="true" t="shared" si="4" ref="Y14:Y41">IF(W14=0," ",(S14-W14)/W14)</f>
        <v> </v>
      </c>
      <c r="Z14" s="204"/>
      <c r="IU14" s="49">
        <f t="shared" si="1"/>
        <v>0</v>
      </c>
      <c r="IV14" s="49">
        <f t="shared" si="2"/>
        <v>0.038158730158730156</v>
      </c>
    </row>
    <row r="15" spans="1:256" ht="12.75">
      <c r="A15" s="13"/>
      <c r="B15" s="50"/>
      <c r="C15" s="51" t="s">
        <v>31</v>
      </c>
      <c r="D15" s="52">
        <v>3100000</v>
      </c>
      <c r="E15" s="52">
        <v>400000</v>
      </c>
      <c r="F15" s="52"/>
      <c r="G15" s="52">
        <f>SUM(D15:F15)</f>
        <v>3500000</v>
      </c>
      <c r="H15" s="52">
        <v>678000</v>
      </c>
      <c r="I15" s="52">
        <v>678000</v>
      </c>
      <c r="J15" s="56"/>
      <c r="K15" s="56"/>
      <c r="L15" s="56"/>
      <c r="M15" s="56"/>
      <c r="N15" s="56"/>
      <c r="O15" s="57"/>
      <c r="P15" s="56"/>
      <c r="Q15" s="57"/>
      <c r="R15" s="56">
        <f>+J15+L15+N15+P15</f>
        <v>0</v>
      </c>
      <c r="S15" s="57">
        <f>+K15+M15+O15+Q15</f>
        <v>0</v>
      </c>
      <c r="T15" s="58"/>
      <c r="U15" s="58"/>
      <c r="V15" s="56"/>
      <c r="W15" s="57"/>
      <c r="X15" s="58" t="str">
        <f t="shared" si="3"/>
        <v> </v>
      </c>
      <c r="Y15" s="58" t="str">
        <f t="shared" si="4"/>
        <v> </v>
      </c>
      <c r="Z15" s="204">
        <v>2</v>
      </c>
      <c r="IU15" s="49">
        <f t="shared" si="1"/>
        <v>0</v>
      </c>
      <c r="IV15" s="49">
        <f t="shared" si="2"/>
        <v>0</v>
      </c>
    </row>
    <row r="16" spans="1:256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>
        <f>SUM(F17:F19)</f>
        <v>0</v>
      </c>
      <c r="G16" s="45">
        <f>SUM(G17:G19)</f>
        <v>0</v>
      </c>
      <c r="H16" s="45"/>
      <c r="I16" s="45">
        <f aca="true" t="shared" si="5" ref="I16:S16">SUM(I17:I19)</f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7" t="str">
        <f>IF(G16=0," ",(R16/G16))</f>
        <v> </v>
      </c>
      <c r="U16" s="47" t="str">
        <f>IF(G16=0," ",(S16/G16))</f>
        <v> </v>
      </c>
      <c r="V16" s="45">
        <f>SUM(V17:V19)</f>
        <v>0</v>
      </c>
      <c r="W16" s="45">
        <f>SUM(W17:W19)</f>
        <v>0</v>
      </c>
      <c r="X16" s="47" t="str">
        <f t="shared" si="3"/>
        <v> </v>
      </c>
      <c r="Y16" s="47" t="str">
        <f t="shared" si="4"/>
        <v> </v>
      </c>
      <c r="Z16" s="204"/>
      <c r="IU16" s="49" t="str">
        <f t="shared" si="1"/>
        <v> </v>
      </c>
      <c r="IV16" s="49" t="str">
        <f t="shared" si="2"/>
        <v> </v>
      </c>
    </row>
    <row r="17" spans="1:256" ht="12.75">
      <c r="A17" s="59"/>
      <c r="B17" s="60"/>
      <c r="C17" s="51" t="s">
        <v>33</v>
      </c>
      <c r="D17" s="52"/>
      <c r="E17" s="52"/>
      <c r="F17" s="52"/>
      <c r="G17" s="52">
        <f>SUM(D17:F17)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6" ref="R17:S19">+J17+L17+N17+P17</f>
        <v>0</v>
      </c>
      <c r="S17" s="54">
        <f t="shared" si="6"/>
        <v>0</v>
      </c>
      <c r="T17" s="47" t="str">
        <f>IF(G17=0," ",(R17/G17))</f>
        <v> </v>
      </c>
      <c r="U17" s="47" t="str">
        <f>IF(G17=0," ",(S17/G17))</f>
        <v> </v>
      </c>
      <c r="V17" s="53"/>
      <c r="W17" s="54"/>
      <c r="X17" s="47" t="str">
        <f t="shared" si="3"/>
        <v> </v>
      </c>
      <c r="Y17" s="47" t="str">
        <f t="shared" si="4"/>
        <v> </v>
      </c>
      <c r="Z17" s="204"/>
      <c r="IU17" s="49" t="str">
        <f t="shared" si="1"/>
        <v> </v>
      </c>
      <c r="IV17" s="49" t="str">
        <f t="shared" si="2"/>
        <v> </v>
      </c>
    </row>
    <row r="18" spans="1:256" ht="12.75">
      <c r="A18" s="1"/>
      <c r="B18" s="50"/>
      <c r="C18" s="51" t="s">
        <v>34</v>
      </c>
      <c r="D18" s="52"/>
      <c r="E18" s="52"/>
      <c r="F18" s="52"/>
      <c r="G18" s="52">
        <f>SUM(D18:F18)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6"/>
        <v>0</v>
      </c>
      <c r="S18" s="54">
        <f t="shared" si="6"/>
        <v>0</v>
      </c>
      <c r="T18" s="47" t="str">
        <f>IF(G18=0," ",(R18/G18))</f>
        <v> </v>
      </c>
      <c r="U18" s="47" t="str">
        <f>IF(G18=0," ",(S18/G18))</f>
        <v> </v>
      </c>
      <c r="V18" s="53"/>
      <c r="W18" s="54"/>
      <c r="X18" s="47" t="str">
        <f t="shared" si="3"/>
        <v> </v>
      </c>
      <c r="Y18" s="47" t="str">
        <f t="shared" si="4"/>
        <v> </v>
      </c>
      <c r="Z18" s="204"/>
      <c r="IU18" s="49" t="str">
        <f t="shared" si="1"/>
        <v> </v>
      </c>
      <c r="IV18" s="49" t="str">
        <f t="shared" si="2"/>
        <v> </v>
      </c>
    </row>
    <row r="19" spans="1:256" ht="12.75">
      <c r="A19" s="1"/>
      <c r="B19" s="50"/>
      <c r="C19" s="51" t="s">
        <v>35</v>
      </c>
      <c r="D19" s="52"/>
      <c r="E19" s="52"/>
      <c r="F19" s="52"/>
      <c r="G19" s="52">
        <f>SUM(D19:F19)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6"/>
        <v>0</v>
      </c>
      <c r="S19" s="55">
        <f t="shared" si="6"/>
        <v>0</v>
      </c>
      <c r="T19" s="47" t="str">
        <f>IF(G19=0," ",(R19/G19))</f>
        <v> </v>
      </c>
      <c r="U19" s="47" t="str">
        <f>IF(G19=0," ",(S19/G19))</f>
        <v> </v>
      </c>
      <c r="V19" s="52"/>
      <c r="W19" s="55"/>
      <c r="X19" s="47" t="str">
        <f t="shared" si="3"/>
        <v> </v>
      </c>
      <c r="Y19" s="47" t="str">
        <f t="shared" si="4"/>
        <v> </v>
      </c>
      <c r="Z19" s="204"/>
      <c r="IU19" s="49" t="str">
        <f t="shared" si="1"/>
        <v> </v>
      </c>
      <c r="IV19" s="49" t="str">
        <f t="shared" si="2"/>
        <v> </v>
      </c>
    </row>
    <row r="20" spans="1:256" ht="12.75">
      <c r="A20" s="59"/>
      <c r="B20" s="60"/>
      <c r="C20" s="44" t="s">
        <v>36</v>
      </c>
      <c r="D20" s="45">
        <f aca="true" t="shared" si="7" ref="D20:S20">SUM(D21:D22)</f>
        <v>147079000</v>
      </c>
      <c r="E20" s="45">
        <f t="shared" si="7"/>
        <v>0</v>
      </c>
      <c r="F20" s="45">
        <f t="shared" si="7"/>
        <v>0</v>
      </c>
      <c r="G20" s="45">
        <f t="shared" si="7"/>
        <v>147079000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5">
        <f t="shared" si="7"/>
        <v>0</v>
      </c>
      <c r="Q20" s="45">
        <f t="shared" si="7"/>
        <v>0</v>
      </c>
      <c r="R20" s="45">
        <f t="shared" si="7"/>
        <v>0</v>
      </c>
      <c r="S20" s="45">
        <f t="shared" si="7"/>
        <v>0</v>
      </c>
      <c r="T20" s="47"/>
      <c r="U20" s="47"/>
      <c r="V20" s="45">
        <f>SUM(V21:V22)</f>
        <v>8579000</v>
      </c>
      <c r="W20" s="45">
        <f>SUM(W21:W22)</f>
        <v>15188000</v>
      </c>
      <c r="X20" s="47">
        <f t="shared" si="3"/>
        <v>-1</v>
      </c>
      <c r="Y20" s="47">
        <f t="shared" si="4"/>
        <v>-1</v>
      </c>
      <c r="Z20" s="204"/>
      <c r="IU20" s="49">
        <f t="shared" si="1"/>
        <v>0</v>
      </c>
      <c r="IV20" s="49">
        <f t="shared" si="2"/>
        <v>0</v>
      </c>
    </row>
    <row r="21" spans="1:256" ht="12.75">
      <c r="A21" s="1"/>
      <c r="B21" s="50"/>
      <c r="C21" s="51" t="s">
        <v>37</v>
      </c>
      <c r="D21" s="52">
        <v>147079000</v>
      </c>
      <c r="E21" s="52"/>
      <c r="F21" s="52"/>
      <c r="G21" s="52">
        <f>SUM(D21:F21)</f>
        <v>147079000</v>
      </c>
      <c r="H21" s="53"/>
      <c r="I21" s="53"/>
      <c r="J21" s="53"/>
      <c r="K21" s="53"/>
      <c r="L21" s="53"/>
      <c r="M21" s="53"/>
      <c r="N21" s="53"/>
      <c r="O21" s="54"/>
      <c r="P21" s="53"/>
      <c r="Q21" s="54"/>
      <c r="R21" s="53">
        <f>+J21+L21+N21+P21</f>
        <v>0</v>
      </c>
      <c r="S21" s="54">
        <f>+K21+M21+O21+Q21</f>
        <v>0</v>
      </c>
      <c r="T21" s="47"/>
      <c r="U21" s="47"/>
      <c r="V21" s="53">
        <v>8579000</v>
      </c>
      <c r="W21" s="54">
        <v>15188000</v>
      </c>
      <c r="X21" s="47">
        <f t="shared" si="3"/>
        <v>-1</v>
      </c>
      <c r="Y21" s="47">
        <f t="shared" si="4"/>
        <v>-1</v>
      </c>
      <c r="Z21" s="204"/>
      <c r="IU21" s="49">
        <f t="shared" si="1"/>
        <v>0</v>
      </c>
      <c r="IV21" s="49">
        <f t="shared" si="2"/>
        <v>0</v>
      </c>
    </row>
    <row r="22" spans="1:256" ht="12.75">
      <c r="A22" s="13"/>
      <c r="B22" s="50"/>
      <c r="C22" s="51" t="s">
        <v>38</v>
      </c>
      <c r="D22" s="52"/>
      <c r="E22" s="52"/>
      <c r="F22" s="52"/>
      <c r="G22" s="52">
        <f>SUM(D22:F22)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/>
      <c r="U22" s="47"/>
      <c r="V22" s="52"/>
      <c r="W22" s="55"/>
      <c r="X22" s="47" t="str">
        <f t="shared" si="3"/>
        <v> </v>
      </c>
      <c r="Y22" s="47" t="str">
        <f t="shared" si="4"/>
        <v> </v>
      </c>
      <c r="Z22" s="204"/>
      <c r="IU22" s="49">
        <f t="shared" si="1"/>
        <v>0</v>
      </c>
      <c r="IV22" s="49">
        <f t="shared" si="2"/>
        <v>0</v>
      </c>
    </row>
    <row r="23" spans="1:256" s="63" customFormat="1" ht="12.75">
      <c r="A23" s="42"/>
      <c r="B23" s="60"/>
      <c r="C23" s="44" t="s">
        <v>39</v>
      </c>
      <c r="D23" s="45">
        <f aca="true" t="shared" si="8" ref="D23:Q23">SUM(D24)</f>
        <v>334000</v>
      </c>
      <c r="E23" s="45">
        <f t="shared" si="8"/>
        <v>0</v>
      </c>
      <c r="F23" s="45">
        <f t="shared" si="8"/>
        <v>0</v>
      </c>
      <c r="G23" s="45">
        <f t="shared" si="8"/>
        <v>334000</v>
      </c>
      <c r="H23" s="45">
        <f t="shared" si="8"/>
        <v>0</v>
      </c>
      <c r="I23" s="45">
        <f t="shared" si="8"/>
        <v>0</v>
      </c>
      <c r="J23" s="45">
        <f t="shared" si="8"/>
        <v>0</v>
      </c>
      <c r="K23" s="45">
        <f t="shared" si="8"/>
        <v>0</v>
      </c>
      <c r="L23" s="45">
        <f t="shared" si="8"/>
        <v>0</v>
      </c>
      <c r="M23" s="45">
        <f t="shared" si="8"/>
        <v>0</v>
      </c>
      <c r="N23" s="45">
        <f t="shared" si="8"/>
        <v>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6"/>
      <c r="S23" s="46"/>
      <c r="T23" s="47"/>
      <c r="U23" s="47"/>
      <c r="V23" s="46">
        <f>SUM(V24)</f>
        <v>0</v>
      </c>
      <c r="W23" s="46">
        <f>SUM(W24)</f>
        <v>0</v>
      </c>
      <c r="X23" s="47" t="str">
        <f t="shared" si="3"/>
        <v> </v>
      </c>
      <c r="Y23" s="47" t="str">
        <f t="shared" si="4"/>
        <v> </v>
      </c>
      <c r="Z23" s="205"/>
      <c r="AA23" s="4"/>
      <c r="AB23" s="62"/>
      <c r="AC23" s="62"/>
      <c r="AD23" s="62"/>
      <c r="AE23" s="62"/>
      <c r="AF23" s="62"/>
      <c r="AG23" s="62"/>
      <c r="IU23" s="64"/>
      <c r="IV23" s="64"/>
    </row>
    <row r="24" spans="1:256" ht="12.75">
      <c r="A24" s="13"/>
      <c r="B24" s="50"/>
      <c r="C24" s="51" t="s">
        <v>40</v>
      </c>
      <c r="D24" s="52">
        <v>334000</v>
      </c>
      <c r="E24" s="52"/>
      <c r="F24" s="52"/>
      <c r="G24" s="52">
        <f>SUM(D24:F24)</f>
        <v>334000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5"/>
      <c r="W24" s="55"/>
      <c r="X24" s="47" t="str">
        <f t="shared" si="3"/>
        <v> </v>
      </c>
      <c r="Y24" s="47" t="str">
        <f t="shared" si="4"/>
        <v> </v>
      </c>
      <c r="Z24" s="204"/>
      <c r="IU24" s="49"/>
      <c r="IV24" s="49"/>
    </row>
    <row r="25" spans="1:256" ht="12.75">
      <c r="A25" s="13"/>
      <c r="B25" s="50"/>
      <c r="C25" s="44" t="s">
        <v>41</v>
      </c>
      <c r="D25" s="45">
        <f aca="true" t="shared" si="9" ref="D25:S25">SUM(D26:D30)</f>
        <v>30000000</v>
      </c>
      <c r="E25" s="45">
        <f t="shared" si="9"/>
        <v>0</v>
      </c>
      <c r="F25" s="45">
        <f t="shared" si="9"/>
        <v>0</v>
      </c>
      <c r="G25" s="45">
        <f t="shared" si="9"/>
        <v>30000000</v>
      </c>
      <c r="H25" s="45">
        <f t="shared" si="9"/>
        <v>0</v>
      </c>
      <c r="I25" s="45">
        <f t="shared" si="9"/>
        <v>0</v>
      </c>
      <c r="J25" s="45">
        <f t="shared" si="9"/>
        <v>0</v>
      </c>
      <c r="K25" s="45">
        <f t="shared" si="9"/>
        <v>0</v>
      </c>
      <c r="L25" s="45">
        <f t="shared" si="9"/>
        <v>0</v>
      </c>
      <c r="M25" s="45">
        <f t="shared" si="9"/>
        <v>0</v>
      </c>
      <c r="N25" s="45">
        <f t="shared" si="9"/>
        <v>0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46">
        <f t="shared" si="9"/>
        <v>0</v>
      </c>
      <c r="S25" s="46">
        <f t="shared" si="9"/>
        <v>0</v>
      </c>
      <c r="T25" s="47"/>
      <c r="U25" s="47"/>
      <c r="V25" s="46">
        <f>SUM(V26:V30)</f>
        <v>7804000</v>
      </c>
      <c r="W25" s="46">
        <f>SUM(W26:W30)</f>
        <v>88000</v>
      </c>
      <c r="X25" s="47">
        <f t="shared" si="3"/>
        <v>-1</v>
      </c>
      <c r="Y25" s="47">
        <f t="shared" si="4"/>
        <v>-1</v>
      </c>
      <c r="Z25" s="204"/>
      <c r="IU25" s="49">
        <f aca="true" t="shared" si="10" ref="IU25:IV28">T25</f>
        <v>0</v>
      </c>
      <c r="IV25" s="49">
        <f t="shared" si="10"/>
        <v>0</v>
      </c>
    </row>
    <row r="26" spans="1:256" ht="12.75">
      <c r="A26" s="13"/>
      <c r="B26" s="50"/>
      <c r="C26" s="51" t="s">
        <v>42</v>
      </c>
      <c r="D26" s="52"/>
      <c r="E26" s="52"/>
      <c r="F26" s="52"/>
      <c r="G26" s="52">
        <f>SUM(D26:F26)</f>
        <v>0</v>
      </c>
      <c r="H26" s="53"/>
      <c r="I26" s="53"/>
      <c r="J26" s="53"/>
      <c r="K26" s="53"/>
      <c r="L26" s="53"/>
      <c r="M26" s="53"/>
      <c r="N26" s="53"/>
      <c r="O26" s="54"/>
      <c r="P26" s="53"/>
      <c r="Q26" s="54"/>
      <c r="R26" s="53">
        <f aca="true" t="shared" si="11" ref="R26:S28">+J26+L26+N26+P26</f>
        <v>0</v>
      </c>
      <c r="S26" s="54">
        <f t="shared" si="11"/>
        <v>0</v>
      </c>
      <c r="T26" s="47" t="str">
        <f>IF(G26=0," ",(R26/G26))</f>
        <v> </v>
      </c>
      <c r="U26" s="47" t="str">
        <f>IF(G26=0," ",(S26/G26))</f>
        <v> </v>
      </c>
      <c r="V26" s="53">
        <v>7804000</v>
      </c>
      <c r="W26" s="54">
        <v>88000</v>
      </c>
      <c r="X26" s="47">
        <f t="shared" si="3"/>
        <v>-1</v>
      </c>
      <c r="Y26" s="47">
        <f t="shared" si="4"/>
        <v>-1</v>
      </c>
      <c r="Z26" s="204"/>
      <c r="IU26" s="49" t="str">
        <f t="shared" si="10"/>
        <v> </v>
      </c>
      <c r="IV26" s="49" t="str">
        <f t="shared" si="10"/>
        <v> </v>
      </c>
    </row>
    <row r="27" spans="1:256" ht="12.75">
      <c r="A27" s="13"/>
      <c r="B27" s="50"/>
      <c r="C27" s="51" t="s">
        <v>43</v>
      </c>
      <c r="D27" s="52"/>
      <c r="E27" s="52"/>
      <c r="F27" s="52"/>
      <c r="G27" s="52">
        <f>SUM(D27:F27)</f>
        <v>0</v>
      </c>
      <c r="H27" s="53"/>
      <c r="I27" s="53"/>
      <c r="J27" s="56"/>
      <c r="K27" s="56"/>
      <c r="L27" s="56"/>
      <c r="M27" s="56"/>
      <c r="N27" s="56"/>
      <c r="O27" s="57"/>
      <c r="P27" s="56"/>
      <c r="Q27" s="57"/>
      <c r="R27" s="56">
        <f t="shared" si="11"/>
        <v>0</v>
      </c>
      <c r="S27" s="57">
        <f t="shared" si="11"/>
        <v>0</v>
      </c>
      <c r="T27" s="58" t="str">
        <f>IF(G27=0," ",(R27/G27))</f>
        <v> </v>
      </c>
      <c r="U27" s="58" t="str">
        <f>IF(G27=0," ",(S27/G27))</f>
        <v> </v>
      </c>
      <c r="V27" s="56"/>
      <c r="W27" s="57"/>
      <c r="X27" s="58" t="str">
        <f t="shared" si="3"/>
        <v> </v>
      </c>
      <c r="Y27" s="58" t="str">
        <f t="shared" si="4"/>
        <v> </v>
      </c>
      <c r="Z27" s="204">
        <v>2</v>
      </c>
      <c r="IU27" s="49" t="str">
        <f t="shared" si="10"/>
        <v> </v>
      </c>
      <c r="IV27" s="49" t="str">
        <f t="shared" si="10"/>
        <v> </v>
      </c>
    </row>
    <row r="28" spans="1:256" ht="12.75">
      <c r="A28" s="13"/>
      <c r="B28" s="50"/>
      <c r="C28" s="51" t="s">
        <v>44</v>
      </c>
      <c r="D28" s="52"/>
      <c r="E28" s="52"/>
      <c r="F28" s="52"/>
      <c r="G28" s="52">
        <f>SUM(D28:F28)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11"/>
        <v>0</v>
      </c>
      <c r="S28" s="57">
        <f t="shared" si="11"/>
        <v>0</v>
      </c>
      <c r="T28" s="58" t="str">
        <f>IF(G28=0," ",(R28/G28))</f>
        <v> </v>
      </c>
      <c r="U28" s="58" t="str">
        <f>IF(G28=0," ",(S28/G28))</f>
        <v> </v>
      </c>
      <c r="V28" s="56"/>
      <c r="W28" s="57"/>
      <c r="X28" s="58" t="str">
        <f t="shared" si="3"/>
        <v> </v>
      </c>
      <c r="Y28" s="58" t="str">
        <f t="shared" si="4"/>
        <v> </v>
      </c>
      <c r="Z28" s="204">
        <v>2</v>
      </c>
      <c r="IU28" s="49" t="str">
        <f t="shared" si="10"/>
        <v> </v>
      </c>
      <c r="IV28" s="49" t="str">
        <f t="shared" si="10"/>
        <v> </v>
      </c>
    </row>
    <row r="29" spans="1:256" ht="12.75">
      <c r="A29" s="13"/>
      <c r="B29" s="50"/>
      <c r="C29" s="51" t="s">
        <v>45</v>
      </c>
      <c r="D29" s="52">
        <v>30000000</v>
      </c>
      <c r="E29" s="52"/>
      <c r="F29" s="52"/>
      <c r="G29" s="52">
        <f>SUM(D29:F29)</f>
        <v>30000000</v>
      </c>
      <c r="H29" s="53"/>
      <c r="I29" s="53"/>
      <c r="J29" s="53"/>
      <c r="K29" s="53"/>
      <c r="L29" s="53"/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4"/>
      <c r="X29" s="47" t="str">
        <f t="shared" si="3"/>
        <v> </v>
      </c>
      <c r="Y29" s="47" t="str">
        <f t="shared" si="4"/>
        <v> </v>
      </c>
      <c r="Z29" s="204"/>
      <c r="IU29" s="49"/>
      <c r="IV29" s="49"/>
    </row>
    <row r="30" spans="1:256" ht="12.75">
      <c r="A30" s="13"/>
      <c r="B30" s="50"/>
      <c r="C30" s="51" t="s">
        <v>46</v>
      </c>
      <c r="D30" s="52"/>
      <c r="E30" s="52"/>
      <c r="F30" s="52"/>
      <c r="G30" s="52">
        <f>SUM(D30:F30)</f>
        <v>0</v>
      </c>
      <c r="H30" s="53"/>
      <c r="I30" s="53"/>
      <c r="J30" s="56"/>
      <c r="K30" s="56"/>
      <c r="L30" s="56"/>
      <c r="M30" s="56"/>
      <c r="N30" s="56"/>
      <c r="O30" s="57"/>
      <c r="P30" s="56"/>
      <c r="Q30" s="57"/>
      <c r="R30" s="56">
        <f aca="true" t="shared" si="12" ref="R30:R41">+J30+L30+N30+P30</f>
        <v>0</v>
      </c>
      <c r="S30" s="57">
        <f aca="true" t="shared" si="13" ref="S30:S41">+K30+M30+O30+Q30</f>
        <v>0</v>
      </c>
      <c r="T30" s="58" t="str">
        <f aca="true" t="shared" si="14" ref="T30:T38">IF(G30=0," ",(R30/G30))</f>
        <v> </v>
      </c>
      <c r="U30" s="58" t="str">
        <f aca="true" t="shared" si="15" ref="U30:U53">IF(G30=0," ",(S30/G30))</f>
        <v> </v>
      </c>
      <c r="V30" s="56"/>
      <c r="W30" s="57"/>
      <c r="X30" s="58" t="str">
        <f t="shared" si="3"/>
        <v> </v>
      </c>
      <c r="Y30" s="58" t="str">
        <f t="shared" si="4"/>
        <v> </v>
      </c>
      <c r="Z30" s="204"/>
      <c r="IU30" s="49" t="str">
        <f aca="true" t="shared" si="16" ref="IU30:IU50">T30</f>
        <v> </v>
      </c>
      <c r="IV30" s="49" t="str">
        <f aca="true" t="shared" si="17" ref="IV30:IV50">U30</f>
        <v> </v>
      </c>
    </row>
    <row r="31" spans="1:256" ht="12.75">
      <c r="A31" s="42"/>
      <c r="B31" s="60"/>
      <c r="C31" s="44" t="s">
        <v>47</v>
      </c>
      <c r="D31" s="45">
        <f aca="true" t="shared" si="18" ref="D31:Q31">SUM(D32:D37)</f>
        <v>0</v>
      </c>
      <c r="E31" s="45">
        <f t="shared" si="18"/>
        <v>0</v>
      </c>
      <c r="F31" s="45">
        <f t="shared" si="18"/>
        <v>0</v>
      </c>
      <c r="G31" s="45">
        <f t="shared" si="18"/>
        <v>0</v>
      </c>
      <c r="H31" s="45">
        <f t="shared" si="18"/>
        <v>0</v>
      </c>
      <c r="I31" s="45">
        <f t="shared" si="18"/>
        <v>0</v>
      </c>
      <c r="J31" s="45">
        <f t="shared" si="18"/>
        <v>0</v>
      </c>
      <c r="K31" s="45">
        <f t="shared" si="18"/>
        <v>0</v>
      </c>
      <c r="L31" s="45">
        <f t="shared" si="18"/>
        <v>0</v>
      </c>
      <c r="M31" s="45">
        <f t="shared" si="18"/>
        <v>0</v>
      </c>
      <c r="N31" s="45">
        <f t="shared" si="18"/>
        <v>0</v>
      </c>
      <c r="O31" s="45">
        <f t="shared" si="18"/>
        <v>0</v>
      </c>
      <c r="P31" s="45">
        <f t="shared" si="18"/>
        <v>0</v>
      </c>
      <c r="Q31" s="45">
        <f t="shared" si="18"/>
        <v>0</v>
      </c>
      <c r="R31" s="46">
        <f t="shared" si="12"/>
        <v>0</v>
      </c>
      <c r="S31" s="46">
        <f t="shared" si="13"/>
        <v>0</v>
      </c>
      <c r="T31" s="47" t="str">
        <f t="shared" si="14"/>
        <v> </v>
      </c>
      <c r="U31" s="47" t="str">
        <f t="shared" si="15"/>
        <v> </v>
      </c>
      <c r="V31" s="46">
        <f>SUM(V32:V37)</f>
        <v>0</v>
      </c>
      <c r="W31" s="46">
        <f>SUM(W32:W37)</f>
        <v>0</v>
      </c>
      <c r="X31" s="47" t="str">
        <f t="shared" si="3"/>
        <v> </v>
      </c>
      <c r="Y31" s="47" t="str">
        <f t="shared" si="4"/>
        <v> </v>
      </c>
      <c r="Z31" s="204"/>
      <c r="IU31" s="49" t="str">
        <f t="shared" si="16"/>
        <v> </v>
      </c>
      <c r="IV31" s="49" t="str">
        <f t="shared" si="17"/>
        <v> </v>
      </c>
    </row>
    <row r="32" spans="1:256" ht="12.75">
      <c r="A32" s="13"/>
      <c r="B32" s="50"/>
      <c r="C32" s="51" t="s">
        <v>48</v>
      </c>
      <c r="D32" s="52"/>
      <c r="E32" s="52"/>
      <c r="F32" s="52"/>
      <c r="G32" s="52">
        <f aca="true" t="shared" si="19" ref="G32:G37">SUM(D32:F32)</f>
        <v>0</v>
      </c>
      <c r="H32" s="53"/>
      <c r="I32" s="53"/>
      <c r="J32" s="56"/>
      <c r="K32" s="56"/>
      <c r="L32" s="56"/>
      <c r="M32" s="56"/>
      <c r="N32" s="56"/>
      <c r="O32" s="57"/>
      <c r="P32" s="56"/>
      <c r="Q32" s="57"/>
      <c r="R32" s="56">
        <f t="shared" si="12"/>
        <v>0</v>
      </c>
      <c r="S32" s="57">
        <f t="shared" si="13"/>
        <v>0</v>
      </c>
      <c r="T32" s="58" t="str">
        <f t="shared" si="14"/>
        <v> </v>
      </c>
      <c r="U32" s="58" t="str">
        <f t="shared" si="15"/>
        <v> </v>
      </c>
      <c r="V32" s="56"/>
      <c r="W32" s="57"/>
      <c r="X32" s="58" t="str">
        <f t="shared" si="3"/>
        <v> </v>
      </c>
      <c r="Y32" s="58" t="str">
        <f t="shared" si="4"/>
        <v> </v>
      </c>
      <c r="Z32" s="204">
        <v>2</v>
      </c>
      <c r="IU32" s="49" t="str">
        <f t="shared" si="16"/>
        <v> </v>
      </c>
      <c r="IV32" s="49" t="str">
        <f t="shared" si="17"/>
        <v> </v>
      </c>
    </row>
    <row r="33" spans="1:256" ht="12.75">
      <c r="A33" s="13"/>
      <c r="B33" s="50"/>
      <c r="C33" s="51" t="s">
        <v>49</v>
      </c>
      <c r="D33" s="52"/>
      <c r="E33" s="52"/>
      <c r="F33" s="52"/>
      <c r="G33" s="52">
        <f t="shared" si="19"/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2"/>
        <v>0</v>
      </c>
      <c r="S33" s="54">
        <f t="shared" si="13"/>
        <v>0</v>
      </c>
      <c r="T33" s="47" t="str">
        <f t="shared" si="14"/>
        <v> </v>
      </c>
      <c r="U33" s="47" t="str">
        <f t="shared" si="15"/>
        <v> </v>
      </c>
      <c r="V33" s="53"/>
      <c r="W33" s="54"/>
      <c r="X33" s="47" t="str">
        <f t="shared" si="3"/>
        <v> </v>
      </c>
      <c r="Y33" s="47" t="str">
        <f t="shared" si="4"/>
        <v> </v>
      </c>
      <c r="Z33" s="204"/>
      <c r="IU33" s="49" t="str">
        <f t="shared" si="16"/>
        <v> </v>
      </c>
      <c r="IV33" s="49" t="str">
        <f t="shared" si="17"/>
        <v> </v>
      </c>
    </row>
    <row r="34" spans="1:256" ht="12.75">
      <c r="A34" s="13"/>
      <c r="B34" s="50"/>
      <c r="C34" s="51" t="s">
        <v>50</v>
      </c>
      <c r="D34" s="52"/>
      <c r="E34" s="52"/>
      <c r="F34" s="52"/>
      <c r="G34" s="52">
        <f t="shared" si="19"/>
        <v>0</v>
      </c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2"/>
        <v>0</v>
      </c>
      <c r="S34" s="57">
        <f t="shared" si="13"/>
        <v>0</v>
      </c>
      <c r="T34" s="58" t="str">
        <f t="shared" si="14"/>
        <v> </v>
      </c>
      <c r="U34" s="58" t="str">
        <f t="shared" si="15"/>
        <v> </v>
      </c>
      <c r="V34" s="56"/>
      <c r="W34" s="57"/>
      <c r="X34" s="58" t="str">
        <f t="shared" si="3"/>
        <v> </v>
      </c>
      <c r="Y34" s="58" t="str">
        <f t="shared" si="4"/>
        <v> </v>
      </c>
      <c r="Z34" s="204">
        <v>2</v>
      </c>
      <c r="IU34" s="49" t="str">
        <f t="shared" si="16"/>
        <v> </v>
      </c>
      <c r="IV34" s="49" t="str">
        <f t="shared" si="17"/>
        <v> </v>
      </c>
    </row>
    <row r="35" spans="1:256" ht="12.75">
      <c r="A35" s="13"/>
      <c r="B35" s="50"/>
      <c r="C35" s="51" t="s">
        <v>51</v>
      </c>
      <c r="D35" s="52"/>
      <c r="E35" s="52"/>
      <c r="F35" s="52"/>
      <c r="G35" s="52">
        <f t="shared" si="19"/>
        <v>0</v>
      </c>
      <c r="H35" s="53"/>
      <c r="I35" s="53"/>
      <c r="J35" s="53"/>
      <c r="K35" s="53"/>
      <c r="L35" s="53"/>
      <c r="M35" s="53"/>
      <c r="N35" s="53"/>
      <c r="O35" s="54"/>
      <c r="P35" s="53"/>
      <c r="Q35" s="54"/>
      <c r="R35" s="53">
        <f t="shared" si="12"/>
        <v>0</v>
      </c>
      <c r="S35" s="54">
        <f t="shared" si="13"/>
        <v>0</v>
      </c>
      <c r="T35" s="47" t="str">
        <f t="shared" si="14"/>
        <v> </v>
      </c>
      <c r="U35" s="47" t="str">
        <f t="shared" si="15"/>
        <v> </v>
      </c>
      <c r="V35" s="53"/>
      <c r="W35" s="54"/>
      <c r="X35" s="47" t="str">
        <f t="shared" si="3"/>
        <v> </v>
      </c>
      <c r="Y35" s="47" t="str">
        <f t="shared" si="4"/>
        <v> </v>
      </c>
      <c r="Z35" s="204"/>
      <c r="IU35" s="49" t="str">
        <f t="shared" si="16"/>
        <v> </v>
      </c>
      <c r="IV35" s="49" t="str">
        <f t="shared" si="17"/>
        <v> </v>
      </c>
    </row>
    <row r="36" spans="1:256" ht="12.75">
      <c r="A36" s="13"/>
      <c r="B36" s="50"/>
      <c r="C36" s="51" t="s">
        <v>52</v>
      </c>
      <c r="D36" s="52"/>
      <c r="E36" s="52"/>
      <c r="F36" s="52"/>
      <c r="G36" s="52">
        <f t="shared" si="19"/>
        <v>0</v>
      </c>
      <c r="H36" s="53"/>
      <c r="I36" s="53"/>
      <c r="J36" s="56"/>
      <c r="K36" s="56"/>
      <c r="L36" s="56"/>
      <c r="M36" s="56"/>
      <c r="N36" s="56"/>
      <c r="O36" s="57"/>
      <c r="P36" s="56"/>
      <c r="Q36" s="57"/>
      <c r="R36" s="56">
        <f t="shared" si="12"/>
        <v>0</v>
      </c>
      <c r="S36" s="57">
        <f t="shared" si="13"/>
        <v>0</v>
      </c>
      <c r="T36" s="58" t="str">
        <f t="shared" si="14"/>
        <v> </v>
      </c>
      <c r="U36" s="58" t="str">
        <f t="shared" si="15"/>
        <v> </v>
      </c>
      <c r="V36" s="56"/>
      <c r="W36" s="57"/>
      <c r="X36" s="58" t="str">
        <f t="shared" si="3"/>
        <v> </v>
      </c>
      <c r="Y36" s="58" t="str">
        <f t="shared" si="4"/>
        <v> </v>
      </c>
      <c r="Z36" s="204">
        <v>2</v>
      </c>
      <c r="IU36" s="49" t="str">
        <f t="shared" si="16"/>
        <v> </v>
      </c>
      <c r="IV36" s="49" t="str">
        <f t="shared" si="17"/>
        <v> </v>
      </c>
    </row>
    <row r="37" spans="1:256" ht="12.75">
      <c r="A37" s="13"/>
      <c r="B37" s="50"/>
      <c r="C37" s="51" t="s">
        <v>53</v>
      </c>
      <c r="D37" s="52"/>
      <c r="E37" s="52"/>
      <c r="F37" s="52"/>
      <c r="G37" s="52">
        <f t="shared" si="19"/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2"/>
        <v>0</v>
      </c>
      <c r="S37" s="54">
        <f t="shared" si="13"/>
        <v>0</v>
      </c>
      <c r="T37" s="47" t="str">
        <f t="shared" si="14"/>
        <v> </v>
      </c>
      <c r="U37" s="47" t="str">
        <f t="shared" si="15"/>
        <v> </v>
      </c>
      <c r="V37" s="53"/>
      <c r="W37" s="54"/>
      <c r="X37" s="47" t="str">
        <f t="shared" si="3"/>
        <v> </v>
      </c>
      <c r="Y37" s="47" t="str">
        <f t="shared" si="4"/>
        <v> </v>
      </c>
      <c r="Z37" s="204"/>
      <c r="IU37" s="49" t="str">
        <f t="shared" si="16"/>
        <v> </v>
      </c>
      <c r="IV37" s="49" t="str">
        <f t="shared" si="17"/>
        <v> </v>
      </c>
    </row>
    <row r="38" spans="1:256" ht="12.75">
      <c r="A38" s="42"/>
      <c r="B38" s="60"/>
      <c r="C38" s="44" t="s">
        <v>54</v>
      </c>
      <c r="D38" s="45">
        <f aca="true" t="shared" si="20" ref="D38:Q38">SUM(D39:D40)</f>
        <v>132652000</v>
      </c>
      <c r="E38" s="45">
        <f t="shared" si="20"/>
        <v>0</v>
      </c>
      <c r="F38" s="45">
        <f t="shared" si="20"/>
        <v>0</v>
      </c>
      <c r="G38" s="45">
        <f t="shared" si="20"/>
        <v>132652000</v>
      </c>
      <c r="H38" s="45">
        <f t="shared" si="20"/>
        <v>132652000</v>
      </c>
      <c r="I38" s="45">
        <f t="shared" si="20"/>
        <v>132652000</v>
      </c>
      <c r="J38" s="45">
        <f t="shared" si="20"/>
        <v>75052000</v>
      </c>
      <c r="K38" s="45">
        <f t="shared" si="20"/>
        <v>21661000</v>
      </c>
      <c r="L38" s="45">
        <f t="shared" si="20"/>
        <v>0</v>
      </c>
      <c r="M38" s="45">
        <f t="shared" si="20"/>
        <v>0</v>
      </c>
      <c r="N38" s="45">
        <f t="shared" si="20"/>
        <v>0</v>
      </c>
      <c r="O38" s="45">
        <f t="shared" si="20"/>
        <v>0</v>
      </c>
      <c r="P38" s="45">
        <f t="shared" si="20"/>
        <v>0</v>
      </c>
      <c r="Q38" s="45">
        <f t="shared" si="20"/>
        <v>0</v>
      </c>
      <c r="R38" s="46">
        <f t="shared" si="12"/>
        <v>75052000</v>
      </c>
      <c r="S38" s="46">
        <f t="shared" si="13"/>
        <v>21661000</v>
      </c>
      <c r="T38" s="47">
        <f t="shared" si="14"/>
        <v>0.5657811416337485</v>
      </c>
      <c r="U38" s="47">
        <f t="shared" si="15"/>
        <v>0.16329192171998916</v>
      </c>
      <c r="V38" s="46">
        <f>SUM(V39:V40)</f>
        <v>716802000</v>
      </c>
      <c r="W38" s="46">
        <f>SUM(W39:W40)</f>
        <v>259349000</v>
      </c>
      <c r="X38" s="47">
        <f t="shared" si="3"/>
        <v>-0.8952960510712861</v>
      </c>
      <c r="Y38" s="47">
        <f t="shared" si="4"/>
        <v>-0.9164793386517781</v>
      </c>
      <c r="Z38" s="204"/>
      <c r="IU38" s="49">
        <f t="shared" si="16"/>
        <v>0.5657811416337485</v>
      </c>
      <c r="IV38" s="49">
        <f t="shared" si="17"/>
        <v>0.16329192171998916</v>
      </c>
    </row>
    <row r="39" spans="1:256" ht="12.75">
      <c r="A39" s="42"/>
      <c r="B39" s="60"/>
      <c r="C39" s="51" t="s">
        <v>55</v>
      </c>
      <c r="D39" s="52">
        <v>57600000</v>
      </c>
      <c r="E39" s="52"/>
      <c r="F39" s="52"/>
      <c r="G39" s="52">
        <f>SUM(D39:F39)</f>
        <v>57600000</v>
      </c>
      <c r="H39" s="53">
        <v>57600000</v>
      </c>
      <c r="I39" s="53">
        <v>57600000</v>
      </c>
      <c r="J39" s="53"/>
      <c r="K39" s="53">
        <v>5253000</v>
      </c>
      <c r="L39" s="53"/>
      <c r="M39" s="53"/>
      <c r="N39" s="53"/>
      <c r="O39" s="54"/>
      <c r="P39" s="53"/>
      <c r="Q39" s="54"/>
      <c r="R39" s="53">
        <f t="shared" si="12"/>
        <v>0</v>
      </c>
      <c r="S39" s="54">
        <f t="shared" si="13"/>
        <v>5253000</v>
      </c>
      <c r="T39" s="47"/>
      <c r="U39" s="47">
        <f t="shared" si="15"/>
        <v>0.09119791666666667</v>
      </c>
      <c r="V39" s="53"/>
      <c r="W39" s="54"/>
      <c r="X39" s="47" t="str">
        <f t="shared" si="3"/>
        <v> </v>
      </c>
      <c r="Y39" s="47" t="str">
        <f t="shared" si="4"/>
        <v> </v>
      </c>
      <c r="Z39" s="204"/>
      <c r="IU39" s="49">
        <f t="shared" si="16"/>
        <v>0</v>
      </c>
      <c r="IV39" s="49">
        <f t="shared" si="17"/>
        <v>0.09119791666666667</v>
      </c>
    </row>
    <row r="40" spans="1:256" ht="12.75">
      <c r="A40" s="13"/>
      <c r="B40" s="50"/>
      <c r="C40" s="51" t="s">
        <v>56</v>
      </c>
      <c r="D40" s="52">
        <v>75052000</v>
      </c>
      <c r="E40" s="52"/>
      <c r="F40" s="52"/>
      <c r="G40" s="52">
        <f>SUM(D40:F40)</f>
        <v>75052000</v>
      </c>
      <c r="H40" s="53">
        <v>75052000</v>
      </c>
      <c r="I40" s="53">
        <v>75052000</v>
      </c>
      <c r="J40" s="53">
        <v>75052000</v>
      </c>
      <c r="K40" s="53">
        <v>16408000</v>
      </c>
      <c r="L40" s="53">
        <f>75052000-J40</f>
        <v>0</v>
      </c>
      <c r="M40" s="53"/>
      <c r="N40" s="53"/>
      <c r="O40" s="54"/>
      <c r="P40" s="53"/>
      <c r="Q40" s="54"/>
      <c r="R40" s="53">
        <f t="shared" si="12"/>
        <v>75052000</v>
      </c>
      <c r="S40" s="54">
        <f t="shared" si="13"/>
        <v>16408000</v>
      </c>
      <c r="T40" s="47">
        <f aca="true" t="shared" si="21" ref="T40:T53">IF(G40=0," ",(R40/G40))</f>
        <v>1</v>
      </c>
      <c r="U40" s="47">
        <f t="shared" si="15"/>
        <v>0.21862175558279592</v>
      </c>
      <c r="V40" s="53">
        <v>716802000</v>
      </c>
      <c r="W40" s="54">
        <v>259349000</v>
      </c>
      <c r="X40" s="47">
        <f t="shared" si="3"/>
        <v>-0.8952960510712861</v>
      </c>
      <c r="Y40" s="47">
        <f t="shared" si="4"/>
        <v>-0.9367338991089227</v>
      </c>
      <c r="Z40" s="204"/>
      <c r="IU40" s="49">
        <f t="shared" si="16"/>
        <v>1</v>
      </c>
      <c r="IV40" s="49">
        <f t="shared" si="17"/>
        <v>0.21862175558279592</v>
      </c>
    </row>
    <row r="41" spans="1:256" ht="12.75">
      <c r="A41" s="13"/>
      <c r="B41" s="50"/>
      <c r="C41" s="51"/>
      <c r="D41" s="52"/>
      <c r="E41" s="52"/>
      <c r="F41" s="52"/>
      <c r="G41" s="52">
        <f>SUM(D41:F41)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2"/>
        <v>0</v>
      </c>
      <c r="S41" s="55">
        <f t="shared" si="13"/>
        <v>0</v>
      </c>
      <c r="T41" s="47" t="str">
        <f t="shared" si="21"/>
        <v> </v>
      </c>
      <c r="U41" s="47" t="str">
        <f t="shared" si="15"/>
        <v> </v>
      </c>
      <c r="V41" s="52"/>
      <c r="W41" s="55"/>
      <c r="X41" s="47" t="str">
        <f t="shared" si="3"/>
        <v> </v>
      </c>
      <c r="Y41" s="47" t="str">
        <f t="shared" si="4"/>
        <v> </v>
      </c>
      <c r="Z41" s="204"/>
      <c r="IU41" s="49" t="str">
        <f t="shared" si="16"/>
        <v> </v>
      </c>
      <c r="IV41" s="49" t="str">
        <f t="shared" si="17"/>
        <v> </v>
      </c>
    </row>
    <row r="42" spans="1:256" ht="12.75">
      <c r="A42" s="13"/>
      <c r="B42" s="50"/>
      <c r="C42" s="65" t="s">
        <v>57</v>
      </c>
      <c r="D42" s="66">
        <f aca="true" t="shared" si="22" ref="D42:S42">D38+D31+D25+D20+D16+D11+D23</f>
        <v>352415000</v>
      </c>
      <c r="E42" s="66">
        <f t="shared" si="22"/>
        <v>-6600000</v>
      </c>
      <c r="F42" s="66">
        <f t="shared" si="22"/>
        <v>0</v>
      </c>
      <c r="G42" s="66">
        <f t="shared" si="22"/>
        <v>345815000</v>
      </c>
      <c r="H42" s="66">
        <f t="shared" si="22"/>
        <v>152080000</v>
      </c>
      <c r="I42" s="66">
        <f t="shared" si="22"/>
        <v>152080000</v>
      </c>
      <c r="J42" s="66">
        <f t="shared" si="22"/>
        <v>75137000</v>
      </c>
      <c r="K42" s="66">
        <f t="shared" si="22"/>
        <v>22949000</v>
      </c>
      <c r="L42" s="66">
        <f t="shared" si="22"/>
        <v>160000</v>
      </c>
      <c r="M42" s="66">
        <f t="shared" si="22"/>
        <v>0</v>
      </c>
      <c r="N42" s="66">
        <f t="shared" si="22"/>
        <v>0</v>
      </c>
      <c r="O42" s="66">
        <f t="shared" si="22"/>
        <v>0</v>
      </c>
      <c r="P42" s="66">
        <f t="shared" si="22"/>
        <v>0</v>
      </c>
      <c r="Q42" s="66">
        <f t="shared" si="22"/>
        <v>0</v>
      </c>
      <c r="R42" s="67">
        <f t="shared" si="22"/>
        <v>75297000</v>
      </c>
      <c r="S42" s="67">
        <f t="shared" si="22"/>
        <v>22949000</v>
      </c>
      <c r="T42" s="68">
        <f t="shared" si="21"/>
        <v>0.2177378077874008</v>
      </c>
      <c r="U42" s="69">
        <f t="shared" si="15"/>
        <v>0.06636207220623744</v>
      </c>
      <c r="V42" s="67">
        <f>V38+V31+V25+V20+V16+V11+V23</f>
        <v>733473000</v>
      </c>
      <c r="W42" s="67">
        <f>W38+W31+W25+W20+W16+W11+W23</f>
        <v>274690000</v>
      </c>
      <c r="X42" s="68">
        <f>IF(V42=0,"-",(R42-V42)/V42)</f>
        <v>-0.8973418244434356</v>
      </c>
      <c r="Y42" s="68">
        <f>IF(W42=0," ",(S42-W42)/W42)</f>
        <v>-0.9164549128108049</v>
      </c>
      <c r="Z42" s="204"/>
      <c r="IU42" s="49">
        <f t="shared" si="16"/>
        <v>0.2177378077874008</v>
      </c>
      <c r="IV42" s="49">
        <f t="shared" si="17"/>
        <v>0.06636207220623744</v>
      </c>
    </row>
    <row r="43" spans="1:256" ht="12.75">
      <c r="A43" s="13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 aca="true" t="shared" si="23" ref="R43:S47">+J43+L43+N43+P43</f>
        <v>0</v>
      </c>
      <c r="S43" s="55">
        <f t="shared" si="23"/>
        <v>0</v>
      </c>
      <c r="T43" s="47" t="str">
        <f t="shared" si="21"/>
        <v> </v>
      </c>
      <c r="U43" s="47" t="str">
        <f t="shared" si="15"/>
        <v> </v>
      </c>
      <c r="V43" s="52"/>
      <c r="W43" s="55"/>
      <c r="X43" s="47" t="str">
        <f>IF(V43=0," ",(R43-V43)/V43)</f>
        <v> </v>
      </c>
      <c r="Y43" s="47" t="str">
        <f>IF(W43=0," ",(S43-W43)/W43)</f>
        <v> </v>
      </c>
      <c r="Z43" s="204"/>
      <c r="IU43" s="49" t="str">
        <f t="shared" si="16"/>
        <v> </v>
      </c>
      <c r="IV43" s="49" t="str">
        <f t="shared" si="17"/>
        <v> </v>
      </c>
    </row>
    <row r="44" spans="1:256" ht="12.75">
      <c r="A44" s="13"/>
      <c r="B44" s="5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 t="shared" si="23"/>
        <v>0</v>
      </c>
      <c r="S44" s="55">
        <f t="shared" si="23"/>
        <v>0</v>
      </c>
      <c r="T44" s="47" t="str">
        <f t="shared" si="21"/>
        <v> </v>
      </c>
      <c r="U44" s="47" t="str">
        <f t="shared" si="15"/>
        <v> </v>
      </c>
      <c r="V44" s="52"/>
      <c r="W44" s="55"/>
      <c r="X44" s="47" t="str">
        <f>IF(V44=0," ",(R44-V44)/V44)</f>
        <v> </v>
      </c>
      <c r="Y44" s="47" t="str">
        <f>IF(W44=0," ",(S44-W44)/W44)</f>
        <v> </v>
      </c>
      <c r="Z44" s="204"/>
      <c r="IU44" s="49" t="str">
        <f t="shared" si="16"/>
        <v> </v>
      </c>
      <c r="IV44" s="49" t="str">
        <f t="shared" si="17"/>
        <v> </v>
      </c>
    </row>
    <row r="45" spans="1:256" ht="12.75">
      <c r="A45" s="13"/>
      <c r="B45" s="50"/>
      <c r="C45" s="44" t="s">
        <v>32</v>
      </c>
      <c r="D45" s="45">
        <f aca="true" t="shared" si="24" ref="D45:Q45">SUM(D46)</f>
        <v>156016000</v>
      </c>
      <c r="E45" s="45">
        <f t="shared" si="24"/>
        <v>0</v>
      </c>
      <c r="F45" s="45">
        <f t="shared" si="24"/>
        <v>0</v>
      </c>
      <c r="G45" s="45">
        <f t="shared" si="24"/>
        <v>156016000</v>
      </c>
      <c r="H45" s="45">
        <f t="shared" si="24"/>
        <v>20778000</v>
      </c>
      <c r="I45" s="45">
        <f t="shared" si="24"/>
        <v>20778000</v>
      </c>
      <c r="J45" s="45">
        <f t="shared" si="24"/>
        <v>15900000</v>
      </c>
      <c r="K45" s="45">
        <f t="shared" si="24"/>
        <v>15900000</v>
      </c>
      <c r="L45" s="45">
        <f t="shared" si="24"/>
        <v>52409000</v>
      </c>
      <c r="M45" s="45">
        <f t="shared" si="24"/>
        <v>0</v>
      </c>
      <c r="N45" s="45">
        <f t="shared" si="24"/>
        <v>0</v>
      </c>
      <c r="O45" s="45">
        <f t="shared" si="24"/>
        <v>0</v>
      </c>
      <c r="P45" s="45">
        <f t="shared" si="24"/>
        <v>0</v>
      </c>
      <c r="Q45" s="45">
        <f t="shared" si="24"/>
        <v>0</v>
      </c>
      <c r="R45" s="46">
        <f t="shared" si="23"/>
        <v>68309000</v>
      </c>
      <c r="S45" s="46">
        <f t="shared" si="23"/>
        <v>15900000</v>
      </c>
      <c r="T45" s="47">
        <f t="shared" si="21"/>
        <v>0.43783329914880526</v>
      </c>
      <c r="U45" s="47">
        <f t="shared" si="15"/>
        <v>0.1019126243462209</v>
      </c>
      <c r="V45" s="46">
        <f>SUM(V46)</f>
        <v>783333000</v>
      </c>
      <c r="W45" s="46">
        <f>SUM(W46)</f>
        <v>47484000</v>
      </c>
      <c r="X45" s="47">
        <f>IF(V45=0," ",(R45-V45)/V45)</f>
        <v>-0.9127969841689294</v>
      </c>
      <c r="Y45" s="47">
        <f>IF(W45=0," ",(S45-W45)/W45)</f>
        <v>-0.6651503664392217</v>
      </c>
      <c r="Z45" s="204"/>
      <c r="IU45" s="49">
        <f t="shared" si="16"/>
        <v>0.43783329914880526</v>
      </c>
      <c r="IV45" s="49">
        <f t="shared" si="17"/>
        <v>0.1019126243462209</v>
      </c>
    </row>
    <row r="46" spans="1:256" ht="12.75">
      <c r="A46" s="13"/>
      <c r="B46" s="50"/>
      <c r="C46" s="51" t="s">
        <v>58</v>
      </c>
      <c r="D46" s="52">
        <v>156016000</v>
      </c>
      <c r="E46" s="52"/>
      <c r="F46" s="52"/>
      <c r="G46" s="52">
        <f>SUM(D46:F46)</f>
        <v>156016000</v>
      </c>
      <c r="H46" s="53">
        <v>20778000</v>
      </c>
      <c r="I46" s="53">
        <v>20778000</v>
      </c>
      <c r="J46" s="53">
        <v>15900000</v>
      </c>
      <c r="K46" s="53">
        <v>15900000</v>
      </c>
      <c r="L46" s="53">
        <f>68309000-J46</f>
        <v>52409000</v>
      </c>
      <c r="M46" s="53"/>
      <c r="N46" s="53"/>
      <c r="O46" s="54"/>
      <c r="P46" s="53"/>
      <c r="Q46" s="54"/>
      <c r="R46" s="53">
        <f t="shared" si="23"/>
        <v>68309000</v>
      </c>
      <c r="S46" s="54">
        <f t="shared" si="23"/>
        <v>15900000</v>
      </c>
      <c r="T46" s="47">
        <f t="shared" si="21"/>
        <v>0.43783329914880526</v>
      </c>
      <c r="U46" s="47">
        <f t="shared" si="15"/>
        <v>0.1019126243462209</v>
      </c>
      <c r="V46" s="53">
        <v>783333000</v>
      </c>
      <c r="W46" s="54">
        <v>47484000</v>
      </c>
      <c r="X46" s="47">
        <f>IF(V46=0," ",(R46-V46)/V46)</f>
        <v>-0.9127969841689294</v>
      </c>
      <c r="Y46" s="47">
        <f>IF(W46=0,"-",(S46-W46)/W46)</f>
        <v>-0.6651503664392217</v>
      </c>
      <c r="Z46" s="204"/>
      <c r="IU46" s="49">
        <f t="shared" si="16"/>
        <v>0.43783329914880526</v>
      </c>
      <c r="IV46" s="49">
        <f t="shared" si="17"/>
        <v>0.1019126243462209</v>
      </c>
    </row>
    <row r="47" spans="1:256" ht="12.75">
      <c r="A47" s="13"/>
      <c r="B47" s="5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 t="shared" si="23"/>
        <v>0</v>
      </c>
      <c r="S47" s="55">
        <f t="shared" si="23"/>
        <v>0</v>
      </c>
      <c r="T47" s="47" t="str">
        <f t="shared" si="21"/>
        <v> </v>
      </c>
      <c r="U47" s="47" t="str">
        <f t="shared" si="15"/>
        <v> </v>
      </c>
      <c r="V47" s="52"/>
      <c r="W47" s="55"/>
      <c r="X47" s="47" t="str">
        <f>IF(V47=0," ",(R47-V47)/V47)</f>
        <v> </v>
      </c>
      <c r="Y47" s="47" t="str">
        <f>IF(W47=0," ",(S47-W47)/W47)</f>
        <v> </v>
      </c>
      <c r="Z47" s="204"/>
      <c r="IU47" s="49" t="str">
        <f t="shared" si="16"/>
        <v> </v>
      </c>
      <c r="IV47" s="49" t="str">
        <f t="shared" si="17"/>
        <v> </v>
      </c>
    </row>
    <row r="48" spans="1:256" ht="12.75">
      <c r="A48" s="13"/>
      <c r="B48" s="50"/>
      <c r="C48" s="65" t="s">
        <v>59</v>
      </c>
      <c r="D48" s="66">
        <f aca="true" t="shared" si="25" ref="D48:S48">D45</f>
        <v>156016000</v>
      </c>
      <c r="E48" s="66">
        <f t="shared" si="25"/>
        <v>0</v>
      </c>
      <c r="F48" s="66">
        <f t="shared" si="25"/>
        <v>0</v>
      </c>
      <c r="G48" s="66">
        <f t="shared" si="25"/>
        <v>156016000</v>
      </c>
      <c r="H48" s="66">
        <f t="shared" si="25"/>
        <v>20778000</v>
      </c>
      <c r="I48" s="66">
        <f t="shared" si="25"/>
        <v>20778000</v>
      </c>
      <c r="J48" s="66">
        <f t="shared" si="25"/>
        <v>15900000</v>
      </c>
      <c r="K48" s="66">
        <f t="shared" si="25"/>
        <v>15900000</v>
      </c>
      <c r="L48" s="66">
        <f t="shared" si="25"/>
        <v>52409000</v>
      </c>
      <c r="M48" s="66">
        <f t="shared" si="25"/>
        <v>0</v>
      </c>
      <c r="N48" s="66">
        <f t="shared" si="25"/>
        <v>0</v>
      </c>
      <c r="O48" s="67">
        <f t="shared" si="25"/>
        <v>0</v>
      </c>
      <c r="P48" s="67">
        <f t="shared" si="25"/>
        <v>0</v>
      </c>
      <c r="Q48" s="67">
        <f t="shared" si="25"/>
        <v>0</v>
      </c>
      <c r="R48" s="67">
        <f t="shared" si="25"/>
        <v>68309000</v>
      </c>
      <c r="S48" s="67">
        <f t="shared" si="25"/>
        <v>15900000</v>
      </c>
      <c r="T48" s="68">
        <f t="shared" si="21"/>
        <v>0.43783329914880526</v>
      </c>
      <c r="U48" s="69">
        <f t="shared" si="15"/>
        <v>0.1019126243462209</v>
      </c>
      <c r="V48" s="67">
        <f>V45</f>
        <v>783333000</v>
      </c>
      <c r="W48" s="67">
        <f>W45</f>
        <v>47484000</v>
      </c>
      <c r="X48" s="68">
        <f>IF(V48=0,"-",(R48-V48)/V48)</f>
        <v>-0.9127969841689294</v>
      </c>
      <c r="Y48" s="68">
        <f>IF(W48=0,"-",(S48-W48)/W48)</f>
        <v>-0.6651503664392217</v>
      </c>
      <c r="Z48" s="48"/>
      <c r="IU48" s="49">
        <f t="shared" si="16"/>
        <v>0.43783329914880526</v>
      </c>
      <c r="IV48" s="49">
        <f t="shared" si="17"/>
        <v>0.1019126243462209</v>
      </c>
    </row>
    <row r="49" spans="1:256" ht="12.75" customHeight="1" hidden="1">
      <c r="A49" s="13"/>
      <c r="B49" s="50"/>
      <c r="C49" s="51" t="s">
        <v>60</v>
      </c>
      <c r="D49" s="46"/>
      <c r="E49" s="70"/>
      <c r="F49" s="70"/>
      <c r="G49" s="71"/>
      <c r="H49" s="70"/>
      <c r="I49" s="70"/>
      <c r="J49" s="70"/>
      <c r="K49" s="72"/>
      <c r="L49" s="70"/>
      <c r="M49" s="72"/>
      <c r="N49" s="70"/>
      <c r="O49" s="70"/>
      <c r="P49" s="70"/>
      <c r="Q49" s="70"/>
      <c r="R49" s="70">
        <f>+J49+L49+N49+P49</f>
        <v>0</v>
      </c>
      <c r="S49" s="70">
        <f>+K49+M49+O49+Q49</f>
        <v>0</v>
      </c>
      <c r="T49" s="47" t="str">
        <f t="shared" si="21"/>
        <v> </v>
      </c>
      <c r="U49" s="47" t="str">
        <f t="shared" si="15"/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U49" s="49" t="str">
        <f t="shared" si="16"/>
        <v> </v>
      </c>
      <c r="IV49" s="49" t="str">
        <f t="shared" si="17"/>
        <v> </v>
      </c>
    </row>
    <row r="50" spans="1:256" ht="12.75">
      <c r="A50" s="13"/>
      <c r="B50" s="50"/>
      <c r="C50" s="51" t="s">
        <v>61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>
        <f>+J50+L50+N50+P50</f>
        <v>0</v>
      </c>
      <c r="S50" s="71">
        <f>+K50+M50+O50+Q50</f>
        <v>0</v>
      </c>
      <c r="T50" s="47" t="str">
        <f t="shared" si="21"/>
        <v> </v>
      </c>
      <c r="U50" s="47" t="str">
        <f t="shared" si="15"/>
        <v> </v>
      </c>
      <c r="V50" s="45"/>
      <c r="W50" s="71"/>
      <c r="X50" s="47" t="str">
        <f aca="true" t="shared" si="26" ref="X50:Y52">IF(V50=0," ",(R50-V50)/V50)</f>
        <v> </v>
      </c>
      <c r="Y50" s="47" t="str">
        <f t="shared" si="26"/>
        <v> </v>
      </c>
      <c r="Z50" s="204"/>
      <c r="IU50" s="49" t="str">
        <f t="shared" si="16"/>
        <v> </v>
      </c>
      <c r="IV50" s="49" t="str">
        <f t="shared" si="17"/>
        <v> </v>
      </c>
    </row>
    <row r="51" spans="1:256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71"/>
      <c r="T51" s="47" t="str">
        <f t="shared" si="21"/>
        <v> </v>
      </c>
      <c r="U51" s="47" t="str">
        <f t="shared" si="15"/>
        <v> </v>
      </c>
      <c r="V51" s="45"/>
      <c r="W51" s="71"/>
      <c r="X51" s="47" t="str">
        <f t="shared" si="26"/>
        <v> </v>
      </c>
      <c r="Y51" s="47" t="str">
        <f t="shared" si="26"/>
        <v> </v>
      </c>
      <c r="Z51" s="204"/>
      <c r="IU51" s="49"/>
      <c r="IV51" s="49"/>
    </row>
    <row r="52" spans="1:256" ht="12.75">
      <c r="A52" s="13"/>
      <c r="B52" s="50"/>
      <c r="C52" s="51" t="s">
        <v>48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1"/>
      <c r="T52" s="47" t="str">
        <f t="shared" si="21"/>
        <v> </v>
      </c>
      <c r="U52" s="47" t="str">
        <f t="shared" si="15"/>
        <v> </v>
      </c>
      <c r="V52" s="73"/>
      <c r="W52" s="71"/>
      <c r="X52" s="47" t="str">
        <f t="shared" si="26"/>
        <v> </v>
      </c>
      <c r="Y52" s="47" t="str">
        <f t="shared" si="26"/>
        <v> </v>
      </c>
      <c r="Z52" s="204"/>
      <c r="IU52" s="49"/>
      <c r="IV52" s="49"/>
    </row>
    <row r="53" spans="1:256" ht="13.5" thickBot="1">
      <c r="A53" s="13"/>
      <c r="B53" s="74"/>
      <c r="C53" s="75" t="s">
        <v>62</v>
      </c>
      <c r="D53" s="76">
        <f aca="true" t="shared" si="27" ref="D53:S53">+D48+D42</f>
        <v>508431000</v>
      </c>
      <c r="E53" s="76">
        <f t="shared" si="27"/>
        <v>-6600000</v>
      </c>
      <c r="F53" s="76">
        <f t="shared" si="27"/>
        <v>0</v>
      </c>
      <c r="G53" s="76">
        <f t="shared" si="27"/>
        <v>501831000</v>
      </c>
      <c r="H53" s="76">
        <f t="shared" si="27"/>
        <v>172858000</v>
      </c>
      <c r="I53" s="76">
        <f t="shared" si="27"/>
        <v>172858000</v>
      </c>
      <c r="J53" s="76">
        <f t="shared" si="27"/>
        <v>91037000</v>
      </c>
      <c r="K53" s="76">
        <f t="shared" si="27"/>
        <v>38849000</v>
      </c>
      <c r="L53" s="76">
        <f t="shared" si="27"/>
        <v>52569000</v>
      </c>
      <c r="M53" s="76">
        <f t="shared" si="27"/>
        <v>0</v>
      </c>
      <c r="N53" s="76">
        <f t="shared" si="27"/>
        <v>0</v>
      </c>
      <c r="O53" s="76">
        <f t="shared" si="27"/>
        <v>0</v>
      </c>
      <c r="P53" s="76">
        <f t="shared" si="27"/>
        <v>0</v>
      </c>
      <c r="Q53" s="76">
        <f t="shared" si="27"/>
        <v>0</v>
      </c>
      <c r="R53" s="76">
        <f t="shared" si="27"/>
        <v>143606000</v>
      </c>
      <c r="S53" s="76">
        <f t="shared" si="27"/>
        <v>38849000</v>
      </c>
      <c r="T53" s="77">
        <f t="shared" si="21"/>
        <v>0.286164067185965</v>
      </c>
      <c r="U53" s="78">
        <f t="shared" si="15"/>
        <v>0.07741450807144237</v>
      </c>
      <c r="V53" s="76">
        <f>+V48+V42</f>
        <v>1516806000</v>
      </c>
      <c r="W53" s="76">
        <f>+W48+W42</f>
        <v>322174000</v>
      </c>
      <c r="X53" s="77">
        <f>IF(V53=0,"-",(R53-V53)/V53)</f>
        <v>-0.9053234230349827</v>
      </c>
      <c r="Y53" s="77">
        <f>IF(W53=0,"-",(S53-W53)/W53)</f>
        <v>-0.8794160919254813</v>
      </c>
      <c r="Z53" s="204"/>
      <c r="IU53" s="49">
        <f aca="true" t="shared" si="28" ref="IU53:IU84">T53</f>
        <v>0.286164067185965</v>
      </c>
      <c r="IV53" s="49">
        <f aca="true" t="shared" si="29" ref="IV53:IV84">U53</f>
        <v>0.07741450807144237</v>
      </c>
    </row>
    <row r="54" spans="1:256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204"/>
      <c r="IU54" s="49">
        <f t="shared" si="28"/>
        <v>0</v>
      </c>
      <c r="IV54" s="49">
        <f t="shared" si="29"/>
        <v>0</v>
      </c>
    </row>
    <row r="55" spans="1:256" ht="24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88" t="s">
        <v>11</v>
      </c>
      <c r="W55" s="88"/>
      <c r="X55" s="222" t="s">
        <v>12</v>
      </c>
      <c r="Y55" s="223"/>
      <c r="Z55" s="204"/>
      <c r="IU55" s="49" t="str">
        <f t="shared" si="28"/>
        <v>% changes for the Second Quarter</v>
      </c>
      <c r="IV55" s="49">
        <f t="shared" si="29"/>
        <v>0</v>
      </c>
    </row>
    <row r="56" spans="1:256" ht="56.25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25" t="s">
        <v>72</v>
      </c>
      <c r="N56" s="89" t="s">
        <v>70</v>
      </c>
      <c r="O56" s="25" t="s">
        <v>73</v>
      </c>
      <c r="P56" s="89" t="s">
        <v>70</v>
      </c>
      <c r="Q56" s="25" t="s">
        <v>74</v>
      </c>
      <c r="R56" s="25" t="s">
        <v>75</v>
      </c>
      <c r="S56" s="26" t="s">
        <v>21</v>
      </c>
      <c r="T56" s="27" t="s">
        <v>76</v>
      </c>
      <c r="U56" s="28" t="s">
        <v>23</v>
      </c>
      <c r="V56" s="90" t="s">
        <v>75</v>
      </c>
      <c r="W56" s="91" t="s">
        <v>149</v>
      </c>
      <c r="X56" s="92" t="s">
        <v>77</v>
      </c>
      <c r="Y56" s="28"/>
      <c r="Z56" s="204"/>
      <c r="IU56" s="49" t="str">
        <f t="shared" si="28"/>
        <v>Exp as % of Allocation as reported by provincial department </v>
      </c>
      <c r="IV56" s="49" t="str">
        <f t="shared" si="29"/>
        <v>Exp as % of Allocation as reported by municipalities</v>
      </c>
    </row>
    <row r="57" spans="1:256" ht="12.75">
      <c r="A57" s="13"/>
      <c r="B57" s="50"/>
      <c r="C57" s="13"/>
      <c r="D57" s="93"/>
      <c r="E57" s="94"/>
      <c r="F57" s="93"/>
      <c r="G57" s="95"/>
      <c r="H57" s="96"/>
      <c r="I57" s="97"/>
      <c r="J57" s="93"/>
      <c r="K57" s="93"/>
      <c r="L57" s="97"/>
      <c r="M57" s="98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9"/>
      <c r="X57" s="99"/>
      <c r="Y57" s="99"/>
      <c r="Z57" s="204"/>
      <c r="IU57" s="49">
        <f t="shared" si="28"/>
        <v>0</v>
      </c>
      <c r="IV57" s="49">
        <f t="shared" si="29"/>
        <v>0</v>
      </c>
    </row>
    <row r="58" spans="1:256" ht="12.75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1"/>
      <c r="X58" s="101"/>
      <c r="Y58" s="101"/>
      <c r="Z58" s="204"/>
      <c r="IU58" s="49">
        <f t="shared" si="28"/>
        <v>0</v>
      </c>
      <c r="IV58" s="49">
        <f t="shared" si="29"/>
        <v>0</v>
      </c>
    </row>
    <row r="59" spans="1:256" ht="12.75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4"/>
      <c r="Y59" s="94"/>
      <c r="Z59" s="204"/>
      <c r="IU59" s="49">
        <f t="shared" si="28"/>
        <v>0</v>
      </c>
      <c r="IV59" s="49">
        <f t="shared" si="29"/>
        <v>0</v>
      </c>
    </row>
    <row r="60" spans="1:256" ht="12.7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4"/>
      <c r="Y60" s="104"/>
      <c r="Z60" s="204"/>
      <c r="IU60" s="49">
        <f t="shared" si="28"/>
        <v>0</v>
      </c>
      <c r="IV60" s="49">
        <f t="shared" si="29"/>
        <v>0</v>
      </c>
    </row>
    <row r="61" spans="1:256" ht="12.75" customHeight="1" hidden="1">
      <c r="A61" s="13"/>
      <c r="B61" s="50"/>
      <c r="C61" s="105" t="s">
        <v>79</v>
      </c>
      <c r="D61" s="106">
        <f aca="true" t="shared" si="30" ref="D61:O61">SUM(D62:D65)</f>
        <v>0</v>
      </c>
      <c r="E61" s="106">
        <f t="shared" si="30"/>
        <v>0</v>
      </c>
      <c r="F61" s="106">
        <f t="shared" si="30"/>
        <v>0</v>
      </c>
      <c r="G61" s="106">
        <f t="shared" si="30"/>
        <v>0</v>
      </c>
      <c r="H61" s="106">
        <f t="shared" si="30"/>
        <v>0</v>
      </c>
      <c r="I61" s="106">
        <f t="shared" si="30"/>
        <v>0</v>
      </c>
      <c r="J61" s="106">
        <f t="shared" si="30"/>
        <v>0</v>
      </c>
      <c r="K61" s="106">
        <f t="shared" si="30"/>
        <v>0</v>
      </c>
      <c r="L61" s="106">
        <f t="shared" si="30"/>
        <v>0</v>
      </c>
      <c r="M61" s="106">
        <f t="shared" si="30"/>
        <v>0</v>
      </c>
      <c r="N61" s="106">
        <f t="shared" si="30"/>
        <v>0</v>
      </c>
      <c r="O61" s="107">
        <f t="shared" si="30"/>
        <v>0</v>
      </c>
      <c r="P61" s="106"/>
      <c r="Q61" s="107"/>
      <c r="R61" s="106"/>
      <c r="S61" s="107"/>
      <c r="T61" s="106"/>
      <c r="U61" s="107"/>
      <c r="V61" s="106"/>
      <c r="W61" s="107"/>
      <c r="X61" s="107"/>
      <c r="Y61" s="107"/>
      <c r="Z61" s="204"/>
      <c r="IU61" s="49">
        <f t="shared" si="28"/>
        <v>0</v>
      </c>
      <c r="IV61" s="49">
        <f t="shared" si="29"/>
        <v>0</v>
      </c>
    </row>
    <row r="62" spans="1:256" ht="12.75" customHeight="1" hidden="1">
      <c r="A62" s="13"/>
      <c r="B62" s="50"/>
      <c r="C62" s="51" t="s">
        <v>80</v>
      </c>
      <c r="D62" s="45"/>
      <c r="E62" s="45"/>
      <c r="F62" s="45"/>
      <c r="G62" s="45">
        <f>SUM(D62:F62)</f>
        <v>0</v>
      </c>
      <c r="H62" s="45"/>
      <c r="I62" s="45"/>
      <c r="J62" s="45"/>
      <c r="K62" s="53"/>
      <c r="L62" s="45"/>
      <c r="M62" s="53"/>
      <c r="N62" s="45"/>
      <c r="O62" s="46"/>
      <c r="P62" s="45"/>
      <c r="Q62" s="46"/>
      <c r="R62" s="45"/>
      <c r="S62" s="46"/>
      <c r="T62" s="45"/>
      <c r="U62" s="46"/>
      <c r="V62" s="45"/>
      <c r="W62" s="46"/>
      <c r="X62" s="46"/>
      <c r="Y62" s="46"/>
      <c r="Z62" s="204"/>
      <c r="IU62" s="49">
        <f t="shared" si="28"/>
        <v>0</v>
      </c>
      <c r="IV62" s="49">
        <f t="shared" si="29"/>
        <v>0</v>
      </c>
    </row>
    <row r="63" spans="1:256" ht="12.75" customHeight="1" hidden="1">
      <c r="A63" s="13"/>
      <c r="B63" s="50"/>
      <c r="C63" s="51" t="s">
        <v>81</v>
      </c>
      <c r="D63" s="45"/>
      <c r="E63" s="45"/>
      <c r="F63" s="45"/>
      <c r="G63" s="45">
        <f>SUM(D63:F63)</f>
        <v>0</v>
      </c>
      <c r="H63" s="45"/>
      <c r="I63" s="45"/>
      <c r="J63" s="45"/>
      <c r="K63" s="53"/>
      <c r="L63" s="45"/>
      <c r="M63" s="53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6"/>
      <c r="Y63" s="46"/>
      <c r="Z63" s="204"/>
      <c r="IU63" s="49">
        <f t="shared" si="28"/>
        <v>0</v>
      </c>
      <c r="IV63" s="49">
        <f t="shared" si="29"/>
        <v>0</v>
      </c>
    </row>
    <row r="64" spans="1:256" ht="12.75" customHeight="1" hidden="1">
      <c r="A64" s="13"/>
      <c r="B64" s="50"/>
      <c r="C64" s="51" t="s">
        <v>82</v>
      </c>
      <c r="D64" s="45"/>
      <c r="E64" s="45"/>
      <c r="F64" s="45"/>
      <c r="G64" s="45">
        <f>SUM(D64:F64)</f>
        <v>0</v>
      </c>
      <c r="H64" s="45"/>
      <c r="I64" s="45"/>
      <c r="J64" s="45"/>
      <c r="K64" s="53"/>
      <c r="L64" s="45"/>
      <c r="M64" s="53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6"/>
      <c r="Y64" s="46"/>
      <c r="Z64" s="204"/>
      <c r="IU64" s="49">
        <f t="shared" si="28"/>
        <v>0</v>
      </c>
      <c r="IV64" s="49">
        <f t="shared" si="29"/>
        <v>0</v>
      </c>
    </row>
    <row r="65" spans="1:256" ht="12.75" customHeight="1" hidden="1">
      <c r="A65" s="13"/>
      <c r="B65" s="50"/>
      <c r="C65" s="51" t="s">
        <v>83</v>
      </c>
      <c r="D65" s="45"/>
      <c r="E65" s="45"/>
      <c r="F65" s="45"/>
      <c r="G65" s="45">
        <f>SUM(D65:F65)</f>
        <v>0</v>
      </c>
      <c r="H65" s="45"/>
      <c r="I65" s="45"/>
      <c r="J65" s="45"/>
      <c r="K65" s="53"/>
      <c r="L65" s="45"/>
      <c r="M65" s="53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6"/>
      <c r="Y65" s="46"/>
      <c r="Z65" s="204"/>
      <c r="AA65" s="112"/>
      <c r="IU65" s="49">
        <f t="shared" si="28"/>
        <v>0</v>
      </c>
      <c r="IV65" s="49">
        <f t="shared" si="29"/>
        <v>0</v>
      </c>
    </row>
    <row r="66" spans="1:256" ht="12.7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6"/>
      <c r="Y66" s="46"/>
      <c r="Z66" s="204"/>
      <c r="AA66" s="158"/>
      <c r="IU66" s="49">
        <f t="shared" si="28"/>
        <v>0</v>
      </c>
      <c r="IV66" s="49">
        <f t="shared" si="29"/>
        <v>0</v>
      </c>
    </row>
    <row r="67" spans="1:256" ht="12.75">
      <c r="A67" s="13"/>
      <c r="B67" s="50"/>
      <c r="C67" s="108" t="s">
        <v>84</v>
      </c>
      <c r="D67" s="109">
        <f aca="true" t="shared" si="31" ref="D67:S67">+D68+D73+D78+D83+D88+D93+D98+D103+D108</f>
        <v>252585000</v>
      </c>
      <c r="E67" s="109">
        <f t="shared" si="31"/>
        <v>0</v>
      </c>
      <c r="F67" s="109">
        <f t="shared" si="31"/>
        <v>0</v>
      </c>
      <c r="G67" s="109">
        <f t="shared" si="31"/>
        <v>252585000</v>
      </c>
      <c r="H67" s="109">
        <f t="shared" si="31"/>
        <v>200208000</v>
      </c>
      <c r="I67" s="109">
        <f t="shared" si="31"/>
        <v>200208000</v>
      </c>
      <c r="J67" s="109">
        <f t="shared" si="31"/>
        <v>0</v>
      </c>
      <c r="K67" s="109">
        <f t="shared" si="31"/>
        <v>0</v>
      </c>
      <c r="L67" s="109">
        <f t="shared" si="31"/>
        <v>200208000</v>
      </c>
      <c r="M67" s="109">
        <f t="shared" si="31"/>
        <v>0</v>
      </c>
      <c r="N67" s="109">
        <f t="shared" si="31"/>
        <v>0</v>
      </c>
      <c r="O67" s="109">
        <f t="shared" si="31"/>
        <v>0</v>
      </c>
      <c r="P67" s="109">
        <f t="shared" si="31"/>
        <v>0</v>
      </c>
      <c r="Q67" s="109">
        <f t="shared" si="31"/>
        <v>0</v>
      </c>
      <c r="R67" s="109">
        <f t="shared" si="31"/>
        <v>200208000</v>
      </c>
      <c r="S67" s="109">
        <f t="shared" si="31"/>
        <v>0</v>
      </c>
      <c r="T67" s="216">
        <f aca="true" t="shared" si="32" ref="T67:T107">IF(G67=0," ",(R67/G67))</f>
        <v>0.7926361422887345</v>
      </c>
      <c r="U67" s="217"/>
      <c r="V67" s="109"/>
      <c r="W67" s="109">
        <f>+W68+W73+W78+W83+W88+W93+W98+W103+W108</f>
        <v>119585000</v>
      </c>
      <c r="X67" s="216" t="str">
        <f>IF(V67=0," ",(R67-V67)/V67)</f>
        <v> </v>
      </c>
      <c r="Y67" s="217">
        <f>IF(W67=0," ",(S67-W67)/W67)</f>
        <v>-1</v>
      </c>
      <c r="Z67" s="204"/>
      <c r="AA67" s="158"/>
      <c r="IU67" s="49">
        <f t="shared" si="28"/>
        <v>0.7926361422887345</v>
      </c>
      <c r="IV67" s="49">
        <f t="shared" si="29"/>
        <v>0</v>
      </c>
    </row>
    <row r="68" spans="1:256" s="63" customFormat="1" ht="12.75">
      <c r="A68" s="42"/>
      <c r="B68" s="60">
        <v>1</v>
      </c>
      <c r="C68" s="202" t="s">
        <v>85</v>
      </c>
      <c r="D68" s="194">
        <f aca="true" t="shared" si="33" ref="D68:S68">SUM(D69:D72)</f>
        <v>0</v>
      </c>
      <c r="E68" s="194">
        <f t="shared" si="33"/>
        <v>0</v>
      </c>
      <c r="F68" s="194">
        <f t="shared" si="33"/>
        <v>0</v>
      </c>
      <c r="G68" s="194">
        <f t="shared" si="33"/>
        <v>0</v>
      </c>
      <c r="H68" s="194">
        <f t="shared" si="33"/>
        <v>0</v>
      </c>
      <c r="I68" s="194">
        <f t="shared" si="33"/>
        <v>0</v>
      </c>
      <c r="J68" s="194">
        <f t="shared" si="33"/>
        <v>0</v>
      </c>
      <c r="K68" s="194">
        <f t="shared" si="33"/>
        <v>0</v>
      </c>
      <c r="L68" s="194">
        <f t="shared" si="33"/>
        <v>0</v>
      </c>
      <c r="M68" s="194">
        <f t="shared" si="33"/>
        <v>0</v>
      </c>
      <c r="N68" s="194">
        <f t="shared" si="33"/>
        <v>0</v>
      </c>
      <c r="O68" s="194">
        <f t="shared" si="33"/>
        <v>0</v>
      </c>
      <c r="P68" s="194">
        <f t="shared" si="33"/>
        <v>0</v>
      </c>
      <c r="Q68" s="194">
        <f t="shared" si="33"/>
        <v>0</v>
      </c>
      <c r="R68" s="194">
        <f t="shared" si="33"/>
        <v>0</v>
      </c>
      <c r="S68" s="194">
        <f t="shared" si="33"/>
        <v>0</v>
      </c>
      <c r="T68" s="198" t="str">
        <f t="shared" si="32"/>
        <v> </v>
      </c>
      <c r="U68" s="198"/>
      <c r="V68" s="194"/>
      <c r="W68" s="194"/>
      <c r="X68" s="170" t="str">
        <f>IF(V68=0," ",(R68-V68)/V68)</f>
        <v> </v>
      </c>
      <c r="Y68" s="169" t="str">
        <f>IF(W68=0," ",(S68-W68)/W68)</f>
        <v> </v>
      </c>
      <c r="Z68" s="205"/>
      <c r="AA68" s="158"/>
      <c r="AB68" s="112"/>
      <c r="AC68" s="112"/>
      <c r="AD68" s="112"/>
      <c r="AE68" s="112"/>
      <c r="AF68" s="112"/>
      <c r="AG68" s="112"/>
      <c r="IU68" s="49" t="str">
        <f t="shared" si="28"/>
        <v> </v>
      </c>
      <c r="IV68" s="49">
        <f t="shared" si="29"/>
        <v>0</v>
      </c>
    </row>
    <row r="69" spans="1:256" ht="12.75" customHeight="1" hidden="1">
      <c r="A69" s="13"/>
      <c r="B69" s="50"/>
      <c r="C69" s="113" t="s">
        <v>86</v>
      </c>
      <c r="D69" s="114"/>
      <c r="E69" s="114"/>
      <c r="F69" s="114"/>
      <c r="G69" s="52">
        <f aca="true" t="shared" si="34" ref="G69:G100">SUM(D69:F69)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35" ref="R69:R100">+J69+L69+N69+P69</f>
        <v>0</v>
      </c>
      <c r="S69" s="55">
        <f aca="true" t="shared" si="36" ref="S69:S100">K69+M69+O69+Q69</f>
        <v>0</v>
      </c>
      <c r="T69" s="198" t="str">
        <f t="shared" si="32"/>
        <v> </v>
      </c>
      <c r="U69" s="198"/>
      <c r="V69" s="55"/>
      <c r="W69" s="55"/>
      <c r="X69" s="47" t="str">
        <f aca="true" t="shared" si="37" ref="X69:Y72">IF(V69=0,"-",(R69-V69)/V69)</f>
        <v>-</v>
      </c>
      <c r="Y69" s="152" t="str">
        <f t="shared" si="37"/>
        <v>-</v>
      </c>
      <c r="Z69" s="204"/>
      <c r="AA69" s="158"/>
      <c r="IU69" s="49" t="str">
        <f t="shared" si="28"/>
        <v> </v>
      </c>
      <c r="IV69" s="49">
        <f t="shared" si="29"/>
        <v>0</v>
      </c>
    </row>
    <row r="70" spans="1:256" ht="12.75" customHeight="1" hidden="1">
      <c r="A70" s="13"/>
      <c r="B70" s="50"/>
      <c r="C70" s="116" t="s">
        <v>87</v>
      </c>
      <c r="D70" s="114"/>
      <c r="E70" s="114"/>
      <c r="F70" s="114"/>
      <c r="G70" s="52">
        <f t="shared" si="34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35"/>
        <v>0</v>
      </c>
      <c r="S70" s="55">
        <f t="shared" si="36"/>
        <v>0</v>
      </c>
      <c r="T70" s="198" t="str">
        <f t="shared" si="32"/>
        <v> </v>
      </c>
      <c r="U70" s="198"/>
      <c r="V70" s="55"/>
      <c r="W70" s="55"/>
      <c r="X70" s="47" t="str">
        <f t="shared" si="37"/>
        <v>-</v>
      </c>
      <c r="Y70" s="152" t="str">
        <f t="shared" si="37"/>
        <v>-</v>
      </c>
      <c r="Z70" s="204"/>
      <c r="AA70" s="61"/>
      <c r="IU70" s="49" t="str">
        <f t="shared" si="28"/>
        <v> </v>
      </c>
      <c r="IV70" s="49">
        <f t="shared" si="29"/>
        <v>0</v>
      </c>
    </row>
    <row r="71" spans="1:256" ht="12.75" customHeight="1" hidden="1">
      <c r="A71" s="13"/>
      <c r="B71" s="50"/>
      <c r="C71" s="200"/>
      <c r="D71" s="114"/>
      <c r="E71" s="114"/>
      <c r="F71" s="114"/>
      <c r="G71" s="52">
        <f t="shared" si="34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35"/>
        <v>0</v>
      </c>
      <c r="S71" s="55">
        <f t="shared" si="36"/>
        <v>0</v>
      </c>
      <c r="T71" s="198" t="str">
        <f t="shared" si="32"/>
        <v> </v>
      </c>
      <c r="U71" s="198"/>
      <c r="V71" s="55"/>
      <c r="W71" s="55"/>
      <c r="X71" s="47" t="str">
        <f t="shared" si="37"/>
        <v>-</v>
      </c>
      <c r="Y71" s="152" t="str">
        <f t="shared" si="37"/>
        <v>-</v>
      </c>
      <c r="Z71" s="204"/>
      <c r="IU71" s="49" t="str">
        <f t="shared" si="28"/>
        <v> </v>
      </c>
      <c r="IV71" s="49">
        <f t="shared" si="29"/>
        <v>0</v>
      </c>
    </row>
    <row r="72" spans="1:256" ht="12.75" customHeight="1" hidden="1">
      <c r="A72" s="13"/>
      <c r="B72" s="50"/>
      <c r="C72" s="113"/>
      <c r="D72" s="114"/>
      <c r="E72" s="114"/>
      <c r="F72" s="114"/>
      <c r="G72" s="52">
        <f t="shared" si="34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35"/>
        <v>0</v>
      </c>
      <c r="S72" s="55">
        <f t="shared" si="36"/>
        <v>0</v>
      </c>
      <c r="T72" s="198" t="str">
        <f t="shared" si="32"/>
        <v> </v>
      </c>
      <c r="U72" s="198"/>
      <c r="V72" s="55"/>
      <c r="W72" s="55"/>
      <c r="X72" s="47" t="str">
        <f t="shared" si="37"/>
        <v>-</v>
      </c>
      <c r="Y72" s="152" t="str">
        <f t="shared" si="37"/>
        <v>-</v>
      </c>
      <c r="Z72" s="204"/>
      <c r="IU72" s="49" t="str">
        <f t="shared" si="28"/>
        <v> </v>
      </c>
      <c r="IV72" s="49">
        <f t="shared" si="29"/>
        <v>0</v>
      </c>
    </row>
    <row r="73" spans="1:256" s="63" customFormat="1" ht="12.75">
      <c r="A73" s="118"/>
      <c r="B73" s="60">
        <f>B68+1</f>
        <v>2</v>
      </c>
      <c r="C73" s="51" t="s">
        <v>88</v>
      </c>
      <c r="D73" s="52">
        <f>SUM(D74:D77)</f>
        <v>72100000</v>
      </c>
      <c r="E73" s="52">
        <f>SUM(E74:E77)</f>
        <v>0</v>
      </c>
      <c r="F73" s="52">
        <f>SUM(F74:F77)</f>
        <v>0</v>
      </c>
      <c r="G73" s="52">
        <f t="shared" si="34"/>
        <v>72100000</v>
      </c>
      <c r="H73" s="52">
        <f aca="true" t="shared" si="38" ref="H73:Q73">SUM(H74:H77)</f>
        <v>38785000</v>
      </c>
      <c r="I73" s="52">
        <f t="shared" si="38"/>
        <v>38785000</v>
      </c>
      <c r="J73" s="52">
        <f t="shared" si="38"/>
        <v>0</v>
      </c>
      <c r="K73" s="52">
        <f t="shared" si="38"/>
        <v>0</v>
      </c>
      <c r="L73" s="52">
        <f t="shared" si="38"/>
        <v>38785000</v>
      </c>
      <c r="M73" s="52">
        <f t="shared" si="38"/>
        <v>0</v>
      </c>
      <c r="N73" s="52">
        <f t="shared" si="38"/>
        <v>0</v>
      </c>
      <c r="O73" s="52">
        <f t="shared" si="38"/>
        <v>0</v>
      </c>
      <c r="P73" s="52">
        <f t="shared" si="38"/>
        <v>0</v>
      </c>
      <c r="Q73" s="52">
        <f t="shared" si="38"/>
        <v>0</v>
      </c>
      <c r="R73" s="55">
        <f t="shared" si="35"/>
        <v>38785000</v>
      </c>
      <c r="S73" s="55">
        <f t="shared" si="36"/>
        <v>0</v>
      </c>
      <c r="T73" s="55">
        <f t="shared" si="32"/>
        <v>0.5379334257975035</v>
      </c>
      <c r="U73" s="47"/>
      <c r="V73" s="55"/>
      <c r="W73" s="55">
        <v>19101000</v>
      </c>
      <c r="X73" s="47" t="str">
        <f>IF(V73=0," ",(R73-V73)/V73)</f>
        <v> </v>
      </c>
      <c r="Y73" s="152">
        <f>IF(W73=0," ",(S73-W73)/W73)</f>
        <v>-1</v>
      </c>
      <c r="Z73" s="205"/>
      <c r="AA73" s="4"/>
      <c r="AB73" s="61"/>
      <c r="AC73" s="61"/>
      <c r="AD73" s="61"/>
      <c r="AE73" s="61"/>
      <c r="AF73" s="61"/>
      <c r="AG73" s="61"/>
      <c r="IU73" s="49">
        <f t="shared" si="28"/>
        <v>0.5379334257975035</v>
      </c>
      <c r="IV73" s="49">
        <f t="shared" si="29"/>
        <v>0</v>
      </c>
    </row>
    <row r="74" spans="1:256" ht="12.75" customHeight="1" hidden="1">
      <c r="A74" s="13"/>
      <c r="B74" s="50"/>
      <c r="C74" s="113" t="s">
        <v>86</v>
      </c>
      <c r="D74" s="114">
        <v>72100000</v>
      </c>
      <c r="E74" s="114"/>
      <c r="F74" s="114"/>
      <c r="G74" s="52">
        <f t="shared" si="34"/>
        <v>72100000</v>
      </c>
      <c r="H74" s="114">
        <v>38785000</v>
      </c>
      <c r="I74" s="114">
        <v>38785000</v>
      </c>
      <c r="J74" s="114"/>
      <c r="K74" s="114"/>
      <c r="L74" s="114">
        <v>38785000</v>
      </c>
      <c r="M74" s="114"/>
      <c r="N74" s="114"/>
      <c r="O74" s="115"/>
      <c r="P74" s="114"/>
      <c r="Q74" s="115"/>
      <c r="R74" s="55">
        <f t="shared" si="35"/>
        <v>38785000</v>
      </c>
      <c r="S74" s="55">
        <f t="shared" si="36"/>
        <v>0</v>
      </c>
      <c r="T74" s="55">
        <f t="shared" si="32"/>
        <v>0.5379334257975035</v>
      </c>
      <c r="U74" s="47"/>
      <c r="V74" s="55"/>
      <c r="W74" s="55"/>
      <c r="X74" s="47" t="str">
        <f aca="true" t="shared" si="39" ref="X74:Y77">IF(V74=0,"-",(R74-V74)/V74)</f>
        <v>-</v>
      </c>
      <c r="Y74" s="152" t="str">
        <f t="shared" si="39"/>
        <v>-</v>
      </c>
      <c r="Z74" s="204"/>
      <c r="IU74" s="49">
        <f t="shared" si="28"/>
        <v>0.5379334257975035</v>
      </c>
      <c r="IV74" s="49">
        <f t="shared" si="29"/>
        <v>0</v>
      </c>
    </row>
    <row r="75" spans="1:256" ht="12.75" customHeight="1" hidden="1">
      <c r="A75" s="13"/>
      <c r="B75" s="50"/>
      <c r="C75" s="116" t="s">
        <v>87</v>
      </c>
      <c r="D75" s="114"/>
      <c r="E75" s="114"/>
      <c r="F75" s="114"/>
      <c r="G75" s="52">
        <f t="shared" si="34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35"/>
        <v>0</v>
      </c>
      <c r="S75" s="55">
        <f t="shared" si="36"/>
        <v>0</v>
      </c>
      <c r="T75" s="55" t="str">
        <f t="shared" si="32"/>
        <v> </v>
      </c>
      <c r="U75" s="47"/>
      <c r="V75" s="55"/>
      <c r="W75" s="55"/>
      <c r="X75" s="47" t="str">
        <f t="shared" si="39"/>
        <v>-</v>
      </c>
      <c r="Y75" s="152" t="str">
        <f t="shared" si="39"/>
        <v>-</v>
      </c>
      <c r="Z75" s="204"/>
      <c r="AA75" s="119"/>
      <c r="IU75" s="49" t="str">
        <f t="shared" si="28"/>
        <v> </v>
      </c>
      <c r="IV75" s="49">
        <f t="shared" si="29"/>
        <v>0</v>
      </c>
    </row>
    <row r="76" spans="1:256" ht="12.75" customHeight="1" hidden="1">
      <c r="A76" s="13"/>
      <c r="B76" s="50"/>
      <c r="C76" s="200"/>
      <c r="D76" s="114"/>
      <c r="E76" s="114"/>
      <c r="F76" s="114"/>
      <c r="G76" s="52">
        <f t="shared" si="34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35"/>
        <v>0</v>
      </c>
      <c r="S76" s="55">
        <f t="shared" si="36"/>
        <v>0</v>
      </c>
      <c r="T76" s="55" t="str">
        <f t="shared" si="32"/>
        <v> </v>
      </c>
      <c r="U76" s="47"/>
      <c r="V76" s="55"/>
      <c r="W76" s="55"/>
      <c r="X76" s="47" t="str">
        <f t="shared" si="39"/>
        <v>-</v>
      </c>
      <c r="Y76" s="152" t="str">
        <f t="shared" si="39"/>
        <v>-</v>
      </c>
      <c r="Z76" s="204"/>
      <c r="IU76" s="49" t="str">
        <f t="shared" si="28"/>
        <v> </v>
      </c>
      <c r="IV76" s="49">
        <f t="shared" si="29"/>
        <v>0</v>
      </c>
    </row>
    <row r="77" spans="1:256" ht="12.75" customHeight="1" hidden="1">
      <c r="A77" s="13"/>
      <c r="B77" s="50"/>
      <c r="C77" s="113"/>
      <c r="D77" s="114"/>
      <c r="E77" s="114"/>
      <c r="F77" s="114"/>
      <c r="G77" s="52">
        <f t="shared" si="34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35"/>
        <v>0</v>
      </c>
      <c r="S77" s="55">
        <f t="shared" si="36"/>
        <v>0</v>
      </c>
      <c r="T77" s="55" t="str">
        <f t="shared" si="32"/>
        <v> </v>
      </c>
      <c r="U77" s="47"/>
      <c r="V77" s="55"/>
      <c r="W77" s="55"/>
      <c r="X77" s="47" t="str">
        <f t="shared" si="39"/>
        <v>-</v>
      </c>
      <c r="Y77" s="152" t="str">
        <f t="shared" si="39"/>
        <v>-</v>
      </c>
      <c r="Z77" s="204"/>
      <c r="IU77" s="49" t="str">
        <f t="shared" si="28"/>
        <v> </v>
      </c>
      <c r="IV77" s="49">
        <f t="shared" si="29"/>
        <v>0</v>
      </c>
    </row>
    <row r="78" spans="1:256" s="120" customFormat="1" ht="12.75">
      <c r="A78" s="118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>
        <f>SUM(F79:F82)</f>
        <v>0</v>
      </c>
      <c r="G78" s="52">
        <f t="shared" si="34"/>
        <v>0</v>
      </c>
      <c r="H78" s="52">
        <f aca="true" t="shared" si="40" ref="H78:Q78">SUM(H79:H82)</f>
        <v>0</v>
      </c>
      <c r="I78" s="52">
        <f t="shared" si="40"/>
        <v>0</v>
      </c>
      <c r="J78" s="52">
        <f t="shared" si="40"/>
        <v>0</v>
      </c>
      <c r="K78" s="52">
        <f t="shared" si="40"/>
        <v>0</v>
      </c>
      <c r="L78" s="52">
        <f t="shared" si="40"/>
        <v>0</v>
      </c>
      <c r="M78" s="52">
        <f t="shared" si="40"/>
        <v>0</v>
      </c>
      <c r="N78" s="52">
        <f t="shared" si="40"/>
        <v>0</v>
      </c>
      <c r="O78" s="52">
        <f t="shared" si="40"/>
        <v>0</v>
      </c>
      <c r="P78" s="52">
        <f t="shared" si="40"/>
        <v>0</v>
      </c>
      <c r="Q78" s="52">
        <f t="shared" si="40"/>
        <v>0</v>
      </c>
      <c r="R78" s="55">
        <f t="shared" si="35"/>
        <v>0</v>
      </c>
      <c r="S78" s="55">
        <f t="shared" si="36"/>
        <v>0</v>
      </c>
      <c r="T78" s="55" t="str">
        <f t="shared" si="32"/>
        <v> </v>
      </c>
      <c r="U78" s="47"/>
      <c r="V78" s="55"/>
      <c r="W78" s="55"/>
      <c r="X78" s="47" t="str">
        <f>IF(V78=0," ",(R78-V78)/V78)</f>
        <v> </v>
      </c>
      <c r="Y78" s="152" t="str">
        <f>IF(W78=0," ",(S78-W78)/W78)</f>
        <v> </v>
      </c>
      <c r="Z78" s="205"/>
      <c r="AA78" s="4"/>
      <c r="AB78" s="119"/>
      <c r="AC78" s="119"/>
      <c r="AD78" s="119"/>
      <c r="AE78" s="119"/>
      <c r="AF78" s="119"/>
      <c r="AG78" s="119"/>
      <c r="IU78" s="49" t="str">
        <f t="shared" si="28"/>
        <v> </v>
      </c>
      <c r="IV78" s="49">
        <f t="shared" si="29"/>
        <v>0</v>
      </c>
    </row>
    <row r="79" spans="1:256" ht="12.75" customHeight="1" hidden="1">
      <c r="A79" s="13"/>
      <c r="B79" s="50"/>
      <c r="C79" s="113" t="s">
        <v>86</v>
      </c>
      <c r="D79" s="114"/>
      <c r="E79" s="114"/>
      <c r="F79" s="114"/>
      <c r="G79" s="52">
        <f t="shared" si="34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35"/>
        <v>0</v>
      </c>
      <c r="S79" s="55">
        <f t="shared" si="36"/>
        <v>0</v>
      </c>
      <c r="T79" s="55" t="str">
        <f t="shared" si="32"/>
        <v> </v>
      </c>
      <c r="U79" s="47"/>
      <c r="V79" s="55"/>
      <c r="W79" s="55"/>
      <c r="X79" s="47" t="str">
        <f aca="true" t="shared" si="41" ref="X79:Y82">IF(V79=0,"-",(R79-V79)/V79)</f>
        <v>-</v>
      </c>
      <c r="Y79" s="152" t="str">
        <f t="shared" si="41"/>
        <v>-</v>
      </c>
      <c r="Z79" s="204"/>
      <c r="IU79" s="49" t="str">
        <f t="shared" si="28"/>
        <v> </v>
      </c>
      <c r="IV79" s="49">
        <f t="shared" si="29"/>
        <v>0</v>
      </c>
    </row>
    <row r="80" spans="1:256" ht="12.75" customHeight="1" hidden="1">
      <c r="A80" s="13"/>
      <c r="B80" s="50"/>
      <c r="C80" s="116" t="s">
        <v>87</v>
      </c>
      <c r="D80" s="114"/>
      <c r="E80" s="114"/>
      <c r="F80" s="114"/>
      <c r="G80" s="52">
        <f t="shared" si="34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35"/>
        <v>0</v>
      </c>
      <c r="S80" s="55">
        <f t="shared" si="36"/>
        <v>0</v>
      </c>
      <c r="T80" s="55" t="str">
        <f t="shared" si="32"/>
        <v> </v>
      </c>
      <c r="U80" s="47"/>
      <c r="V80" s="55"/>
      <c r="W80" s="55"/>
      <c r="X80" s="47" t="str">
        <f t="shared" si="41"/>
        <v>-</v>
      </c>
      <c r="Y80" s="152" t="str">
        <f t="shared" si="41"/>
        <v>-</v>
      </c>
      <c r="Z80" s="204"/>
      <c r="AA80" s="119"/>
      <c r="IU80" s="49" t="str">
        <f t="shared" si="28"/>
        <v> </v>
      </c>
      <c r="IV80" s="49">
        <f t="shared" si="29"/>
        <v>0</v>
      </c>
    </row>
    <row r="81" spans="1:256" ht="12.75" customHeight="1" hidden="1">
      <c r="A81" s="13"/>
      <c r="B81" s="50"/>
      <c r="C81" s="200"/>
      <c r="D81" s="114"/>
      <c r="E81" s="114"/>
      <c r="F81" s="114"/>
      <c r="G81" s="52">
        <f t="shared" si="34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35"/>
        <v>0</v>
      </c>
      <c r="S81" s="55">
        <f t="shared" si="36"/>
        <v>0</v>
      </c>
      <c r="T81" s="55" t="str">
        <f t="shared" si="32"/>
        <v> </v>
      </c>
      <c r="U81" s="47"/>
      <c r="V81" s="55"/>
      <c r="W81" s="55"/>
      <c r="X81" s="47" t="str">
        <f t="shared" si="41"/>
        <v>-</v>
      </c>
      <c r="Y81" s="152" t="str">
        <f t="shared" si="41"/>
        <v>-</v>
      </c>
      <c r="Z81" s="204"/>
      <c r="IU81" s="49" t="str">
        <f t="shared" si="28"/>
        <v> </v>
      </c>
      <c r="IV81" s="49">
        <f t="shared" si="29"/>
        <v>0</v>
      </c>
    </row>
    <row r="82" spans="1:256" ht="12.75" customHeight="1" hidden="1">
      <c r="A82" s="13"/>
      <c r="B82" s="50"/>
      <c r="C82" s="113"/>
      <c r="D82" s="114"/>
      <c r="E82" s="114"/>
      <c r="F82" s="114"/>
      <c r="G82" s="52">
        <f t="shared" si="34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35"/>
        <v>0</v>
      </c>
      <c r="S82" s="55">
        <f t="shared" si="36"/>
        <v>0</v>
      </c>
      <c r="T82" s="55" t="str">
        <f t="shared" si="32"/>
        <v> </v>
      </c>
      <c r="U82" s="47"/>
      <c r="V82" s="55"/>
      <c r="W82" s="55"/>
      <c r="X82" s="47" t="str">
        <f t="shared" si="41"/>
        <v>-</v>
      </c>
      <c r="Y82" s="152" t="str">
        <f t="shared" si="41"/>
        <v>-</v>
      </c>
      <c r="Z82" s="204"/>
      <c r="IU82" s="49" t="str">
        <f t="shared" si="28"/>
        <v> </v>
      </c>
      <c r="IV82" s="49">
        <f t="shared" si="29"/>
        <v>0</v>
      </c>
    </row>
    <row r="83" spans="1:256" s="120" customFormat="1" ht="12.75">
      <c r="A83" s="118"/>
      <c r="B83" s="60">
        <f>B78+1</f>
        <v>4</v>
      </c>
      <c r="C83" s="51" t="s">
        <v>90</v>
      </c>
      <c r="D83" s="52">
        <f>SUM(D84:D87)</f>
        <v>53335000</v>
      </c>
      <c r="E83" s="52">
        <f>SUM(E84:E87)</f>
        <v>0</v>
      </c>
      <c r="F83" s="52">
        <f>SUM(F84:F87)</f>
        <v>0</v>
      </c>
      <c r="G83" s="52">
        <f t="shared" si="34"/>
        <v>53335000</v>
      </c>
      <c r="H83" s="52">
        <f aca="true" t="shared" si="42" ref="H83:Q83">SUM(H84:H87)</f>
        <v>35923000</v>
      </c>
      <c r="I83" s="52">
        <f t="shared" si="42"/>
        <v>35923000</v>
      </c>
      <c r="J83" s="52">
        <f t="shared" si="42"/>
        <v>0</v>
      </c>
      <c r="K83" s="52">
        <f t="shared" si="42"/>
        <v>0</v>
      </c>
      <c r="L83" s="52">
        <f t="shared" si="42"/>
        <v>35923000</v>
      </c>
      <c r="M83" s="52">
        <f t="shared" si="42"/>
        <v>0</v>
      </c>
      <c r="N83" s="52">
        <f t="shared" si="42"/>
        <v>0</v>
      </c>
      <c r="O83" s="52">
        <f t="shared" si="42"/>
        <v>0</v>
      </c>
      <c r="P83" s="52">
        <f t="shared" si="42"/>
        <v>0</v>
      </c>
      <c r="Q83" s="52">
        <f t="shared" si="42"/>
        <v>0</v>
      </c>
      <c r="R83" s="55">
        <f t="shared" si="35"/>
        <v>35923000</v>
      </c>
      <c r="S83" s="55">
        <f t="shared" si="36"/>
        <v>0</v>
      </c>
      <c r="T83" s="55">
        <f t="shared" si="32"/>
        <v>0.6735352020249368</v>
      </c>
      <c r="U83" s="47"/>
      <c r="V83" s="55"/>
      <c r="W83" s="55"/>
      <c r="X83" s="47" t="str">
        <f>IF(V83=0," ",(R83-V83)/V83)</f>
        <v> </v>
      </c>
      <c r="Y83" s="152" t="str">
        <f>IF(W83=0," ",(S83-W83)/W83)</f>
        <v> </v>
      </c>
      <c r="Z83" s="205"/>
      <c r="AA83" s="4"/>
      <c r="AB83" s="119"/>
      <c r="AC83" s="119"/>
      <c r="AD83" s="119"/>
      <c r="AE83" s="119"/>
      <c r="AF83" s="119"/>
      <c r="AG83" s="119"/>
      <c r="IU83" s="49">
        <f t="shared" si="28"/>
        <v>0.6735352020249368</v>
      </c>
      <c r="IV83" s="49">
        <f t="shared" si="29"/>
        <v>0</v>
      </c>
    </row>
    <row r="84" spans="1:256" ht="12.75" customHeight="1" hidden="1">
      <c r="A84" s="13"/>
      <c r="B84" s="50"/>
      <c r="C84" s="113" t="s">
        <v>86</v>
      </c>
      <c r="D84" s="114">
        <v>53335000</v>
      </c>
      <c r="E84" s="114"/>
      <c r="F84" s="114"/>
      <c r="G84" s="52">
        <f t="shared" si="34"/>
        <v>53335000</v>
      </c>
      <c r="H84" s="114">
        <v>35923000</v>
      </c>
      <c r="I84" s="114">
        <v>35923000</v>
      </c>
      <c r="J84" s="114"/>
      <c r="K84" s="114"/>
      <c r="L84" s="114">
        <v>35923000</v>
      </c>
      <c r="M84" s="114"/>
      <c r="N84" s="114"/>
      <c r="O84" s="115"/>
      <c r="P84" s="114"/>
      <c r="Q84" s="115"/>
      <c r="R84" s="55">
        <f t="shared" si="35"/>
        <v>35923000</v>
      </c>
      <c r="S84" s="55">
        <f t="shared" si="36"/>
        <v>0</v>
      </c>
      <c r="T84" s="55">
        <f t="shared" si="32"/>
        <v>0.6735352020249368</v>
      </c>
      <c r="U84" s="47"/>
      <c r="V84" s="55"/>
      <c r="W84" s="55"/>
      <c r="X84" s="47" t="str">
        <f aca="true" t="shared" si="43" ref="X84:Y87">IF(V84=0,"-",(R84-V84)/V84)</f>
        <v>-</v>
      </c>
      <c r="Y84" s="152" t="str">
        <f t="shared" si="43"/>
        <v>-</v>
      </c>
      <c r="Z84" s="204"/>
      <c r="IU84" s="49">
        <f t="shared" si="28"/>
        <v>0.6735352020249368</v>
      </c>
      <c r="IV84" s="49">
        <f t="shared" si="29"/>
        <v>0</v>
      </c>
    </row>
    <row r="85" spans="1:256" ht="12.75" customHeight="1" hidden="1">
      <c r="A85" s="13"/>
      <c r="B85" s="50"/>
      <c r="C85" s="116" t="s">
        <v>87</v>
      </c>
      <c r="D85" s="114"/>
      <c r="E85" s="114"/>
      <c r="F85" s="114"/>
      <c r="G85" s="52">
        <f t="shared" si="34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35"/>
        <v>0</v>
      </c>
      <c r="S85" s="55">
        <f t="shared" si="36"/>
        <v>0</v>
      </c>
      <c r="T85" s="55" t="str">
        <f t="shared" si="32"/>
        <v> </v>
      </c>
      <c r="U85" s="47"/>
      <c r="V85" s="55"/>
      <c r="W85" s="55"/>
      <c r="X85" s="47" t="str">
        <f t="shared" si="43"/>
        <v>-</v>
      </c>
      <c r="Y85" s="152" t="str">
        <f t="shared" si="43"/>
        <v>-</v>
      </c>
      <c r="Z85" s="204"/>
      <c r="AA85" s="119"/>
      <c r="IU85" s="49" t="str">
        <f aca="true" t="shared" si="44" ref="IU85:IU116">T85</f>
        <v> </v>
      </c>
      <c r="IV85" s="49">
        <f aca="true" t="shared" si="45" ref="IV85:IV116">U85</f>
        <v>0</v>
      </c>
    </row>
    <row r="86" spans="1:256" ht="12.75" customHeight="1" hidden="1">
      <c r="A86" s="13"/>
      <c r="B86" s="50"/>
      <c r="C86" s="200"/>
      <c r="D86" s="114"/>
      <c r="E86" s="114"/>
      <c r="F86" s="114"/>
      <c r="G86" s="52">
        <f t="shared" si="34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35"/>
        <v>0</v>
      </c>
      <c r="S86" s="55">
        <f t="shared" si="36"/>
        <v>0</v>
      </c>
      <c r="T86" s="55" t="str">
        <f t="shared" si="32"/>
        <v> </v>
      </c>
      <c r="U86" s="47"/>
      <c r="V86" s="55"/>
      <c r="W86" s="55"/>
      <c r="X86" s="47" t="str">
        <f t="shared" si="43"/>
        <v>-</v>
      </c>
      <c r="Y86" s="152" t="str">
        <f t="shared" si="43"/>
        <v>-</v>
      </c>
      <c r="Z86" s="204"/>
      <c r="IU86" s="49" t="str">
        <f t="shared" si="44"/>
        <v> </v>
      </c>
      <c r="IV86" s="49">
        <f t="shared" si="45"/>
        <v>0</v>
      </c>
    </row>
    <row r="87" spans="1:256" ht="12.75" customHeight="1" hidden="1">
      <c r="A87" s="13"/>
      <c r="B87" s="50"/>
      <c r="C87" s="113"/>
      <c r="D87" s="114"/>
      <c r="E87" s="114"/>
      <c r="F87" s="114"/>
      <c r="G87" s="52">
        <f t="shared" si="34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35"/>
        <v>0</v>
      </c>
      <c r="S87" s="55">
        <f t="shared" si="36"/>
        <v>0</v>
      </c>
      <c r="T87" s="55" t="str">
        <f t="shared" si="32"/>
        <v> </v>
      </c>
      <c r="U87" s="47"/>
      <c r="V87" s="55"/>
      <c r="W87" s="55"/>
      <c r="X87" s="47" t="str">
        <f t="shared" si="43"/>
        <v>-</v>
      </c>
      <c r="Y87" s="152" t="str">
        <f t="shared" si="43"/>
        <v>-</v>
      </c>
      <c r="Z87" s="204"/>
      <c r="IU87" s="49" t="str">
        <f t="shared" si="44"/>
        <v> </v>
      </c>
      <c r="IV87" s="49">
        <f t="shared" si="45"/>
        <v>0</v>
      </c>
    </row>
    <row r="88" spans="1:256" s="120" customFormat="1" ht="12.75">
      <c r="A88" s="118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>
        <f>SUM(F89:F92)</f>
        <v>0</v>
      </c>
      <c r="G88" s="52">
        <f t="shared" si="34"/>
        <v>0</v>
      </c>
      <c r="H88" s="52">
        <f aca="true" t="shared" si="46" ref="H88:Q88">SUM(H89:H92)</f>
        <v>0</v>
      </c>
      <c r="I88" s="52">
        <f t="shared" si="46"/>
        <v>0</v>
      </c>
      <c r="J88" s="52">
        <f t="shared" si="46"/>
        <v>0</v>
      </c>
      <c r="K88" s="52">
        <f t="shared" si="46"/>
        <v>0</v>
      </c>
      <c r="L88" s="52">
        <f t="shared" si="46"/>
        <v>0</v>
      </c>
      <c r="M88" s="52">
        <f t="shared" si="46"/>
        <v>0</v>
      </c>
      <c r="N88" s="52">
        <f t="shared" si="46"/>
        <v>0</v>
      </c>
      <c r="O88" s="52">
        <f t="shared" si="46"/>
        <v>0</v>
      </c>
      <c r="P88" s="52">
        <f t="shared" si="46"/>
        <v>0</v>
      </c>
      <c r="Q88" s="52">
        <f t="shared" si="46"/>
        <v>0</v>
      </c>
      <c r="R88" s="55">
        <f t="shared" si="35"/>
        <v>0</v>
      </c>
      <c r="S88" s="55">
        <f t="shared" si="36"/>
        <v>0</v>
      </c>
      <c r="T88" s="55" t="str">
        <f t="shared" si="32"/>
        <v> </v>
      </c>
      <c r="U88" s="47"/>
      <c r="V88" s="55"/>
      <c r="W88" s="55"/>
      <c r="X88" s="47" t="str">
        <f>IF(V88=0," ",(R88-V88)/V88)</f>
        <v> </v>
      </c>
      <c r="Y88" s="152" t="str">
        <f>IF(W88=0," ",(S88-W88)/W88)</f>
        <v> </v>
      </c>
      <c r="Z88" s="205"/>
      <c r="AA88" s="4"/>
      <c r="AB88" s="119"/>
      <c r="AC88" s="119"/>
      <c r="AD88" s="119"/>
      <c r="AE88" s="119"/>
      <c r="AF88" s="119"/>
      <c r="AG88" s="119"/>
      <c r="IU88" s="49" t="str">
        <f t="shared" si="44"/>
        <v> </v>
      </c>
      <c r="IV88" s="49">
        <f t="shared" si="45"/>
        <v>0</v>
      </c>
    </row>
    <row r="89" spans="1:256" ht="12.75" customHeight="1" hidden="1">
      <c r="A89" s="13"/>
      <c r="B89" s="50"/>
      <c r="C89" s="113" t="s">
        <v>86</v>
      </c>
      <c r="D89" s="114"/>
      <c r="E89" s="114"/>
      <c r="F89" s="114"/>
      <c r="G89" s="52">
        <f t="shared" si="34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35"/>
        <v>0</v>
      </c>
      <c r="S89" s="55">
        <f t="shared" si="36"/>
        <v>0</v>
      </c>
      <c r="T89" s="55" t="str">
        <f t="shared" si="32"/>
        <v> </v>
      </c>
      <c r="U89" s="47"/>
      <c r="V89" s="55"/>
      <c r="W89" s="55"/>
      <c r="X89" s="47" t="str">
        <f aca="true" t="shared" si="47" ref="X89:Y92">IF(V89=0,"-",(R89-V89)/V89)</f>
        <v>-</v>
      </c>
      <c r="Y89" s="152" t="str">
        <f t="shared" si="47"/>
        <v>-</v>
      </c>
      <c r="Z89" s="204"/>
      <c r="IU89" s="49" t="str">
        <f t="shared" si="44"/>
        <v> </v>
      </c>
      <c r="IV89" s="49">
        <f t="shared" si="45"/>
        <v>0</v>
      </c>
    </row>
    <row r="90" spans="1:256" ht="12.75" customHeight="1" hidden="1">
      <c r="A90" s="13"/>
      <c r="B90" s="50"/>
      <c r="C90" s="116" t="s">
        <v>87</v>
      </c>
      <c r="D90" s="114"/>
      <c r="E90" s="114"/>
      <c r="F90" s="114"/>
      <c r="G90" s="52">
        <f t="shared" si="34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35"/>
        <v>0</v>
      </c>
      <c r="S90" s="55">
        <f t="shared" si="36"/>
        <v>0</v>
      </c>
      <c r="T90" s="55" t="str">
        <f t="shared" si="32"/>
        <v> </v>
      </c>
      <c r="U90" s="47"/>
      <c r="V90" s="55"/>
      <c r="W90" s="55"/>
      <c r="X90" s="47" t="str">
        <f t="shared" si="47"/>
        <v>-</v>
      </c>
      <c r="Y90" s="152" t="str">
        <f t="shared" si="47"/>
        <v>-</v>
      </c>
      <c r="Z90" s="204"/>
      <c r="AA90" s="119"/>
      <c r="IU90" s="49" t="str">
        <f t="shared" si="44"/>
        <v> </v>
      </c>
      <c r="IV90" s="49">
        <f t="shared" si="45"/>
        <v>0</v>
      </c>
    </row>
    <row r="91" spans="1:256" ht="12.75" customHeight="1" hidden="1">
      <c r="A91" s="13"/>
      <c r="B91" s="50"/>
      <c r="C91" s="200"/>
      <c r="D91" s="114"/>
      <c r="E91" s="114"/>
      <c r="F91" s="114"/>
      <c r="G91" s="52">
        <f t="shared" si="34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35"/>
        <v>0</v>
      </c>
      <c r="S91" s="55">
        <f t="shared" si="36"/>
        <v>0</v>
      </c>
      <c r="T91" s="55" t="str">
        <f t="shared" si="32"/>
        <v> </v>
      </c>
      <c r="U91" s="47"/>
      <c r="V91" s="55"/>
      <c r="W91" s="55"/>
      <c r="X91" s="47" t="str">
        <f t="shared" si="47"/>
        <v>-</v>
      </c>
      <c r="Y91" s="152" t="str">
        <f t="shared" si="47"/>
        <v>-</v>
      </c>
      <c r="Z91" s="204"/>
      <c r="IU91" s="49" t="str">
        <f t="shared" si="44"/>
        <v> </v>
      </c>
      <c r="IV91" s="49">
        <f t="shared" si="45"/>
        <v>0</v>
      </c>
    </row>
    <row r="92" spans="1:256" ht="12.75" customHeight="1" hidden="1">
      <c r="A92" s="13"/>
      <c r="B92" s="50"/>
      <c r="C92" s="113"/>
      <c r="D92" s="114"/>
      <c r="E92" s="114"/>
      <c r="F92" s="114"/>
      <c r="G92" s="52">
        <f t="shared" si="34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35"/>
        <v>0</v>
      </c>
      <c r="S92" s="55">
        <f t="shared" si="36"/>
        <v>0</v>
      </c>
      <c r="T92" s="55" t="str">
        <f t="shared" si="32"/>
        <v> </v>
      </c>
      <c r="U92" s="47"/>
      <c r="V92" s="55"/>
      <c r="W92" s="55"/>
      <c r="X92" s="47" t="str">
        <f t="shared" si="47"/>
        <v>-</v>
      </c>
      <c r="Y92" s="152" t="str">
        <f t="shared" si="47"/>
        <v>-</v>
      </c>
      <c r="Z92" s="204"/>
      <c r="IU92" s="49" t="str">
        <f t="shared" si="44"/>
        <v> </v>
      </c>
      <c r="IV92" s="49">
        <f t="shared" si="45"/>
        <v>0</v>
      </c>
    </row>
    <row r="93" spans="1:256" s="120" customFormat="1" ht="12.75">
      <c r="A93" s="118"/>
      <c r="B93" s="60">
        <f>B88+1</f>
        <v>6</v>
      </c>
      <c r="C93" s="51" t="s">
        <v>92</v>
      </c>
      <c r="D93" s="52">
        <f>SUM(D94:D97)</f>
        <v>125500000</v>
      </c>
      <c r="E93" s="52">
        <f>SUM(E94:E97)</f>
        <v>0</v>
      </c>
      <c r="F93" s="52">
        <f>SUM(F94:F97)</f>
        <v>0</v>
      </c>
      <c r="G93" s="52">
        <f t="shared" si="34"/>
        <v>125500000</v>
      </c>
      <c r="H93" s="52">
        <f aca="true" t="shared" si="48" ref="H93:Q93">SUM(H94:H97)</f>
        <v>125500000</v>
      </c>
      <c r="I93" s="52">
        <f t="shared" si="48"/>
        <v>125500000</v>
      </c>
      <c r="J93" s="52">
        <f t="shared" si="48"/>
        <v>0</v>
      </c>
      <c r="K93" s="52">
        <f t="shared" si="48"/>
        <v>0</v>
      </c>
      <c r="L93" s="52">
        <f t="shared" si="48"/>
        <v>125500000</v>
      </c>
      <c r="M93" s="52">
        <f t="shared" si="48"/>
        <v>0</v>
      </c>
      <c r="N93" s="52">
        <f t="shared" si="48"/>
        <v>0</v>
      </c>
      <c r="O93" s="52">
        <f t="shared" si="48"/>
        <v>0</v>
      </c>
      <c r="P93" s="52">
        <f t="shared" si="48"/>
        <v>0</v>
      </c>
      <c r="Q93" s="52">
        <f t="shared" si="48"/>
        <v>0</v>
      </c>
      <c r="R93" s="55">
        <f t="shared" si="35"/>
        <v>125500000</v>
      </c>
      <c r="S93" s="55">
        <f t="shared" si="36"/>
        <v>0</v>
      </c>
      <c r="T93" s="55">
        <f t="shared" si="32"/>
        <v>1</v>
      </c>
      <c r="U93" s="47"/>
      <c r="V93" s="55"/>
      <c r="W93" s="55">
        <v>100484000</v>
      </c>
      <c r="X93" s="47" t="str">
        <f>IF(V93=0," ",(R93-V93)/V93)</f>
        <v> </v>
      </c>
      <c r="Y93" s="152">
        <f>IF(W93=0," ",(S93-W93)/W93)</f>
        <v>-1</v>
      </c>
      <c r="Z93" s="205"/>
      <c r="AA93" s="4"/>
      <c r="AB93" s="119"/>
      <c r="AC93" s="119"/>
      <c r="AD93" s="119"/>
      <c r="AE93" s="119"/>
      <c r="AF93" s="119"/>
      <c r="AG93" s="119"/>
      <c r="IU93" s="49">
        <f t="shared" si="44"/>
        <v>1</v>
      </c>
      <c r="IV93" s="49">
        <f t="shared" si="45"/>
        <v>0</v>
      </c>
    </row>
    <row r="94" spans="1:256" ht="12.75" customHeight="1" hidden="1">
      <c r="A94" s="13"/>
      <c r="B94" s="50"/>
      <c r="C94" s="113" t="s">
        <v>93</v>
      </c>
      <c r="D94" s="114">
        <v>125500000</v>
      </c>
      <c r="E94" s="114"/>
      <c r="F94" s="114"/>
      <c r="G94" s="52">
        <f t="shared" si="34"/>
        <v>125500000</v>
      </c>
      <c r="H94" s="114">
        <v>125500000</v>
      </c>
      <c r="I94" s="114">
        <v>125500000</v>
      </c>
      <c r="J94" s="114"/>
      <c r="K94" s="114"/>
      <c r="L94" s="114">
        <v>125500000</v>
      </c>
      <c r="M94" s="114"/>
      <c r="N94" s="114"/>
      <c r="O94" s="115"/>
      <c r="P94" s="114"/>
      <c r="Q94" s="115"/>
      <c r="R94" s="55">
        <f t="shared" si="35"/>
        <v>125500000</v>
      </c>
      <c r="S94" s="55">
        <f t="shared" si="36"/>
        <v>0</v>
      </c>
      <c r="T94" s="55">
        <f t="shared" si="32"/>
        <v>1</v>
      </c>
      <c r="U94" s="47"/>
      <c r="V94" s="55"/>
      <c r="W94" s="55"/>
      <c r="X94" s="47" t="str">
        <f aca="true" t="shared" si="49" ref="X94:Y97">IF(V94=0,"-",(R94-V94)/V94)</f>
        <v>-</v>
      </c>
      <c r="Y94" s="152" t="str">
        <f t="shared" si="49"/>
        <v>-</v>
      </c>
      <c r="Z94" s="204"/>
      <c r="IU94" s="49">
        <f t="shared" si="44"/>
        <v>1</v>
      </c>
      <c r="IV94" s="49">
        <f t="shared" si="45"/>
        <v>0</v>
      </c>
    </row>
    <row r="95" spans="1:256" ht="12.75" customHeight="1" hidden="1">
      <c r="A95" s="13"/>
      <c r="B95" s="50"/>
      <c r="C95" s="116" t="s">
        <v>87</v>
      </c>
      <c r="D95" s="114"/>
      <c r="E95" s="114"/>
      <c r="F95" s="114"/>
      <c r="G95" s="52">
        <f t="shared" si="34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35"/>
        <v>0</v>
      </c>
      <c r="S95" s="55">
        <f t="shared" si="36"/>
        <v>0</v>
      </c>
      <c r="T95" s="55" t="str">
        <f t="shared" si="32"/>
        <v> </v>
      </c>
      <c r="U95" s="47"/>
      <c r="V95" s="55"/>
      <c r="W95" s="55"/>
      <c r="X95" s="47" t="str">
        <f t="shared" si="49"/>
        <v>-</v>
      </c>
      <c r="Y95" s="152" t="str">
        <f t="shared" si="49"/>
        <v>-</v>
      </c>
      <c r="Z95" s="204"/>
      <c r="AA95" s="119"/>
      <c r="IU95" s="49" t="str">
        <f t="shared" si="44"/>
        <v> </v>
      </c>
      <c r="IV95" s="49">
        <f t="shared" si="45"/>
        <v>0</v>
      </c>
    </row>
    <row r="96" spans="1:256" ht="12.75" customHeight="1" hidden="1">
      <c r="A96" s="13"/>
      <c r="B96" s="50"/>
      <c r="C96" s="200"/>
      <c r="D96" s="114"/>
      <c r="E96" s="114"/>
      <c r="F96" s="114"/>
      <c r="G96" s="52">
        <f t="shared" si="34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35"/>
        <v>0</v>
      </c>
      <c r="S96" s="55">
        <f t="shared" si="36"/>
        <v>0</v>
      </c>
      <c r="T96" s="55" t="str">
        <f t="shared" si="32"/>
        <v> </v>
      </c>
      <c r="U96" s="47"/>
      <c r="V96" s="55"/>
      <c r="W96" s="55"/>
      <c r="X96" s="47" t="str">
        <f t="shared" si="49"/>
        <v>-</v>
      </c>
      <c r="Y96" s="152" t="str">
        <f t="shared" si="49"/>
        <v>-</v>
      </c>
      <c r="Z96" s="204"/>
      <c r="IU96" s="49" t="str">
        <f t="shared" si="44"/>
        <v> </v>
      </c>
      <c r="IV96" s="49">
        <f t="shared" si="45"/>
        <v>0</v>
      </c>
    </row>
    <row r="97" spans="1:256" ht="12.75" customHeight="1" hidden="1">
      <c r="A97" s="13"/>
      <c r="B97" s="50"/>
      <c r="C97" s="200"/>
      <c r="D97" s="114"/>
      <c r="E97" s="114"/>
      <c r="F97" s="114"/>
      <c r="G97" s="52">
        <f t="shared" si="34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35"/>
        <v>0</v>
      </c>
      <c r="S97" s="55">
        <f t="shared" si="36"/>
        <v>0</v>
      </c>
      <c r="T97" s="55" t="str">
        <f t="shared" si="32"/>
        <v> </v>
      </c>
      <c r="U97" s="47"/>
      <c r="V97" s="55"/>
      <c r="W97" s="55"/>
      <c r="X97" s="47" t="str">
        <f t="shared" si="49"/>
        <v>-</v>
      </c>
      <c r="Y97" s="152" t="str">
        <f t="shared" si="49"/>
        <v>-</v>
      </c>
      <c r="Z97" s="204"/>
      <c r="IU97" s="49" t="str">
        <f t="shared" si="44"/>
        <v> </v>
      </c>
      <c r="IV97" s="49">
        <f t="shared" si="45"/>
        <v>0</v>
      </c>
    </row>
    <row r="98" spans="1:256" s="63" customFormat="1" ht="12.75">
      <c r="A98" s="118"/>
      <c r="B98" s="60">
        <f>B93+1</f>
        <v>7</v>
      </c>
      <c r="C98" s="51" t="s">
        <v>94</v>
      </c>
      <c r="D98" s="52">
        <f>SUM(D99:D102)</f>
        <v>0</v>
      </c>
      <c r="E98" s="52">
        <f>SUM(E99:E102)</f>
        <v>0</v>
      </c>
      <c r="F98" s="52">
        <f>SUM(F99:F102)</f>
        <v>0</v>
      </c>
      <c r="G98" s="52">
        <f t="shared" si="34"/>
        <v>0</v>
      </c>
      <c r="H98" s="52">
        <f aca="true" t="shared" si="50" ref="H98:Q98">SUM(H99:H102)</f>
        <v>0</v>
      </c>
      <c r="I98" s="52">
        <f t="shared" si="50"/>
        <v>0</v>
      </c>
      <c r="J98" s="52">
        <f t="shared" si="50"/>
        <v>0</v>
      </c>
      <c r="K98" s="52">
        <f t="shared" si="50"/>
        <v>0</v>
      </c>
      <c r="L98" s="52">
        <f t="shared" si="50"/>
        <v>0</v>
      </c>
      <c r="M98" s="52">
        <f t="shared" si="50"/>
        <v>0</v>
      </c>
      <c r="N98" s="52">
        <f t="shared" si="50"/>
        <v>0</v>
      </c>
      <c r="O98" s="52">
        <f t="shared" si="50"/>
        <v>0</v>
      </c>
      <c r="P98" s="52">
        <f t="shared" si="50"/>
        <v>0</v>
      </c>
      <c r="Q98" s="52">
        <f t="shared" si="50"/>
        <v>0</v>
      </c>
      <c r="R98" s="55">
        <f t="shared" si="35"/>
        <v>0</v>
      </c>
      <c r="S98" s="55">
        <f t="shared" si="36"/>
        <v>0</v>
      </c>
      <c r="T98" s="55" t="str">
        <f t="shared" si="32"/>
        <v> </v>
      </c>
      <c r="U98" s="47"/>
      <c r="V98" s="55"/>
      <c r="W98" s="55"/>
      <c r="X98" s="47" t="str">
        <f>IF(V98=0," ",(R98-V98)/V98)</f>
        <v> </v>
      </c>
      <c r="Y98" s="152" t="str">
        <f>IF(W98=0," ",(S98-W98)/W98)</f>
        <v> </v>
      </c>
      <c r="Z98" s="205"/>
      <c r="AA98" s="4"/>
      <c r="AB98" s="119"/>
      <c r="AC98" s="119"/>
      <c r="AD98" s="119"/>
      <c r="AE98" s="119"/>
      <c r="AF98" s="119"/>
      <c r="AG98" s="119"/>
      <c r="IU98" s="49" t="str">
        <f t="shared" si="44"/>
        <v> </v>
      </c>
      <c r="IV98" s="49">
        <f t="shared" si="45"/>
        <v>0</v>
      </c>
    </row>
    <row r="99" spans="1:256" ht="12.75" customHeight="1" hidden="1">
      <c r="A99" s="13"/>
      <c r="B99" s="50"/>
      <c r="C99" s="113" t="s">
        <v>86</v>
      </c>
      <c r="D99" s="114"/>
      <c r="E99" s="114"/>
      <c r="F99" s="114"/>
      <c r="G99" s="52">
        <f t="shared" si="34"/>
        <v>0</v>
      </c>
      <c r="H99" s="114"/>
      <c r="I99" s="114"/>
      <c r="J99" s="114"/>
      <c r="K99" s="114"/>
      <c r="L99" s="114"/>
      <c r="M99" s="114"/>
      <c r="N99" s="114"/>
      <c r="O99" s="115"/>
      <c r="P99" s="114"/>
      <c r="Q99" s="115"/>
      <c r="R99" s="55">
        <f t="shared" si="35"/>
        <v>0</v>
      </c>
      <c r="S99" s="55">
        <f t="shared" si="36"/>
        <v>0</v>
      </c>
      <c r="T99" s="55" t="str">
        <f t="shared" si="32"/>
        <v> </v>
      </c>
      <c r="U99" s="47"/>
      <c r="V99" s="55"/>
      <c r="W99" s="55"/>
      <c r="X99" s="47" t="str">
        <f aca="true" t="shared" si="51" ref="X99:Y102">IF(V99=0,"-",(R99-V99)/V99)</f>
        <v>-</v>
      </c>
      <c r="Y99" s="152" t="str">
        <f t="shared" si="51"/>
        <v>-</v>
      </c>
      <c r="Z99" s="204"/>
      <c r="IU99" s="49" t="str">
        <f t="shared" si="44"/>
        <v> </v>
      </c>
      <c r="IV99" s="49">
        <f t="shared" si="45"/>
        <v>0</v>
      </c>
    </row>
    <row r="100" spans="1:256" ht="12.75" customHeight="1" hidden="1">
      <c r="A100" s="13"/>
      <c r="B100" s="50"/>
      <c r="C100" s="116" t="s">
        <v>87</v>
      </c>
      <c r="D100" s="114"/>
      <c r="E100" s="114"/>
      <c r="F100" s="114"/>
      <c r="G100" s="52">
        <f t="shared" si="34"/>
        <v>0</v>
      </c>
      <c r="H100" s="114"/>
      <c r="I100" s="114"/>
      <c r="J100" s="114"/>
      <c r="K100" s="114"/>
      <c r="L100" s="114"/>
      <c r="M100" s="114"/>
      <c r="N100" s="114"/>
      <c r="O100" s="115"/>
      <c r="P100" s="114"/>
      <c r="Q100" s="115"/>
      <c r="R100" s="55">
        <f t="shared" si="35"/>
        <v>0</v>
      </c>
      <c r="S100" s="55">
        <f t="shared" si="36"/>
        <v>0</v>
      </c>
      <c r="T100" s="55" t="str">
        <f t="shared" si="32"/>
        <v> </v>
      </c>
      <c r="U100" s="47"/>
      <c r="V100" s="55"/>
      <c r="W100" s="55"/>
      <c r="X100" s="47" t="str">
        <f t="shared" si="51"/>
        <v>-</v>
      </c>
      <c r="Y100" s="152" t="str">
        <f t="shared" si="51"/>
        <v>-</v>
      </c>
      <c r="Z100" s="204"/>
      <c r="AA100" s="119"/>
      <c r="IU100" s="49" t="str">
        <f t="shared" si="44"/>
        <v> </v>
      </c>
      <c r="IV100" s="49">
        <f t="shared" si="45"/>
        <v>0</v>
      </c>
    </row>
    <row r="101" spans="1:256" ht="12.75" customHeight="1" hidden="1">
      <c r="A101" s="13"/>
      <c r="B101" s="50"/>
      <c r="C101" s="200"/>
      <c r="D101" s="114"/>
      <c r="E101" s="114"/>
      <c r="F101" s="114"/>
      <c r="G101" s="52">
        <f aca="true" t="shared" si="52" ref="G101:G123">SUM(D101:F101)</f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53" ref="R101:R124">+J101+L101+N101+P101</f>
        <v>0</v>
      </c>
      <c r="S101" s="55">
        <f aca="true" t="shared" si="54" ref="S101:S124">K101+M101+O101+Q101</f>
        <v>0</v>
      </c>
      <c r="T101" s="55" t="str">
        <f t="shared" si="32"/>
        <v> </v>
      </c>
      <c r="U101" s="47"/>
      <c r="V101" s="55"/>
      <c r="W101" s="55"/>
      <c r="X101" s="47" t="str">
        <f t="shared" si="51"/>
        <v>-</v>
      </c>
      <c r="Y101" s="152" t="str">
        <f t="shared" si="51"/>
        <v>-</v>
      </c>
      <c r="Z101" s="204"/>
      <c r="IU101" s="49" t="str">
        <f t="shared" si="44"/>
        <v> </v>
      </c>
      <c r="IV101" s="49">
        <f t="shared" si="45"/>
        <v>0</v>
      </c>
    </row>
    <row r="102" spans="1:256" ht="12.75" customHeight="1" hidden="1">
      <c r="A102" s="13"/>
      <c r="B102" s="50"/>
      <c r="C102" s="200"/>
      <c r="D102" s="114"/>
      <c r="E102" s="114"/>
      <c r="F102" s="114"/>
      <c r="G102" s="52">
        <f t="shared" si="52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53"/>
        <v>0</v>
      </c>
      <c r="S102" s="55">
        <f t="shared" si="54"/>
        <v>0</v>
      </c>
      <c r="T102" s="55" t="str">
        <f t="shared" si="32"/>
        <v> </v>
      </c>
      <c r="U102" s="47"/>
      <c r="V102" s="55"/>
      <c r="W102" s="55"/>
      <c r="X102" s="47" t="str">
        <f t="shared" si="51"/>
        <v>-</v>
      </c>
      <c r="Y102" s="152" t="str">
        <f t="shared" si="51"/>
        <v>-</v>
      </c>
      <c r="Z102" s="204"/>
      <c r="IU102" s="49" t="str">
        <f t="shared" si="44"/>
        <v> </v>
      </c>
      <c r="IV102" s="49">
        <f t="shared" si="45"/>
        <v>0</v>
      </c>
    </row>
    <row r="103" spans="1:256" s="63" customFormat="1" ht="12.75">
      <c r="A103" s="118"/>
      <c r="B103" s="60">
        <f>B98+1</f>
        <v>8</v>
      </c>
      <c r="C103" s="51" t="s">
        <v>95</v>
      </c>
      <c r="D103" s="52">
        <f>SUM(D104:D107)</f>
        <v>0</v>
      </c>
      <c r="E103" s="52">
        <f>SUM(E104:E107)</f>
        <v>0</v>
      </c>
      <c r="F103" s="52">
        <f>SUM(F104:F107)</f>
        <v>0</v>
      </c>
      <c r="G103" s="52">
        <f t="shared" si="52"/>
        <v>0</v>
      </c>
      <c r="H103" s="52">
        <f aca="true" t="shared" si="55" ref="H103:Q103">SUM(H104:H107)</f>
        <v>0</v>
      </c>
      <c r="I103" s="52">
        <f t="shared" si="55"/>
        <v>0</v>
      </c>
      <c r="J103" s="52">
        <f t="shared" si="55"/>
        <v>0</v>
      </c>
      <c r="K103" s="52">
        <f t="shared" si="55"/>
        <v>0</v>
      </c>
      <c r="L103" s="52">
        <f t="shared" si="55"/>
        <v>0</v>
      </c>
      <c r="M103" s="52">
        <f t="shared" si="55"/>
        <v>0</v>
      </c>
      <c r="N103" s="52">
        <f t="shared" si="55"/>
        <v>0</v>
      </c>
      <c r="O103" s="52">
        <f t="shared" si="55"/>
        <v>0</v>
      </c>
      <c r="P103" s="52">
        <f t="shared" si="55"/>
        <v>0</v>
      </c>
      <c r="Q103" s="52">
        <f t="shared" si="55"/>
        <v>0</v>
      </c>
      <c r="R103" s="55">
        <f t="shared" si="53"/>
        <v>0</v>
      </c>
      <c r="S103" s="55">
        <f t="shared" si="54"/>
        <v>0</v>
      </c>
      <c r="T103" s="55" t="str">
        <f t="shared" si="32"/>
        <v> </v>
      </c>
      <c r="U103" s="47"/>
      <c r="V103" s="55"/>
      <c r="W103" s="55"/>
      <c r="X103" s="47" t="str">
        <f>IF(V103=0," ",(R103-V103)/V103)</f>
        <v> </v>
      </c>
      <c r="Y103" s="152" t="str">
        <f>IF(W103=0," ",(S103-W103)/W103)</f>
        <v> </v>
      </c>
      <c r="Z103" s="205"/>
      <c r="AA103" s="4"/>
      <c r="AB103" s="119"/>
      <c r="AC103" s="119"/>
      <c r="AD103" s="119"/>
      <c r="AE103" s="119"/>
      <c r="AF103" s="119"/>
      <c r="AG103" s="119"/>
      <c r="IU103" s="49" t="str">
        <f t="shared" si="44"/>
        <v> </v>
      </c>
      <c r="IV103" s="49">
        <f t="shared" si="45"/>
        <v>0</v>
      </c>
    </row>
    <row r="104" spans="1:256" ht="12.75" customHeight="1" hidden="1">
      <c r="A104" s="13"/>
      <c r="B104" s="50"/>
      <c r="C104" s="113" t="s">
        <v>86</v>
      </c>
      <c r="D104" s="114"/>
      <c r="E104" s="114"/>
      <c r="F104" s="114"/>
      <c r="G104" s="52">
        <f t="shared" si="52"/>
        <v>0</v>
      </c>
      <c r="H104" s="114"/>
      <c r="I104" s="114"/>
      <c r="J104" s="114"/>
      <c r="K104" s="114"/>
      <c r="L104" s="114"/>
      <c r="M104" s="114"/>
      <c r="N104" s="114"/>
      <c r="O104" s="115"/>
      <c r="P104" s="114"/>
      <c r="Q104" s="115"/>
      <c r="R104" s="55">
        <f t="shared" si="53"/>
        <v>0</v>
      </c>
      <c r="S104" s="55">
        <f t="shared" si="54"/>
        <v>0</v>
      </c>
      <c r="T104" s="55" t="str">
        <f t="shared" si="32"/>
        <v> </v>
      </c>
      <c r="U104" s="47"/>
      <c r="V104" s="55"/>
      <c r="W104" s="55"/>
      <c r="X104" s="47" t="str">
        <f aca="true" t="shared" si="56" ref="X104:Y107">IF(V104=0,"-",(R104-V104)/V104)</f>
        <v>-</v>
      </c>
      <c r="Y104" s="152" t="str">
        <f t="shared" si="56"/>
        <v>-</v>
      </c>
      <c r="Z104" s="204"/>
      <c r="IU104" s="49" t="str">
        <f t="shared" si="44"/>
        <v> </v>
      </c>
      <c r="IV104" s="49">
        <f t="shared" si="45"/>
        <v>0</v>
      </c>
    </row>
    <row r="105" spans="1:256" ht="12.75" customHeight="1" hidden="1">
      <c r="A105" s="13"/>
      <c r="B105" s="50"/>
      <c r="C105" s="116" t="s">
        <v>87</v>
      </c>
      <c r="D105" s="114"/>
      <c r="E105" s="114"/>
      <c r="F105" s="114"/>
      <c r="G105" s="52">
        <f t="shared" si="52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53"/>
        <v>0</v>
      </c>
      <c r="S105" s="55">
        <f t="shared" si="54"/>
        <v>0</v>
      </c>
      <c r="T105" s="55" t="str">
        <f t="shared" si="32"/>
        <v> </v>
      </c>
      <c r="U105" s="47"/>
      <c r="V105" s="55"/>
      <c r="W105" s="55"/>
      <c r="X105" s="47" t="str">
        <f t="shared" si="56"/>
        <v>-</v>
      </c>
      <c r="Y105" s="152" t="str">
        <f t="shared" si="56"/>
        <v>-</v>
      </c>
      <c r="Z105" s="204"/>
      <c r="AA105" s="119"/>
      <c r="IU105" s="49" t="str">
        <f t="shared" si="44"/>
        <v> </v>
      </c>
      <c r="IV105" s="49">
        <f t="shared" si="45"/>
        <v>0</v>
      </c>
    </row>
    <row r="106" spans="1:256" ht="12.75" customHeight="1" hidden="1">
      <c r="A106" s="13"/>
      <c r="B106" s="50"/>
      <c r="C106" s="200"/>
      <c r="D106" s="114"/>
      <c r="E106" s="114"/>
      <c r="F106" s="114"/>
      <c r="G106" s="52">
        <f t="shared" si="52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53"/>
        <v>0</v>
      </c>
      <c r="S106" s="55">
        <f t="shared" si="54"/>
        <v>0</v>
      </c>
      <c r="T106" s="55" t="str">
        <f t="shared" si="32"/>
        <v> </v>
      </c>
      <c r="U106" s="47"/>
      <c r="V106" s="55"/>
      <c r="W106" s="55"/>
      <c r="X106" s="47" t="str">
        <f t="shared" si="56"/>
        <v>-</v>
      </c>
      <c r="Y106" s="152" t="str">
        <f t="shared" si="56"/>
        <v>-</v>
      </c>
      <c r="Z106" s="204"/>
      <c r="IU106" s="49" t="str">
        <f t="shared" si="44"/>
        <v> </v>
      </c>
      <c r="IV106" s="49">
        <f t="shared" si="45"/>
        <v>0</v>
      </c>
    </row>
    <row r="107" spans="1:256" ht="12.75" customHeight="1" hidden="1">
      <c r="A107" s="13"/>
      <c r="B107" s="50"/>
      <c r="C107" s="200"/>
      <c r="D107" s="114"/>
      <c r="E107" s="114"/>
      <c r="F107" s="114"/>
      <c r="G107" s="52">
        <f t="shared" si="52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53"/>
        <v>0</v>
      </c>
      <c r="S107" s="55">
        <f t="shared" si="54"/>
        <v>0</v>
      </c>
      <c r="T107" s="55" t="str">
        <f t="shared" si="32"/>
        <v> </v>
      </c>
      <c r="U107" s="47"/>
      <c r="V107" s="55"/>
      <c r="W107" s="55"/>
      <c r="X107" s="47" t="str">
        <f t="shared" si="56"/>
        <v>-</v>
      </c>
      <c r="Y107" s="152" t="str">
        <f t="shared" si="56"/>
        <v>-</v>
      </c>
      <c r="Z107" s="204"/>
      <c r="IU107" s="49" t="str">
        <f t="shared" si="44"/>
        <v> </v>
      </c>
      <c r="IV107" s="49">
        <f t="shared" si="45"/>
        <v>0</v>
      </c>
    </row>
    <row r="108" spans="1:256" s="63" customFormat="1" ht="12.75">
      <c r="A108" s="118"/>
      <c r="B108" s="60">
        <f>B103+1</f>
        <v>9</v>
      </c>
      <c r="C108" s="51" t="s">
        <v>96</v>
      </c>
      <c r="D108" s="52">
        <f>SUM(D109:D124)</f>
        <v>1650000</v>
      </c>
      <c r="E108" s="52">
        <f>SUM(E109:E124)</f>
        <v>0</v>
      </c>
      <c r="F108" s="52">
        <f>SUM(F109:F124)</f>
        <v>0</v>
      </c>
      <c r="G108" s="52">
        <f t="shared" si="52"/>
        <v>1650000</v>
      </c>
      <c r="H108" s="52">
        <f>SUM(H109:H124)</f>
        <v>0</v>
      </c>
      <c r="I108" s="52">
        <f>SUM(I109:I124)</f>
        <v>0</v>
      </c>
      <c r="J108" s="52">
        <f>SUM(J109:J124)</f>
        <v>0</v>
      </c>
      <c r="K108" s="52"/>
      <c r="L108" s="52">
        <f aca="true" t="shared" si="57" ref="L108:Q108">SUM(L109:L124)</f>
        <v>0</v>
      </c>
      <c r="M108" s="52">
        <f t="shared" si="57"/>
        <v>0</v>
      </c>
      <c r="N108" s="52">
        <f t="shared" si="57"/>
        <v>0</v>
      </c>
      <c r="O108" s="52">
        <f t="shared" si="57"/>
        <v>0</v>
      </c>
      <c r="P108" s="52">
        <f t="shared" si="57"/>
        <v>0</v>
      </c>
      <c r="Q108" s="52">
        <f t="shared" si="57"/>
        <v>0</v>
      </c>
      <c r="R108" s="55">
        <f t="shared" si="53"/>
        <v>0</v>
      </c>
      <c r="S108" s="55">
        <f t="shared" si="54"/>
        <v>0</v>
      </c>
      <c r="T108" s="55" t="str">
        <f aca="true" t="shared" si="58" ref="T108:T142">IF(E108=0," ",(P108/E108))</f>
        <v> </v>
      </c>
      <c r="U108" s="47"/>
      <c r="V108" s="55"/>
      <c r="W108" s="55"/>
      <c r="X108" s="214" t="str">
        <f>IF(V108=0," ",(R108-V108)/V108)</f>
        <v> </v>
      </c>
      <c r="Y108" s="153" t="str">
        <f>IF(W108=0," ",(S108-W108)/W108)</f>
        <v> </v>
      </c>
      <c r="Z108" s="205"/>
      <c r="AA108" s="4"/>
      <c r="AB108" s="119"/>
      <c r="AC108" s="119"/>
      <c r="AD108" s="119"/>
      <c r="AE108" s="119"/>
      <c r="AF108" s="119"/>
      <c r="AG108" s="119"/>
      <c r="IU108" s="49" t="str">
        <f t="shared" si="44"/>
        <v> </v>
      </c>
      <c r="IV108" s="49">
        <f t="shared" si="45"/>
        <v>0</v>
      </c>
    </row>
    <row r="109" spans="1:256" ht="12.75" customHeight="1" hidden="1">
      <c r="A109" s="13"/>
      <c r="B109" s="50"/>
      <c r="C109" s="113" t="s">
        <v>97</v>
      </c>
      <c r="D109" s="114">
        <v>1650000</v>
      </c>
      <c r="E109" s="114"/>
      <c r="F109" s="114"/>
      <c r="G109" s="52">
        <f t="shared" si="52"/>
        <v>1650000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53"/>
        <v>0</v>
      </c>
      <c r="S109" s="46">
        <f t="shared" si="54"/>
        <v>0</v>
      </c>
      <c r="T109" s="55" t="str">
        <f t="shared" si="58"/>
        <v> </v>
      </c>
      <c r="U109" s="47"/>
      <c r="V109" s="46"/>
      <c r="W109" s="46"/>
      <c r="X109" s="68" t="str">
        <f aca="true" t="shared" si="59" ref="X109:X142">IF(V109=0,"-",(R109-V109)/V109)</f>
        <v>-</v>
      </c>
      <c r="Y109" s="68" t="str">
        <f aca="true" t="shared" si="60" ref="Y109:Y142">IF(W109=0,"-",(S109-W109)/W109)</f>
        <v>-</v>
      </c>
      <c r="Z109" s="204"/>
      <c r="IU109" s="49" t="str">
        <f t="shared" si="44"/>
        <v> </v>
      </c>
      <c r="IV109" s="49">
        <f t="shared" si="45"/>
        <v>0</v>
      </c>
    </row>
    <row r="110" spans="1:256" ht="12.75" customHeight="1" hidden="1">
      <c r="A110" s="13"/>
      <c r="B110" s="50"/>
      <c r="C110" s="116" t="s">
        <v>87</v>
      </c>
      <c r="D110" s="114"/>
      <c r="E110" s="114"/>
      <c r="F110" s="114"/>
      <c r="G110" s="52">
        <f t="shared" si="52"/>
        <v>0</v>
      </c>
      <c r="H110" s="114"/>
      <c r="I110" s="114"/>
      <c r="J110" s="114"/>
      <c r="K110" s="114"/>
      <c r="L110" s="114"/>
      <c r="M110" s="114"/>
      <c r="N110" s="114"/>
      <c r="O110" s="115"/>
      <c r="P110" s="114"/>
      <c r="Q110" s="115"/>
      <c r="R110" s="46">
        <f t="shared" si="53"/>
        <v>0</v>
      </c>
      <c r="S110" s="46">
        <f t="shared" si="54"/>
        <v>0</v>
      </c>
      <c r="T110" s="55" t="str">
        <f t="shared" si="58"/>
        <v> </v>
      </c>
      <c r="U110" s="47"/>
      <c r="V110" s="46"/>
      <c r="W110" s="46"/>
      <c r="X110" s="68" t="str">
        <f t="shared" si="59"/>
        <v>-</v>
      </c>
      <c r="Y110" s="68" t="str">
        <f t="shared" si="60"/>
        <v>-</v>
      </c>
      <c r="Z110" s="204"/>
      <c r="IU110" s="49" t="str">
        <f t="shared" si="44"/>
        <v> </v>
      </c>
      <c r="IV110" s="49">
        <f t="shared" si="45"/>
        <v>0</v>
      </c>
    </row>
    <row r="111" spans="1:256" ht="12.75" customHeight="1" hidden="1">
      <c r="A111" s="13"/>
      <c r="B111" s="50"/>
      <c r="C111" s="117"/>
      <c r="D111" s="114"/>
      <c r="E111" s="114"/>
      <c r="F111" s="114"/>
      <c r="G111" s="52">
        <f t="shared" si="52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53"/>
        <v>0</v>
      </c>
      <c r="S111" s="46">
        <f t="shared" si="54"/>
        <v>0</v>
      </c>
      <c r="T111" s="55" t="str">
        <f t="shared" si="58"/>
        <v> </v>
      </c>
      <c r="U111" s="47"/>
      <c r="V111" s="46"/>
      <c r="W111" s="46"/>
      <c r="X111" s="68" t="str">
        <f t="shared" si="59"/>
        <v>-</v>
      </c>
      <c r="Y111" s="68" t="str">
        <f t="shared" si="60"/>
        <v>-</v>
      </c>
      <c r="Z111" s="204"/>
      <c r="IU111" s="49" t="str">
        <f t="shared" si="44"/>
        <v> </v>
      </c>
      <c r="IV111" s="49">
        <f t="shared" si="45"/>
        <v>0</v>
      </c>
    </row>
    <row r="112" spans="1:256" ht="12.75" customHeight="1" hidden="1">
      <c r="A112" s="13"/>
      <c r="B112" s="50"/>
      <c r="C112" s="117"/>
      <c r="D112" s="114"/>
      <c r="E112" s="114"/>
      <c r="F112" s="114"/>
      <c r="G112" s="52">
        <f t="shared" si="52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53"/>
        <v>0</v>
      </c>
      <c r="S112" s="46">
        <f t="shared" si="54"/>
        <v>0</v>
      </c>
      <c r="T112" s="55" t="str">
        <f t="shared" si="58"/>
        <v> </v>
      </c>
      <c r="U112" s="47"/>
      <c r="V112" s="46"/>
      <c r="W112" s="46"/>
      <c r="X112" s="68" t="str">
        <f t="shared" si="59"/>
        <v>-</v>
      </c>
      <c r="Y112" s="68" t="str">
        <f t="shared" si="60"/>
        <v>-</v>
      </c>
      <c r="Z112" s="204"/>
      <c r="IU112" s="49" t="str">
        <f t="shared" si="44"/>
        <v> </v>
      </c>
      <c r="IV112" s="49">
        <f t="shared" si="45"/>
        <v>0</v>
      </c>
    </row>
    <row r="113" spans="1:256" ht="12.75" customHeight="1" hidden="1">
      <c r="A113" s="13"/>
      <c r="B113" s="50"/>
      <c r="C113" s="117"/>
      <c r="D113" s="114"/>
      <c r="E113" s="114"/>
      <c r="F113" s="114"/>
      <c r="G113" s="52">
        <f t="shared" si="52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53"/>
        <v>0</v>
      </c>
      <c r="S113" s="46">
        <f t="shared" si="54"/>
        <v>0</v>
      </c>
      <c r="T113" s="55" t="str">
        <f t="shared" si="58"/>
        <v> </v>
      </c>
      <c r="U113" s="47"/>
      <c r="V113" s="46"/>
      <c r="W113" s="46"/>
      <c r="X113" s="68" t="str">
        <f t="shared" si="59"/>
        <v>-</v>
      </c>
      <c r="Y113" s="68" t="str">
        <f t="shared" si="60"/>
        <v>-</v>
      </c>
      <c r="Z113" s="204"/>
      <c r="IU113" s="49" t="str">
        <f t="shared" si="44"/>
        <v> </v>
      </c>
      <c r="IV113" s="49">
        <f t="shared" si="45"/>
        <v>0</v>
      </c>
    </row>
    <row r="114" spans="1:256" ht="12.75" customHeight="1" hidden="1">
      <c r="A114" s="13"/>
      <c r="B114" s="50"/>
      <c r="C114" s="117"/>
      <c r="D114" s="114"/>
      <c r="E114" s="114"/>
      <c r="F114" s="114"/>
      <c r="G114" s="52">
        <f t="shared" si="52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53"/>
        <v>0</v>
      </c>
      <c r="S114" s="46">
        <f t="shared" si="54"/>
        <v>0</v>
      </c>
      <c r="T114" s="55" t="str">
        <f t="shared" si="58"/>
        <v> </v>
      </c>
      <c r="U114" s="47"/>
      <c r="V114" s="46"/>
      <c r="W114" s="46"/>
      <c r="X114" s="68" t="str">
        <f t="shared" si="59"/>
        <v>-</v>
      </c>
      <c r="Y114" s="68" t="str">
        <f t="shared" si="60"/>
        <v>-</v>
      </c>
      <c r="Z114" s="204"/>
      <c r="IU114" s="49" t="str">
        <f t="shared" si="44"/>
        <v> </v>
      </c>
      <c r="IV114" s="49">
        <f t="shared" si="45"/>
        <v>0</v>
      </c>
    </row>
    <row r="115" spans="1:256" ht="12.75" customHeight="1" hidden="1">
      <c r="A115" s="13"/>
      <c r="B115" s="50"/>
      <c r="C115" s="117"/>
      <c r="D115" s="114"/>
      <c r="E115" s="114"/>
      <c r="F115" s="114"/>
      <c r="G115" s="52">
        <f t="shared" si="52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53"/>
        <v>0</v>
      </c>
      <c r="S115" s="46">
        <f t="shared" si="54"/>
        <v>0</v>
      </c>
      <c r="T115" s="55" t="str">
        <f t="shared" si="58"/>
        <v> </v>
      </c>
      <c r="U115" s="47"/>
      <c r="V115" s="46"/>
      <c r="W115" s="46"/>
      <c r="X115" s="68" t="str">
        <f t="shared" si="59"/>
        <v>-</v>
      </c>
      <c r="Y115" s="68" t="str">
        <f t="shared" si="60"/>
        <v>-</v>
      </c>
      <c r="Z115" s="204"/>
      <c r="IU115" s="49" t="str">
        <f t="shared" si="44"/>
        <v> </v>
      </c>
      <c r="IV115" s="49">
        <f t="shared" si="45"/>
        <v>0</v>
      </c>
    </row>
    <row r="116" spans="1:256" ht="12.75" customHeight="1" hidden="1">
      <c r="A116" s="13"/>
      <c r="B116" s="50"/>
      <c r="C116" s="117"/>
      <c r="D116" s="114"/>
      <c r="E116" s="114"/>
      <c r="F116" s="114"/>
      <c r="G116" s="52">
        <f t="shared" si="52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53"/>
        <v>0</v>
      </c>
      <c r="S116" s="46">
        <f t="shared" si="54"/>
        <v>0</v>
      </c>
      <c r="T116" s="55" t="str">
        <f t="shared" si="58"/>
        <v> </v>
      </c>
      <c r="U116" s="47"/>
      <c r="V116" s="46"/>
      <c r="W116" s="46"/>
      <c r="X116" s="68" t="str">
        <f t="shared" si="59"/>
        <v>-</v>
      </c>
      <c r="Y116" s="68" t="str">
        <f t="shared" si="60"/>
        <v>-</v>
      </c>
      <c r="Z116" s="204"/>
      <c r="IU116" s="49" t="str">
        <f t="shared" si="44"/>
        <v> </v>
      </c>
      <c r="IV116" s="49">
        <f t="shared" si="45"/>
        <v>0</v>
      </c>
    </row>
    <row r="117" spans="1:256" ht="12.75" customHeight="1" hidden="1">
      <c r="A117" s="13"/>
      <c r="B117" s="50"/>
      <c r="C117" s="117"/>
      <c r="D117" s="114"/>
      <c r="E117" s="114"/>
      <c r="F117" s="114"/>
      <c r="G117" s="52">
        <f t="shared" si="52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53"/>
        <v>0</v>
      </c>
      <c r="S117" s="46">
        <f t="shared" si="54"/>
        <v>0</v>
      </c>
      <c r="T117" s="55" t="str">
        <f t="shared" si="58"/>
        <v> </v>
      </c>
      <c r="U117" s="47"/>
      <c r="V117" s="46"/>
      <c r="W117" s="46"/>
      <c r="X117" s="68" t="str">
        <f t="shared" si="59"/>
        <v>-</v>
      </c>
      <c r="Y117" s="68" t="str">
        <f t="shared" si="60"/>
        <v>-</v>
      </c>
      <c r="Z117" s="204"/>
      <c r="IU117" s="49" t="str">
        <f aca="true" t="shared" si="61" ref="IU117:IU148">T117</f>
        <v> </v>
      </c>
      <c r="IV117" s="49">
        <f aca="true" t="shared" si="62" ref="IV117:IV148">U117</f>
        <v>0</v>
      </c>
    </row>
    <row r="118" spans="1:256" ht="12.75" customHeight="1" hidden="1">
      <c r="A118" s="13"/>
      <c r="B118" s="50"/>
      <c r="C118" s="117"/>
      <c r="D118" s="114"/>
      <c r="E118" s="114"/>
      <c r="F118" s="114"/>
      <c r="G118" s="52">
        <f t="shared" si="52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53"/>
        <v>0</v>
      </c>
      <c r="S118" s="46">
        <f t="shared" si="54"/>
        <v>0</v>
      </c>
      <c r="T118" s="55" t="str">
        <f t="shared" si="58"/>
        <v> </v>
      </c>
      <c r="U118" s="47"/>
      <c r="V118" s="46"/>
      <c r="W118" s="46"/>
      <c r="X118" s="68" t="str">
        <f t="shared" si="59"/>
        <v>-</v>
      </c>
      <c r="Y118" s="68" t="str">
        <f t="shared" si="60"/>
        <v>-</v>
      </c>
      <c r="Z118" s="204"/>
      <c r="IU118" s="49" t="str">
        <f t="shared" si="61"/>
        <v> </v>
      </c>
      <c r="IV118" s="49">
        <f t="shared" si="62"/>
        <v>0</v>
      </c>
    </row>
    <row r="119" spans="1:256" ht="12.75" customHeight="1" hidden="1">
      <c r="A119" s="13"/>
      <c r="B119" s="50"/>
      <c r="C119" s="117"/>
      <c r="D119" s="114"/>
      <c r="E119" s="114"/>
      <c r="F119" s="114"/>
      <c r="G119" s="52">
        <f t="shared" si="52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53"/>
        <v>0</v>
      </c>
      <c r="S119" s="46">
        <f t="shared" si="54"/>
        <v>0</v>
      </c>
      <c r="T119" s="55" t="str">
        <f t="shared" si="58"/>
        <v> </v>
      </c>
      <c r="U119" s="47"/>
      <c r="V119" s="46"/>
      <c r="W119" s="46"/>
      <c r="X119" s="68" t="str">
        <f t="shared" si="59"/>
        <v>-</v>
      </c>
      <c r="Y119" s="68" t="str">
        <f t="shared" si="60"/>
        <v>-</v>
      </c>
      <c r="Z119" s="204"/>
      <c r="IU119" s="49" t="str">
        <f t="shared" si="61"/>
        <v> </v>
      </c>
      <c r="IV119" s="49">
        <f t="shared" si="62"/>
        <v>0</v>
      </c>
    </row>
    <row r="120" spans="1:256" ht="12.75" customHeight="1" hidden="1">
      <c r="A120" s="13"/>
      <c r="B120" s="50"/>
      <c r="C120" s="117"/>
      <c r="D120" s="114"/>
      <c r="E120" s="114"/>
      <c r="F120" s="114"/>
      <c r="G120" s="52">
        <f t="shared" si="52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53"/>
        <v>0</v>
      </c>
      <c r="S120" s="46">
        <f t="shared" si="54"/>
        <v>0</v>
      </c>
      <c r="T120" s="55" t="str">
        <f t="shared" si="58"/>
        <v> </v>
      </c>
      <c r="U120" s="47"/>
      <c r="V120" s="46"/>
      <c r="W120" s="46"/>
      <c r="X120" s="68" t="str">
        <f t="shared" si="59"/>
        <v>-</v>
      </c>
      <c r="Y120" s="68" t="str">
        <f t="shared" si="60"/>
        <v>-</v>
      </c>
      <c r="Z120" s="204"/>
      <c r="IU120" s="49" t="str">
        <f t="shared" si="61"/>
        <v> </v>
      </c>
      <c r="IV120" s="49">
        <f t="shared" si="62"/>
        <v>0</v>
      </c>
    </row>
    <row r="121" spans="1:256" ht="12.75" customHeight="1" hidden="1">
      <c r="A121" s="13"/>
      <c r="B121" s="50"/>
      <c r="C121" s="117"/>
      <c r="D121" s="114"/>
      <c r="E121" s="114"/>
      <c r="F121" s="114"/>
      <c r="G121" s="52">
        <f t="shared" si="52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53"/>
        <v>0</v>
      </c>
      <c r="S121" s="46">
        <f t="shared" si="54"/>
        <v>0</v>
      </c>
      <c r="T121" s="55" t="str">
        <f t="shared" si="58"/>
        <v> </v>
      </c>
      <c r="U121" s="47"/>
      <c r="V121" s="46"/>
      <c r="W121" s="46"/>
      <c r="X121" s="68" t="str">
        <f t="shared" si="59"/>
        <v>-</v>
      </c>
      <c r="Y121" s="68" t="str">
        <f t="shared" si="60"/>
        <v>-</v>
      </c>
      <c r="Z121" s="204"/>
      <c r="IU121" s="49" t="str">
        <f t="shared" si="61"/>
        <v> </v>
      </c>
      <c r="IV121" s="49">
        <f t="shared" si="62"/>
        <v>0</v>
      </c>
    </row>
    <row r="122" spans="1:256" ht="12.75" customHeight="1" hidden="1">
      <c r="A122" s="13"/>
      <c r="B122" s="50"/>
      <c r="C122" s="117"/>
      <c r="D122" s="114"/>
      <c r="E122" s="114"/>
      <c r="F122" s="114"/>
      <c r="G122" s="52">
        <f t="shared" si="52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53"/>
        <v>0</v>
      </c>
      <c r="S122" s="46">
        <f t="shared" si="54"/>
        <v>0</v>
      </c>
      <c r="T122" s="55" t="str">
        <f t="shared" si="58"/>
        <v> </v>
      </c>
      <c r="U122" s="47"/>
      <c r="V122" s="46"/>
      <c r="W122" s="46"/>
      <c r="X122" s="68" t="str">
        <f t="shared" si="59"/>
        <v>-</v>
      </c>
      <c r="Y122" s="68" t="str">
        <f t="shared" si="60"/>
        <v>-</v>
      </c>
      <c r="Z122" s="204"/>
      <c r="IU122" s="49" t="str">
        <f t="shared" si="61"/>
        <v> </v>
      </c>
      <c r="IV122" s="49">
        <f t="shared" si="62"/>
        <v>0</v>
      </c>
    </row>
    <row r="123" spans="1:256" ht="12.75" customHeight="1" hidden="1">
      <c r="A123" s="13"/>
      <c r="B123" s="50"/>
      <c r="C123" s="117"/>
      <c r="D123" s="114"/>
      <c r="E123" s="114"/>
      <c r="F123" s="114"/>
      <c r="G123" s="52">
        <f t="shared" si="52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53"/>
        <v>0</v>
      </c>
      <c r="S123" s="46">
        <f t="shared" si="54"/>
        <v>0</v>
      </c>
      <c r="T123" s="55" t="str">
        <f t="shared" si="58"/>
        <v> </v>
      </c>
      <c r="U123" s="47"/>
      <c r="V123" s="46"/>
      <c r="W123" s="46"/>
      <c r="X123" s="68" t="str">
        <f t="shared" si="59"/>
        <v>-</v>
      </c>
      <c r="Y123" s="68" t="str">
        <f t="shared" si="60"/>
        <v>-</v>
      </c>
      <c r="Z123" s="204"/>
      <c r="IU123" s="49" t="str">
        <f t="shared" si="61"/>
        <v> </v>
      </c>
      <c r="IV123" s="49">
        <f t="shared" si="62"/>
        <v>0</v>
      </c>
    </row>
    <row r="124" spans="1:256" ht="12.75" customHeight="1" hidden="1">
      <c r="A124" s="13"/>
      <c r="B124" s="50"/>
      <c r="C124" s="121"/>
      <c r="D124" s="122"/>
      <c r="E124" s="122"/>
      <c r="F124" s="122"/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53"/>
        <v>0</v>
      </c>
      <c r="S124" s="46">
        <f t="shared" si="54"/>
        <v>0</v>
      </c>
      <c r="T124" s="55" t="str">
        <f t="shared" si="58"/>
        <v> </v>
      </c>
      <c r="U124" s="47"/>
      <c r="V124" s="46"/>
      <c r="W124" s="46"/>
      <c r="X124" s="68" t="str">
        <f t="shared" si="59"/>
        <v>-</v>
      </c>
      <c r="Y124" s="68" t="str">
        <f t="shared" si="60"/>
        <v>-</v>
      </c>
      <c r="Z124" s="204"/>
      <c r="IU124" s="49" t="str">
        <f t="shared" si="61"/>
        <v> </v>
      </c>
      <c r="IV124" s="49">
        <f t="shared" si="62"/>
        <v>0</v>
      </c>
    </row>
    <row r="125" spans="1:256" ht="22.5" customHeight="1" hidden="1">
      <c r="A125" s="13"/>
      <c r="B125" s="50"/>
      <c r="C125" s="124" t="s">
        <v>98</v>
      </c>
      <c r="D125" s="66">
        <f aca="true" t="shared" si="63" ref="D125:O125">SUM(D126:D140)</f>
        <v>0</v>
      </c>
      <c r="E125" s="66">
        <f t="shared" si="63"/>
        <v>0</v>
      </c>
      <c r="F125" s="66">
        <f t="shared" si="63"/>
        <v>0</v>
      </c>
      <c r="G125" s="66">
        <f t="shared" si="63"/>
        <v>0</v>
      </c>
      <c r="H125" s="66">
        <f t="shared" si="63"/>
        <v>0</v>
      </c>
      <c r="I125" s="66">
        <f t="shared" si="63"/>
        <v>0</v>
      </c>
      <c r="J125" s="66">
        <f t="shared" si="63"/>
        <v>0</v>
      </c>
      <c r="K125" s="66">
        <f t="shared" si="63"/>
        <v>0</v>
      </c>
      <c r="L125" s="66">
        <f t="shared" si="63"/>
        <v>0</v>
      </c>
      <c r="M125" s="66">
        <f t="shared" si="63"/>
        <v>0</v>
      </c>
      <c r="N125" s="66">
        <f t="shared" si="63"/>
        <v>0</v>
      </c>
      <c r="O125" s="67">
        <f t="shared" si="63"/>
        <v>0</v>
      </c>
      <c r="P125" s="66"/>
      <c r="Q125" s="67"/>
      <c r="R125" s="66"/>
      <c r="S125" s="67"/>
      <c r="T125" s="55" t="str">
        <f t="shared" si="58"/>
        <v> </v>
      </c>
      <c r="U125" s="47"/>
      <c r="V125" s="66"/>
      <c r="W125" s="67"/>
      <c r="X125" s="68" t="str">
        <f t="shared" si="59"/>
        <v>-</v>
      </c>
      <c r="Y125" s="68" t="str">
        <f t="shared" si="60"/>
        <v>-</v>
      </c>
      <c r="Z125" s="204"/>
      <c r="IU125" s="49" t="str">
        <f t="shared" si="61"/>
        <v> </v>
      </c>
      <c r="IV125" s="49">
        <f t="shared" si="62"/>
        <v>0</v>
      </c>
    </row>
    <row r="126" spans="1:256" ht="12.75" customHeight="1" hidden="1">
      <c r="A126" s="13"/>
      <c r="B126" s="50">
        <v>1</v>
      </c>
      <c r="C126" s="117"/>
      <c r="D126" s="114"/>
      <c r="E126" s="114"/>
      <c r="F126" s="114"/>
      <c r="G126" s="52">
        <f aca="true" t="shared" si="64" ref="G126:G140">SUM(D126:F126)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55" t="str">
        <f t="shared" si="58"/>
        <v> </v>
      </c>
      <c r="U126" s="47"/>
      <c r="V126" s="114"/>
      <c r="W126" s="115"/>
      <c r="X126" s="68" t="str">
        <f t="shared" si="59"/>
        <v>-</v>
      </c>
      <c r="Y126" s="68" t="str">
        <f t="shared" si="60"/>
        <v>-</v>
      </c>
      <c r="Z126" s="204"/>
      <c r="IU126" s="49" t="str">
        <f t="shared" si="61"/>
        <v> </v>
      </c>
      <c r="IV126" s="49">
        <f t="shared" si="62"/>
        <v>0</v>
      </c>
    </row>
    <row r="127" spans="1:256" ht="12.75" customHeight="1" hidden="1">
      <c r="A127" s="13"/>
      <c r="B127" s="50">
        <f aca="true" t="shared" si="65" ref="B127:B140">B126+1</f>
        <v>2</v>
      </c>
      <c r="C127" s="117"/>
      <c r="D127" s="114"/>
      <c r="E127" s="114"/>
      <c r="F127" s="114"/>
      <c r="G127" s="52">
        <f t="shared" si="64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55" t="str">
        <f t="shared" si="58"/>
        <v> </v>
      </c>
      <c r="U127" s="47"/>
      <c r="V127" s="114"/>
      <c r="W127" s="115"/>
      <c r="X127" s="68" t="str">
        <f t="shared" si="59"/>
        <v>-</v>
      </c>
      <c r="Y127" s="68" t="str">
        <f t="shared" si="60"/>
        <v>-</v>
      </c>
      <c r="Z127" s="204"/>
      <c r="IU127" s="49" t="str">
        <f t="shared" si="61"/>
        <v> </v>
      </c>
      <c r="IV127" s="49">
        <f t="shared" si="62"/>
        <v>0</v>
      </c>
    </row>
    <row r="128" spans="1:256" ht="12.75" customHeight="1" hidden="1">
      <c r="A128" s="13"/>
      <c r="B128" s="50">
        <f t="shared" si="65"/>
        <v>3</v>
      </c>
      <c r="C128" s="117"/>
      <c r="D128" s="114"/>
      <c r="E128" s="114"/>
      <c r="F128" s="114"/>
      <c r="G128" s="52">
        <f t="shared" si="64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55" t="str">
        <f t="shared" si="58"/>
        <v> </v>
      </c>
      <c r="U128" s="47"/>
      <c r="V128" s="114"/>
      <c r="W128" s="115"/>
      <c r="X128" s="68" t="str">
        <f t="shared" si="59"/>
        <v>-</v>
      </c>
      <c r="Y128" s="68" t="str">
        <f t="shared" si="60"/>
        <v>-</v>
      </c>
      <c r="Z128" s="204"/>
      <c r="IU128" s="49" t="str">
        <f t="shared" si="61"/>
        <v> </v>
      </c>
      <c r="IV128" s="49">
        <f t="shared" si="62"/>
        <v>0</v>
      </c>
    </row>
    <row r="129" spans="1:256" ht="12.75" customHeight="1" hidden="1">
      <c r="A129" s="13"/>
      <c r="B129" s="50">
        <f t="shared" si="65"/>
        <v>4</v>
      </c>
      <c r="C129" s="117"/>
      <c r="D129" s="114"/>
      <c r="E129" s="114"/>
      <c r="F129" s="114"/>
      <c r="G129" s="52">
        <f t="shared" si="64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55" t="str">
        <f t="shared" si="58"/>
        <v> </v>
      </c>
      <c r="U129" s="47"/>
      <c r="V129" s="114"/>
      <c r="W129" s="115"/>
      <c r="X129" s="68" t="str">
        <f t="shared" si="59"/>
        <v>-</v>
      </c>
      <c r="Y129" s="68" t="str">
        <f t="shared" si="60"/>
        <v>-</v>
      </c>
      <c r="Z129" s="204"/>
      <c r="IU129" s="49" t="str">
        <f t="shared" si="61"/>
        <v> </v>
      </c>
      <c r="IV129" s="49">
        <f t="shared" si="62"/>
        <v>0</v>
      </c>
    </row>
    <row r="130" spans="1:256" ht="12.75" customHeight="1" hidden="1">
      <c r="A130" s="13"/>
      <c r="B130" s="50">
        <f t="shared" si="65"/>
        <v>5</v>
      </c>
      <c r="C130" s="117"/>
      <c r="D130" s="114"/>
      <c r="E130" s="114"/>
      <c r="F130" s="114"/>
      <c r="G130" s="52">
        <f t="shared" si="64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55" t="str">
        <f t="shared" si="58"/>
        <v> </v>
      </c>
      <c r="U130" s="47"/>
      <c r="V130" s="114"/>
      <c r="W130" s="115"/>
      <c r="X130" s="68" t="str">
        <f t="shared" si="59"/>
        <v>-</v>
      </c>
      <c r="Y130" s="68" t="str">
        <f t="shared" si="60"/>
        <v>-</v>
      </c>
      <c r="Z130" s="204"/>
      <c r="IU130" s="49" t="str">
        <f t="shared" si="61"/>
        <v> </v>
      </c>
      <c r="IV130" s="49">
        <f t="shared" si="62"/>
        <v>0</v>
      </c>
    </row>
    <row r="131" spans="1:256" ht="12.75" customHeight="1" hidden="1">
      <c r="A131" s="13"/>
      <c r="B131" s="50">
        <f t="shared" si="65"/>
        <v>6</v>
      </c>
      <c r="C131" s="117"/>
      <c r="D131" s="114"/>
      <c r="E131" s="114"/>
      <c r="F131" s="114"/>
      <c r="G131" s="52">
        <f t="shared" si="64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55" t="str">
        <f t="shared" si="58"/>
        <v> </v>
      </c>
      <c r="U131" s="47"/>
      <c r="V131" s="114"/>
      <c r="W131" s="115"/>
      <c r="X131" s="68" t="str">
        <f t="shared" si="59"/>
        <v>-</v>
      </c>
      <c r="Y131" s="68" t="str">
        <f t="shared" si="60"/>
        <v>-</v>
      </c>
      <c r="Z131" s="204"/>
      <c r="IU131" s="49" t="str">
        <f t="shared" si="61"/>
        <v> </v>
      </c>
      <c r="IV131" s="49">
        <f t="shared" si="62"/>
        <v>0</v>
      </c>
    </row>
    <row r="132" spans="1:256" ht="12.75" customHeight="1" hidden="1">
      <c r="A132" s="13"/>
      <c r="B132" s="50">
        <f t="shared" si="65"/>
        <v>7</v>
      </c>
      <c r="C132" s="117"/>
      <c r="D132" s="114"/>
      <c r="E132" s="114"/>
      <c r="F132" s="114"/>
      <c r="G132" s="52">
        <f t="shared" si="64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55" t="str">
        <f t="shared" si="58"/>
        <v> </v>
      </c>
      <c r="U132" s="47"/>
      <c r="V132" s="114"/>
      <c r="W132" s="115"/>
      <c r="X132" s="68" t="str">
        <f t="shared" si="59"/>
        <v>-</v>
      </c>
      <c r="Y132" s="68" t="str">
        <f t="shared" si="60"/>
        <v>-</v>
      </c>
      <c r="Z132" s="204"/>
      <c r="IU132" s="49" t="str">
        <f t="shared" si="61"/>
        <v> </v>
      </c>
      <c r="IV132" s="49">
        <f t="shared" si="62"/>
        <v>0</v>
      </c>
    </row>
    <row r="133" spans="1:256" ht="12.75" customHeight="1" hidden="1">
      <c r="A133" s="13"/>
      <c r="B133" s="50">
        <f t="shared" si="65"/>
        <v>8</v>
      </c>
      <c r="C133" s="117"/>
      <c r="D133" s="114"/>
      <c r="E133" s="114"/>
      <c r="F133" s="114"/>
      <c r="G133" s="52">
        <f t="shared" si="64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55" t="str">
        <f t="shared" si="58"/>
        <v> </v>
      </c>
      <c r="U133" s="47"/>
      <c r="V133" s="114"/>
      <c r="W133" s="115"/>
      <c r="X133" s="68" t="str">
        <f t="shared" si="59"/>
        <v>-</v>
      </c>
      <c r="Y133" s="68" t="str">
        <f t="shared" si="60"/>
        <v>-</v>
      </c>
      <c r="Z133" s="204"/>
      <c r="IU133" s="49" t="str">
        <f t="shared" si="61"/>
        <v> </v>
      </c>
      <c r="IV133" s="49">
        <f t="shared" si="62"/>
        <v>0</v>
      </c>
    </row>
    <row r="134" spans="1:256" ht="12.75" customHeight="1" hidden="1">
      <c r="A134" s="13"/>
      <c r="B134" s="50">
        <f t="shared" si="65"/>
        <v>9</v>
      </c>
      <c r="C134" s="117"/>
      <c r="D134" s="114"/>
      <c r="E134" s="114"/>
      <c r="F134" s="114"/>
      <c r="G134" s="52">
        <f t="shared" si="64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55" t="str">
        <f t="shared" si="58"/>
        <v> </v>
      </c>
      <c r="U134" s="47"/>
      <c r="V134" s="114"/>
      <c r="W134" s="115"/>
      <c r="X134" s="68" t="str">
        <f t="shared" si="59"/>
        <v>-</v>
      </c>
      <c r="Y134" s="68" t="str">
        <f t="shared" si="60"/>
        <v>-</v>
      </c>
      <c r="Z134" s="204"/>
      <c r="IU134" s="49" t="str">
        <f t="shared" si="61"/>
        <v> </v>
      </c>
      <c r="IV134" s="49">
        <f t="shared" si="62"/>
        <v>0</v>
      </c>
    </row>
    <row r="135" spans="1:256" ht="12.75" customHeight="1" hidden="1">
      <c r="A135" s="13"/>
      <c r="B135" s="50">
        <f t="shared" si="65"/>
        <v>10</v>
      </c>
      <c r="C135" s="117"/>
      <c r="D135" s="114"/>
      <c r="E135" s="114"/>
      <c r="F135" s="114"/>
      <c r="G135" s="52">
        <f t="shared" si="64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55" t="str">
        <f t="shared" si="58"/>
        <v> </v>
      </c>
      <c r="U135" s="47"/>
      <c r="V135" s="114"/>
      <c r="W135" s="115"/>
      <c r="X135" s="68" t="str">
        <f t="shared" si="59"/>
        <v>-</v>
      </c>
      <c r="Y135" s="68" t="str">
        <f t="shared" si="60"/>
        <v>-</v>
      </c>
      <c r="Z135" s="204"/>
      <c r="IU135" s="49" t="str">
        <f t="shared" si="61"/>
        <v> </v>
      </c>
      <c r="IV135" s="49">
        <f t="shared" si="62"/>
        <v>0</v>
      </c>
    </row>
    <row r="136" spans="1:256" ht="12.75" customHeight="1" hidden="1">
      <c r="A136" s="13"/>
      <c r="B136" s="50">
        <f t="shared" si="65"/>
        <v>11</v>
      </c>
      <c r="C136" s="117"/>
      <c r="D136" s="114"/>
      <c r="E136" s="114"/>
      <c r="F136" s="114"/>
      <c r="G136" s="52">
        <f t="shared" si="64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55" t="str">
        <f t="shared" si="58"/>
        <v> </v>
      </c>
      <c r="U136" s="47"/>
      <c r="V136" s="114"/>
      <c r="W136" s="115"/>
      <c r="X136" s="68" t="str">
        <f t="shared" si="59"/>
        <v>-</v>
      </c>
      <c r="Y136" s="68" t="str">
        <f t="shared" si="60"/>
        <v>-</v>
      </c>
      <c r="Z136" s="204"/>
      <c r="IU136" s="49" t="str">
        <f t="shared" si="61"/>
        <v> </v>
      </c>
      <c r="IV136" s="49">
        <f t="shared" si="62"/>
        <v>0</v>
      </c>
    </row>
    <row r="137" spans="1:256" ht="12.75" customHeight="1" hidden="1">
      <c r="A137" s="13"/>
      <c r="B137" s="50">
        <f t="shared" si="65"/>
        <v>12</v>
      </c>
      <c r="C137" s="117"/>
      <c r="D137" s="114"/>
      <c r="E137" s="114"/>
      <c r="F137" s="114"/>
      <c r="G137" s="52">
        <f t="shared" si="64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55" t="str">
        <f t="shared" si="58"/>
        <v> </v>
      </c>
      <c r="U137" s="47"/>
      <c r="V137" s="114"/>
      <c r="W137" s="115"/>
      <c r="X137" s="68" t="str">
        <f t="shared" si="59"/>
        <v>-</v>
      </c>
      <c r="Y137" s="68" t="str">
        <f t="shared" si="60"/>
        <v>-</v>
      </c>
      <c r="Z137" s="204"/>
      <c r="IU137" s="49" t="str">
        <f t="shared" si="61"/>
        <v> </v>
      </c>
      <c r="IV137" s="49">
        <f t="shared" si="62"/>
        <v>0</v>
      </c>
    </row>
    <row r="138" spans="1:256" ht="12.75" customHeight="1" hidden="1">
      <c r="A138" s="13"/>
      <c r="B138" s="50">
        <f t="shared" si="65"/>
        <v>13</v>
      </c>
      <c r="C138" s="125"/>
      <c r="D138" s="114"/>
      <c r="E138" s="114"/>
      <c r="F138" s="114"/>
      <c r="G138" s="52">
        <f t="shared" si="64"/>
        <v>0</v>
      </c>
      <c r="H138" s="114"/>
      <c r="I138" s="114"/>
      <c r="J138" s="115"/>
      <c r="K138" s="114"/>
      <c r="L138" s="115"/>
      <c r="M138" s="114"/>
      <c r="N138" s="115"/>
      <c r="O138" s="115"/>
      <c r="P138" s="115"/>
      <c r="Q138" s="115"/>
      <c r="R138" s="115"/>
      <c r="S138" s="115"/>
      <c r="T138" s="55" t="str">
        <f t="shared" si="58"/>
        <v> </v>
      </c>
      <c r="U138" s="47"/>
      <c r="V138" s="115"/>
      <c r="W138" s="115"/>
      <c r="X138" s="68" t="str">
        <f t="shared" si="59"/>
        <v>-</v>
      </c>
      <c r="Y138" s="68" t="str">
        <f t="shared" si="60"/>
        <v>-</v>
      </c>
      <c r="Z138" s="204"/>
      <c r="IU138" s="49" t="str">
        <f t="shared" si="61"/>
        <v> </v>
      </c>
      <c r="IV138" s="49">
        <f t="shared" si="62"/>
        <v>0</v>
      </c>
    </row>
    <row r="139" spans="1:256" ht="12.75" customHeight="1" hidden="1">
      <c r="A139" s="13"/>
      <c r="B139" s="50">
        <f t="shared" si="65"/>
        <v>14</v>
      </c>
      <c r="C139" s="125"/>
      <c r="D139" s="114"/>
      <c r="E139" s="114"/>
      <c r="F139" s="114"/>
      <c r="G139" s="52">
        <f t="shared" si="64"/>
        <v>0</v>
      </c>
      <c r="H139" s="114"/>
      <c r="I139" s="114"/>
      <c r="J139" s="115"/>
      <c r="K139" s="114"/>
      <c r="L139" s="115"/>
      <c r="M139" s="114"/>
      <c r="N139" s="115"/>
      <c r="O139" s="115"/>
      <c r="P139" s="115"/>
      <c r="Q139" s="115"/>
      <c r="R139" s="115"/>
      <c r="S139" s="115"/>
      <c r="T139" s="55" t="str">
        <f t="shared" si="58"/>
        <v> </v>
      </c>
      <c r="U139" s="47"/>
      <c r="V139" s="115"/>
      <c r="W139" s="115"/>
      <c r="X139" s="68" t="str">
        <f t="shared" si="59"/>
        <v>-</v>
      </c>
      <c r="Y139" s="68" t="str">
        <f t="shared" si="60"/>
        <v>-</v>
      </c>
      <c r="Z139" s="204"/>
      <c r="IU139" s="49" t="str">
        <f t="shared" si="61"/>
        <v> </v>
      </c>
      <c r="IV139" s="49">
        <f t="shared" si="62"/>
        <v>0</v>
      </c>
    </row>
    <row r="140" spans="1:256" ht="12.75" customHeight="1" hidden="1">
      <c r="A140" s="13"/>
      <c r="B140" s="50">
        <f t="shared" si="65"/>
        <v>15</v>
      </c>
      <c r="C140" s="125"/>
      <c r="D140" s="114"/>
      <c r="E140" s="114"/>
      <c r="F140" s="114"/>
      <c r="G140" s="52">
        <f t="shared" si="64"/>
        <v>0</v>
      </c>
      <c r="H140" s="114"/>
      <c r="I140" s="114"/>
      <c r="J140" s="115"/>
      <c r="K140" s="114"/>
      <c r="L140" s="115"/>
      <c r="M140" s="114"/>
      <c r="N140" s="115"/>
      <c r="O140" s="115"/>
      <c r="P140" s="115"/>
      <c r="Q140" s="115"/>
      <c r="R140" s="115"/>
      <c r="S140" s="115"/>
      <c r="T140" s="55" t="str">
        <f t="shared" si="58"/>
        <v> </v>
      </c>
      <c r="U140" s="47"/>
      <c r="V140" s="115"/>
      <c r="W140" s="115"/>
      <c r="X140" s="68" t="str">
        <f t="shared" si="59"/>
        <v>-</v>
      </c>
      <c r="Y140" s="68" t="str">
        <f t="shared" si="60"/>
        <v>-</v>
      </c>
      <c r="Z140" s="204"/>
      <c r="IU140" s="49" t="str">
        <f t="shared" si="61"/>
        <v> </v>
      </c>
      <c r="IV140" s="49">
        <f t="shared" si="62"/>
        <v>0</v>
      </c>
    </row>
    <row r="141" spans="1:256" ht="12.75" customHeight="1" hidden="1">
      <c r="A141" s="59"/>
      <c r="B141" s="126"/>
      <c r="C141" s="127"/>
      <c r="D141" s="128"/>
      <c r="E141" s="129"/>
      <c r="F141" s="129"/>
      <c r="G141" s="129"/>
      <c r="H141" s="128"/>
      <c r="I141" s="129"/>
      <c r="J141" s="128"/>
      <c r="K141" s="129"/>
      <c r="L141" s="128"/>
      <c r="M141" s="129"/>
      <c r="N141" s="128"/>
      <c r="O141" s="128"/>
      <c r="P141" s="128"/>
      <c r="Q141" s="128"/>
      <c r="R141" s="128"/>
      <c r="S141" s="128"/>
      <c r="T141" s="55" t="str">
        <f t="shared" si="58"/>
        <v> </v>
      </c>
      <c r="U141" s="47"/>
      <c r="V141" s="128"/>
      <c r="W141" s="128"/>
      <c r="X141" s="68" t="str">
        <f t="shared" si="59"/>
        <v>-</v>
      </c>
      <c r="Y141" s="68" t="str">
        <f t="shared" si="60"/>
        <v>-</v>
      </c>
      <c r="Z141" s="204"/>
      <c r="IU141" s="49" t="str">
        <f t="shared" si="61"/>
        <v> </v>
      </c>
      <c r="IV141" s="49">
        <f t="shared" si="62"/>
        <v>0</v>
      </c>
    </row>
    <row r="142" spans="1:256" ht="12.75" customHeight="1" hidden="1">
      <c r="A142" s="59"/>
      <c r="B142" s="126"/>
      <c r="C142" s="127" t="s">
        <v>57</v>
      </c>
      <c r="D142" s="128">
        <f aca="true" t="shared" si="66" ref="D142:S142">D125+D67</f>
        <v>252585000</v>
      </c>
      <c r="E142" s="128">
        <f t="shared" si="66"/>
        <v>0</v>
      </c>
      <c r="F142" s="128">
        <f t="shared" si="66"/>
        <v>0</v>
      </c>
      <c r="G142" s="128">
        <f t="shared" si="66"/>
        <v>252585000</v>
      </c>
      <c r="H142" s="128">
        <f t="shared" si="66"/>
        <v>200208000</v>
      </c>
      <c r="I142" s="128">
        <f t="shared" si="66"/>
        <v>200208000</v>
      </c>
      <c r="J142" s="128">
        <f t="shared" si="66"/>
        <v>0</v>
      </c>
      <c r="K142" s="128">
        <f t="shared" si="66"/>
        <v>0</v>
      </c>
      <c r="L142" s="128">
        <f t="shared" si="66"/>
        <v>200208000</v>
      </c>
      <c r="M142" s="128">
        <f t="shared" si="66"/>
        <v>0</v>
      </c>
      <c r="N142" s="128">
        <f t="shared" si="66"/>
        <v>0</v>
      </c>
      <c r="O142" s="128">
        <f t="shared" si="66"/>
        <v>0</v>
      </c>
      <c r="P142" s="128">
        <f t="shared" si="66"/>
        <v>0</v>
      </c>
      <c r="Q142" s="128">
        <f t="shared" si="66"/>
        <v>0</v>
      </c>
      <c r="R142" s="128">
        <f t="shared" si="66"/>
        <v>200208000</v>
      </c>
      <c r="S142" s="128">
        <f t="shared" si="66"/>
        <v>0</v>
      </c>
      <c r="T142" s="55" t="str">
        <f t="shared" si="58"/>
        <v> </v>
      </c>
      <c r="U142" s="47"/>
      <c r="V142" s="128"/>
      <c r="W142" s="128">
        <f>W125+W67</f>
        <v>119585000</v>
      </c>
      <c r="X142" s="68" t="str">
        <f t="shared" si="59"/>
        <v>-</v>
      </c>
      <c r="Y142" s="68">
        <f t="shared" si="60"/>
        <v>-1</v>
      </c>
      <c r="Z142" s="204"/>
      <c r="IU142" s="49" t="str">
        <f t="shared" si="61"/>
        <v> </v>
      </c>
      <c r="IV142" s="49">
        <f t="shared" si="62"/>
        <v>0</v>
      </c>
    </row>
    <row r="143" spans="1:256" ht="12.75">
      <c r="A143" s="59"/>
      <c r="B143" s="126"/>
      <c r="C143" s="130" t="s">
        <v>122</v>
      </c>
      <c r="D143" s="131">
        <f aca="true" t="shared" si="67" ref="D143:S143">D67</f>
        <v>252585000</v>
      </c>
      <c r="E143" s="131">
        <f t="shared" si="67"/>
        <v>0</v>
      </c>
      <c r="F143" s="131">
        <f t="shared" si="67"/>
        <v>0</v>
      </c>
      <c r="G143" s="131">
        <f t="shared" si="67"/>
        <v>252585000</v>
      </c>
      <c r="H143" s="131">
        <f t="shared" si="67"/>
        <v>200208000</v>
      </c>
      <c r="I143" s="131">
        <f t="shared" si="67"/>
        <v>200208000</v>
      </c>
      <c r="J143" s="131">
        <f t="shared" si="67"/>
        <v>0</v>
      </c>
      <c r="K143" s="131">
        <f t="shared" si="67"/>
        <v>0</v>
      </c>
      <c r="L143" s="131">
        <f t="shared" si="67"/>
        <v>200208000</v>
      </c>
      <c r="M143" s="131">
        <f t="shared" si="67"/>
        <v>0</v>
      </c>
      <c r="N143" s="131">
        <f t="shared" si="67"/>
        <v>0</v>
      </c>
      <c r="O143" s="131">
        <f t="shared" si="67"/>
        <v>0</v>
      </c>
      <c r="P143" s="131">
        <f t="shared" si="67"/>
        <v>0</v>
      </c>
      <c r="Q143" s="131">
        <f t="shared" si="67"/>
        <v>0</v>
      </c>
      <c r="R143" s="131">
        <f t="shared" si="67"/>
        <v>200208000</v>
      </c>
      <c r="S143" s="131">
        <f t="shared" si="67"/>
        <v>0</v>
      </c>
      <c r="T143" s="218">
        <f>IF(G143=0," ",(R143/G143))</f>
        <v>0.7926361422887345</v>
      </c>
      <c r="U143" s="69"/>
      <c r="V143" s="131"/>
      <c r="W143" s="131">
        <f>W67</f>
        <v>119585000</v>
      </c>
      <c r="X143" s="68" t="str">
        <f>IF(V143=0," ",(R143-V143)/V143)</f>
        <v> </v>
      </c>
      <c r="Y143" s="68">
        <f>IF(W143=0," ",(S143-W143)/W143)</f>
        <v>-1</v>
      </c>
      <c r="Z143" s="204"/>
      <c r="IU143" s="49">
        <f t="shared" si="61"/>
        <v>0.7926361422887345</v>
      </c>
      <c r="IV143" s="49">
        <f t="shared" si="62"/>
        <v>0</v>
      </c>
    </row>
    <row r="144" spans="1:256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5"/>
      <c r="X144" s="134"/>
      <c r="Y144" s="209"/>
      <c r="Z144" s="213"/>
      <c r="IU144" s="49">
        <f t="shared" si="61"/>
        <v>0</v>
      </c>
      <c r="IV144" s="49">
        <f t="shared" si="62"/>
        <v>0</v>
      </c>
    </row>
    <row r="145" spans="1:256" ht="13.5" thickTop="1">
      <c r="A145" s="136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U145" s="49">
        <f t="shared" si="61"/>
        <v>0</v>
      </c>
      <c r="IV145" s="49">
        <f t="shared" si="62"/>
        <v>0</v>
      </c>
    </row>
    <row r="146" spans="1:256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U146" s="49">
        <f t="shared" si="61"/>
        <v>0</v>
      </c>
      <c r="IV146" s="49">
        <f t="shared" si="62"/>
        <v>0</v>
      </c>
    </row>
    <row r="147" spans="1:256" ht="12.75">
      <c r="A147" s="1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U147" s="49">
        <f t="shared" si="61"/>
        <v>0</v>
      </c>
      <c r="IV147" s="49">
        <f t="shared" si="62"/>
        <v>0</v>
      </c>
    </row>
    <row r="148" spans="1:256" ht="12.75">
      <c r="A148" s="1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U148" s="49">
        <f t="shared" si="61"/>
        <v>0</v>
      </c>
      <c r="IV148" s="49">
        <f t="shared" si="62"/>
        <v>0</v>
      </c>
    </row>
    <row r="149" spans="1:256" ht="12.75">
      <c r="A149" s="1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AA149" s="158"/>
      <c r="IU149" s="49">
        <f aca="true" t="shared" si="68" ref="IU149:IU159">T149</f>
        <v>0</v>
      </c>
      <c r="IV149" s="49">
        <f aca="true" t="shared" si="69" ref="IV149:IV159">U149</f>
        <v>0</v>
      </c>
    </row>
    <row r="150" spans="1:256" ht="12.75">
      <c r="A150" s="4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IU150" s="49">
        <f t="shared" si="68"/>
        <v>0</v>
      </c>
      <c r="IV150" s="49">
        <f t="shared" si="69"/>
        <v>0</v>
      </c>
    </row>
    <row r="151" spans="1:256" ht="12.75">
      <c r="A151" s="4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IU151" s="49">
        <f t="shared" si="68"/>
        <v>0</v>
      </c>
      <c r="IV151" s="49">
        <f t="shared" si="69"/>
        <v>0</v>
      </c>
    </row>
    <row r="152" spans="1:256" s="144" customFormat="1" ht="15.75">
      <c r="A152" s="139"/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2"/>
      <c r="N152" s="143"/>
      <c r="O152" s="143"/>
      <c r="P152" s="143"/>
      <c r="Q152" s="143"/>
      <c r="R152" s="143"/>
      <c r="S152" s="143"/>
      <c r="V152" s="143"/>
      <c r="W152" s="143"/>
      <c r="AA152" s="4"/>
      <c r="IU152" s="144">
        <f t="shared" si="68"/>
        <v>0</v>
      </c>
      <c r="IV152" s="144">
        <f t="shared" si="69"/>
        <v>0</v>
      </c>
    </row>
    <row r="153" spans="1:256" s="144" customFormat="1" ht="15.75">
      <c r="A153" s="139"/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2"/>
      <c r="N153" s="143"/>
      <c r="O153" s="143"/>
      <c r="P153" s="143"/>
      <c r="Q153" s="143"/>
      <c r="R153" s="143"/>
      <c r="S153" s="143"/>
      <c r="V153" s="143"/>
      <c r="W153" s="143"/>
      <c r="AA153" s="4"/>
      <c r="IU153" s="144">
        <f t="shared" si="68"/>
        <v>0</v>
      </c>
      <c r="IV153" s="144">
        <f t="shared" si="69"/>
        <v>0</v>
      </c>
    </row>
    <row r="154" spans="1:256" s="144" customFormat="1" ht="15.75">
      <c r="A154" s="139"/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2"/>
      <c r="N154" s="143"/>
      <c r="O154" s="143"/>
      <c r="P154" s="143"/>
      <c r="Q154" s="143"/>
      <c r="R154" s="143"/>
      <c r="S154" s="143"/>
      <c r="V154" s="143"/>
      <c r="W154" s="143"/>
      <c r="AA154" s="4"/>
      <c r="IU154" s="144">
        <f t="shared" si="68"/>
        <v>0</v>
      </c>
      <c r="IV154" s="144">
        <f t="shared" si="69"/>
        <v>0</v>
      </c>
    </row>
    <row r="155" spans="1:256" s="144" customFormat="1" ht="15.75">
      <c r="A155" s="139"/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2"/>
      <c r="N155" s="143"/>
      <c r="O155" s="143"/>
      <c r="P155" s="143"/>
      <c r="Q155" s="143"/>
      <c r="R155" s="143"/>
      <c r="S155" s="143"/>
      <c r="V155" s="143"/>
      <c r="W155" s="143"/>
      <c r="AA155" s="4"/>
      <c r="IU155" s="144">
        <f t="shared" si="68"/>
        <v>0</v>
      </c>
      <c r="IV155" s="144">
        <f t="shared" si="69"/>
        <v>0</v>
      </c>
    </row>
    <row r="156" spans="1:256" s="144" customFormat="1" ht="15.75">
      <c r="A156" s="139"/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2"/>
      <c r="N156" s="143"/>
      <c r="O156" s="143"/>
      <c r="P156" s="143"/>
      <c r="Q156" s="143"/>
      <c r="R156" s="143"/>
      <c r="S156" s="143"/>
      <c r="V156" s="143"/>
      <c r="W156" s="143"/>
      <c r="AA156" s="4"/>
      <c r="IU156" s="144">
        <f t="shared" si="68"/>
        <v>0</v>
      </c>
      <c r="IV156" s="144">
        <f t="shared" si="69"/>
        <v>0</v>
      </c>
    </row>
    <row r="157" spans="1:256" s="144" customFormat="1" ht="15.75">
      <c r="A157" s="139"/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2"/>
      <c r="N157" s="143"/>
      <c r="O157" s="143"/>
      <c r="P157" s="143"/>
      <c r="Q157" s="143"/>
      <c r="R157" s="143"/>
      <c r="S157" s="143"/>
      <c r="V157" s="143"/>
      <c r="W157" s="143"/>
      <c r="AA157" s="4"/>
      <c r="IU157" s="144">
        <f t="shared" si="68"/>
        <v>0</v>
      </c>
      <c r="IV157" s="144">
        <f t="shared" si="69"/>
        <v>0</v>
      </c>
    </row>
    <row r="158" spans="1:256" s="144" customFormat="1" ht="15.75">
      <c r="A158" s="139"/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2"/>
      <c r="N158" s="143"/>
      <c r="O158" s="143"/>
      <c r="P158" s="143"/>
      <c r="Q158" s="143"/>
      <c r="R158" s="143"/>
      <c r="S158" s="143"/>
      <c r="V158" s="143"/>
      <c r="W158" s="143"/>
      <c r="AA158" s="4"/>
      <c r="IU158" s="144">
        <f t="shared" si="68"/>
        <v>0</v>
      </c>
      <c r="IV158" s="144">
        <f t="shared" si="69"/>
        <v>0</v>
      </c>
    </row>
    <row r="159" spans="1:256" s="144" customFormat="1" ht="15.75">
      <c r="A159" s="139"/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2"/>
      <c r="N159" s="143"/>
      <c r="O159" s="143"/>
      <c r="P159" s="143"/>
      <c r="Q159" s="143"/>
      <c r="R159" s="143"/>
      <c r="S159" s="143"/>
      <c r="V159" s="143"/>
      <c r="W159" s="143"/>
      <c r="AA159" s="4"/>
      <c r="IU159" s="144">
        <f t="shared" si="68"/>
        <v>0</v>
      </c>
      <c r="IV159" s="144">
        <f t="shared" si="69"/>
        <v>0</v>
      </c>
    </row>
    <row r="160" spans="255:256" ht="12.75">
      <c r="IU160" s="49"/>
      <c r="IV160" s="49"/>
    </row>
    <row r="161" spans="255:256" ht="12.75">
      <c r="IU161" s="49"/>
      <c r="IV161" s="49"/>
    </row>
    <row r="162" spans="255:256" ht="12.75">
      <c r="IU162" s="49"/>
      <c r="IV162" s="49"/>
    </row>
  </sheetData>
  <sheetProtection/>
  <mergeCells count="4">
    <mergeCell ref="T55:U55"/>
    <mergeCell ref="X6:Y6"/>
    <mergeCell ref="X55:Y55"/>
    <mergeCell ref="T6:U6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1" r:id="rId1"/>
  <rowBreaks count="1" manualBreakCount="1">
    <brk id="5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U159"/>
  <sheetViews>
    <sheetView showGridLines="0" view="pageBreakPreview" zoomScaleNormal="80" zoomScaleSheetLayoutView="100" zoomScalePageLayoutView="0" workbookViewId="0" topLeftCell="Y1">
      <selection activeCell="AG28" sqref="AG28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28125" style="148" customWidth="1"/>
    <col min="4" max="13" width="15.421875" style="148" customWidth="1"/>
    <col min="14" max="17" width="15.421875" style="148" hidden="1" customWidth="1"/>
    <col min="18" max="25" width="15.421875" style="148" customWidth="1"/>
    <col min="26" max="26" width="3.57421875" style="3" customWidth="1"/>
    <col min="27" max="27" width="4.57421875" style="4" customWidth="1"/>
    <col min="28" max="28" width="12.28125" style="4" hidden="1" customWidth="1"/>
    <col min="29" max="29" width="12.00390625" style="4" hidden="1" customWidth="1"/>
    <col min="30" max="31" width="12.28125" style="4" hidden="1" customWidth="1"/>
    <col min="32" max="32" width="12.28125" style="4" customWidth="1"/>
    <col min="33" max="16384" width="9.140625" style="18" customWidth="1"/>
  </cols>
  <sheetData>
    <row r="1" spans="1:32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 t="s">
        <v>152</v>
      </c>
      <c r="AD1" s="4"/>
      <c r="AE1" s="4"/>
      <c r="AF1" s="4"/>
    </row>
    <row r="2" spans="1:32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 t="s">
        <v>123</v>
      </c>
      <c r="AD2" s="4"/>
      <c r="AE2" s="4"/>
      <c r="AF2" s="4"/>
    </row>
    <row r="3" spans="1:32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9"/>
      <c r="Y3" s="11"/>
      <c r="Z3" s="204"/>
      <c r="AA3" s="4"/>
      <c r="AB3" s="4"/>
      <c r="AC3" s="4"/>
      <c r="AD3" s="4"/>
      <c r="AE3" s="4"/>
      <c r="AF3" s="4"/>
    </row>
    <row r="4" spans="1:32" s="5" customFormat="1" ht="12.75">
      <c r="A4" s="8"/>
      <c r="B4" s="9"/>
      <c r="C4" s="12" t="s">
        <v>124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</row>
    <row r="5" spans="1:26" ht="12.75">
      <c r="A5" s="13"/>
      <c r="B5" s="14"/>
      <c r="C5" s="15" t="str">
        <f>"Name of Municipality: "&amp;AC2</f>
        <v>Name of Municipality: Ekurhuleni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1.75" customHeight="1">
      <c r="A6" s="13"/>
      <c r="B6" s="14"/>
      <c r="C6" s="15" t="str">
        <f>"Municipal Code: "&amp;AC1</f>
        <v>Municipal Code: GT000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19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4"/>
      <c r="V6" s="19" t="s">
        <v>11</v>
      </c>
      <c r="W6" s="19"/>
      <c r="X6" s="219" t="s">
        <v>12</v>
      </c>
      <c r="Y6" s="225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114</v>
      </c>
      <c r="K7" s="25" t="s">
        <v>115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20</v>
      </c>
      <c r="W7" s="26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29"/>
      <c r="N8" s="29"/>
      <c r="O8" s="32"/>
      <c r="P8" s="29"/>
      <c r="Q8" s="32"/>
      <c r="R8" s="29"/>
      <c r="S8" s="32"/>
      <c r="T8" s="27"/>
      <c r="U8" s="28"/>
      <c r="V8" s="29"/>
      <c r="W8" s="32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6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5" ht="12.75">
      <c r="A11" s="42"/>
      <c r="B11" s="43"/>
      <c r="C11" s="44" t="s">
        <v>27</v>
      </c>
      <c r="D11" s="45">
        <f aca="true" t="shared" si="0" ref="D11:S11">SUM(D12:D15)</f>
        <v>48479000</v>
      </c>
      <c r="E11" s="45">
        <f t="shared" si="0"/>
        <v>700000</v>
      </c>
      <c r="F11" s="45">
        <f t="shared" si="0"/>
        <v>0</v>
      </c>
      <c r="G11" s="45">
        <f t="shared" si="0"/>
        <v>49179000</v>
      </c>
      <c r="H11" s="45">
        <f t="shared" si="0"/>
        <v>20047000</v>
      </c>
      <c r="I11" s="45">
        <f t="shared" si="0"/>
        <v>20047000</v>
      </c>
      <c r="J11" s="45">
        <f t="shared" si="0"/>
        <v>18458000</v>
      </c>
      <c r="K11" s="45">
        <f t="shared" si="0"/>
        <v>2357000</v>
      </c>
      <c r="L11" s="45">
        <f t="shared" si="0"/>
        <v>114000</v>
      </c>
      <c r="M11" s="45">
        <f t="shared" si="0"/>
        <v>114000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18572000</v>
      </c>
      <c r="S11" s="45">
        <f t="shared" si="0"/>
        <v>2471000</v>
      </c>
      <c r="T11" s="47">
        <f>IF(G11=0," ",(R11/G11))</f>
        <v>0.37764086296996685</v>
      </c>
      <c r="U11" s="47">
        <f>IF(G11=0," ",(S11/G11))</f>
        <v>0.05024502328229529</v>
      </c>
      <c r="V11" s="45">
        <f>SUM(V12:V15)</f>
        <v>750000</v>
      </c>
      <c r="W11" s="46">
        <f>SUM(W12:W15)</f>
        <v>750000</v>
      </c>
      <c r="X11" s="47">
        <f>IF(V11=0," ",(R11-V11)/V11)</f>
        <v>23.762666666666668</v>
      </c>
      <c r="Y11" s="47">
        <f>IF(W11=0," ",(S11-W11)/W11)</f>
        <v>2.2946666666666666</v>
      </c>
      <c r="Z11" s="204"/>
      <c r="IT11" s="49" t="e">
        <f>#REF!</f>
        <v>#REF!</v>
      </c>
      <c r="IU11" s="49" t="e">
        <f>#REF!</f>
        <v>#REF!</v>
      </c>
    </row>
    <row r="12" spans="1:255" ht="12.75">
      <c r="A12" s="13"/>
      <c r="B12" s="50"/>
      <c r="C12" s="51" t="s">
        <v>28</v>
      </c>
      <c r="D12" s="52"/>
      <c r="E12" s="52"/>
      <c r="F12" s="52">
        <f>'[2]NMA'!F12+'[2]EC101'!F12+'[2]EC102'!F12+'[2]EC103'!F12+'[2]EC104'!F12+'[2]EC105'!F12+'[2]EC106'!F12+'[2]EC107'!F12+'[2]EC108'!F12+'[2]EC109'!F12+'[2]DC10'!F12+'[2]EC121'!F12+'[2]EC122'!F12+'[2]EC123'!F12+'[2]EC124'!F12+'[2]EC125'!F12+'[2]EC126'!F12+'[2]EC127'!F12+'[2]EC128'!F12+'[2]DC12'!F12+'[2]EC131'!F12+'[2]EC132'!F12+'[2]EC133'!F12+'[2]EC134'!F12+'[2]EC135'!F12+'[2]EC136'!F12+'[2]EC137'!F12+'[2]EC138'!F12+'[2]DC13'!F12+'[2]EC141'!F12+'[2]EC142'!F12+'[2]EC143'!F12+'[2]EC144'!F12+'[2]DC14'!F12+'[2]EC151'!F12+'[2]EC152'!F12+'[2]EC153'!F12+'[2]EC154'!F12+'[2]EC155'!F12+'[2]EC156'!F12+'[2]EC157'!F12+'[2]DC15'!F12+'[2]EC05b2'!F12+'[2]EC05b3'!F12+'[2]DC44'!F12</f>
        <v>0</v>
      </c>
      <c r="G12" s="52">
        <f>SUM(D12:E12)</f>
        <v>0</v>
      </c>
      <c r="H12" s="53"/>
      <c r="I12" s="53"/>
      <c r="J12" s="53"/>
      <c r="K12" s="53"/>
      <c r="L12" s="53"/>
      <c r="M12" s="53"/>
      <c r="N12" s="53"/>
      <c r="O12" s="54"/>
      <c r="P12" s="53"/>
      <c r="Q12" s="54"/>
      <c r="R12" s="53">
        <f aca="true" t="shared" si="1" ref="R12:S15">+J12+L12+N12+P12</f>
        <v>0</v>
      </c>
      <c r="S12" s="54">
        <f t="shared" si="1"/>
        <v>0</v>
      </c>
      <c r="T12" s="47" t="str">
        <f>IF(G12=0," ",(R12/G12))</f>
        <v> </v>
      </c>
      <c r="U12" s="47" t="str">
        <f>IF(G12=0," ",(S12/G12))</f>
        <v> </v>
      </c>
      <c r="V12" s="53"/>
      <c r="W12" s="54"/>
      <c r="X12" s="47" t="str">
        <f>IF(V12=0," ",(R12-V12)/V12)</f>
        <v> </v>
      </c>
      <c r="Y12" s="47" t="str">
        <f>IF(W12=0," ",(S12-W12)/W12)</f>
        <v> </v>
      </c>
      <c r="Z12" s="204"/>
      <c r="IT12" s="49" t="e">
        <f>#REF!</f>
        <v>#REF!</v>
      </c>
      <c r="IU12" s="49" t="e">
        <f>#REF!</f>
        <v>#REF!</v>
      </c>
    </row>
    <row r="13" spans="1:255" ht="12.75">
      <c r="A13" s="13"/>
      <c r="B13" s="50"/>
      <c r="C13" s="51" t="s">
        <v>29</v>
      </c>
      <c r="D13" s="52">
        <v>750000</v>
      </c>
      <c r="E13" s="52"/>
      <c r="F13" s="52">
        <f>'[2]NMA'!F13+'[2]EC101'!F13+'[2]EC102'!F13+'[2]EC103'!F13+'[2]EC104'!F13+'[2]EC105'!F13+'[2]EC106'!F13+'[2]EC107'!F13+'[2]EC108'!F13+'[2]EC109'!F13+'[2]DC10'!F13+'[2]EC121'!F13+'[2]EC122'!F13+'[2]EC123'!F13+'[2]EC124'!F13+'[2]EC125'!F13+'[2]EC126'!F13+'[2]EC127'!F13+'[2]EC128'!F13+'[2]DC12'!F13+'[2]EC131'!F13+'[2]EC132'!F13+'[2]EC133'!F13+'[2]EC134'!F13+'[2]EC135'!F13+'[2]EC136'!F13+'[2]EC137'!F13+'[2]EC138'!F13+'[2]DC13'!F13+'[2]EC141'!F13+'[2]EC142'!F13+'[2]EC143'!F13+'[2]EC144'!F13+'[2]DC14'!F13+'[2]EC151'!F13+'[2]EC152'!F13+'[2]EC153'!F13+'[2]EC154'!F13+'[2]EC155'!F13+'[2]EC156'!F13+'[2]EC157'!F13+'[2]DC15'!F13+'[2]EC05b2'!F13+'[2]EC05b3'!F13+'[2]DC44'!F13</f>
        <v>0</v>
      </c>
      <c r="G13" s="52">
        <f>SUM(D13:E13)</f>
        <v>750000</v>
      </c>
      <c r="H13" s="53">
        <v>750000</v>
      </c>
      <c r="I13" s="53">
        <v>750000</v>
      </c>
      <c r="J13" s="53">
        <v>636000</v>
      </c>
      <c r="K13" s="53">
        <v>635000</v>
      </c>
      <c r="L13" s="53">
        <f>750000-J13</f>
        <v>114000</v>
      </c>
      <c r="M13" s="53">
        <v>114000</v>
      </c>
      <c r="N13" s="53"/>
      <c r="O13" s="54"/>
      <c r="P13" s="53"/>
      <c r="Q13" s="54"/>
      <c r="R13" s="53">
        <f t="shared" si="1"/>
        <v>750000</v>
      </c>
      <c r="S13" s="54">
        <f t="shared" si="1"/>
        <v>749000</v>
      </c>
      <c r="T13" s="47">
        <f>IF(G13=0," ",(R13/G13))</f>
        <v>1</v>
      </c>
      <c r="U13" s="47">
        <f>IF(G13=0," ",(S13/G13))</f>
        <v>0.9986666666666667</v>
      </c>
      <c r="V13" s="53">
        <v>750000</v>
      </c>
      <c r="W13" s="54">
        <v>750000</v>
      </c>
      <c r="X13" s="47"/>
      <c r="Y13" s="47">
        <f aca="true" t="shared" si="2" ref="Y13:Y48">IF(W13=0," ",(S13-W13)/W13)</f>
        <v>-0.0013333333333333333</v>
      </c>
      <c r="Z13" s="204"/>
      <c r="IT13" s="49" t="e">
        <f>#REF!</f>
        <v>#REF!</v>
      </c>
      <c r="IU13" s="49" t="e">
        <f>#REF!</f>
        <v>#REF!</v>
      </c>
    </row>
    <row r="14" spans="1:255" ht="12.75">
      <c r="A14" s="13"/>
      <c r="B14" s="50"/>
      <c r="C14" s="51" t="s">
        <v>30</v>
      </c>
      <c r="D14" s="52">
        <v>44429000</v>
      </c>
      <c r="E14" s="52"/>
      <c r="F14" s="52">
        <f>'[2]NMA'!F14+'[2]EC101'!F14+'[2]EC102'!F14+'[2]EC103'!F14+'[2]EC104'!F14+'[2]EC105'!F14+'[2]EC106'!F14+'[2]EC107'!F14+'[2]EC108'!F14+'[2]EC109'!F14+'[2]DC10'!F14+'[2]EC121'!F14+'[2]EC122'!F14+'[2]EC123'!F14+'[2]EC124'!F14+'[2]EC125'!F14+'[2]EC126'!F14+'[2]EC127'!F14+'[2]EC128'!F14+'[2]DC12'!F14+'[2]EC131'!F14+'[2]EC132'!F14+'[2]EC133'!F14+'[2]EC134'!F14+'[2]EC135'!F14+'[2]EC136'!F14+'[2]EC137'!F14+'[2]EC138'!F14+'[2]DC13'!F14+'[2]EC141'!F14+'[2]EC142'!F14+'[2]EC143'!F14+'[2]EC144'!F14+'[2]DC14'!F14+'[2]EC151'!F14+'[2]EC152'!F14+'[2]EC153'!F14+'[2]EC154'!F14+'[2]EC155'!F14+'[2]EC156'!F14+'[2]EC157'!F14+'[2]DC15'!F14+'[2]EC05b2'!F14+'[2]EC05b3'!F14+'[2]DC44'!F14</f>
        <v>0</v>
      </c>
      <c r="G14" s="52">
        <f>SUM(D14:E14)</f>
        <v>44429000</v>
      </c>
      <c r="H14" s="53">
        <v>17822000</v>
      </c>
      <c r="I14" s="53">
        <v>17822000</v>
      </c>
      <c r="J14" s="52">
        <v>17822000</v>
      </c>
      <c r="K14" s="53">
        <v>1722000</v>
      </c>
      <c r="L14" s="52"/>
      <c r="M14" s="52"/>
      <c r="N14" s="52"/>
      <c r="O14" s="55"/>
      <c r="P14" s="52"/>
      <c r="Q14" s="55"/>
      <c r="R14" s="52">
        <f t="shared" si="1"/>
        <v>17822000</v>
      </c>
      <c r="S14" s="55">
        <f t="shared" si="1"/>
        <v>1722000</v>
      </c>
      <c r="T14" s="47">
        <f>IF(G14=0," ",(R14/G14))</f>
        <v>0.4011343942019852</v>
      </c>
      <c r="U14" s="47">
        <f>IF(G14=0," ",(S14/G14))</f>
        <v>0.03875846856782732</v>
      </c>
      <c r="V14" s="52">
        <v>0</v>
      </c>
      <c r="W14" s="55"/>
      <c r="X14" s="47" t="str">
        <f aca="true" t="shared" si="3" ref="X14:X48">IF(V14=0," ",(R14-V14)/V14)</f>
        <v> </v>
      </c>
      <c r="Y14" s="47" t="str">
        <f t="shared" si="2"/>
        <v> </v>
      </c>
      <c r="Z14" s="204"/>
      <c r="IT14" s="49" t="e">
        <f>#REF!</f>
        <v>#REF!</v>
      </c>
      <c r="IU14" s="49" t="e">
        <f>#REF!</f>
        <v>#REF!</v>
      </c>
    </row>
    <row r="15" spans="1:255" ht="12.75">
      <c r="A15" s="13"/>
      <c r="B15" s="50"/>
      <c r="C15" s="51" t="s">
        <v>31</v>
      </c>
      <c r="D15" s="52">
        <v>3300000</v>
      </c>
      <c r="E15" s="52">
        <v>700000</v>
      </c>
      <c r="F15" s="52">
        <f>'[2]NMA'!F15+'[2]EC101'!F15+'[2]EC102'!F15+'[2]EC103'!F15+'[2]EC104'!F15+'[2]EC105'!F15+'[2]EC106'!F15+'[2]EC107'!F15+'[2]EC108'!F15+'[2]EC109'!F15+'[2]DC10'!F15+'[2]EC121'!F15+'[2]EC122'!F15+'[2]EC123'!F15+'[2]EC124'!F15+'[2]EC125'!F15+'[2]EC126'!F15+'[2]EC127'!F15+'[2]EC128'!F15+'[2]DC12'!F15+'[2]EC131'!F15+'[2]EC132'!F15+'[2]EC133'!F15+'[2]EC134'!F15+'[2]EC135'!F15+'[2]EC136'!F15+'[2]EC137'!F15+'[2]EC138'!F15+'[2]DC13'!F15+'[2]EC141'!F15+'[2]EC142'!F15+'[2]EC143'!F15+'[2]EC144'!F15+'[2]DC14'!F15+'[2]EC151'!F15+'[2]EC152'!F15+'[2]EC153'!F15+'[2]EC154'!F15+'[2]EC155'!F15+'[2]EC156'!F15+'[2]EC157'!F15+'[2]DC15'!F15+'[2]EC05b2'!F15+'[2]EC05b3'!F15+'[2]DC44'!F15</f>
        <v>0</v>
      </c>
      <c r="G15" s="52">
        <f>SUM(D15:E15)</f>
        <v>4000000</v>
      </c>
      <c r="H15" s="52">
        <v>1475000</v>
      </c>
      <c r="I15" s="52">
        <v>1475000</v>
      </c>
      <c r="J15" s="56"/>
      <c r="K15" s="56"/>
      <c r="L15" s="56"/>
      <c r="M15" s="56"/>
      <c r="N15" s="56"/>
      <c r="O15" s="57"/>
      <c r="P15" s="56"/>
      <c r="Q15" s="57"/>
      <c r="R15" s="56">
        <f t="shared" si="1"/>
        <v>0</v>
      </c>
      <c r="S15" s="57">
        <f t="shared" si="1"/>
        <v>0</v>
      </c>
      <c r="T15" s="58"/>
      <c r="U15" s="58"/>
      <c r="V15" s="56"/>
      <c r="W15" s="57"/>
      <c r="X15" s="58" t="str">
        <f t="shared" si="3"/>
        <v> </v>
      </c>
      <c r="Y15" s="58" t="str">
        <f t="shared" si="2"/>
        <v> </v>
      </c>
      <c r="Z15" s="204">
        <v>2</v>
      </c>
      <c r="IT15" s="49" t="e">
        <f>#REF!</f>
        <v>#REF!</v>
      </c>
      <c r="IU15" s="49" t="e">
        <f>#REF!</f>
        <v>#REF!</v>
      </c>
    </row>
    <row r="16" spans="1:255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>
        <f>'[2]NMA'!F16+'[2]EC101'!F16+'[2]EC102'!F16+'[2]EC103'!F16+'[2]EC104'!F16+'[2]EC105'!F16+'[2]EC106'!F16+'[2]EC107'!F16+'[2]EC108'!F16+'[2]EC109'!F16+'[2]DC10'!F16+'[2]EC121'!F16+'[2]EC122'!F16+'[2]EC123'!F16+'[2]EC124'!F16+'[2]EC125'!F16+'[2]EC126'!F16+'[2]EC127'!F16+'[2]EC128'!F16+'[2]DC12'!F16+'[2]EC131'!F16+'[2]EC132'!F16+'[2]EC133'!F16+'[2]EC134'!F16+'[2]EC135'!F16+'[2]EC136'!F16+'[2]EC137'!F16+'[2]EC138'!F16+'[2]DC13'!F16+'[2]EC141'!F16+'[2]EC142'!F16+'[2]EC143'!F16+'[2]EC144'!F16+'[2]DC14'!F16+'[2]EC151'!F16+'[2]EC152'!F16+'[2]EC153'!F16+'[2]EC154'!F16+'[2]EC155'!F16+'[2]EC156'!F16+'[2]EC157'!F16+'[2]DC15'!F16+'[2]EC05b2'!F16+'[2]EC05b3'!F16+'[2]DC44'!F16</f>
        <v>0</v>
      </c>
      <c r="G16" s="45">
        <f aca="true" t="shared" si="4" ref="G16:S16">SUM(G17:G19)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7" t="str">
        <f>IF(G16=0," ",(R16/G16))</f>
        <v> </v>
      </c>
      <c r="U16" s="47" t="str">
        <f>IF(G16=0," ",(S16/G16))</f>
        <v> </v>
      </c>
      <c r="V16" s="45"/>
      <c r="W16" s="46"/>
      <c r="X16" s="47" t="str">
        <f t="shared" si="3"/>
        <v> </v>
      </c>
      <c r="Y16" s="47" t="str">
        <f t="shared" si="2"/>
        <v> </v>
      </c>
      <c r="Z16" s="204"/>
      <c r="IT16" s="49" t="e">
        <f>#REF!</f>
        <v>#REF!</v>
      </c>
      <c r="IU16" s="49" t="e">
        <f>#REF!</f>
        <v>#REF!</v>
      </c>
    </row>
    <row r="17" spans="1:255" ht="12.75">
      <c r="A17" s="59"/>
      <c r="B17" s="60"/>
      <c r="C17" s="51" t="s">
        <v>33</v>
      </c>
      <c r="D17" s="52"/>
      <c r="E17" s="52"/>
      <c r="F17" s="52">
        <f>'[2]NMA'!F17+'[2]EC101'!F17+'[2]EC102'!F17+'[2]EC103'!F17+'[2]EC104'!F17+'[2]EC105'!F17+'[2]EC106'!F17+'[2]EC107'!F17+'[2]EC108'!F17+'[2]EC109'!F17+'[2]DC10'!F17+'[2]EC121'!F17+'[2]EC122'!F17+'[2]EC123'!F17+'[2]EC124'!F17+'[2]EC125'!F17+'[2]EC126'!F17+'[2]EC127'!F17+'[2]EC128'!F17+'[2]DC12'!F17+'[2]EC131'!F17+'[2]EC132'!F17+'[2]EC133'!F17+'[2]EC134'!F17+'[2]EC135'!F17+'[2]EC136'!F17+'[2]EC137'!F17+'[2]EC138'!F17+'[2]DC13'!F17+'[2]EC141'!F17+'[2]EC142'!F17+'[2]EC143'!F17+'[2]EC144'!F17+'[2]DC14'!F17+'[2]EC151'!F17+'[2]EC152'!F17+'[2]EC153'!F17+'[2]EC154'!F17+'[2]EC155'!F17+'[2]EC156'!F17+'[2]EC157'!F17+'[2]DC15'!F17+'[2]EC05b2'!F17+'[2]EC05b3'!F17+'[2]DC44'!F17</f>
        <v>0</v>
      </c>
      <c r="G17" s="52">
        <f>SUM(D17:E17)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5" ref="R17:S19">+J17+L17+N17+P17</f>
        <v>0</v>
      </c>
      <c r="S17" s="54">
        <f t="shared" si="5"/>
        <v>0</v>
      </c>
      <c r="T17" s="47" t="str">
        <f>IF(G17=0," ",(R17/G17))</f>
        <v> </v>
      </c>
      <c r="U17" s="47" t="str">
        <f>IF(G17=0," ",(S17/G17))</f>
        <v> </v>
      </c>
      <c r="V17" s="53"/>
      <c r="W17" s="54"/>
      <c r="X17" s="47" t="str">
        <f t="shared" si="3"/>
        <v> </v>
      </c>
      <c r="Y17" s="47" t="str">
        <f t="shared" si="2"/>
        <v> </v>
      </c>
      <c r="Z17" s="204"/>
      <c r="IT17" s="49" t="e">
        <f>#REF!</f>
        <v>#REF!</v>
      </c>
      <c r="IU17" s="49" t="e">
        <f>#REF!</f>
        <v>#REF!</v>
      </c>
    </row>
    <row r="18" spans="1:255" ht="12.75">
      <c r="A18" s="1"/>
      <c r="B18" s="50"/>
      <c r="C18" s="51" t="s">
        <v>34</v>
      </c>
      <c r="D18" s="52"/>
      <c r="E18" s="52"/>
      <c r="F18" s="52">
        <f>'[2]NMA'!F18+'[2]EC101'!F18+'[2]EC102'!F18+'[2]EC103'!F18+'[2]EC104'!F18+'[2]EC105'!F18+'[2]EC106'!F18+'[2]EC107'!F18+'[2]EC108'!F18+'[2]EC109'!F18+'[2]DC10'!F18+'[2]EC121'!F18+'[2]EC122'!F18+'[2]EC123'!F18+'[2]EC124'!F18+'[2]EC125'!F18+'[2]EC126'!F18+'[2]EC127'!F18+'[2]EC128'!F18+'[2]DC12'!F18+'[2]EC131'!F18+'[2]EC132'!F18+'[2]EC133'!F18+'[2]EC134'!F18+'[2]EC135'!F18+'[2]EC136'!F18+'[2]EC137'!F18+'[2]EC138'!F18+'[2]DC13'!F18+'[2]EC141'!F18+'[2]EC142'!F18+'[2]EC143'!F18+'[2]EC144'!F18+'[2]DC14'!F18+'[2]EC151'!F18+'[2]EC152'!F18+'[2]EC153'!F18+'[2]EC154'!F18+'[2]EC155'!F18+'[2]EC156'!F18+'[2]EC157'!F18+'[2]DC15'!F18+'[2]EC05b2'!F18+'[2]EC05b3'!F18+'[2]DC44'!F18</f>
        <v>0</v>
      </c>
      <c r="G18" s="52">
        <f>SUM(D18:E18)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5"/>
        <v>0</v>
      </c>
      <c r="S18" s="54">
        <f t="shared" si="5"/>
        <v>0</v>
      </c>
      <c r="T18" s="47" t="str">
        <f>IF(G18=0," ",(R18/G18))</f>
        <v> </v>
      </c>
      <c r="U18" s="47" t="str">
        <f>IF(G18=0," ",(S18/G18))</f>
        <v> </v>
      </c>
      <c r="V18" s="53"/>
      <c r="W18" s="54"/>
      <c r="X18" s="47" t="str">
        <f t="shared" si="3"/>
        <v> </v>
      </c>
      <c r="Y18" s="47" t="str">
        <f t="shared" si="2"/>
        <v> </v>
      </c>
      <c r="Z18" s="204"/>
      <c r="IT18" s="49" t="e">
        <f>#REF!</f>
        <v>#REF!</v>
      </c>
      <c r="IU18" s="49" t="e">
        <f>#REF!</f>
        <v>#REF!</v>
      </c>
    </row>
    <row r="19" spans="1:255" ht="12.75">
      <c r="A19" s="1"/>
      <c r="B19" s="50"/>
      <c r="C19" s="51" t="s">
        <v>35</v>
      </c>
      <c r="D19" s="52"/>
      <c r="E19" s="52"/>
      <c r="F19" s="52">
        <f>'[2]NMA'!F19+'[2]EC101'!F19+'[2]EC102'!F19+'[2]EC103'!F19+'[2]EC104'!F19+'[2]EC105'!F19+'[2]EC106'!F19+'[2]EC107'!F19+'[2]EC108'!F19+'[2]EC109'!F19+'[2]DC10'!F19+'[2]EC121'!F19+'[2]EC122'!F19+'[2]EC123'!F19+'[2]EC124'!F19+'[2]EC125'!F19+'[2]EC126'!F19+'[2]EC127'!F19+'[2]EC128'!F19+'[2]DC12'!F19+'[2]EC131'!F19+'[2]EC132'!F19+'[2]EC133'!F19+'[2]EC134'!F19+'[2]EC135'!F19+'[2]EC136'!F19+'[2]EC137'!F19+'[2]EC138'!F19+'[2]DC13'!F19+'[2]EC141'!F19+'[2]EC142'!F19+'[2]EC143'!F19+'[2]EC144'!F19+'[2]DC14'!F19+'[2]EC151'!F19+'[2]EC152'!F19+'[2]EC153'!F19+'[2]EC154'!F19+'[2]EC155'!F19+'[2]EC156'!F19+'[2]EC157'!F19+'[2]DC15'!F19+'[2]EC05b2'!F19+'[2]EC05b3'!F19+'[2]DC44'!F19</f>
        <v>0</v>
      </c>
      <c r="G19" s="52">
        <f>SUM(D19:E19)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5"/>
        <v>0</v>
      </c>
      <c r="S19" s="55">
        <f t="shared" si="5"/>
        <v>0</v>
      </c>
      <c r="T19" s="47" t="str">
        <f>IF(G19=0," ",(R19/G19))</f>
        <v> </v>
      </c>
      <c r="U19" s="47" t="str">
        <f>IF(G19=0," ",(S19/G19))</f>
        <v> </v>
      </c>
      <c r="V19" s="52"/>
      <c r="W19" s="55"/>
      <c r="X19" s="47" t="str">
        <f t="shared" si="3"/>
        <v> </v>
      </c>
      <c r="Y19" s="47" t="str">
        <f t="shared" si="2"/>
        <v> </v>
      </c>
      <c r="Z19" s="204"/>
      <c r="IT19" s="49" t="e">
        <f>#REF!</f>
        <v>#REF!</v>
      </c>
      <c r="IU19" s="49" t="e">
        <f>#REF!</f>
        <v>#REF!</v>
      </c>
    </row>
    <row r="20" spans="1:255" ht="12.75">
      <c r="A20" s="59"/>
      <c r="B20" s="60"/>
      <c r="C20" s="44" t="s">
        <v>36</v>
      </c>
      <c r="D20" s="45">
        <f aca="true" t="shared" si="6" ref="D20:W20">SUM(D21:D22)</f>
        <v>27745000</v>
      </c>
      <c r="E20" s="45">
        <f t="shared" si="6"/>
        <v>0</v>
      </c>
      <c r="F20" s="45">
        <f t="shared" si="6"/>
        <v>0</v>
      </c>
      <c r="G20" s="45">
        <f t="shared" si="6"/>
        <v>27745000</v>
      </c>
      <c r="H20" s="45">
        <f t="shared" si="6"/>
        <v>27745000</v>
      </c>
      <c r="I20" s="45">
        <f t="shared" si="6"/>
        <v>0</v>
      </c>
      <c r="J20" s="45">
        <f t="shared" si="6"/>
        <v>0</v>
      </c>
      <c r="K20" s="45">
        <f t="shared" si="6"/>
        <v>0</v>
      </c>
      <c r="L20" s="45">
        <f t="shared" si="6"/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5">
        <f t="shared" si="6"/>
        <v>0</v>
      </c>
      <c r="Q20" s="45">
        <f t="shared" si="6"/>
        <v>0</v>
      </c>
      <c r="R20" s="45">
        <f t="shared" si="6"/>
        <v>0</v>
      </c>
      <c r="S20" s="45">
        <f t="shared" si="6"/>
        <v>0</v>
      </c>
      <c r="T20" s="45">
        <f t="shared" si="6"/>
        <v>0</v>
      </c>
      <c r="U20" s="45">
        <f t="shared" si="6"/>
        <v>0</v>
      </c>
      <c r="V20" s="45">
        <f t="shared" si="6"/>
        <v>0</v>
      </c>
      <c r="W20" s="46">
        <f t="shared" si="6"/>
        <v>4602000</v>
      </c>
      <c r="X20" s="47" t="str">
        <f t="shared" si="3"/>
        <v> </v>
      </c>
      <c r="Y20" s="47">
        <f t="shared" si="2"/>
        <v>-1</v>
      </c>
      <c r="Z20" s="204"/>
      <c r="IT20" s="49" t="e">
        <f>#REF!</f>
        <v>#REF!</v>
      </c>
      <c r="IU20" s="49" t="e">
        <f>#REF!</f>
        <v>#REF!</v>
      </c>
    </row>
    <row r="21" spans="1:255" ht="12.75">
      <c r="A21" s="1"/>
      <c r="B21" s="50"/>
      <c r="C21" s="51" t="s">
        <v>37</v>
      </c>
      <c r="D21" s="52">
        <v>27745000</v>
      </c>
      <c r="E21" s="52"/>
      <c r="F21" s="52">
        <f>'[2]NMA'!F21+'[2]EC101'!F21+'[2]EC102'!F21+'[2]EC103'!F21+'[2]EC104'!F21+'[2]EC105'!F21+'[2]EC106'!F21+'[2]EC107'!F21+'[2]EC108'!F21+'[2]EC109'!F21+'[2]DC10'!F21+'[2]EC121'!F21+'[2]EC122'!F21+'[2]EC123'!F21+'[2]EC124'!F21+'[2]EC125'!F21+'[2]EC126'!F21+'[2]EC127'!F21+'[2]EC128'!F21+'[2]DC12'!F21+'[2]EC131'!F21+'[2]EC132'!F21+'[2]EC133'!F21+'[2]EC134'!F21+'[2]EC135'!F21+'[2]EC136'!F21+'[2]EC137'!F21+'[2]EC138'!F21+'[2]DC13'!F21+'[2]EC141'!F21+'[2]EC142'!F21+'[2]EC143'!F21+'[2]EC144'!F21+'[2]DC14'!F21+'[2]EC151'!F21+'[2]EC152'!F21+'[2]EC153'!F21+'[2]EC154'!F21+'[2]EC155'!F21+'[2]EC156'!F21+'[2]EC157'!F21+'[2]DC15'!F21+'[2]EC05b2'!F21+'[2]EC05b3'!F21+'[2]DC44'!F21</f>
        <v>0</v>
      </c>
      <c r="G21" s="52">
        <f>SUM(D21:E21)</f>
        <v>27745000</v>
      </c>
      <c r="H21" s="53">
        <v>27745000</v>
      </c>
      <c r="I21" s="53"/>
      <c r="J21" s="53"/>
      <c r="K21" s="53"/>
      <c r="L21" s="53"/>
      <c r="M21" s="53"/>
      <c r="N21" s="53"/>
      <c r="O21" s="54"/>
      <c r="P21" s="53"/>
      <c r="Q21" s="54"/>
      <c r="R21" s="53">
        <f>+J21+L21+N21+P21</f>
        <v>0</v>
      </c>
      <c r="S21" s="54">
        <f>+K21+M21+O21+Q21</f>
        <v>0</v>
      </c>
      <c r="T21" s="47"/>
      <c r="U21" s="47"/>
      <c r="V21" s="53">
        <v>0</v>
      </c>
      <c r="W21" s="54">
        <v>4602000</v>
      </c>
      <c r="X21" s="47" t="str">
        <f t="shared" si="3"/>
        <v> </v>
      </c>
      <c r="Y21" s="47">
        <f t="shared" si="2"/>
        <v>-1</v>
      </c>
      <c r="Z21" s="204"/>
      <c r="IT21" s="49" t="e">
        <f>#REF!</f>
        <v>#REF!</v>
      </c>
      <c r="IU21" s="49" t="e">
        <f>#REF!</f>
        <v>#REF!</v>
      </c>
    </row>
    <row r="22" spans="1:255" ht="12.75">
      <c r="A22" s="13"/>
      <c r="B22" s="50"/>
      <c r="C22" s="51" t="s">
        <v>38</v>
      </c>
      <c r="D22" s="52"/>
      <c r="E22" s="52"/>
      <c r="F22" s="52">
        <f>'[2]NMA'!F22+'[2]EC101'!F22+'[2]EC102'!F22+'[2]EC103'!F22+'[2]EC104'!F22+'[2]EC105'!F22+'[2]EC106'!F22+'[2]EC107'!F22+'[2]EC108'!F22+'[2]EC109'!F22+'[2]DC10'!F22+'[2]EC121'!F22+'[2]EC122'!F22+'[2]EC123'!F22+'[2]EC124'!F22+'[2]EC125'!F22+'[2]EC126'!F22+'[2]EC127'!F22+'[2]EC128'!F22+'[2]DC12'!F22+'[2]EC131'!F22+'[2]EC132'!F22+'[2]EC133'!F22+'[2]EC134'!F22+'[2]EC135'!F22+'[2]EC136'!F22+'[2]EC137'!F22+'[2]EC138'!F22+'[2]DC13'!F22+'[2]EC141'!F22+'[2]EC142'!F22+'[2]EC143'!F22+'[2]EC144'!F22+'[2]DC14'!F22+'[2]EC151'!F22+'[2]EC152'!F22+'[2]EC153'!F22+'[2]EC154'!F22+'[2]EC155'!F22+'[2]EC156'!F22+'[2]EC157'!F22+'[2]DC15'!F22+'[2]EC05b2'!F22+'[2]EC05b3'!F22+'[2]DC44'!F22</f>
        <v>0</v>
      </c>
      <c r="G22" s="52">
        <f>SUM(D22:E22)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 t="str">
        <f>IF(G22=0," ",(R22/G22))</f>
        <v> </v>
      </c>
      <c r="U22" s="47" t="str">
        <f>IF(G22=0," ",(S22/G22))</f>
        <v> </v>
      </c>
      <c r="V22" s="52"/>
      <c r="W22" s="55"/>
      <c r="X22" s="47" t="str">
        <f t="shared" si="3"/>
        <v> </v>
      </c>
      <c r="Y22" s="47" t="str">
        <f t="shared" si="2"/>
        <v> </v>
      </c>
      <c r="Z22" s="204"/>
      <c r="IT22" s="49" t="e">
        <f>#REF!</f>
        <v>#REF!</v>
      </c>
      <c r="IU22" s="49" t="e">
        <f>#REF!</f>
        <v>#REF!</v>
      </c>
    </row>
    <row r="23" spans="1:255" ht="12.75">
      <c r="A23" s="13"/>
      <c r="B23" s="60"/>
      <c r="C23" s="44" t="s">
        <v>39</v>
      </c>
      <c r="D23" s="45">
        <f aca="true" t="shared" si="7" ref="D23:W23">SUM(D24)</f>
        <v>333000</v>
      </c>
      <c r="E23" s="45">
        <f t="shared" si="7"/>
        <v>0</v>
      </c>
      <c r="F23" s="45">
        <f t="shared" si="7"/>
        <v>0</v>
      </c>
      <c r="G23" s="45">
        <f t="shared" si="7"/>
        <v>333000</v>
      </c>
      <c r="H23" s="45">
        <f t="shared" si="7"/>
        <v>0</v>
      </c>
      <c r="I23" s="45">
        <f t="shared" si="7"/>
        <v>0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</v>
      </c>
      <c r="P23" s="45">
        <f t="shared" si="7"/>
        <v>0</v>
      </c>
      <c r="Q23" s="45">
        <f t="shared" si="7"/>
        <v>0</v>
      </c>
      <c r="R23" s="45">
        <f t="shared" si="7"/>
        <v>0</v>
      </c>
      <c r="S23" s="45">
        <f t="shared" si="7"/>
        <v>0</v>
      </c>
      <c r="T23" s="45">
        <f t="shared" si="7"/>
        <v>0</v>
      </c>
      <c r="U23" s="45">
        <f t="shared" si="7"/>
        <v>0</v>
      </c>
      <c r="V23" s="45">
        <f t="shared" si="7"/>
        <v>0</v>
      </c>
      <c r="W23" s="46">
        <f t="shared" si="7"/>
        <v>0</v>
      </c>
      <c r="X23" s="47" t="str">
        <f t="shared" si="3"/>
        <v> </v>
      </c>
      <c r="Y23" s="47" t="str">
        <f t="shared" si="2"/>
        <v> </v>
      </c>
      <c r="Z23" s="205"/>
      <c r="IT23" s="49" t="e">
        <f>#REF!</f>
        <v>#REF!</v>
      </c>
      <c r="IU23" s="49" t="e">
        <f>#REF!</f>
        <v>#REF!</v>
      </c>
    </row>
    <row r="24" spans="1:255" ht="12.75">
      <c r="A24" s="13"/>
      <c r="B24" s="50"/>
      <c r="C24" s="51" t="s">
        <v>40</v>
      </c>
      <c r="D24" s="52">
        <v>333000</v>
      </c>
      <c r="E24" s="52"/>
      <c r="F24" s="52">
        <f>'[2]NMA'!F24+'[2]EC101'!F24+'[2]EC102'!F24+'[2]EC103'!F24+'[2]EC104'!F24+'[2]EC105'!F24+'[2]EC106'!F24+'[2]EC107'!F24+'[2]EC108'!F24+'[2]EC109'!F24+'[2]DC10'!F24+'[2]EC121'!F24+'[2]EC122'!F24+'[2]EC123'!F24+'[2]EC124'!F24+'[2]EC125'!F24+'[2]EC126'!F24+'[2]EC127'!F24+'[2]EC128'!F24+'[2]DC12'!F24+'[2]EC131'!F24+'[2]EC132'!F24+'[2]EC133'!F24+'[2]EC134'!F24+'[2]EC135'!F24+'[2]EC136'!F24+'[2]EC137'!F24+'[2]EC138'!F24+'[2]DC13'!F24+'[2]EC141'!F24+'[2]EC142'!F24+'[2]EC143'!F24+'[2]EC144'!F24+'[2]DC14'!F24+'[2]EC151'!F24+'[2]EC152'!F24+'[2]EC153'!F24+'[2]EC154'!F24+'[2]EC155'!F24+'[2]EC156'!F24+'[2]EC157'!F24+'[2]DC15'!F24+'[2]EC05b2'!F24+'[2]EC05b3'!F24+'[2]DC44'!F24</f>
        <v>0</v>
      </c>
      <c r="G24" s="52">
        <f>SUM(D24:E24)</f>
        <v>333000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2"/>
      <c r="W24" s="55"/>
      <c r="X24" s="47" t="str">
        <f t="shared" si="3"/>
        <v> </v>
      </c>
      <c r="Y24" s="47" t="str">
        <f t="shared" si="2"/>
        <v> </v>
      </c>
      <c r="Z24" s="204"/>
      <c r="IT24" s="49" t="e">
        <f>#REF!</f>
        <v>#REF!</v>
      </c>
      <c r="IU24" s="49" t="e">
        <f>#REF!</f>
        <v>#REF!</v>
      </c>
    </row>
    <row r="25" spans="1:255" ht="12.75">
      <c r="A25" s="13"/>
      <c r="B25" s="50"/>
      <c r="C25" s="44" t="s">
        <v>41</v>
      </c>
      <c r="D25" s="45">
        <f aca="true" t="shared" si="8" ref="D25:W25">SUM(D26:D30)</f>
        <v>18519000</v>
      </c>
      <c r="E25" s="45">
        <f t="shared" si="8"/>
        <v>1232000</v>
      </c>
      <c r="F25" s="45">
        <f t="shared" si="8"/>
        <v>0</v>
      </c>
      <c r="G25" s="45">
        <f t="shared" si="8"/>
        <v>19751000</v>
      </c>
      <c r="H25" s="45">
        <f t="shared" si="8"/>
        <v>9390000</v>
      </c>
      <c r="I25" s="45">
        <f t="shared" si="8"/>
        <v>9390000</v>
      </c>
      <c r="J25" s="45">
        <f t="shared" si="8"/>
        <v>0</v>
      </c>
      <c r="K25" s="45">
        <f t="shared" si="8"/>
        <v>0</v>
      </c>
      <c r="L25" s="45">
        <f t="shared" si="8"/>
        <v>0</v>
      </c>
      <c r="M25" s="45">
        <f t="shared" si="8"/>
        <v>0</v>
      </c>
      <c r="N25" s="45">
        <f t="shared" si="8"/>
        <v>0</v>
      </c>
      <c r="O25" s="45">
        <f t="shared" si="8"/>
        <v>0</v>
      </c>
      <c r="P25" s="45">
        <f t="shared" si="8"/>
        <v>0</v>
      </c>
      <c r="Q25" s="45">
        <f t="shared" si="8"/>
        <v>0</v>
      </c>
      <c r="R25" s="45">
        <f t="shared" si="8"/>
        <v>0</v>
      </c>
      <c r="S25" s="45">
        <f t="shared" si="8"/>
        <v>0</v>
      </c>
      <c r="T25" s="45">
        <f t="shared" si="8"/>
        <v>0</v>
      </c>
      <c r="U25" s="45">
        <f t="shared" si="8"/>
        <v>0</v>
      </c>
      <c r="V25" s="45">
        <f t="shared" si="8"/>
        <v>0</v>
      </c>
      <c r="W25" s="46">
        <f t="shared" si="8"/>
        <v>3397000</v>
      </c>
      <c r="X25" s="47" t="str">
        <f t="shared" si="3"/>
        <v> </v>
      </c>
      <c r="Y25" s="47">
        <f t="shared" si="2"/>
        <v>-1</v>
      </c>
      <c r="Z25" s="204"/>
      <c r="IT25" s="49" t="e">
        <f>#REF!</f>
        <v>#REF!</v>
      </c>
      <c r="IU25" s="49" t="e">
        <f>#REF!</f>
        <v>#REF!</v>
      </c>
    </row>
    <row r="26" spans="1:255" ht="12.75">
      <c r="A26" s="13"/>
      <c r="B26" s="50"/>
      <c r="C26" s="51" t="s">
        <v>42</v>
      </c>
      <c r="D26" s="52"/>
      <c r="E26" s="52"/>
      <c r="F26" s="52">
        <f>'[2]NMA'!F26+'[2]EC101'!F26+'[2]EC102'!F26+'[2]EC103'!F26+'[2]EC104'!F26+'[2]EC105'!F26+'[2]EC106'!F26+'[2]EC107'!F26+'[2]EC108'!F26+'[2]EC109'!F26+'[2]DC10'!F26+'[2]EC121'!F26+'[2]EC122'!F26+'[2]EC123'!F26+'[2]EC124'!F26+'[2]EC125'!F26+'[2]EC126'!F26+'[2]EC127'!F26+'[2]EC128'!F26+'[2]DC12'!F26+'[2]EC131'!F26+'[2]EC132'!F26+'[2]EC133'!F26+'[2]EC134'!F26+'[2]EC135'!F26+'[2]EC136'!F26+'[2]EC137'!F26+'[2]EC138'!F26+'[2]DC13'!F26+'[2]EC141'!F26+'[2]EC142'!F26+'[2]EC143'!F26+'[2]EC144'!F26+'[2]DC14'!F26+'[2]EC151'!F26+'[2]EC152'!F26+'[2]EC153'!F26+'[2]EC154'!F26+'[2]EC155'!F26+'[2]EC156'!F26+'[2]EC157'!F26+'[2]DC15'!F26+'[2]EC05b2'!F26+'[2]EC05b3'!F26+'[2]DC44'!F26</f>
        <v>0</v>
      </c>
      <c r="G26" s="52">
        <f>SUM(D26:E26)</f>
        <v>0</v>
      </c>
      <c r="H26" s="53"/>
      <c r="I26" s="53"/>
      <c r="J26" s="53"/>
      <c r="K26" s="53"/>
      <c r="L26" s="53"/>
      <c r="M26" s="53"/>
      <c r="N26" s="53"/>
      <c r="O26" s="54"/>
      <c r="P26" s="53"/>
      <c r="Q26" s="54"/>
      <c r="R26" s="53">
        <f aca="true" t="shared" si="9" ref="R26:S28">+J26+L26+N26+P26</f>
        <v>0</v>
      </c>
      <c r="S26" s="54">
        <f t="shared" si="9"/>
        <v>0</v>
      </c>
      <c r="T26" s="47" t="str">
        <f>IF(G26=0," ",(R26/G26))</f>
        <v> </v>
      </c>
      <c r="U26" s="47" t="str">
        <f>IF(G26=0," ",(S26/G26))</f>
        <v> </v>
      </c>
      <c r="V26" s="53"/>
      <c r="W26" s="54">
        <v>3397000</v>
      </c>
      <c r="X26" s="47" t="str">
        <f t="shared" si="3"/>
        <v> </v>
      </c>
      <c r="Y26" s="47">
        <f t="shared" si="2"/>
        <v>-1</v>
      </c>
      <c r="Z26" s="204"/>
      <c r="IT26" s="49" t="e">
        <f>#REF!</f>
        <v>#REF!</v>
      </c>
      <c r="IU26" s="49" t="e">
        <f>#REF!</f>
        <v>#REF!</v>
      </c>
    </row>
    <row r="27" spans="1:255" ht="12.75">
      <c r="A27" s="13"/>
      <c r="B27" s="50"/>
      <c r="C27" s="51" t="s">
        <v>43</v>
      </c>
      <c r="D27" s="52">
        <v>15519000</v>
      </c>
      <c r="E27" s="52">
        <v>1232000</v>
      </c>
      <c r="F27" s="52">
        <f>'[2]NMA'!F27+'[2]EC101'!F27+'[2]EC102'!F27+'[2]EC103'!F27+'[2]EC104'!F27+'[2]EC105'!F27+'[2]EC106'!F27+'[2]EC107'!F27+'[2]EC108'!F27+'[2]EC109'!F27+'[2]DC10'!F27+'[2]EC121'!F27+'[2]EC122'!F27+'[2]EC123'!F27+'[2]EC124'!F27+'[2]EC125'!F27+'[2]EC126'!F27+'[2]EC127'!F27+'[2]EC128'!F27+'[2]DC12'!F27+'[2]EC131'!F27+'[2]EC132'!F27+'[2]EC133'!F27+'[2]EC134'!F27+'[2]EC135'!F27+'[2]EC136'!F27+'[2]EC137'!F27+'[2]EC138'!F27+'[2]DC13'!F27+'[2]EC141'!F27+'[2]EC142'!F27+'[2]EC143'!F27+'[2]EC144'!F27+'[2]DC14'!F27+'[2]EC151'!F27+'[2]EC152'!F27+'[2]EC153'!F27+'[2]EC154'!F27+'[2]EC155'!F27+'[2]EC156'!F27+'[2]EC157'!F27+'[2]DC15'!F27+'[2]EC05b2'!F27+'[2]EC05b3'!F27+'[2]DC44'!F27</f>
        <v>0</v>
      </c>
      <c r="G27" s="52">
        <f>SUM(D27:E27)</f>
        <v>16751000</v>
      </c>
      <c r="H27" s="53">
        <v>9390000</v>
      </c>
      <c r="I27" s="53">
        <v>9390000</v>
      </c>
      <c r="J27" s="56"/>
      <c r="K27" s="56"/>
      <c r="L27" s="56"/>
      <c r="M27" s="56"/>
      <c r="N27" s="56"/>
      <c r="O27" s="57"/>
      <c r="P27" s="56"/>
      <c r="Q27" s="57"/>
      <c r="R27" s="56">
        <f t="shared" si="9"/>
        <v>0</v>
      </c>
      <c r="S27" s="57">
        <f t="shared" si="9"/>
        <v>0</v>
      </c>
      <c r="T27" s="58"/>
      <c r="U27" s="58"/>
      <c r="V27" s="56"/>
      <c r="W27" s="57"/>
      <c r="X27" s="58" t="str">
        <f t="shared" si="3"/>
        <v> </v>
      </c>
      <c r="Y27" s="58" t="str">
        <f t="shared" si="2"/>
        <v> </v>
      </c>
      <c r="Z27" s="204">
        <v>2</v>
      </c>
      <c r="IT27" s="49" t="e">
        <f>#REF!</f>
        <v>#REF!</v>
      </c>
      <c r="IU27" s="49" t="e">
        <f>#REF!</f>
        <v>#REF!</v>
      </c>
    </row>
    <row r="28" spans="1:255" ht="12.75">
      <c r="A28" s="42"/>
      <c r="B28" s="50"/>
      <c r="C28" s="51" t="s">
        <v>44</v>
      </c>
      <c r="D28" s="52"/>
      <c r="E28" s="52"/>
      <c r="F28" s="52">
        <f>'[2]NMA'!F28+'[2]EC101'!F28+'[2]EC102'!F28+'[2]EC103'!F28+'[2]EC104'!F28+'[2]EC105'!F28+'[2]EC106'!F28+'[2]EC107'!F28+'[2]EC108'!F28+'[2]EC109'!F28+'[2]DC10'!F28+'[2]EC121'!F28+'[2]EC122'!F28+'[2]EC123'!F28+'[2]EC124'!F28+'[2]EC125'!F28+'[2]EC126'!F28+'[2]EC127'!F28+'[2]EC128'!F28+'[2]DC12'!F28+'[2]EC131'!F28+'[2]EC132'!F28+'[2]EC133'!F28+'[2]EC134'!F28+'[2]EC135'!F28+'[2]EC136'!F28+'[2]EC137'!F28+'[2]EC138'!F28+'[2]DC13'!F28+'[2]EC141'!F28+'[2]EC142'!F28+'[2]EC143'!F28+'[2]EC144'!F28+'[2]DC14'!F28+'[2]EC151'!F28+'[2]EC152'!F28+'[2]EC153'!F28+'[2]EC154'!F28+'[2]EC155'!F28+'[2]EC156'!F28+'[2]EC157'!F28+'[2]DC15'!F28+'[2]EC05b2'!F28+'[2]EC05b3'!F28+'[2]DC44'!F28</f>
        <v>0</v>
      </c>
      <c r="G28" s="52">
        <f>SUM(D28:E28)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9"/>
        <v>0</v>
      </c>
      <c r="S28" s="57">
        <f t="shared" si="9"/>
        <v>0</v>
      </c>
      <c r="T28" s="58"/>
      <c r="U28" s="58"/>
      <c r="V28" s="56"/>
      <c r="W28" s="57"/>
      <c r="X28" s="58" t="str">
        <f t="shared" si="3"/>
        <v> </v>
      </c>
      <c r="Y28" s="58" t="str">
        <f t="shared" si="2"/>
        <v> </v>
      </c>
      <c r="Z28" s="204">
        <v>2</v>
      </c>
      <c r="IT28" s="49" t="e">
        <f>#REF!</f>
        <v>#REF!</v>
      </c>
      <c r="IU28" s="49" t="e">
        <f>#REF!</f>
        <v>#REF!</v>
      </c>
    </row>
    <row r="29" spans="1:255" ht="12.75" customHeight="1">
      <c r="A29" s="13"/>
      <c r="B29" s="50"/>
      <c r="C29" s="51" t="s">
        <v>45</v>
      </c>
      <c r="D29" s="52">
        <v>3000000</v>
      </c>
      <c r="E29" s="52"/>
      <c r="F29" s="52">
        <f>'[2]NMA'!F29+'[2]EC101'!F29+'[2]EC102'!F29+'[2]EC103'!F29+'[2]EC104'!F29+'[2]EC105'!F29+'[2]EC106'!F29+'[2]EC107'!F29+'[2]EC108'!F29+'[2]EC109'!F29+'[2]DC10'!F29+'[2]EC121'!F29+'[2]EC122'!F29+'[2]EC123'!F29+'[2]EC124'!F29+'[2]EC125'!F29+'[2]EC126'!F29+'[2]EC127'!F29+'[2]EC128'!F29+'[2]DC12'!F29+'[2]EC131'!F29+'[2]EC132'!F29+'[2]EC133'!F29+'[2]EC134'!F29+'[2]EC135'!F29+'[2]EC136'!F29+'[2]EC137'!F29+'[2]EC138'!F29+'[2]DC13'!F29+'[2]EC141'!F29+'[2]EC142'!F29+'[2]EC143'!F29+'[2]EC144'!F29+'[2]DC14'!F29+'[2]EC151'!F29+'[2]EC152'!F29+'[2]EC153'!F29+'[2]EC154'!F29+'[2]EC155'!F29+'[2]EC156'!F29+'[2]EC157'!F29+'[2]DC15'!F29+'[2]EC05b2'!F29+'[2]EC05b3'!F29+'[2]DC44'!F29</f>
        <v>0</v>
      </c>
      <c r="G29" s="52">
        <f>SUM(D29:E29)</f>
        <v>3000000</v>
      </c>
      <c r="H29" s="53"/>
      <c r="I29" s="53"/>
      <c r="J29" s="53"/>
      <c r="K29" s="53"/>
      <c r="L29" s="53"/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4"/>
      <c r="X29" s="47" t="str">
        <f t="shared" si="3"/>
        <v> </v>
      </c>
      <c r="Y29" s="47" t="str">
        <f t="shared" si="2"/>
        <v> </v>
      </c>
      <c r="Z29" s="204"/>
      <c r="IT29" s="49" t="e">
        <f>#REF!</f>
        <v>#REF!</v>
      </c>
      <c r="IU29" s="49" t="e">
        <f>#REF!</f>
        <v>#REF!</v>
      </c>
    </row>
    <row r="30" spans="1:255" ht="12.75">
      <c r="A30" s="13"/>
      <c r="B30" s="50"/>
      <c r="C30" s="51" t="s">
        <v>46</v>
      </c>
      <c r="D30" s="52"/>
      <c r="E30" s="52"/>
      <c r="F30" s="52">
        <f>'[2]NMA'!F30+'[2]EC101'!F30+'[2]EC102'!F30+'[2]EC103'!F30+'[2]EC104'!F30+'[2]EC105'!F30+'[2]EC106'!F30+'[2]EC107'!F30+'[2]EC108'!F30+'[2]EC109'!F30+'[2]DC10'!F30+'[2]EC121'!F30+'[2]EC122'!F30+'[2]EC123'!F30+'[2]EC124'!F30+'[2]EC125'!F30+'[2]EC126'!F30+'[2]EC127'!F30+'[2]EC128'!F30+'[2]DC12'!F30+'[2]EC131'!F30+'[2]EC132'!F30+'[2]EC133'!F30+'[2]EC134'!F30+'[2]EC135'!F30+'[2]EC136'!F30+'[2]EC137'!F30+'[2]EC138'!F30+'[2]DC13'!F30+'[2]EC141'!F30+'[2]EC142'!F30+'[2]EC143'!F30+'[2]EC144'!F30+'[2]DC14'!F30+'[2]EC151'!F30+'[2]EC152'!F30+'[2]EC153'!F30+'[2]EC154'!F30+'[2]EC155'!F30+'[2]EC156'!F30+'[2]EC157'!F30+'[2]DC15'!F30+'[2]EC05b2'!F30+'[2]EC05b3'!F30+'[2]DC44'!F30</f>
        <v>0</v>
      </c>
      <c r="G30" s="52">
        <f>SUM(D30:E30)</f>
        <v>0</v>
      </c>
      <c r="H30" s="53"/>
      <c r="I30" s="53"/>
      <c r="J30" s="56"/>
      <c r="K30" s="56"/>
      <c r="L30" s="56"/>
      <c r="M30" s="56"/>
      <c r="N30" s="56"/>
      <c r="O30" s="57"/>
      <c r="P30" s="56"/>
      <c r="Q30" s="57"/>
      <c r="R30" s="56">
        <f>+J30+L30+N30+P30</f>
        <v>0</v>
      </c>
      <c r="S30" s="57">
        <f>+K30+M30+O30+Q30</f>
        <v>0</v>
      </c>
      <c r="T30" s="58"/>
      <c r="U30" s="58"/>
      <c r="V30" s="56"/>
      <c r="W30" s="57"/>
      <c r="X30" s="58" t="str">
        <f t="shared" si="3"/>
        <v> </v>
      </c>
      <c r="Y30" s="58" t="str">
        <f t="shared" si="2"/>
        <v> </v>
      </c>
      <c r="Z30" s="204"/>
      <c r="IT30" s="49" t="e">
        <f>#REF!</f>
        <v>#REF!</v>
      </c>
      <c r="IU30" s="49" t="e">
        <f>#REF!</f>
        <v>#REF!</v>
      </c>
    </row>
    <row r="31" spans="1:255" ht="12.75">
      <c r="A31" s="13"/>
      <c r="B31" s="60"/>
      <c r="C31" s="44" t="s">
        <v>47</v>
      </c>
      <c r="D31" s="45">
        <f aca="true" t="shared" si="10" ref="D31:W31">SUM(D32:D37)</f>
        <v>1300000</v>
      </c>
      <c r="E31" s="45">
        <f t="shared" si="10"/>
        <v>0</v>
      </c>
      <c r="F31" s="45">
        <f t="shared" si="10"/>
        <v>0</v>
      </c>
      <c r="G31" s="45">
        <f t="shared" si="10"/>
        <v>1300000</v>
      </c>
      <c r="H31" s="45">
        <f t="shared" si="10"/>
        <v>1300000</v>
      </c>
      <c r="I31" s="45">
        <f t="shared" si="10"/>
        <v>1300000</v>
      </c>
      <c r="J31" s="45">
        <f t="shared" si="10"/>
        <v>0</v>
      </c>
      <c r="K31" s="45">
        <f t="shared" si="10"/>
        <v>0</v>
      </c>
      <c r="L31" s="45">
        <f t="shared" si="10"/>
        <v>0</v>
      </c>
      <c r="M31" s="45">
        <f t="shared" si="10"/>
        <v>0</v>
      </c>
      <c r="N31" s="45">
        <f t="shared" si="10"/>
        <v>0</v>
      </c>
      <c r="O31" s="45">
        <f t="shared" si="10"/>
        <v>0</v>
      </c>
      <c r="P31" s="45">
        <f t="shared" si="10"/>
        <v>0</v>
      </c>
      <c r="Q31" s="45">
        <f t="shared" si="10"/>
        <v>0</v>
      </c>
      <c r="R31" s="45">
        <f t="shared" si="10"/>
        <v>0</v>
      </c>
      <c r="S31" s="45">
        <f t="shared" si="10"/>
        <v>0</v>
      </c>
      <c r="T31" s="45">
        <f t="shared" si="10"/>
        <v>0</v>
      </c>
      <c r="U31" s="45">
        <f t="shared" si="10"/>
        <v>0</v>
      </c>
      <c r="V31" s="45">
        <f t="shared" si="10"/>
        <v>0</v>
      </c>
      <c r="W31" s="46">
        <f t="shared" si="10"/>
        <v>0</v>
      </c>
      <c r="X31" s="47" t="str">
        <f t="shared" si="3"/>
        <v> </v>
      </c>
      <c r="Y31" s="47" t="str">
        <f t="shared" si="2"/>
        <v> </v>
      </c>
      <c r="Z31" s="204"/>
      <c r="IT31" s="49" t="e">
        <f>#REF!</f>
        <v>#REF!</v>
      </c>
      <c r="IU31" s="49" t="e">
        <f>#REF!</f>
        <v>#REF!</v>
      </c>
    </row>
    <row r="32" spans="1:255" ht="12.75">
      <c r="A32" s="13"/>
      <c r="B32" s="50"/>
      <c r="C32" s="51" t="s">
        <v>48</v>
      </c>
      <c r="D32" s="52">
        <v>1300000</v>
      </c>
      <c r="E32" s="52"/>
      <c r="F32" s="52">
        <f>'[2]NMA'!F32+'[2]EC101'!F32+'[2]EC102'!F32+'[2]EC103'!F32+'[2]EC104'!F32+'[2]EC105'!F32+'[2]EC106'!F32+'[2]EC107'!F32+'[2]EC108'!F32+'[2]EC109'!F32+'[2]DC10'!F32+'[2]EC121'!F32+'[2]EC122'!F32+'[2]EC123'!F32+'[2]EC124'!F32+'[2]EC125'!F32+'[2]EC126'!F32+'[2]EC127'!F32+'[2]EC128'!F32+'[2]DC12'!F32+'[2]EC131'!F32+'[2]EC132'!F32+'[2]EC133'!F32+'[2]EC134'!F32+'[2]EC135'!F32+'[2]EC136'!F32+'[2]EC137'!F32+'[2]EC138'!F32+'[2]DC13'!F32+'[2]EC141'!F32+'[2]EC142'!F32+'[2]EC143'!F32+'[2]EC144'!F32+'[2]DC14'!F32+'[2]EC151'!F32+'[2]EC152'!F32+'[2]EC153'!F32+'[2]EC154'!F32+'[2]EC155'!F32+'[2]EC156'!F32+'[2]EC157'!F32+'[2]DC15'!F32+'[2]EC05b2'!F32+'[2]EC05b3'!F32+'[2]DC44'!F32</f>
        <v>0</v>
      </c>
      <c r="G32" s="52">
        <f aca="true" t="shared" si="11" ref="G32:G37">SUM(D32:E32)</f>
        <v>1300000</v>
      </c>
      <c r="H32" s="53">
        <v>1300000</v>
      </c>
      <c r="I32" s="53">
        <v>1300000</v>
      </c>
      <c r="J32" s="56"/>
      <c r="K32" s="56"/>
      <c r="L32" s="56"/>
      <c r="M32" s="56"/>
      <c r="N32" s="56"/>
      <c r="O32" s="57"/>
      <c r="P32" s="56"/>
      <c r="Q32" s="57"/>
      <c r="R32" s="56">
        <f aca="true" t="shared" si="12" ref="R32:R41">+J32+L32+N32+P32</f>
        <v>0</v>
      </c>
      <c r="S32" s="57">
        <f aca="true" t="shared" si="13" ref="S32:S41">+K32+M32+O32+Q32</f>
        <v>0</v>
      </c>
      <c r="T32" s="58"/>
      <c r="U32" s="58"/>
      <c r="V32" s="56"/>
      <c r="W32" s="57"/>
      <c r="X32" s="58" t="str">
        <f t="shared" si="3"/>
        <v> </v>
      </c>
      <c r="Y32" s="58" t="str">
        <f t="shared" si="2"/>
        <v> </v>
      </c>
      <c r="Z32" s="204">
        <v>2</v>
      </c>
      <c r="IT32" s="49" t="e">
        <f>#REF!</f>
        <v>#REF!</v>
      </c>
      <c r="IU32" s="49" t="e">
        <f>#REF!</f>
        <v>#REF!</v>
      </c>
    </row>
    <row r="33" spans="1:255" ht="12.75">
      <c r="A33" s="13"/>
      <c r="B33" s="50"/>
      <c r="C33" s="51" t="s">
        <v>49</v>
      </c>
      <c r="D33" s="52"/>
      <c r="E33" s="52"/>
      <c r="F33" s="52">
        <f>'[2]NMA'!F33+'[2]EC101'!F33+'[2]EC102'!F33+'[2]EC103'!F33+'[2]EC104'!F33+'[2]EC105'!F33+'[2]EC106'!F33+'[2]EC107'!F33+'[2]EC108'!F33+'[2]EC109'!F33+'[2]DC10'!F33+'[2]EC121'!F33+'[2]EC122'!F33+'[2]EC123'!F33+'[2]EC124'!F33+'[2]EC125'!F33+'[2]EC126'!F33+'[2]EC127'!F33+'[2]EC128'!F33+'[2]DC12'!F33+'[2]EC131'!F33+'[2]EC132'!F33+'[2]EC133'!F33+'[2]EC134'!F33+'[2]EC135'!F33+'[2]EC136'!F33+'[2]EC137'!F33+'[2]EC138'!F33+'[2]DC13'!F33+'[2]EC141'!F33+'[2]EC142'!F33+'[2]EC143'!F33+'[2]EC144'!F33+'[2]DC14'!F33+'[2]EC151'!F33+'[2]EC152'!F33+'[2]EC153'!F33+'[2]EC154'!F33+'[2]EC155'!F33+'[2]EC156'!F33+'[2]EC157'!F33+'[2]DC15'!F33+'[2]EC05b2'!F33+'[2]EC05b3'!F33+'[2]DC44'!F33</f>
        <v>0</v>
      </c>
      <c r="G33" s="52">
        <f t="shared" si="11"/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2"/>
        <v>0</v>
      </c>
      <c r="S33" s="54">
        <f t="shared" si="13"/>
        <v>0</v>
      </c>
      <c r="T33" s="47" t="str">
        <f>IF(G33=0," ",(R33/G33))</f>
        <v> </v>
      </c>
      <c r="U33" s="47" t="str">
        <f>IF(G33=0," ",(S33/G33))</f>
        <v> </v>
      </c>
      <c r="V33" s="53"/>
      <c r="W33" s="54"/>
      <c r="X33" s="47" t="str">
        <f t="shared" si="3"/>
        <v> </v>
      </c>
      <c r="Y33" s="47" t="str">
        <f t="shared" si="2"/>
        <v> </v>
      </c>
      <c r="Z33" s="204"/>
      <c r="IT33" s="49" t="e">
        <f>#REF!</f>
        <v>#REF!</v>
      </c>
      <c r="IU33" s="49" t="e">
        <f>#REF!</f>
        <v>#REF!</v>
      </c>
    </row>
    <row r="34" spans="1:255" ht="12.75">
      <c r="A34" s="13"/>
      <c r="B34" s="50"/>
      <c r="C34" s="51" t="s">
        <v>50</v>
      </c>
      <c r="D34" s="52"/>
      <c r="E34" s="52"/>
      <c r="F34" s="52">
        <f>'[2]NMA'!F34+'[2]EC101'!F34+'[2]EC102'!F34+'[2]EC103'!F34+'[2]EC104'!F34+'[2]EC105'!F34+'[2]EC106'!F34+'[2]EC107'!F34+'[2]EC108'!F34+'[2]EC109'!F34+'[2]DC10'!F34+'[2]EC121'!F34+'[2]EC122'!F34+'[2]EC123'!F34+'[2]EC124'!F34+'[2]EC125'!F34+'[2]EC126'!F34+'[2]EC127'!F34+'[2]EC128'!F34+'[2]DC12'!F34+'[2]EC131'!F34+'[2]EC132'!F34+'[2]EC133'!F34+'[2]EC134'!F34+'[2]EC135'!F34+'[2]EC136'!F34+'[2]EC137'!F34+'[2]EC138'!F34+'[2]DC13'!F34+'[2]EC141'!F34+'[2]EC142'!F34+'[2]EC143'!F34+'[2]EC144'!F34+'[2]DC14'!F34+'[2]EC151'!F34+'[2]EC152'!F34+'[2]EC153'!F34+'[2]EC154'!F34+'[2]EC155'!F34+'[2]EC156'!F34+'[2]EC157'!F34+'[2]DC15'!F34+'[2]EC05b2'!F34+'[2]EC05b3'!F34+'[2]DC44'!F34</f>
        <v>0</v>
      </c>
      <c r="G34" s="52">
        <f t="shared" si="11"/>
        <v>0</v>
      </c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2"/>
        <v>0</v>
      </c>
      <c r="S34" s="57">
        <f t="shared" si="13"/>
        <v>0</v>
      </c>
      <c r="T34" s="58"/>
      <c r="U34" s="58"/>
      <c r="V34" s="56"/>
      <c r="W34" s="57"/>
      <c r="X34" s="58" t="str">
        <f t="shared" si="3"/>
        <v> </v>
      </c>
      <c r="Y34" s="58" t="str">
        <f t="shared" si="2"/>
        <v> </v>
      </c>
      <c r="Z34" s="204">
        <v>2</v>
      </c>
      <c r="IT34" s="49" t="e">
        <f>#REF!</f>
        <v>#REF!</v>
      </c>
      <c r="IU34" s="49" t="e">
        <f>#REF!</f>
        <v>#REF!</v>
      </c>
    </row>
    <row r="35" spans="1:255" ht="12.75">
      <c r="A35" s="42"/>
      <c r="B35" s="50"/>
      <c r="C35" s="51" t="s">
        <v>51</v>
      </c>
      <c r="D35" s="52"/>
      <c r="E35" s="52"/>
      <c r="F35" s="52">
        <f>'[2]NMA'!F35+'[2]EC101'!F35+'[2]EC102'!F35+'[2]EC103'!F35+'[2]EC104'!F35+'[2]EC105'!F35+'[2]EC106'!F35+'[2]EC107'!F35+'[2]EC108'!F35+'[2]EC109'!F35+'[2]DC10'!F35+'[2]EC121'!F35+'[2]EC122'!F35+'[2]EC123'!F35+'[2]EC124'!F35+'[2]EC125'!F35+'[2]EC126'!F35+'[2]EC127'!F35+'[2]EC128'!F35+'[2]DC12'!F35+'[2]EC131'!F35+'[2]EC132'!F35+'[2]EC133'!F35+'[2]EC134'!F35+'[2]EC135'!F35+'[2]EC136'!F35+'[2]EC137'!F35+'[2]EC138'!F35+'[2]DC13'!F35+'[2]EC141'!F35+'[2]EC142'!F35+'[2]EC143'!F35+'[2]EC144'!F35+'[2]DC14'!F35+'[2]EC151'!F35+'[2]EC152'!F35+'[2]EC153'!F35+'[2]EC154'!F35+'[2]EC155'!F35+'[2]EC156'!F35+'[2]EC157'!F35+'[2]DC15'!F35+'[2]EC05b2'!F35+'[2]EC05b3'!F35+'[2]DC44'!F35</f>
        <v>0</v>
      </c>
      <c r="G35" s="52">
        <f t="shared" si="11"/>
        <v>0</v>
      </c>
      <c r="H35" s="53"/>
      <c r="I35" s="53"/>
      <c r="J35" s="53"/>
      <c r="K35" s="53"/>
      <c r="L35" s="53"/>
      <c r="M35" s="53"/>
      <c r="N35" s="53"/>
      <c r="O35" s="54"/>
      <c r="P35" s="53"/>
      <c r="Q35" s="54"/>
      <c r="R35" s="53">
        <f t="shared" si="12"/>
        <v>0</v>
      </c>
      <c r="S35" s="54">
        <f t="shared" si="13"/>
        <v>0</v>
      </c>
      <c r="T35" s="47" t="str">
        <f>IF(G35=0," ",(R35/G35))</f>
        <v> </v>
      </c>
      <c r="U35" s="47" t="str">
        <f>IF(G35=0," ",(S35/G35))</f>
        <v> </v>
      </c>
      <c r="V35" s="53"/>
      <c r="W35" s="54"/>
      <c r="X35" s="47" t="str">
        <f t="shared" si="3"/>
        <v> </v>
      </c>
      <c r="Y35" s="47" t="str">
        <f t="shared" si="2"/>
        <v> </v>
      </c>
      <c r="Z35" s="204"/>
      <c r="IT35" s="49" t="e">
        <f>#REF!</f>
        <v>#REF!</v>
      </c>
      <c r="IU35" s="49" t="e">
        <f>#REF!</f>
        <v>#REF!</v>
      </c>
    </row>
    <row r="36" spans="1:255" ht="12.75" customHeight="1">
      <c r="A36" s="42"/>
      <c r="B36" s="50"/>
      <c r="C36" s="51" t="s">
        <v>52</v>
      </c>
      <c r="D36" s="52"/>
      <c r="E36" s="52"/>
      <c r="F36" s="52">
        <f>'[2]NMA'!F36+'[2]EC101'!F36+'[2]EC102'!F36+'[2]EC103'!F36+'[2]EC104'!F36+'[2]EC105'!F36+'[2]EC106'!F36+'[2]EC107'!F36+'[2]EC108'!F36+'[2]EC109'!F36+'[2]DC10'!F36+'[2]EC121'!F36+'[2]EC122'!F36+'[2]EC123'!F36+'[2]EC124'!F36+'[2]EC125'!F36+'[2]EC126'!F36+'[2]EC127'!F36+'[2]EC128'!F36+'[2]DC12'!F36+'[2]EC131'!F36+'[2]EC132'!F36+'[2]EC133'!F36+'[2]EC134'!F36+'[2]EC135'!F36+'[2]EC136'!F36+'[2]EC137'!F36+'[2]EC138'!F36+'[2]DC13'!F36+'[2]EC141'!F36+'[2]EC142'!F36+'[2]EC143'!F36+'[2]EC144'!F36+'[2]DC14'!F36+'[2]EC151'!F36+'[2]EC152'!F36+'[2]EC153'!F36+'[2]EC154'!F36+'[2]EC155'!F36+'[2]EC156'!F36+'[2]EC157'!F36+'[2]DC15'!F36+'[2]EC05b2'!F36+'[2]EC05b3'!F36+'[2]DC44'!F36</f>
        <v>0</v>
      </c>
      <c r="G36" s="52">
        <f t="shared" si="11"/>
        <v>0</v>
      </c>
      <c r="H36" s="53"/>
      <c r="I36" s="53"/>
      <c r="J36" s="56"/>
      <c r="K36" s="45"/>
      <c r="L36" s="56"/>
      <c r="M36" s="56"/>
      <c r="N36" s="56"/>
      <c r="O36" s="57"/>
      <c r="P36" s="56"/>
      <c r="Q36" s="57"/>
      <c r="R36" s="56">
        <f t="shared" si="12"/>
        <v>0</v>
      </c>
      <c r="S36" s="57">
        <f t="shared" si="13"/>
        <v>0</v>
      </c>
      <c r="T36" s="58"/>
      <c r="U36" s="58"/>
      <c r="V36" s="56"/>
      <c r="W36" s="57"/>
      <c r="X36" s="58" t="str">
        <f t="shared" si="3"/>
        <v> </v>
      </c>
      <c r="Y36" s="58" t="str">
        <f t="shared" si="2"/>
        <v> </v>
      </c>
      <c r="Z36" s="204">
        <v>2</v>
      </c>
      <c r="IT36" s="49" t="e">
        <f>#REF!</f>
        <v>#REF!</v>
      </c>
      <c r="IU36" s="49" t="e">
        <f>#REF!</f>
        <v>#REF!</v>
      </c>
    </row>
    <row r="37" spans="1:255" ht="12.75">
      <c r="A37" s="13"/>
      <c r="B37" s="50"/>
      <c r="C37" s="51" t="s">
        <v>53</v>
      </c>
      <c r="D37" s="52"/>
      <c r="E37" s="52"/>
      <c r="F37" s="52">
        <f>'[2]NMA'!F37+'[2]EC101'!F37+'[2]EC102'!F37+'[2]EC103'!F37+'[2]EC104'!F37+'[2]EC105'!F37+'[2]EC106'!F37+'[2]EC107'!F37+'[2]EC108'!F37+'[2]EC109'!F37+'[2]DC10'!F37+'[2]EC121'!F37+'[2]EC122'!F37+'[2]EC123'!F37+'[2]EC124'!F37+'[2]EC125'!F37+'[2]EC126'!F37+'[2]EC127'!F37+'[2]EC128'!F37+'[2]DC12'!F37+'[2]EC131'!F37+'[2]EC132'!F37+'[2]EC133'!F37+'[2]EC134'!F37+'[2]EC135'!F37+'[2]EC136'!F37+'[2]EC137'!F37+'[2]EC138'!F37+'[2]DC13'!F37+'[2]EC141'!F37+'[2]EC142'!F37+'[2]EC143'!F37+'[2]EC144'!F37+'[2]DC14'!F37+'[2]EC151'!F37+'[2]EC152'!F37+'[2]EC153'!F37+'[2]EC154'!F37+'[2]EC155'!F37+'[2]EC156'!F37+'[2]EC157'!F37+'[2]DC15'!F37+'[2]EC05b2'!F37+'[2]EC05b3'!F37+'[2]DC44'!F37</f>
        <v>0</v>
      </c>
      <c r="G37" s="52">
        <f t="shared" si="11"/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2"/>
        <v>0</v>
      </c>
      <c r="S37" s="54">
        <f t="shared" si="13"/>
        <v>0</v>
      </c>
      <c r="T37" s="47" t="str">
        <f aca="true" t="shared" si="14" ref="T37:T44">IF(G37=0," ",(R37/G37))</f>
        <v> </v>
      </c>
      <c r="U37" s="47" t="str">
        <f aca="true" t="shared" si="15" ref="U37:U44">IF(G37=0," ",(S37/G37))</f>
        <v> </v>
      </c>
      <c r="V37" s="53"/>
      <c r="W37" s="54"/>
      <c r="X37" s="47" t="str">
        <f t="shared" si="3"/>
        <v> </v>
      </c>
      <c r="Y37" s="47" t="str">
        <f t="shared" si="2"/>
        <v> </v>
      </c>
      <c r="Z37" s="204"/>
      <c r="IT37" s="49" t="e">
        <f>#REF!</f>
        <v>#REF!</v>
      </c>
      <c r="IU37" s="49" t="e">
        <f>#REF!</f>
        <v>#REF!</v>
      </c>
    </row>
    <row r="38" spans="1:255" ht="12.75">
      <c r="A38" s="13"/>
      <c r="B38" s="60"/>
      <c r="C38" s="44" t="s">
        <v>54</v>
      </c>
      <c r="D38" s="45">
        <f>SUM(D39:D40)</f>
        <v>0</v>
      </c>
      <c r="E38" s="45">
        <f>SUM(E39:E40)</f>
        <v>0</v>
      </c>
      <c r="F38" s="45">
        <f>'[2]NMA'!F38+'[2]EC101'!F38+'[2]EC102'!F38+'[2]EC103'!F38+'[2]EC104'!F38+'[2]EC105'!F38+'[2]EC106'!F38+'[2]EC107'!F38+'[2]EC108'!F38+'[2]EC109'!F38+'[2]DC10'!F38+'[2]EC121'!F38+'[2]EC122'!F38+'[2]EC123'!F38+'[2]EC124'!F38+'[2]EC125'!F38+'[2]EC126'!F38+'[2]EC127'!F38+'[2]EC128'!F38+'[2]DC12'!F38+'[2]EC131'!F38+'[2]EC132'!F38+'[2]EC133'!F38+'[2]EC134'!F38+'[2]EC135'!F38+'[2]EC136'!F38+'[2]EC137'!F38+'[2]EC138'!F38+'[2]DC13'!F38+'[2]EC141'!F38+'[2]EC142'!F38+'[2]EC143'!F38+'[2]EC144'!F38+'[2]DC14'!F38+'[2]EC151'!F38+'[2]EC152'!F38+'[2]EC153'!F38+'[2]EC154'!F38+'[2]EC155'!F38+'[2]EC156'!F38+'[2]EC157'!F38+'[2]DC15'!F38+'[2]EC05b2'!F38+'[2]EC05b3'!F38+'[2]DC44'!F38</f>
        <v>0</v>
      </c>
      <c r="G38" s="45">
        <f aca="true" t="shared" si="16" ref="G38:Q38">SUM(G39:G40)</f>
        <v>0</v>
      </c>
      <c r="H38" s="45">
        <f t="shared" si="16"/>
        <v>0</v>
      </c>
      <c r="I38" s="45">
        <f t="shared" si="16"/>
        <v>0</v>
      </c>
      <c r="J38" s="45">
        <f t="shared" si="16"/>
        <v>0</v>
      </c>
      <c r="K38" s="45">
        <f t="shared" si="16"/>
        <v>0</v>
      </c>
      <c r="L38" s="45">
        <f t="shared" si="16"/>
        <v>0</v>
      </c>
      <c r="M38" s="45">
        <f t="shared" si="16"/>
        <v>0</v>
      </c>
      <c r="N38" s="45">
        <f t="shared" si="16"/>
        <v>0</v>
      </c>
      <c r="O38" s="45">
        <f t="shared" si="16"/>
        <v>0</v>
      </c>
      <c r="P38" s="45">
        <f t="shared" si="16"/>
        <v>0</v>
      </c>
      <c r="Q38" s="45">
        <f t="shared" si="16"/>
        <v>0</v>
      </c>
      <c r="R38" s="46">
        <f t="shared" si="12"/>
        <v>0</v>
      </c>
      <c r="S38" s="46">
        <f t="shared" si="13"/>
        <v>0</v>
      </c>
      <c r="T38" s="47" t="str">
        <f t="shared" si="14"/>
        <v> </v>
      </c>
      <c r="U38" s="47" t="str">
        <f t="shared" si="15"/>
        <v> </v>
      </c>
      <c r="V38" s="45"/>
      <c r="W38" s="46"/>
      <c r="X38" s="47" t="str">
        <f t="shared" si="3"/>
        <v> </v>
      </c>
      <c r="Y38" s="47" t="str">
        <f t="shared" si="2"/>
        <v> </v>
      </c>
      <c r="Z38" s="204"/>
      <c r="IT38" s="49" t="e">
        <f>#REF!</f>
        <v>#REF!</v>
      </c>
      <c r="IU38" s="49" t="e">
        <f>#REF!</f>
        <v>#REF!</v>
      </c>
    </row>
    <row r="39" spans="1:255" ht="12.75">
      <c r="A39" s="13"/>
      <c r="B39" s="60"/>
      <c r="C39" s="51" t="s">
        <v>55</v>
      </c>
      <c r="D39" s="52"/>
      <c r="E39" s="52"/>
      <c r="F39" s="52">
        <f>'[2]NMA'!F39+'[2]EC101'!F39+'[2]EC102'!F39+'[2]EC103'!F39+'[2]EC104'!F39+'[2]EC105'!F39+'[2]EC106'!F39+'[2]EC107'!F39+'[2]EC108'!F39+'[2]EC109'!F39+'[2]DC10'!F39+'[2]EC121'!F39+'[2]EC122'!F39+'[2]EC123'!F39+'[2]EC124'!F39+'[2]EC125'!F39+'[2]EC126'!F39+'[2]EC127'!F39+'[2]EC128'!F39+'[2]DC12'!F39+'[2]EC131'!F39+'[2]EC132'!F39+'[2]EC133'!F39+'[2]EC134'!F39+'[2]EC135'!F39+'[2]EC136'!F39+'[2]EC137'!F39+'[2]EC138'!F39+'[2]DC13'!F39+'[2]EC141'!F39+'[2]EC142'!F39+'[2]EC143'!F39+'[2]EC144'!F39+'[2]DC14'!F39+'[2]EC151'!F39+'[2]EC152'!F39+'[2]EC153'!F39+'[2]EC154'!F39+'[2]EC155'!F39+'[2]EC156'!F39+'[2]EC157'!F39+'[2]DC15'!F39+'[2]EC05b2'!F39+'[2]EC05b3'!F39+'[2]DC44'!F39</f>
        <v>0</v>
      </c>
      <c r="G39" s="52">
        <f>SUM(D39:E39)</f>
        <v>0</v>
      </c>
      <c r="H39" s="53"/>
      <c r="I39" s="53"/>
      <c r="J39" s="53"/>
      <c r="K39" s="53"/>
      <c r="L39" s="53"/>
      <c r="M39" s="53"/>
      <c r="N39" s="53"/>
      <c r="O39" s="54"/>
      <c r="P39" s="53"/>
      <c r="Q39" s="54"/>
      <c r="R39" s="53">
        <f t="shared" si="12"/>
        <v>0</v>
      </c>
      <c r="S39" s="54">
        <f t="shared" si="13"/>
        <v>0</v>
      </c>
      <c r="T39" s="47" t="str">
        <f t="shared" si="14"/>
        <v> </v>
      </c>
      <c r="U39" s="47" t="str">
        <f t="shared" si="15"/>
        <v> </v>
      </c>
      <c r="V39" s="53"/>
      <c r="W39" s="54"/>
      <c r="X39" s="47" t="str">
        <f t="shared" si="3"/>
        <v> </v>
      </c>
      <c r="Y39" s="47" t="str">
        <f t="shared" si="2"/>
        <v> </v>
      </c>
      <c r="Z39" s="204"/>
      <c r="IT39" s="49" t="e">
        <f>#REF!</f>
        <v>#REF!</v>
      </c>
      <c r="IU39" s="49" t="e">
        <f>#REF!</f>
        <v>#REF!</v>
      </c>
    </row>
    <row r="40" spans="1:255" ht="12.75">
      <c r="A40" s="13"/>
      <c r="B40" s="50"/>
      <c r="C40" s="51" t="s">
        <v>56</v>
      </c>
      <c r="D40" s="52"/>
      <c r="E40" s="52"/>
      <c r="F40" s="52">
        <f>'[2]NMA'!F40+'[2]EC101'!F40+'[2]EC102'!F40+'[2]EC103'!F40+'[2]EC104'!F40+'[2]EC105'!F40+'[2]EC106'!F40+'[2]EC107'!F40+'[2]EC108'!F40+'[2]EC109'!F40+'[2]DC10'!F40+'[2]EC121'!F40+'[2]EC122'!F40+'[2]EC123'!F40+'[2]EC124'!F40+'[2]EC125'!F40+'[2]EC126'!F40+'[2]EC127'!F40+'[2]EC128'!F40+'[2]DC12'!F40+'[2]EC131'!F40+'[2]EC132'!F40+'[2]EC133'!F40+'[2]EC134'!F40+'[2]EC135'!F40+'[2]EC136'!F40+'[2]EC137'!F40+'[2]EC138'!F40+'[2]DC13'!F40+'[2]EC141'!F40+'[2]EC142'!F40+'[2]EC143'!F40+'[2]EC144'!F40+'[2]DC14'!F40+'[2]EC151'!F40+'[2]EC152'!F40+'[2]EC153'!F40+'[2]EC154'!F40+'[2]EC155'!F40+'[2]EC156'!F40+'[2]EC157'!F40+'[2]DC15'!F40+'[2]EC05b2'!F40+'[2]EC05b3'!F40+'[2]DC44'!F40</f>
        <v>0</v>
      </c>
      <c r="G40" s="52">
        <f>SUM(D40:E40)</f>
        <v>0</v>
      </c>
      <c r="H40" s="53"/>
      <c r="I40" s="53"/>
      <c r="J40" s="53"/>
      <c r="K40" s="53"/>
      <c r="L40" s="53"/>
      <c r="M40" s="53"/>
      <c r="N40" s="53"/>
      <c r="O40" s="54"/>
      <c r="P40" s="53"/>
      <c r="Q40" s="54"/>
      <c r="R40" s="53">
        <f t="shared" si="12"/>
        <v>0</v>
      </c>
      <c r="S40" s="54">
        <f t="shared" si="13"/>
        <v>0</v>
      </c>
      <c r="T40" s="47" t="str">
        <f t="shared" si="14"/>
        <v> </v>
      </c>
      <c r="U40" s="47" t="str">
        <f t="shared" si="15"/>
        <v> </v>
      </c>
      <c r="V40" s="53"/>
      <c r="W40" s="54"/>
      <c r="X40" s="47" t="str">
        <f t="shared" si="3"/>
        <v> </v>
      </c>
      <c r="Y40" s="47" t="str">
        <f t="shared" si="2"/>
        <v> </v>
      </c>
      <c r="Z40" s="204"/>
      <c r="IT40" s="49" t="e">
        <f>#REF!</f>
        <v>#REF!</v>
      </c>
      <c r="IU40" s="49" t="e">
        <f>#REF!</f>
        <v>#REF!</v>
      </c>
    </row>
    <row r="41" spans="1:255" ht="12.75">
      <c r="A41" s="13"/>
      <c r="B41" s="50"/>
      <c r="C41" s="51"/>
      <c r="D41" s="52"/>
      <c r="E41" s="52"/>
      <c r="F41" s="52">
        <f>'[2]NMA'!F41+'[2]EC101'!F41+'[2]EC102'!F41+'[2]EC103'!F41+'[2]EC104'!F41+'[2]EC105'!F41+'[2]EC106'!F41+'[2]EC107'!F41+'[2]EC108'!F41+'[2]EC109'!F41+'[2]DC10'!F41+'[2]EC121'!F41+'[2]EC122'!F41+'[2]EC123'!F41+'[2]EC124'!F41+'[2]EC125'!F41+'[2]EC126'!F41+'[2]EC127'!F41+'[2]EC128'!F41+'[2]DC12'!F41+'[2]EC131'!F41+'[2]EC132'!F41+'[2]EC133'!F41+'[2]EC134'!F41+'[2]EC135'!F41+'[2]EC136'!F41+'[2]EC137'!F41+'[2]EC138'!F41+'[2]DC13'!F41+'[2]EC141'!F41+'[2]EC142'!F41+'[2]EC143'!F41+'[2]EC144'!F41+'[2]DC14'!F41+'[2]EC151'!F41+'[2]EC152'!F41+'[2]EC153'!F41+'[2]EC154'!F41+'[2]EC155'!F41+'[2]EC156'!F41+'[2]EC157'!F41+'[2]DC15'!F41+'[2]EC05b2'!F41+'[2]EC05b3'!F41+'[2]DC44'!F41</f>
        <v>0</v>
      </c>
      <c r="G41" s="52">
        <f>SUM(D41:E41)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2"/>
        <v>0</v>
      </c>
      <c r="S41" s="55">
        <f t="shared" si="13"/>
        <v>0</v>
      </c>
      <c r="T41" s="47" t="str">
        <f t="shared" si="14"/>
        <v> </v>
      </c>
      <c r="U41" s="47" t="str">
        <f t="shared" si="15"/>
        <v> </v>
      </c>
      <c r="V41" s="52"/>
      <c r="W41" s="55"/>
      <c r="X41" s="47" t="str">
        <f t="shared" si="3"/>
        <v> </v>
      </c>
      <c r="Y41" s="47" t="str">
        <f t="shared" si="2"/>
        <v> </v>
      </c>
      <c r="Z41" s="204"/>
      <c r="IT41" s="49" t="e">
        <f>#REF!</f>
        <v>#REF!</v>
      </c>
      <c r="IU41" s="49" t="e">
        <f>#REF!</f>
        <v>#REF!</v>
      </c>
    </row>
    <row r="42" spans="1:255" ht="12.75">
      <c r="A42" s="13"/>
      <c r="B42" s="50"/>
      <c r="C42" s="65" t="s">
        <v>57</v>
      </c>
      <c r="D42" s="66">
        <f aca="true" t="shared" si="17" ref="D42:S42">D38+D31+D25+D20+D16+D11+D23</f>
        <v>96376000</v>
      </c>
      <c r="E42" s="66">
        <f t="shared" si="17"/>
        <v>1932000</v>
      </c>
      <c r="F42" s="66">
        <f t="shared" si="17"/>
        <v>0</v>
      </c>
      <c r="G42" s="66">
        <f t="shared" si="17"/>
        <v>98308000</v>
      </c>
      <c r="H42" s="66">
        <f t="shared" si="17"/>
        <v>58482000</v>
      </c>
      <c r="I42" s="66">
        <f t="shared" si="17"/>
        <v>30737000</v>
      </c>
      <c r="J42" s="66">
        <f t="shared" si="17"/>
        <v>18458000</v>
      </c>
      <c r="K42" s="66">
        <f t="shared" si="17"/>
        <v>2357000</v>
      </c>
      <c r="L42" s="66">
        <f t="shared" si="17"/>
        <v>114000</v>
      </c>
      <c r="M42" s="66">
        <f t="shared" si="17"/>
        <v>114000</v>
      </c>
      <c r="N42" s="66">
        <f t="shared" si="17"/>
        <v>0</v>
      </c>
      <c r="O42" s="66">
        <f t="shared" si="17"/>
        <v>0</v>
      </c>
      <c r="P42" s="66">
        <f t="shared" si="17"/>
        <v>0</v>
      </c>
      <c r="Q42" s="66">
        <f t="shared" si="17"/>
        <v>0</v>
      </c>
      <c r="R42" s="66">
        <f t="shared" si="17"/>
        <v>18572000</v>
      </c>
      <c r="S42" s="66">
        <f t="shared" si="17"/>
        <v>2471000</v>
      </c>
      <c r="T42" s="68">
        <f t="shared" si="14"/>
        <v>0.18891646661512795</v>
      </c>
      <c r="U42" s="69">
        <f t="shared" si="15"/>
        <v>0.025135289091426944</v>
      </c>
      <c r="V42" s="66">
        <f>V38+V31+V25+V20+V16+V11+V23</f>
        <v>750000</v>
      </c>
      <c r="W42" s="67">
        <f>W38+W31+W25+W20+W16+W11+W23</f>
        <v>8749000</v>
      </c>
      <c r="X42" s="150">
        <f t="shared" si="3"/>
        <v>23.762666666666668</v>
      </c>
      <c r="Y42" s="210">
        <f t="shared" si="2"/>
        <v>-0.7175677220253743</v>
      </c>
      <c r="Z42" s="204"/>
      <c r="IT42" s="49" t="e">
        <f>#REF!</f>
        <v>#REF!</v>
      </c>
      <c r="IU42" s="49" t="e">
        <f>#REF!</f>
        <v>#REF!</v>
      </c>
    </row>
    <row r="43" spans="1:255" ht="12.75">
      <c r="A43" s="13"/>
      <c r="B43" s="50"/>
      <c r="C43" s="51"/>
      <c r="D43" s="52"/>
      <c r="E43" s="52"/>
      <c r="F43" s="52">
        <f>'[2]NMA'!F43+'[2]EC101'!F43+'[2]EC102'!F43+'[2]EC103'!F43+'[2]EC104'!F43+'[2]EC105'!F43+'[2]EC106'!F43+'[2]EC107'!F43+'[2]EC108'!F43+'[2]EC109'!F43+'[2]DC10'!F43+'[2]EC121'!F43+'[2]EC122'!F43+'[2]EC123'!F43+'[2]EC124'!F43+'[2]EC125'!F43+'[2]EC126'!F43+'[2]EC127'!F43+'[2]EC128'!F43+'[2]DC12'!F43+'[2]EC131'!F43+'[2]EC132'!F43+'[2]EC133'!F43+'[2]EC134'!F43+'[2]EC135'!F43+'[2]EC136'!F43+'[2]EC137'!F43+'[2]EC138'!F43+'[2]DC13'!F43+'[2]EC141'!F43+'[2]EC142'!F43+'[2]EC143'!F43+'[2]EC144'!F43+'[2]DC14'!F43+'[2]EC151'!F43+'[2]EC152'!F43+'[2]EC153'!F43+'[2]EC154'!F43+'[2]EC155'!F43+'[2]EC156'!F43+'[2]EC157'!F43+'[2]DC15'!F43+'[2]EC05b2'!F43+'[2]EC05b3'!F43+'[2]DC44'!F43</f>
        <v>0</v>
      </c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>+J43+L43+N43+P43</f>
        <v>0</v>
      </c>
      <c r="S43" s="55">
        <f>+K43+M43+O43+Q43</f>
        <v>0</v>
      </c>
      <c r="T43" s="47" t="str">
        <f t="shared" si="14"/>
        <v> </v>
      </c>
      <c r="U43" s="47" t="str">
        <f t="shared" si="15"/>
        <v> </v>
      </c>
      <c r="V43" s="52"/>
      <c r="W43" s="55"/>
      <c r="X43" s="47" t="str">
        <f t="shared" si="3"/>
        <v> </v>
      </c>
      <c r="Y43" s="47" t="str">
        <f t="shared" si="2"/>
        <v> </v>
      </c>
      <c r="Z43" s="204"/>
      <c r="IT43" s="49" t="e">
        <f>#REF!</f>
        <v>#REF!</v>
      </c>
      <c r="IU43" s="49" t="e">
        <f>#REF!</f>
        <v>#REF!</v>
      </c>
    </row>
    <row r="44" spans="1:255" ht="12.75">
      <c r="A44" s="13"/>
      <c r="B44" s="50"/>
      <c r="C44" s="51"/>
      <c r="D44" s="52"/>
      <c r="E44" s="52"/>
      <c r="F44" s="52">
        <f>'[2]NMA'!F44+'[2]EC101'!F44+'[2]EC102'!F44+'[2]EC103'!F44+'[2]EC104'!F44+'[2]EC105'!F44+'[2]EC106'!F44+'[2]EC107'!F44+'[2]EC108'!F44+'[2]EC109'!F44+'[2]DC10'!F44+'[2]EC121'!F44+'[2]EC122'!F44+'[2]EC123'!F44+'[2]EC124'!F44+'[2]EC125'!F44+'[2]EC126'!F44+'[2]EC127'!F44+'[2]EC128'!F44+'[2]DC12'!F44+'[2]EC131'!F44+'[2]EC132'!F44+'[2]EC133'!F44+'[2]EC134'!F44+'[2]EC135'!F44+'[2]EC136'!F44+'[2]EC137'!F44+'[2]EC138'!F44+'[2]DC13'!F44+'[2]EC141'!F44+'[2]EC142'!F44+'[2]EC143'!F44+'[2]EC144'!F44+'[2]DC14'!F44+'[2]EC151'!F44+'[2]EC152'!F44+'[2]EC153'!F44+'[2]EC154'!F44+'[2]EC155'!F44+'[2]EC156'!F44+'[2]EC157'!F44+'[2]DC15'!F44+'[2]EC05b2'!F44+'[2]EC05b3'!F44+'[2]DC44'!F44</f>
        <v>0</v>
      </c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>+J44+L44+N44+P44</f>
        <v>0</v>
      </c>
      <c r="S44" s="55">
        <f>+K44+M44+O44+Q44</f>
        <v>0</v>
      </c>
      <c r="T44" s="47" t="str">
        <f t="shared" si="14"/>
        <v> </v>
      </c>
      <c r="U44" s="47" t="str">
        <f t="shared" si="15"/>
        <v> </v>
      </c>
      <c r="V44" s="52"/>
      <c r="W44" s="55"/>
      <c r="X44" s="47" t="str">
        <f t="shared" si="3"/>
        <v> </v>
      </c>
      <c r="Y44" s="47" t="str">
        <f t="shared" si="2"/>
        <v> </v>
      </c>
      <c r="Z44" s="204"/>
      <c r="IT44" s="49" t="e">
        <f>#REF!</f>
        <v>#REF!</v>
      </c>
      <c r="IU44" s="49" t="e">
        <f>#REF!</f>
        <v>#REF!</v>
      </c>
    </row>
    <row r="45" spans="1:255" ht="12.75">
      <c r="A45" s="13"/>
      <c r="B45" s="50"/>
      <c r="C45" s="44" t="s">
        <v>32</v>
      </c>
      <c r="D45" s="45">
        <f aca="true" t="shared" si="18" ref="D45:W45">SUM(D46)</f>
        <v>428253000</v>
      </c>
      <c r="E45" s="45">
        <f t="shared" si="18"/>
        <v>0</v>
      </c>
      <c r="F45" s="45">
        <f t="shared" si="18"/>
        <v>0</v>
      </c>
      <c r="G45" s="45">
        <f t="shared" si="18"/>
        <v>428253000</v>
      </c>
      <c r="H45" s="45">
        <f t="shared" si="18"/>
        <v>109021000</v>
      </c>
      <c r="I45" s="45">
        <f t="shared" si="18"/>
        <v>109021000</v>
      </c>
      <c r="J45" s="45">
        <f t="shared" si="18"/>
        <v>0</v>
      </c>
      <c r="K45" s="45">
        <f t="shared" si="18"/>
        <v>22353000</v>
      </c>
      <c r="L45" s="45">
        <f t="shared" si="18"/>
        <v>109021000</v>
      </c>
      <c r="M45" s="45">
        <f t="shared" si="18"/>
        <v>109021000</v>
      </c>
      <c r="N45" s="45">
        <f t="shared" si="18"/>
        <v>0</v>
      </c>
      <c r="O45" s="45">
        <f t="shared" si="18"/>
        <v>0</v>
      </c>
      <c r="P45" s="45">
        <f t="shared" si="18"/>
        <v>0</v>
      </c>
      <c r="Q45" s="45">
        <f t="shared" si="18"/>
        <v>0</v>
      </c>
      <c r="R45" s="45">
        <f t="shared" si="18"/>
        <v>109021000</v>
      </c>
      <c r="S45" s="45">
        <f t="shared" si="18"/>
        <v>131374000</v>
      </c>
      <c r="T45" s="151">
        <f t="shared" si="18"/>
        <v>0.25457147994293094</v>
      </c>
      <c r="U45" s="151">
        <f t="shared" si="18"/>
        <v>0.30676726140855987</v>
      </c>
      <c r="V45" s="45">
        <f t="shared" si="18"/>
        <v>268600000</v>
      </c>
      <c r="W45" s="46">
        <f t="shared" si="18"/>
        <v>268600000</v>
      </c>
      <c r="X45" s="47">
        <f t="shared" si="3"/>
        <v>-0.5941139240506329</v>
      </c>
      <c r="Y45" s="47">
        <f t="shared" si="2"/>
        <v>-0.5108935219657483</v>
      </c>
      <c r="Z45" s="204"/>
      <c r="IT45" s="49" t="e">
        <f>#REF!</f>
        <v>#REF!</v>
      </c>
      <c r="IU45" s="49" t="e">
        <f>#REF!</f>
        <v>#REF!</v>
      </c>
    </row>
    <row r="46" spans="1:255" ht="12.75">
      <c r="A46" s="13"/>
      <c r="B46" s="50"/>
      <c r="C46" s="51" t="s">
        <v>58</v>
      </c>
      <c r="D46" s="52">
        <v>428253000</v>
      </c>
      <c r="E46" s="52"/>
      <c r="F46" s="52">
        <f>'[2]NMA'!F46+'[2]EC101'!F46+'[2]EC102'!F46+'[2]EC103'!F46+'[2]EC104'!F46+'[2]EC105'!F46+'[2]EC106'!F46+'[2]EC107'!F46+'[2]EC108'!F46+'[2]EC109'!F46+'[2]DC10'!F46+'[2]EC121'!F46+'[2]EC122'!F46+'[2]EC123'!F46+'[2]EC124'!F46+'[2]EC125'!F46+'[2]EC126'!F46+'[2]EC127'!F46+'[2]EC128'!F46+'[2]DC12'!F46+'[2]EC131'!F46+'[2]EC132'!F46+'[2]EC133'!F46+'[2]EC134'!F46+'[2]EC135'!F46+'[2]EC136'!F46+'[2]EC137'!F46+'[2]EC138'!F46+'[2]DC13'!F46+'[2]EC141'!F46+'[2]EC142'!F46+'[2]EC143'!F46+'[2]EC144'!F46+'[2]DC14'!F46+'[2]EC151'!F46+'[2]EC152'!F46+'[2]EC153'!F46+'[2]EC154'!F46+'[2]EC155'!F46+'[2]EC156'!F46+'[2]EC157'!F46+'[2]DC15'!F46+'[2]EC05b2'!F46+'[2]EC05b3'!F46+'[2]DC44'!F46</f>
        <v>0</v>
      </c>
      <c r="G46" s="52">
        <f>SUM(D46:E46)</f>
        <v>428253000</v>
      </c>
      <c r="H46" s="53">
        <v>109021000</v>
      </c>
      <c r="I46" s="53">
        <v>109021000</v>
      </c>
      <c r="J46" s="53"/>
      <c r="K46" s="53">
        <v>22353000</v>
      </c>
      <c r="L46" s="53">
        <v>109021000</v>
      </c>
      <c r="M46" s="53">
        <v>109021000</v>
      </c>
      <c r="N46" s="53"/>
      <c r="O46" s="54"/>
      <c r="P46" s="53"/>
      <c r="Q46" s="54"/>
      <c r="R46" s="53">
        <f>+J46+L46+N46+P46</f>
        <v>109021000</v>
      </c>
      <c r="S46" s="54">
        <f>+K46+M46+O46+Q46</f>
        <v>131374000</v>
      </c>
      <c r="T46" s="47">
        <f>IF(G46=0," ",(R46/G46))</f>
        <v>0.25457147994293094</v>
      </c>
      <c r="U46" s="47">
        <f>IF(G46=0," ",(S46/G46))</f>
        <v>0.30676726140855987</v>
      </c>
      <c r="V46" s="53">
        <v>268600000</v>
      </c>
      <c r="W46" s="54">
        <v>268600000</v>
      </c>
      <c r="X46" s="47">
        <f t="shared" si="3"/>
        <v>-0.5941139240506329</v>
      </c>
      <c r="Y46" s="47">
        <f t="shared" si="2"/>
        <v>-0.5108935219657483</v>
      </c>
      <c r="Z46" s="204"/>
      <c r="IT46" s="49" t="e">
        <f>#REF!</f>
        <v>#REF!</v>
      </c>
      <c r="IU46" s="49" t="e">
        <f>#REF!</f>
        <v>#REF!</v>
      </c>
    </row>
    <row r="47" spans="1:255" ht="12.75">
      <c r="A47" s="13"/>
      <c r="B47" s="50"/>
      <c r="C47" s="51"/>
      <c r="D47" s="52"/>
      <c r="E47" s="52"/>
      <c r="F47" s="52">
        <f>'[2]NMA'!F47+'[2]EC101'!F47+'[2]EC102'!F47+'[2]EC103'!F47+'[2]EC104'!F47+'[2]EC105'!F47+'[2]EC106'!F47+'[2]EC107'!F47+'[2]EC108'!F47+'[2]EC109'!F47+'[2]DC10'!F47+'[2]EC121'!F47+'[2]EC122'!F47+'[2]EC123'!F47+'[2]EC124'!F47+'[2]EC125'!F47+'[2]EC126'!F47+'[2]EC127'!F47+'[2]EC128'!F47+'[2]DC12'!F47+'[2]EC131'!F47+'[2]EC132'!F47+'[2]EC133'!F47+'[2]EC134'!F47+'[2]EC135'!F47+'[2]EC136'!F47+'[2]EC137'!F47+'[2]EC138'!F47+'[2]DC13'!F47+'[2]EC141'!F47+'[2]EC142'!F47+'[2]EC143'!F47+'[2]EC144'!F47+'[2]DC14'!F47+'[2]EC151'!F47+'[2]EC152'!F47+'[2]EC153'!F47+'[2]EC154'!F47+'[2]EC155'!F47+'[2]EC156'!F47+'[2]EC157'!F47+'[2]DC15'!F47+'[2]EC05b2'!F47+'[2]EC05b3'!F47+'[2]DC44'!F47</f>
        <v>0</v>
      </c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>+J47+L47+N47+P47</f>
        <v>0</v>
      </c>
      <c r="S47" s="55">
        <f>+K47+M47+O47+Q47</f>
        <v>0</v>
      </c>
      <c r="T47" s="47" t="str">
        <f>IF(G47=0," ",(R47/G47))</f>
        <v> </v>
      </c>
      <c r="U47" s="47" t="str">
        <f>IF(G47=0," ",(S47/G47))</f>
        <v> </v>
      </c>
      <c r="V47" s="52"/>
      <c r="W47" s="55"/>
      <c r="X47" s="47" t="str">
        <f t="shared" si="3"/>
        <v> </v>
      </c>
      <c r="Y47" s="47" t="str">
        <f t="shared" si="2"/>
        <v> </v>
      </c>
      <c r="Z47" s="204"/>
      <c r="IT47" s="49" t="e">
        <f>#REF!</f>
        <v>#REF!</v>
      </c>
      <c r="IU47" s="49" t="e">
        <f>#REF!</f>
        <v>#REF!</v>
      </c>
    </row>
    <row r="48" spans="1:255" ht="12.75">
      <c r="A48" s="13"/>
      <c r="B48" s="50"/>
      <c r="C48" s="65" t="s">
        <v>59</v>
      </c>
      <c r="D48" s="66">
        <f aca="true" t="shared" si="19" ref="D48:W48">D45</f>
        <v>428253000</v>
      </c>
      <c r="E48" s="66">
        <f t="shared" si="19"/>
        <v>0</v>
      </c>
      <c r="F48" s="66">
        <f t="shared" si="19"/>
        <v>0</v>
      </c>
      <c r="G48" s="66">
        <f t="shared" si="19"/>
        <v>428253000</v>
      </c>
      <c r="H48" s="66">
        <f t="shared" si="19"/>
        <v>109021000</v>
      </c>
      <c r="I48" s="66">
        <f t="shared" si="19"/>
        <v>109021000</v>
      </c>
      <c r="J48" s="66">
        <f t="shared" si="19"/>
        <v>0</v>
      </c>
      <c r="K48" s="66">
        <f t="shared" si="19"/>
        <v>22353000</v>
      </c>
      <c r="L48" s="66">
        <f t="shared" si="19"/>
        <v>109021000</v>
      </c>
      <c r="M48" s="66">
        <f t="shared" si="19"/>
        <v>109021000</v>
      </c>
      <c r="N48" s="66">
        <f t="shared" si="19"/>
        <v>0</v>
      </c>
      <c r="O48" s="66">
        <f t="shared" si="19"/>
        <v>0</v>
      </c>
      <c r="P48" s="66">
        <f t="shared" si="19"/>
        <v>0</v>
      </c>
      <c r="Q48" s="66">
        <f t="shared" si="19"/>
        <v>0</v>
      </c>
      <c r="R48" s="66">
        <f t="shared" si="19"/>
        <v>109021000</v>
      </c>
      <c r="S48" s="66">
        <f t="shared" si="19"/>
        <v>131374000</v>
      </c>
      <c r="T48" s="150">
        <f t="shared" si="19"/>
        <v>0.25457147994293094</v>
      </c>
      <c r="U48" s="150">
        <f t="shared" si="19"/>
        <v>0.30676726140855987</v>
      </c>
      <c r="V48" s="66">
        <f t="shared" si="19"/>
        <v>268600000</v>
      </c>
      <c r="W48" s="67">
        <f t="shared" si="19"/>
        <v>268600000</v>
      </c>
      <c r="X48" s="68">
        <f t="shared" si="3"/>
        <v>-0.5941139240506329</v>
      </c>
      <c r="Y48" s="69">
        <f t="shared" si="2"/>
        <v>-0.5108935219657483</v>
      </c>
      <c r="Z48" s="48"/>
      <c r="IT48" s="49"/>
      <c r="IU48" s="49"/>
    </row>
    <row r="49" spans="1:255" ht="12.75" customHeight="1" hidden="1">
      <c r="A49" s="13"/>
      <c r="B49" s="50"/>
      <c r="C49" s="51" t="s">
        <v>60</v>
      </c>
      <c r="D49" s="46"/>
      <c r="E49" s="70"/>
      <c r="F49" s="70">
        <f>'[2]NMA'!F49+'[2]EC101'!F49+'[2]EC102'!F49+'[2]EC103'!F49+'[2]EC104'!F49+'[2]EC105'!F49+'[2]EC106'!F49+'[2]EC107'!F49+'[2]EC108'!F49+'[2]EC109'!F49+'[2]DC10'!F49+'[2]EC121'!F49+'[2]EC122'!F49+'[2]EC123'!F49+'[2]EC124'!F49+'[2]EC125'!F49+'[2]EC126'!F49+'[2]EC127'!F49+'[2]EC128'!F49+'[2]DC12'!F49+'[2]EC131'!F49+'[2]EC132'!F49+'[2]EC133'!F49+'[2]EC134'!F49+'[2]EC135'!F49+'[2]EC136'!F49+'[2]EC137'!F49+'[2]EC138'!F49+'[2]DC13'!F49+'[2]EC141'!F49+'[2]EC142'!F49+'[2]EC143'!F49+'[2]EC144'!F49+'[2]DC14'!F49+'[2]EC151'!F49+'[2]EC152'!F49+'[2]EC153'!F49+'[2]EC154'!F49+'[2]EC155'!F49+'[2]EC156'!F49+'[2]EC157'!F49+'[2]DC15'!F49+'[2]EC05b2'!F49+'[2]EC05b3'!F49+'[2]DC44'!F49</f>
        <v>0</v>
      </c>
      <c r="G49" s="70"/>
      <c r="H49" s="70"/>
      <c r="I49" s="70"/>
      <c r="J49" s="70"/>
      <c r="K49" s="72"/>
      <c r="L49" s="70"/>
      <c r="M49" s="70"/>
      <c r="N49" s="70"/>
      <c r="O49" s="70"/>
      <c r="P49" s="70"/>
      <c r="Q49" s="70"/>
      <c r="R49" s="70">
        <f>+J49+L49+N49+P49</f>
        <v>0</v>
      </c>
      <c r="S49" s="70">
        <f>+K49+M49+O49+Q49</f>
        <v>0</v>
      </c>
      <c r="T49" s="47" t="str">
        <f>IF(G49=0," ",(R49/G49))</f>
        <v> </v>
      </c>
      <c r="U49" s="47" t="str">
        <f>IF(G49=0," ",(S49/G49))</f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T49" s="49" t="e">
        <f>#REF!</f>
        <v>#REF!</v>
      </c>
      <c r="IU49" s="49" t="e">
        <f>#REF!</f>
        <v>#REF!</v>
      </c>
    </row>
    <row r="50" spans="1:255" ht="12.75">
      <c r="A50" s="13"/>
      <c r="B50" s="50"/>
      <c r="C50" s="51" t="s">
        <v>61</v>
      </c>
      <c r="D50" s="45"/>
      <c r="E50" s="45"/>
      <c r="F50" s="45">
        <f>'[2]NMA'!F50+'[2]EC101'!F50+'[2]EC102'!F50+'[2]EC103'!F50+'[2]EC104'!F50+'[2]EC105'!F50+'[2]EC106'!F50+'[2]EC107'!F50+'[2]EC108'!F50+'[2]EC109'!F50+'[2]DC10'!F50+'[2]EC121'!F50+'[2]EC122'!F50+'[2]EC123'!F50+'[2]EC124'!F50+'[2]EC125'!F50+'[2]EC126'!F50+'[2]EC127'!F50+'[2]EC128'!F50+'[2]DC12'!F50+'[2]EC131'!F50+'[2]EC132'!F50+'[2]EC133'!F50+'[2]EC134'!F50+'[2]EC135'!F50+'[2]EC136'!F50+'[2]EC137'!F50+'[2]EC138'!F50+'[2]DC13'!F50+'[2]EC141'!F50+'[2]EC142'!F50+'[2]EC143'!F50+'[2]EC144'!F50+'[2]DC14'!F50+'[2]EC151'!F50+'[2]EC152'!F50+'[2]EC153'!F50+'[2]EC154'!F50+'[2]EC155'!F50+'[2]EC156'!F50+'[2]EC157'!F50+'[2]DC15'!F50+'[2]EC05b2'!F50+'[2]EC05b3'!F50+'[2]DC44'!F50</f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2"/>
      <c r="U50" s="47"/>
      <c r="V50" s="45"/>
      <c r="W50" s="46"/>
      <c r="X50" s="47" t="str">
        <f aca="true" t="shared" si="20" ref="X50:Y52">IF(V50=0," ",(R50-V50)/V50)</f>
        <v> </v>
      </c>
      <c r="Y50" s="47" t="str">
        <f t="shared" si="20"/>
        <v> </v>
      </c>
      <c r="Z50" s="204"/>
      <c r="IT50" s="49"/>
      <c r="IU50" s="49"/>
    </row>
    <row r="51" spans="1:255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+J51+L51+N51+P51</f>
        <v>0</v>
      </c>
      <c r="S51" s="45">
        <f>+K51+M51+O51+Q51</f>
        <v>0</v>
      </c>
      <c r="T51" s="152" t="str">
        <f>IF(G51=0," ",(R51/G51))</f>
        <v> </v>
      </c>
      <c r="U51" s="47" t="str">
        <f>IF(G51=0," ",(S51/G51))</f>
        <v> </v>
      </c>
      <c r="V51" s="45"/>
      <c r="W51" s="46"/>
      <c r="X51" s="47" t="str">
        <f t="shared" si="20"/>
        <v> </v>
      </c>
      <c r="Y51" s="47" t="str">
        <f t="shared" si="20"/>
        <v> </v>
      </c>
      <c r="Z51" s="204"/>
      <c r="IT51" s="49" t="e">
        <f>#REF!</f>
        <v>#REF!</v>
      </c>
      <c r="IU51" s="49" t="e">
        <f>#REF!</f>
        <v>#REF!</v>
      </c>
    </row>
    <row r="52" spans="1:255" ht="12.75" customHeight="1">
      <c r="A52" s="13"/>
      <c r="B52" s="50"/>
      <c r="C52" s="51" t="s">
        <v>48</v>
      </c>
      <c r="D52" s="73"/>
      <c r="E52" s="73"/>
      <c r="F52" s="73">
        <f>'[2]NMA'!F52+'[2]EC101'!F52+'[2]EC102'!F52+'[2]EC103'!F52+'[2]EC104'!F52+'[2]EC105'!F52+'[2]EC106'!F52+'[2]EC107'!F52+'[2]EC108'!F52+'[2]EC109'!F52+'[2]DC10'!F52+'[2]EC121'!F52+'[2]EC122'!F52+'[2]EC123'!F52+'[2]EC124'!F52+'[2]EC125'!F52+'[2]EC126'!F52+'[2]EC127'!F52+'[2]EC128'!F52+'[2]DC12'!F52+'[2]EC131'!F52+'[2]EC132'!F52+'[2]EC133'!F52+'[2]EC134'!F52+'[2]EC135'!F52+'[2]EC136'!F52+'[2]EC137'!F52+'[2]EC138'!F52+'[2]DC13'!F52+'[2]EC141'!F52+'[2]EC142'!F52+'[2]EC143'!F52+'[2]EC144'!F52+'[2]DC14'!F52+'[2]EC151'!F52+'[2]EC152'!F52+'[2]EC153'!F52+'[2]EC154'!F52+'[2]EC155'!F52+'[2]EC156'!F52+'[2]EC157'!F52+'[2]DC15'!F52+'[2]EC05b2'!F52+'[2]EC05b3'!F52+'[2]DC44'!F52</f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53"/>
      <c r="U52" s="47"/>
      <c r="V52" s="73"/>
      <c r="W52" s="154"/>
      <c r="X52" s="47" t="str">
        <f t="shared" si="20"/>
        <v> </v>
      </c>
      <c r="Y52" s="47" t="str">
        <f t="shared" si="20"/>
        <v> </v>
      </c>
      <c r="Z52" s="204"/>
      <c r="IT52" s="49" t="e">
        <f>#REF!</f>
        <v>#REF!</v>
      </c>
      <c r="IU52" s="49" t="e">
        <f>#REF!</f>
        <v>#REF!</v>
      </c>
    </row>
    <row r="53" spans="1:255" ht="13.5" thickBot="1">
      <c r="A53" s="13"/>
      <c r="B53" s="74"/>
      <c r="C53" s="75" t="s">
        <v>62</v>
      </c>
      <c r="D53" s="76">
        <f aca="true" t="shared" si="21" ref="D53:W53">+D48+D42</f>
        <v>524629000</v>
      </c>
      <c r="E53" s="76">
        <f t="shared" si="21"/>
        <v>1932000</v>
      </c>
      <c r="F53" s="76">
        <f t="shared" si="21"/>
        <v>0</v>
      </c>
      <c r="G53" s="76">
        <f t="shared" si="21"/>
        <v>526561000</v>
      </c>
      <c r="H53" s="76">
        <f t="shared" si="21"/>
        <v>167503000</v>
      </c>
      <c r="I53" s="76">
        <f t="shared" si="21"/>
        <v>139758000</v>
      </c>
      <c r="J53" s="76">
        <f t="shared" si="21"/>
        <v>18458000</v>
      </c>
      <c r="K53" s="76">
        <f t="shared" si="21"/>
        <v>24710000</v>
      </c>
      <c r="L53" s="76">
        <f t="shared" si="21"/>
        <v>109135000</v>
      </c>
      <c r="M53" s="76">
        <f t="shared" si="21"/>
        <v>109135000</v>
      </c>
      <c r="N53" s="76">
        <f t="shared" si="21"/>
        <v>0</v>
      </c>
      <c r="O53" s="76">
        <f t="shared" si="21"/>
        <v>0</v>
      </c>
      <c r="P53" s="76">
        <f t="shared" si="21"/>
        <v>0</v>
      </c>
      <c r="Q53" s="76">
        <f t="shared" si="21"/>
        <v>0</v>
      </c>
      <c r="R53" s="76">
        <f t="shared" si="21"/>
        <v>127593000</v>
      </c>
      <c r="S53" s="76">
        <f t="shared" si="21"/>
        <v>133845000</v>
      </c>
      <c r="T53" s="155">
        <f t="shared" si="21"/>
        <v>0.4434879465580589</v>
      </c>
      <c r="U53" s="155">
        <f t="shared" si="21"/>
        <v>0.3319025504999868</v>
      </c>
      <c r="V53" s="76">
        <f t="shared" si="21"/>
        <v>269350000</v>
      </c>
      <c r="W53" s="156">
        <f t="shared" si="21"/>
        <v>277349000</v>
      </c>
      <c r="X53" s="77">
        <f>IF(V53=0," ",(R53-V53)/V53)</f>
        <v>-0.5262929274178578</v>
      </c>
      <c r="Y53" s="78">
        <f>IF(W53=0,"-",(S53-W53)/W53)</f>
        <v>-0.5174130788284796</v>
      </c>
      <c r="Z53" s="204"/>
      <c r="IT53" s="49" t="e">
        <f>#REF!</f>
        <v>#REF!</v>
      </c>
      <c r="IU53" s="49" t="e">
        <f>#REF!</f>
        <v>#REF!</v>
      </c>
    </row>
    <row r="54" spans="1:255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2"/>
      <c r="Z54" s="204"/>
      <c r="IT54" s="49" t="e">
        <f>#REF!</f>
        <v>#REF!</v>
      </c>
      <c r="IU54" s="49" t="e">
        <f>#REF!</f>
        <v>#REF!</v>
      </c>
    </row>
    <row r="55" spans="1:255" ht="21.75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86" t="s">
        <v>11</v>
      </c>
      <c r="W55" s="86"/>
      <c r="X55" s="222" t="s">
        <v>12</v>
      </c>
      <c r="Y55" s="223"/>
      <c r="Z55" s="204"/>
      <c r="IT55" s="49" t="e">
        <f>#REF!</f>
        <v>#REF!</v>
      </c>
      <c r="IU55" s="49" t="e">
        <f>#REF!</f>
        <v>#REF!</v>
      </c>
    </row>
    <row r="56" spans="1:255" ht="65.25" customHeight="1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89" t="s">
        <v>72</v>
      </c>
      <c r="N56" s="89" t="s">
        <v>70</v>
      </c>
      <c r="O56" s="25" t="s">
        <v>125</v>
      </c>
      <c r="P56" s="89" t="s">
        <v>70</v>
      </c>
      <c r="Q56" s="25" t="s">
        <v>126</v>
      </c>
      <c r="R56" s="25" t="s">
        <v>75</v>
      </c>
      <c r="S56" s="26" t="s">
        <v>21</v>
      </c>
      <c r="T56" s="27" t="s">
        <v>76</v>
      </c>
      <c r="U56" s="28" t="s">
        <v>23</v>
      </c>
      <c r="V56" s="89" t="s">
        <v>75</v>
      </c>
      <c r="W56" s="157" t="s">
        <v>149</v>
      </c>
      <c r="X56" s="28" t="s">
        <v>77</v>
      </c>
      <c r="Y56" s="28" t="s">
        <v>25</v>
      </c>
      <c r="Z56" s="204"/>
      <c r="IT56" s="49" t="e">
        <f>#REF!</f>
        <v>#REF!</v>
      </c>
      <c r="IU56" s="49" t="e">
        <f>#REF!</f>
        <v>#REF!</v>
      </c>
    </row>
    <row r="57" spans="1:255" ht="13.5" customHeight="1">
      <c r="A57" s="13"/>
      <c r="B57" s="50"/>
      <c r="C57" s="13"/>
      <c r="D57" s="93"/>
      <c r="E57" s="94"/>
      <c r="F57" s="93"/>
      <c r="G57" s="93"/>
      <c r="H57" s="96"/>
      <c r="I57" s="97"/>
      <c r="J57" s="93"/>
      <c r="K57" s="93"/>
      <c r="L57" s="97"/>
      <c r="M57" s="97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9"/>
      <c r="X57" s="99"/>
      <c r="Y57" s="99"/>
      <c r="Z57" s="204"/>
      <c r="IT57" s="49" t="e">
        <f>#REF!</f>
        <v>#REF!</v>
      </c>
      <c r="IU57" s="49" t="e">
        <f>#REF!</f>
        <v>#REF!</v>
      </c>
    </row>
    <row r="58" spans="1:255" ht="13.5" customHeight="1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1"/>
      <c r="X58" s="101"/>
      <c r="Y58" s="101"/>
      <c r="Z58" s="204"/>
      <c r="IT58" s="49" t="e">
        <f>#REF!</f>
        <v>#REF!</v>
      </c>
      <c r="IU58" s="49" t="e">
        <f>#REF!</f>
        <v>#REF!</v>
      </c>
    </row>
    <row r="59" spans="1:255" ht="13.5" customHeight="1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4"/>
      <c r="Y59" s="94"/>
      <c r="Z59" s="204"/>
      <c r="IT59" s="49" t="e">
        <f>#REF!</f>
        <v>#REF!</v>
      </c>
      <c r="IU59" s="49" t="e">
        <f>#REF!</f>
        <v>#REF!</v>
      </c>
    </row>
    <row r="60" spans="1:255" ht="13.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4"/>
      <c r="Y60" s="104"/>
      <c r="Z60" s="204"/>
      <c r="IT60" s="49" t="e">
        <f>#REF!</f>
        <v>#REF!</v>
      </c>
      <c r="IU60" s="49" t="e">
        <f>#REF!</f>
        <v>#REF!</v>
      </c>
    </row>
    <row r="61" spans="1:255" ht="13.5" customHeight="1" hidden="1">
      <c r="A61" s="13"/>
      <c r="B61" s="50"/>
      <c r="C61" s="105" t="s">
        <v>79</v>
      </c>
      <c r="D61" s="106">
        <f aca="true" t="shared" si="22" ref="D61:O61">SUM(D62:D65)</f>
        <v>0</v>
      </c>
      <c r="E61" s="106">
        <f t="shared" si="22"/>
        <v>0</v>
      </c>
      <c r="F61" s="106">
        <f t="shared" si="22"/>
        <v>0</v>
      </c>
      <c r="G61" s="106">
        <f t="shared" si="22"/>
        <v>0</v>
      </c>
      <c r="H61" s="106">
        <f t="shared" si="22"/>
        <v>0</v>
      </c>
      <c r="I61" s="106">
        <f t="shared" si="22"/>
        <v>0</v>
      </c>
      <c r="J61" s="106">
        <f t="shared" si="22"/>
        <v>0</v>
      </c>
      <c r="K61" s="106">
        <f t="shared" si="22"/>
        <v>0</v>
      </c>
      <c r="L61" s="106">
        <f t="shared" si="22"/>
        <v>0</v>
      </c>
      <c r="M61" s="106">
        <f t="shared" si="22"/>
        <v>0</v>
      </c>
      <c r="N61" s="106">
        <f t="shared" si="22"/>
        <v>0</v>
      </c>
      <c r="O61" s="107">
        <f t="shared" si="22"/>
        <v>0</v>
      </c>
      <c r="P61" s="106"/>
      <c r="Q61" s="107"/>
      <c r="R61" s="106"/>
      <c r="S61" s="107"/>
      <c r="T61" s="106"/>
      <c r="U61" s="107"/>
      <c r="V61" s="106"/>
      <c r="W61" s="107"/>
      <c r="X61" s="107"/>
      <c r="Y61" s="107"/>
      <c r="Z61" s="204"/>
      <c r="IT61" s="49" t="e">
        <f>#REF!</f>
        <v>#REF!</v>
      </c>
      <c r="IU61" s="49" t="e">
        <f>#REF!</f>
        <v>#REF!</v>
      </c>
    </row>
    <row r="62" spans="1:255" ht="13.5" customHeight="1" hidden="1">
      <c r="A62" s="13"/>
      <c r="B62" s="50"/>
      <c r="C62" s="51" t="s">
        <v>80</v>
      </c>
      <c r="D62" s="45"/>
      <c r="E62" s="45"/>
      <c r="F62" s="45"/>
      <c r="G62" s="45">
        <f>SUM(D62:E62)</f>
        <v>0</v>
      </c>
      <c r="H62" s="45"/>
      <c r="I62" s="45"/>
      <c r="J62" s="45"/>
      <c r="K62" s="53"/>
      <c r="L62" s="45"/>
      <c r="M62" s="45"/>
      <c r="N62" s="45"/>
      <c r="O62" s="46"/>
      <c r="P62" s="45"/>
      <c r="Q62" s="46"/>
      <c r="R62" s="45"/>
      <c r="S62" s="46"/>
      <c r="T62" s="45"/>
      <c r="U62" s="46"/>
      <c r="V62" s="45"/>
      <c r="W62" s="46"/>
      <c r="X62" s="46"/>
      <c r="Y62" s="46"/>
      <c r="Z62" s="204"/>
      <c r="IT62" s="49" t="e">
        <f>#REF!</f>
        <v>#REF!</v>
      </c>
      <c r="IU62" s="49" t="e">
        <f>#REF!</f>
        <v>#REF!</v>
      </c>
    </row>
    <row r="63" spans="1:255" ht="13.5" customHeight="1" hidden="1">
      <c r="A63" s="13"/>
      <c r="B63" s="50"/>
      <c r="C63" s="51" t="s">
        <v>81</v>
      </c>
      <c r="D63" s="45"/>
      <c r="E63" s="45"/>
      <c r="F63" s="45"/>
      <c r="G63" s="45">
        <f>SUM(D63:E63)</f>
        <v>0</v>
      </c>
      <c r="H63" s="45"/>
      <c r="I63" s="45"/>
      <c r="J63" s="45"/>
      <c r="K63" s="53"/>
      <c r="L63" s="45"/>
      <c r="M63" s="45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6"/>
      <c r="Y63" s="46"/>
      <c r="Z63" s="204"/>
      <c r="IT63" s="49" t="e">
        <f>#REF!</f>
        <v>#REF!</v>
      </c>
      <c r="IU63" s="49" t="e">
        <f>#REF!</f>
        <v>#REF!</v>
      </c>
    </row>
    <row r="64" spans="1:255" ht="13.5" customHeight="1" hidden="1">
      <c r="A64" s="13"/>
      <c r="B64" s="50"/>
      <c r="C64" s="51" t="s">
        <v>82</v>
      </c>
      <c r="D64" s="45"/>
      <c r="E64" s="45"/>
      <c r="F64" s="45"/>
      <c r="G64" s="45">
        <f>SUM(D64:E64)</f>
        <v>0</v>
      </c>
      <c r="H64" s="45"/>
      <c r="I64" s="45"/>
      <c r="J64" s="45"/>
      <c r="K64" s="53"/>
      <c r="L64" s="45"/>
      <c r="M64" s="45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6"/>
      <c r="Y64" s="46"/>
      <c r="Z64" s="204"/>
      <c r="IT64" s="49" t="e">
        <f>#REF!</f>
        <v>#REF!</v>
      </c>
      <c r="IU64" s="49" t="e">
        <f>#REF!</f>
        <v>#REF!</v>
      </c>
    </row>
    <row r="65" spans="1:255" s="63" customFormat="1" ht="13.5" customHeight="1" hidden="1">
      <c r="A65" s="42"/>
      <c r="B65" s="50"/>
      <c r="C65" s="51" t="s">
        <v>83</v>
      </c>
      <c r="D65" s="45"/>
      <c r="E65" s="45"/>
      <c r="F65" s="45"/>
      <c r="G65" s="45">
        <f>SUM(D65:E65)</f>
        <v>0</v>
      </c>
      <c r="H65" s="45"/>
      <c r="I65" s="45"/>
      <c r="J65" s="45"/>
      <c r="K65" s="53"/>
      <c r="L65" s="45"/>
      <c r="M65" s="45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6"/>
      <c r="Y65" s="46"/>
      <c r="Z65" s="204"/>
      <c r="AA65" s="112"/>
      <c r="AB65" s="112"/>
      <c r="AC65" s="112"/>
      <c r="AD65" s="112"/>
      <c r="AE65" s="112"/>
      <c r="AF65" s="112"/>
      <c r="IT65" s="49" t="e">
        <f>#REF!</f>
        <v>#REF!</v>
      </c>
      <c r="IU65" s="49" t="e">
        <f>#REF!</f>
        <v>#REF!</v>
      </c>
    </row>
    <row r="66" spans="1:255" ht="13.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6"/>
      <c r="Y66" s="46"/>
      <c r="Z66" s="204"/>
      <c r="AA66" s="158"/>
      <c r="AB66" s="158"/>
      <c r="AC66" s="158"/>
      <c r="AD66" s="158"/>
      <c r="AE66" s="158"/>
      <c r="AF66" s="158"/>
      <c r="IT66" s="49" t="e">
        <f>#REF!</f>
        <v>#REF!</v>
      </c>
      <c r="IU66" s="49" t="e">
        <f>#REF!</f>
        <v>#REF!</v>
      </c>
    </row>
    <row r="67" spans="1:255" ht="13.5" customHeight="1">
      <c r="A67" s="13"/>
      <c r="B67" s="50"/>
      <c r="C67" s="108" t="s">
        <v>84</v>
      </c>
      <c r="D67" s="109">
        <f aca="true" t="shared" si="23" ref="D67:S67">+D68+D73+D78+D83+D88+D93+D98+D103+D108</f>
        <v>212527000</v>
      </c>
      <c r="E67" s="109">
        <f t="shared" si="23"/>
        <v>0</v>
      </c>
      <c r="F67" s="109">
        <f t="shared" si="23"/>
        <v>0</v>
      </c>
      <c r="G67" s="109">
        <f t="shared" si="23"/>
        <v>212527000</v>
      </c>
      <c r="H67" s="109">
        <f t="shared" si="23"/>
        <v>141290000</v>
      </c>
      <c r="I67" s="109">
        <f t="shared" si="23"/>
        <v>141290000</v>
      </c>
      <c r="J67" s="109">
        <f t="shared" si="23"/>
        <v>0</v>
      </c>
      <c r="K67" s="109">
        <f t="shared" si="23"/>
        <v>0</v>
      </c>
      <c r="L67" s="109">
        <f t="shared" si="23"/>
        <v>141290000</v>
      </c>
      <c r="M67" s="109">
        <f t="shared" si="23"/>
        <v>0</v>
      </c>
      <c r="N67" s="109">
        <f t="shared" si="23"/>
        <v>0</v>
      </c>
      <c r="O67" s="109">
        <f t="shared" si="23"/>
        <v>0</v>
      </c>
      <c r="P67" s="109">
        <f t="shared" si="23"/>
        <v>0</v>
      </c>
      <c r="Q67" s="109">
        <f t="shared" si="23"/>
        <v>0</v>
      </c>
      <c r="R67" s="109">
        <f t="shared" si="23"/>
        <v>141290000</v>
      </c>
      <c r="S67" s="109">
        <f t="shared" si="23"/>
        <v>0</v>
      </c>
      <c r="T67" s="159">
        <f aca="true" t="shared" si="24" ref="T67:T98">IF(G67=0," ",(R67/G67))</f>
        <v>0.6648096477153491</v>
      </c>
      <c r="U67" s="159"/>
      <c r="V67" s="160"/>
      <c r="W67" s="161">
        <f>+W68+W73+W78+W83+W88+W93+W98+W103+W108</f>
        <v>108566000</v>
      </c>
      <c r="X67" s="217" t="str">
        <f>IF(V67=0," ",(R67-V67)/V67)</f>
        <v> </v>
      </c>
      <c r="Y67" s="217">
        <f>IF(W67=0," ",(S67-W67)/W67)</f>
        <v>-1</v>
      </c>
      <c r="Z67" s="204"/>
      <c r="AA67" s="158"/>
      <c r="AB67" s="158"/>
      <c r="AC67" s="158"/>
      <c r="AD67" s="158"/>
      <c r="AE67" s="158"/>
      <c r="AF67" s="158"/>
      <c r="IT67" s="49" t="e">
        <f>#REF!</f>
        <v>#REF!</v>
      </c>
      <c r="IU67" s="49" t="e">
        <f>#REF!</f>
        <v>#REF!</v>
      </c>
    </row>
    <row r="68" spans="1:255" ht="13.5" customHeight="1">
      <c r="A68" s="13"/>
      <c r="B68" s="60">
        <v>1</v>
      </c>
      <c r="C68" s="202" t="s">
        <v>85</v>
      </c>
      <c r="D68" s="194">
        <f>SUM(D69:D72)</f>
        <v>0</v>
      </c>
      <c r="E68" s="194">
        <f>SUM(E69:E72)</f>
        <v>0</v>
      </c>
      <c r="F68" s="194">
        <f>'[2]NMA'!F68+'[2]EC101'!F68+'[2]EC102'!F68+'[2]EC103'!F68+'[2]EC104'!F68+'[2]EC105'!F68+'[2]EC106'!F68+'[2]EC107'!F68+'[2]EC108'!F68+'[2]EC109'!F68+'[2]DC10'!F68+'[2]EC121'!F68+'[2]EC122'!F68+'[2]EC123'!F68+'[2]EC124'!F68+'[2]EC125'!F68+'[2]EC126'!F68+'[2]EC127'!F68+'[2]EC128'!F68+'[2]DC12'!F68+'[2]EC131'!F68+'[2]EC132'!F68+'[2]EC133'!F68+'[2]EC134'!F68+'[2]EC135'!F68+'[2]EC136'!F68+'[2]EC137'!F68+'[2]EC138'!F68+'[2]DC13'!F68+'[2]EC141'!F68+'[2]EC142'!F68+'[2]EC143'!F68+'[2]EC144'!F68+'[2]DC14'!F68+'[2]EC151'!F68+'[2]EC152'!F68+'[2]EC153'!F68+'[2]EC154'!F68+'[2]EC155'!F68+'[2]EC156'!F68+'[2]EC157'!F68+'[2]DC15'!F68+'[2]EC05b2'!F68+'[2]EC05b3'!F68+'[2]DC44'!F68</f>
        <v>0</v>
      </c>
      <c r="G68" s="194">
        <f aca="true" t="shared" si="25" ref="G68:S68">SUM(G69:G72)</f>
        <v>0</v>
      </c>
      <c r="H68" s="194">
        <f t="shared" si="25"/>
        <v>0</v>
      </c>
      <c r="I68" s="194">
        <f t="shared" si="25"/>
        <v>0</v>
      </c>
      <c r="J68" s="194">
        <f t="shared" si="25"/>
        <v>0</v>
      </c>
      <c r="K68" s="194">
        <f t="shared" si="25"/>
        <v>0</v>
      </c>
      <c r="L68" s="194">
        <f t="shared" si="25"/>
        <v>0</v>
      </c>
      <c r="M68" s="194">
        <f t="shared" si="25"/>
        <v>0</v>
      </c>
      <c r="N68" s="194">
        <f t="shared" si="25"/>
        <v>0</v>
      </c>
      <c r="O68" s="194">
        <f t="shared" si="25"/>
        <v>0</v>
      </c>
      <c r="P68" s="194">
        <f t="shared" si="25"/>
        <v>0</v>
      </c>
      <c r="Q68" s="194">
        <f t="shared" si="25"/>
        <v>0</v>
      </c>
      <c r="R68" s="194">
        <f t="shared" si="25"/>
        <v>0</v>
      </c>
      <c r="S68" s="194">
        <f t="shared" si="25"/>
        <v>0</v>
      </c>
      <c r="T68" s="198" t="str">
        <f t="shared" si="24"/>
        <v> </v>
      </c>
      <c r="U68" s="198" t="str">
        <f>IF(G68=0," ",(S68/G68))</f>
        <v> </v>
      </c>
      <c r="V68" s="52"/>
      <c r="W68" s="203"/>
      <c r="X68" s="169" t="str">
        <f>IF(V68=0," ",(R68-V68)/V68)</f>
        <v> </v>
      </c>
      <c r="Y68" s="169" t="str">
        <f>IF(W68=0," ",(S68-W68)/W68)</f>
        <v> </v>
      </c>
      <c r="Z68" s="205"/>
      <c r="AA68" s="158"/>
      <c r="AB68" s="158"/>
      <c r="AC68" s="158"/>
      <c r="AD68" s="158"/>
      <c r="AE68" s="158"/>
      <c r="AF68" s="158"/>
      <c r="IT68" s="49" t="e">
        <f>#REF!</f>
        <v>#REF!</v>
      </c>
      <c r="IU68" s="49" t="e">
        <f>#REF!</f>
        <v>#REF!</v>
      </c>
    </row>
    <row r="69" spans="1:255" ht="13.5" customHeight="1" hidden="1">
      <c r="A69" s="13"/>
      <c r="B69" s="50"/>
      <c r="C69" s="113" t="s">
        <v>86</v>
      </c>
      <c r="D69" s="114"/>
      <c r="E69" s="114"/>
      <c r="F69" s="114">
        <f>'[2]NMA'!F69+'[2]EC101'!F69+'[2]EC102'!F69+'[2]EC103'!F69+'[2]EC104'!F69+'[2]EC105'!F69+'[2]EC106'!F69+'[2]EC107'!F69+'[2]EC108'!F69+'[2]EC109'!F69+'[2]DC10'!F69+'[2]EC121'!F69+'[2]EC122'!F69+'[2]EC123'!F69+'[2]EC124'!F69+'[2]EC125'!F69+'[2]EC126'!F69+'[2]EC127'!F69+'[2]EC128'!F69+'[2]DC12'!F69+'[2]EC131'!F69+'[2]EC132'!F69+'[2]EC133'!F69+'[2]EC134'!F69+'[2]EC135'!F69+'[2]EC136'!F69+'[2]EC137'!F69+'[2]EC138'!F69+'[2]DC13'!F69+'[2]EC141'!F69+'[2]EC142'!F69+'[2]EC143'!F69+'[2]EC144'!F69+'[2]DC14'!F69+'[2]EC151'!F69+'[2]EC152'!F69+'[2]EC153'!F69+'[2]EC154'!F69+'[2]EC155'!F69+'[2]EC156'!F69+'[2]EC157'!F69+'[2]DC15'!F69+'[2]EC05b2'!F69+'[2]EC05b3'!F69+'[2]DC44'!F69</f>
        <v>0</v>
      </c>
      <c r="G69" s="52">
        <f aca="true" t="shared" si="26" ref="G69:G107">SUM(D69:E69)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27" ref="R69:R100">+J69+L69+N69+P69</f>
        <v>0</v>
      </c>
      <c r="S69" s="55">
        <f aca="true" t="shared" si="28" ref="S69:S100">K69+M69+O69+Q69</f>
        <v>0</v>
      </c>
      <c r="T69" s="198" t="str">
        <f t="shared" si="24"/>
        <v> </v>
      </c>
      <c r="U69" s="198" t="str">
        <f>IF(G69=0," ",(S69/G69))</f>
        <v> </v>
      </c>
      <c r="V69" s="114"/>
      <c r="W69" s="115"/>
      <c r="X69" s="152" t="str">
        <f aca="true" t="shared" si="29" ref="X69:Y72">IF(V69=0,"-",(R69-V69)/V69)</f>
        <v>-</v>
      </c>
      <c r="Y69" s="152" t="str">
        <f t="shared" si="29"/>
        <v>-</v>
      </c>
      <c r="Z69" s="204"/>
      <c r="AA69" s="158"/>
      <c r="AB69" s="158"/>
      <c r="AC69" s="158"/>
      <c r="AD69" s="158"/>
      <c r="AE69" s="158"/>
      <c r="AF69" s="158"/>
      <c r="IT69" s="49" t="e">
        <f>#REF!</f>
        <v>#REF!</v>
      </c>
      <c r="IU69" s="49" t="e">
        <f>#REF!</f>
        <v>#REF!</v>
      </c>
    </row>
    <row r="70" spans="1:255" s="63" customFormat="1" ht="13.5" customHeight="1" hidden="1">
      <c r="A70" s="118"/>
      <c r="B70" s="50"/>
      <c r="C70" s="116" t="s">
        <v>87</v>
      </c>
      <c r="D70" s="114"/>
      <c r="E70" s="114"/>
      <c r="F70" s="114">
        <f>'[2]NMA'!F70+'[2]EC101'!F70+'[2]EC102'!F70+'[2]EC103'!F70+'[2]EC104'!F70+'[2]EC105'!F70+'[2]EC106'!F70+'[2]EC107'!F70+'[2]EC108'!F70+'[2]EC109'!F70+'[2]DC10'!F70+'[2]EC121'!F70+'[2]EC122'!F70+'[2]EC123'!F70+'[2]EC124'!F70+'[2]EC125'!F70+'[2]EC126'!F70+'[2]EC127'!F70+'[2]EC128'!F70+'[2]DC12'!F70+'[2]EC131'!F70+'[2]EC132'!F70+'[2]EC133'!F70+'[2]EC134'!F70+'[2]EC135'!F70+'[2]EC136'!F70+'[2]EC137'!F70+'[2]EC138'!F70+'[2]DC13'!F70+'[2]EC141'!F70+'[2]EC142'!F70+'[2]EC143'!F70+'[2]EC144'!F70+'[2]DC14'!F70+'[2]EC151'!F70+'[2]EC152'!F70+'[2]EC153'!F70+'[2]EC154'!F70+'[2]EC155'!F70+'[2]EC156'!F70+'[2]EC157'!F70+'[2]DC15'!F70+'[2]EC05b2'!F70+'[2]EC05b3'!F70+'[2]DC44'!F70</f>
        <v>0</v>
      </c>
      <c r="G70" s="52">
        <f t="shared" si="26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27"/>
        <v>0</v>
      </c>
      <c r="S70" s="55">
        <f t="shared" si="28"/>
        <v>0</v>
      </c>
      <c r="T70" s="198" t="str">
        <f t="shared" si="24"/>
        <v> </v>
      </c>
      <c r="U70" s="198" t="str">
        <f>IF(G70=0," ",(S70/G70))</f>
        <v> </v>
      </c>
      <c r="V70" s="114"/>
      <c r="W70" s="115"/>
      <c r="X70" s="152" t="str">
        <f t="shared" si="29"/>
        <v>-</v>
      </c>
      <c r="Y70" s="152" t="str">
        <f t="shared" si="29"/>
        <v>-</v>
      </c>
      <c r="Z70" s="204"/>
      <c r="AA70" s="61"/>
      <c r="AB70" s="61"/>
      <c r="AC70" s="61"/>
      <c r="AD70" s="61"/>
      <c r="AE70" s="61"/>
      <c r="AF70" s="61"/>
      <c r="IT70" s="49" t="e">
        <f>#REF!</f>
        <v>#REF!</v>
      </c>
      <c r="IU70" s="49" t="e">
        <f>#REF!</f>
        <v>#REF!</v>
      </c>
    </row>
    <row r="71" spans="1:255" ht="13.5" customHeight="1" hidden="1">
      <c r="A71" s="13"/>
      <c r="B71" s="50"/>
      <c r="C71" s="200"/>
      <c r="D71" s="114"/>
      <c r="E71" s="114"/>
      <c r="F71" s="114">
        <f>'[2]NMA'!F71+'[2]EC101'!F71+'[2]EC102'!F71+'[2]EC103'!F71+'[2]EC104'!F71+'[2]EC105'!F71+'[2]EC106'!F71+'[2]EC107'!F71+'[2]EC108'!F71+'[2]EC109'!F71+'[2]DC10'!F71+'[2]EC121'!F71+'[2]EC122'!F71+'[2]EC123'!F71+'[2]EC124'!F71+'[2]EC125'!F71+'[2]EC126'!F71+'[2]EC127'!F71+'[2]EC128'!F71+'[2]DC12'!F71+'[2]EC131'!F71+'[2]EC132'!F71+'[2]EC133'!F71+'[2]EC134'!F71+'[2]EC135'!F71+'[2]EC136'!F71+'[2]EC137'!F71+'[2]EC138'!F71+'[2]DC13'!F71+'[2]EC141'!F71+'[2]EC142'!F71+'[2]EC143'!F71+'[2]EC144'!F71+'[2]DC14'!F71+'[2]EC151'!F71+'[2]EC152'!F71+'[2]EC153'!F71+'[2]EC154'!F71+'[2]EC155'!F71+'[2]EC156'!F71+'[2]EC157'!F71+'[2]DC15'!F71+'[2]EC05b2'!F71+'[2]EC05b3'!F71+'[2]DC44'!F71</f>
        <v>0</v>
      </c>
      <c r="G71" s="52">
        <f t="shared" si="26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27"/>
        <v>0</v>
      </c>
      <c r="S71" s="55">
        <f t="shared" si="28"/>
        <v>0</v>
      </c>
      <c r="T71" s="198" t="str">
        <f t="shared" si="24"/>
        <v> </v>
      </c>
      <c r="U71" s="198" t="str">
        <f>IF(G71=0," ",(S71/G71))</f>
        <v> </v>
      </c>
      <c r="V71" s="114"/>
      <c r="W71" s="115"/>
      <c r="X71" s="152" t="str">
        <f t="shared" si="29"/>
        <v>-</v>
      </c>
      <c r="Y71" s="152" t="str">
        <f t="shared" si="29"/>
        <v>-</v>
      </c>
      <c r="Z71" s="204"/>
      <c r="IT71" s="49" t="e">
        <f>#REF!</f>
        <v>#REF!</v>
      </c>
      <c r="IU71" s="49" t="e">
        <f>#REF!</f>
        <v>#REF!</v>
      </c>
    </row>
    <row r="72" spans="1:255" ht="13.5" customHeight="1" hidden="1">
      <c r="A72" s="13"/>
      <c r="B72" s="50"/>
      <c r="C72" s="113"/>
      <c r="D72" s="114"/>
      <c r="E72" s="114"/>
      <c r="F72" s="114">
        <f>'[2]NMA'!F72+'[2]EC101'!F72+'[2]EC102'!F72+'[2]EC103'!F72+'[2]EC104'!F72+'[2]EC105'!F72+'[2]EC106'!F72+'[2]EC107'!F72+'[2]EC108'!F72+'[2]EC109'!F72+'[2]DC10'!F72+'[2]EC121'!F72+'[2]EC122'!F72+'[2]EC123'!F72+'[2]EC124'!F72+'[2]EC125'!F72+'[2]EC126'!F72+'[2]EC127'!F72+'[2]EC128'!F72+'[2]DC12'!F72+'[2]EC131'!F72+'[2]EC132'!F72+'[2]EC133'!F72+'[2]EC134'!F72+'[2]EC135'!F72+'[2]EC136'!F72+'[2]EC137'!F72+'[2]EC138'!F72+'[2]DC13'!F72+'[2]EC141'!F72+'[2]EC142'!F72+'[2]EC143'!F72+'[2]EC144'!F72+'[2]DC14'!F72+'[2]EC151'!F72+'[2]EC152'!F72+'[2]EC153'!F72+'[2]EC154'!F72+'[2]EC155'!F72+'[2]EC156'!F72+'[2]EC157'!F72+'[2]DC15'!F72+'[2]EC05b2'!F72+'[2]EC05b3'!F72+'[2]DC44'!F72</f>
        <v>0</v>
      </c>
      <c r="G72" s="52">
        <f t="shared" si="26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27"/>
        <v>0</v>
      </c>
      <c r="S72" s="55">
        <f t="shared" si="28"/>
        <v>0</v>
      </c>
      <c r="T72" s="198" t="str">
        <f t="shared" si="24"/>
        <v> </v>
      </c>
      <c r="U72" s="198" t="str">
        <f>IF(G72=0," ",(S72/G72))</f>
        <v> </v>
      </c>
      <c r="V72" s="114"/>
      <c r="W72" s="115"/>
      <c r="X72" s="152" t="str">
        <f t="shared" si="29"/>
        <v>-</v>
      </c>
      <c r="Y72" s="152" t="str">
        <f t="shared" si="29"/>
        <v>-</v>
      </c>
      <c r="Z72" s="204"/>
      <c r="IT72" s="49" t="e">
        <f>#REF!</f>
        <v>#REF!</v>
      </c>
      <c r="IU72" s="49" t="e">
        <f>#REF!</f>
        <v>#REF!</v>
      </c>
    </row>
    <row r="73" spans="1:255" ht="13.5" customHeight="1">
      <c r="A73" s="13"/>
      <c r="B73" s="60">
        <f>B68+1</f>
        <v>2</v>
      </c>
      <c r="C73" s="51" t="s">
        <v>88</v>
      </c>
      <c r="D73" s="52">
        <f>SUM(D74:D77)</f>
        <v>201919000</v>
      </c>
      <c r="E73" s="52">
        <f>SUM(E74:E77)</f>
        <v>0</v>
      </c>
      <c r="F73" s="52">
        <f>'[2]NMA'!F73+'[2]EC101'!F73+'[2]EC102'!F73+'[2]EC103'!F73+'[2]EC104'!F73+'[2]EC105'!F73+'[2]EC106'!F73+'[2]EC107'!F73+'[2]EC108'!F73+'[2]EC109'!F73+'[2]DC10'!F73+'[2]EC121'!F73+'[2]EC122'!F73+'[2]EC123'!F73+'[2]EC124'!F73+'[2]EC125'!F73+'[2]EC126'!F73+'[2]EC127'!F73+'[2]EC128'!F73+'[2]DC12'!F73+'[2]EC131'!F73+'[2]EC132'!F73+'[2]EC133'!F73+'[2]EC134'!F73+'[2]EC135'!F73+'[2]EC136'!F73+'[2]EC137'!F73+'[2]EC138'!F73+'[2]DC13'!F73+'[2]EC141'!F73+'[2]EC142'!F73+'[2]EC143'!F73+'[2]EC144'!F73+'[2]DC14'!F73+'[2]EC151'!F73+'[2]EC152'!F73+'[2]EC153'!F73+'[2]EC154'!F73+'[2]EC155'!F73+'[2]EC156'!F73+'[2]EC157'!F73+'[2]DC15'!F73+'[2]EC05b2'!F73+'[2]EC05b3'!F73+'[2]DC44'!F73</f>
        <v>0</v>
      </c>
      <c r="G73" s="52">
        <f t="shared" si="26"/>
        <v>201919000</v>
      </c>
      <c r="H73" s="52">
        <f aca="true" t="shared" si="30" ref="H73:Q73">SUM(H74:H77)</f>
        <v>131682000</v>
      </c>
      <c r="I73" s="52">
        <f t="shared" si="30"/>
        <v>131682000</v>
      </c>
      <c r="J73" s="52">
        <f t="shared" si="30"/>
        <v>0</v>
      </c>
      <c r="K73" s="52">
        <f t="shared" si="30"/>
        <v>0</v>
      </c>
      <c r="L73" s="52">
        <f t="shared" si="30"/>
        <v>131682000</v>
      </c>
      <c r="M73" s="52">
        <f t="shared" si="30"/>
        <v>0</v>
      </c>
      <c r="N73" s="52">
        <f t="shared" si="30"/>
        <v>0</v>
      </c>
      <c r="O73" s="52">
        <f t="shared" si="30"/>
        <v>0</v>
      </c>
      <c r="P73" s="52">
        <f t="shared" si="30"/>
        <v>0</v>
      </c>
      <c r="Q73" s="52">
        <f t="shared" si="30"/>
        <v>0</v>
      </c>
      <c r="R73" s="55">
        <f t="shared" si="27"/>
        <v>131682000</v>
      </c>
      <c r="S73" s="55">
        <f t="shared" si="28"/>
        <v>0</v>
      </c>
      <c r="T73" s="47">
        <f t="shared" si="24"/>
        <v>0.6521525958428875</v>
      </c>
      <c r="U73" s="151"/>
      <c r="V73" s="52"/>
      <c r="W73" s="55">
        <v>94854000</v>
      </c>
      <c r="X73" s="152" t="str">
        <f>IF(V73=0," ",(R73-V73)/V73)</f>
        <v> </v>
      </c>
      <c r="Y73" s="152">
        <f>IF(W73=0," ",(S73-W73)/W73)</f>
        <v>-1</v>
      </c>
      <c r="Z73" s="205"/>
      <c r="IT73" s="49" t="e">
        <f>#REF!</f>
        <v>#REF!</v>
      </c>
      <c r="IU73" s="49" t="e">
        <f>#REF!</f>
        <v>#REF!</v>
      </c>
    </row>
    <row r="74" spans="1:255" ht="13.5" customHeight="1" hidden="1">
      <c r="A74" s="13"/>
      <c r="B74" s="50"/>
      <c r="C74" s="113" t="s">
        <v>86</v>
      </c>
      <c r="D74" s="114">
        <v>201919000</v>
      </c>
      <c r="E74" s="114"/>
      <c r="F74" s="114">
        <f>'[2]NMA'!F74+'[2]EC101'!F74+'[2]EC102'!F74+'[2]EC103'!F74+'[2]EC104'!F74+'[2]EC105'!F74+'[2]EC106'!F74+'[2]EC107'!F74+'[2]EC108'!F74+'[2]EC109'!F74+'[2]DC10'!F74+'[2]EC121'!F74+'[2]EC122'!F74+'[2]EC123'!F74+'[2]EC124'!F74+'[2]EC125'!F74+'[2]EC126'!F74+'[2]EC127'!F74+'[2]EC128'!F74+'[2]DC12'!F74+'[2]EC131'!F74+'[2]EC132'!F74+'[2]EC133'!F74+'[2]EC134'!F74+'[2]EC135'!F74+'[2]EC136'!F74+'[2]EC137'!F74+'[2]EC138'!F74+'[2]DC13'!F74+'[2]EC141'!F74+'[2]EC142'!F74+'[2]EC143'!F74+'[2]EC144'!F74+'[2]DC14'!F74+'[2]EC151'!F74+'[2]EC152'!F74+'[2]EC153'!F74+'[2]EC154'!F74+'[2]EC155'!F74+'[2]EC156'!F74+'[2]EC157'!F74+'[2]DC15'!F74+'[2]EC05b2'!F74+'[2]EC05b3'!F74+'[2]DC44'!F74</f>
        <v>0</v>
      </c>
      <c r="G74" s="52">
        <f t="shared" si="26"/>
        <v>201919000</v>
      </c>
      <c r="H74" s="114">
        <v>131682000</v>
      </c>
      <c r="I74" s="114">
        <v>131682000</v>
      </c>
      <c r="J74" s="114"/>
      <c r="K74" s="114"/>
      <c r="L74" s="114">
        <v>131682000</v>
      </c>
      <c r="M74" s="114"/>
      <c r="N74" s="114"/>
      <c r="O74" s="115"/>
      <c r="P74" s="114"/>
      <c r="Q74" s="115"/>
      <c r="R74" s="55">
        <f t="shared" si="27"/>
        <v>131682000</v>
      </c>
      <c r="S74" s="55">
        <f t="shared" si="28"/>
        <v>0</v>
      </c>
      <c r="T74" s="47">
        <f t="shared" si="24"/>
        <v>0.6521525958428875</v>
      </c>
      <c r="U74" s="151"/>
      <c r="V74" s="114"/>
      <c r="W74" s="115"/>
      <c r="X74" s="152" t="str">
        <f aca="true" t="shared" si="31" ref="X74:Y77">IF(V74=0,"-",(R74-V74)/V74)</f>
        <v>-</v>
      </c>
      <c r="Y74" s="152" t="str">
        <f t="shared" si="31"/>
        <v>-</v>
      </c>
      <c r="Z74" s="204"/>
      <c r="IT74" s="49" t="e">
        <f>#REF!</f>
        <v>#REF!</v>
      </c>
      <c r="IU74" s="49" t="e">
        <f>#REF!</f>
        <v>#REF!</v>
      </c>
    </row>
    <row r="75" spans="1:255" s="120" customFormat="1" ht="13.5" customHeight="1" hidden="1">
      <c r="A75" s="118"/>
      <c r="B75" s="50"/>
      <c r="C75" s="116" t="s">
        <v>87</v>
      </c>
      <c r="D75" s="114"/>
      <c r="E75" s="114"/>
      <c r="F75" s="114">
        <f>'[2]NMA'!F75+'[2]EC101'!F75+'[2]EC102'!F75+'[2]EC103'!F75+'[2]EC104'!F75+'[2]EC105'!F75+'[2]EC106'!F75+'[2]EC107'!F75+'[2]EC108'!F75+'[2]EC109'!F75+'[2]DC10'!F75+'[2]EC121'!F75+'[2]EC122'!F75+'[2]EC123'!F75+'[2]EC124'!F75+'[2]EC125'!F75+'[2]EC126'!F75+'[2]EC127'!F75+'[2]EC128'!F75+'[2]DC12'!F75+'[2]EC131'!F75+'[2]EC132'!F75+'[2]EC133'!F75+'[2]EC134'!F75+'[2]EC135'!F75+'[2]EC136'!F75+'[2]EC137'!F75+'[2]EC138'!F75+'[2]DC13'!F75+'[2]EC141'!F75+'[2]EC142'!F75+'[2]EC143'!F75+'[2]EC144'!F75+'[2]DC14'!F75+'[2]EC151'!F75+'[2]EC152'!F75+'[2]EC153'!F75+'[2]EC154'!F75+'[2]EC155'!F75+'[2]EC156'!F75+'[2]EC157'!F75+'[2]DC15'!F75+'[2]EC05b2'!F75+'[2]EC05b3'!F75+'[2]DC44'!F75</f>
        <v>0</v>
      </c>
      <c r="G75" s="52">
        <f t="shared" si="26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27"/>
        <v>0</v>
      </c>
      <c r="S75" s="55">
        <f t="shared" si="28"/>
        <v>0</v>
      </c>
      <c r="T75" s="47" t="str">
        <f t="shared" si="24"/>
        <v> </v>
      </c>
      <c r="U75" s="151"/>
      <c r="V75" s="114"/>
      <c r="W75" s="115"/>
      <c r="X75" s="152" t="str">
        <f t="shared" si="31"/>
        <v>-</v>
      </c>
      <c r="Y75" s="152" t="str">
        <f t="shared" si="31"/>
        <v>-</v>
      </c>
      <c r="Z75" s="204"/>
      <c r="AA75" s="119"/>
      <c r="AB75" s="119"/>
      <c r="AC75" s="119"/>
      <c r="AD75" s="119"/>
      <c r="AE75" s="119"/>
      <c r="AF75" s="119"/>
      <c r="IT75" s="49" t="e">
        <f>#REF!</f>
        <v>#REF!</v>
      </c>
      <c r="IU75" s="49" t="e">
        <f>#REF!</f>
        <v>#REF!</v>
      </c>
    </row>
    <row r="76" spans="1:255" ht="13.5" customHeight="1" hidden="1">
      <c r="A76" s="13"/>
      <c r="B76" s="50"/>
      <c r="C76" s="200"/>
      <c r="D76" s="114"/>
      <c r="E76" s="114"/>
      <c r="F76" s="114">
        <f>'[2]NMA'!F76+'[2]EC101'!F76+'[2]EC102'!F76+'[2]EC103'!F76+'[2]EC104'!F76+'[2]EC105'!F76+'[2]EC106'!F76+'[2]EC107'!F76+'[2]EC108'!F76+'[2]EC109'!F76+'[2]DC10'!F76+'[2]EC121'!F76+'[2]EC122'!F76+'[2]EC123'!F76+'[2]EC124'!F76+'[2]EC125'!F76+'[2]EC126'!F76+'[2]EC127'!F76+'[2]EC128'!F76+'[2]DC12'!F76+'[2]EC131'!F76+'[2]EC132'!F76+'[2]EC133'!F76+'[2]EC134'!F76+'[2]EC135'!F76+'[2]EC136'!F76+'[2]EC137'!F76+'[2]EC138'!F76+'[2]DC13'!F76+'[2]EC141'!F76+'[2]EC142'!F76+'[2]EC143'!F76+'[2]EC144'!F76+'[2]DC14'!F76+'[2]EC151'!F76+'[2]EC152'!F76+'[2]EC153'!F76+'[2]EC154'!F76+'[2]EC155'!F76+'[2]EC156'!F76+'[2]EC157'!F76+'[2]DC15'!F76+'[2]EC05b2'!F76+'[2]EC05b3'!F76+'[2]DC44'!F76</f>
        <v>0</v>
      </c>
      <c r="G76" s="52">
        <f t="shared" si="26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27"/>
        <v>0</v>
      </c>
      <c r="S76" s="55">
        <f t="shared" si="28"/>
        <v>0</v>
      </c>
      <c r="T76" s="47" t="str">
        <f t="shared" si="24"/>
        <v> </v>
      </c>
      <c r="U76" s="151"/>
      <c r="V76" s="114"/>
      <c r="W76" s="115"/>
      <c r="X76" s="152" t="str">
        <f t="shared" si="31"/>
        <v>-</v>
      </c>
      <c r="Y76" s="152" t="str">
        <f t="shared" si="31"/>
        <v>-</v>
      </c>
      <c r="Z76" s="204"/>
      <c r="IT76" s="49" t="e">
        <f>#REF!</f>
        <v>#REF!</v>
      </c>
      <c r="IU76" s="49" t="e">
        <f>#REF!</f>
        <v>#REF!</v>
      </c>
    </row>
    <row r="77" spans="1:255" ht="13.5" customHeight="1" hidden="1">
      <c r="A77" s="13"/>
      <c r="B77" s="50"/>
      <c r="C77" s="113"/>
      <c r="D77" s="114"/>
      <c r="E77" s="114"/>
      <c r="F77" s="114">
        <f>'[2]NMA'!F77+'[2]EC101'!F77+'[2]EC102'!F77+'[2]EC103'!F77+'[2]EC104'!F77+'[2]EC105'!F77+'[2]EC106'!F77+'[2]EC107'!F77+'[2]EC108'!F77+'[2]EC109'!F77+'[2]DC10'!F77+'[2]EC121'!F77+'[2]EC122'!F77+'[2]EC123'!F77+'[2]EC124'!F77+'[2]EC125'!F77+'[2]EC126'!F77+'[2]EC127'!F77+'[2]EC128'!F77+'[2]DC12'!F77+'[2]EC131'!F77+'[2]EC132'!F77+'[2]EC133'!F77+'[2]EC134'!F77+'[2]EC135'!F77+'[2]EC136'!F77+'[2]EC137'!F77+'[2]EC138'!F77+'[2]DC13'!F77+'[2]EC141'!F77+'[2]EC142'!F77+'[2]EC143'!F77+'[2]EC144'!F77+'[2]DC14'!F77+'[2]EC151'!F77+'[2]EC152'!F77+'[2]EC153'!F77+'[2]EC154'!F77+'[2]EC155'!F77+'[2]EC156'!F77+'[2]EC157'!F77+'[2]DC15'!F77+'[2]EC05b2'!F77+'[2]EC05b3'!F77+'[2]DC44'!F77</f>
        <v>0</v>
      </c>
      <c r="G77" s="52">
        <f t="shared" si="26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27"/>
        <v>0</v>
      </c>
      <c r="S77" s="55">
        <f t="shared" si="28"/>
        <v>0</v>
      </c>
      <c r="T77" s="47" t="str">
        <f t="shared" si="24"/>
        <v> </v>
      </c>
      <c r="U77" s="151"/>
      <c r="V77" s="114"/>
      <c r="W77" s="115"/>
      <c r="X77" s="152" t="str">
        <f t="shared" si="31"/>
        <v>-</v>
      </c>
      <c r="Y77" s="152" t="str">
        <f t="shared" si="31"/>
        <v>-</v>
      </c>
      <c r="Z77" s="204"/>
      <c r="IT77" s="49" t="e">
        <f>#REF!</f>
        <v>#REF!</v>
      </c>
      <c r="IU77" s="49" t="e">
        <f>#REF!</f>
        <v>#REF!</v>
      </c>
    </row>
    <row r="78" spans="1:255" ht="13.5" customHeight="1">
      <c r="A78" s="13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>
        <f>'[2]NMA'!F78+'[2]EC101'!F78+'[2]EC102'!F78+'[2]EC103'!F78+'[2]EC104'!F78+'[2]EC105'!F78+'[2]EC106'!F78+'[2]EC107'!F78+'[2]EC108'!F78+'[2]EC109'!F78+'[2]DC10'!F78+'[2]EC121'!F78+'[2]EC122'!F78+'[2]EC123'!F78+'[2]EC124'!F78+'[2]EC125'!F78+'[2]EC126'!F78+'[2]EC127'!F78+'[2]EC128'!F78+'[2]DC12'!F78+'[2]EC131'!F78+'[2]EC132'!F78+'[2]EC133'!F78+'[2]EC134'!F78+'[2]EC135'!F78+'[2]EC136'!F78+'[2]EC137'!F78+'[2]EC138'!F78+'[2]DC13'!F78+'[2]EC141'!F78+'[2]EC142'!F78+'[2]EC143'!F78+'[2]EC144'!F78+'[2]DC14'!F78+'[2]EC151'!F78+'[2]EC152'!F78+'[2]EC153'!F78+'[2]EC154'!F78+'[2]EC155'!F78+'[2]EC156'!F78+'[2]EC157'!F78+'[2]DC15'!F78+'[2]EC05b2'!F78+'[2]EC05b3'!F78+'[2]DC44'!F78</f>
        <v>0</v>
      </c>
      <c r="G78" s="52">
        <f t="shared" si="26"/>
        <v>0</v>
      </c>
      <c r="H78" s="52">
        <f aca="true" t="shared" si="32" ref="H78:Q78">SUM(H79:H82)</f>
        <v>0</v>
      </c>
      <c r="I78" s="52">
        <f t="shared" si="32"/>
        <v>0</v>
      </c>
      <c r="J78" s="52">
        <f t="shared" si="32"/>
        <v>0</v>
      </c>
      <c r="K78" s="52">
        <f t="shared" si="32"/>
        <v>0</v>
      </c>
      <c r="L78" s="52">
        <f t="shared" si="32"/>
        <v>0</v>
      </c>
      <c r="M78" s="52">
        <f t="shared" si="32"/>
        <v>0</v>
      </c>
      <c r="N78" s="52">
        <f t="shared" si="32"/>
        <v>0</v>
      </c>
      <c r="O78" s="52">
        <f t="shared" si="32"/>
        <v>0</v>
      </c>
      <c r="P78" s="52">
        <f t="shared" si="32"/>
        <v>0</v>
      </c>
      <c r="Q78" s="52">
        <f t="shared" si="32"/>
        <v>0</v>
      </c>
      <c r="R78" s="55">
        <f t="shared" si="27"/>
        <v>0</v>
      </c>
      <c r="S78" s="55">
        <f t="shared" si="28"/>
        <v>0</v>
      </c>
      <c r="T78" s="47" t="str">
        <f t="shared" si="24"/>
        <v> </v>
      </c>
      <c r="U78" s="151"/>
      <c r="V78" s="52"/>
      <c r="W78" s="55">
        <v>11000000</v>
      </c>
      <c r="X78" s="152" t="str">
        <f>IF(V78=0," ",(R78-V78)/V78)</f>
        <v> </v>
      </c>
      <c r="Y78" s="152">
        <f>IF(W78=0," ",(S78-W78)/W78)</f>
        <v>-1</v>
      </c>
      <c r="Z78" s="205"/>
      <c r="IT78" s="49" t="e">
        <f>#REF!</f>
        <v>#REF!</v>
      </c>
      <c r="IU78" s="49" t="e">
        <f>#REF!</f>
        <v>#REF!</v>
      </c>
    </row>
    <row r="79" spans="1:255" ht="13.5" customHeight="1" hidden="1">
      <c r="A79" s="13"/>
      <c r="B79" s="50"/>
      <c r="C79" s="113" t="s">
        <v>86</v>
      </c>
      <c r="D79" s="114"/>
      <c r="E79" s="114"/>
      <c r="F79" s="114">
        <f>'[2]NMA'!F79+'[2]EC101'!F79+'[2]EC102'!F79+'[2]EC103'!F79+'[2]EC104'!F79+'[2]EC105'!F79+'[2]EC106'!F79+'[2]EC107'!F79+'[2]EC108'!F79+'[2]EC109'!F79+'[2]DC10'!F79+'[2]EC121'!F79+'[2]EC122'!F79+'[2]EC123'!F79+'[2]EC124'!F79+'[2]EC125'!F79+'[2]EC126'!F79+'[2]EC127'!F79+'[2]EC128'!F79+'[2]DC12'!F79+'[2]EC131'!F79+'[2]EC132'!F79+'[2]EC133'!F79+'[2]EC134'!F79+'[2]EC135'!F79+'[2]EC136'!F79+'[2]EC137'!F79+'[2]EC138'!F79+'[2]DC13'!F79+'[2]EC141'!F79+'[2]EC142'!F79+'[2]EC143'!F79+'[2]EC144'!F79+'[2]DC14'!F79+'[2]EC151'!F79+'[2]EC152'!F79+'[2]EC153'!F79+'[2]EC154'!F79+'[2]EC155'!F79+'[2]EC156'!F79+'[2]EC157'!F79+'[2]DC15'!F79+'[2]EC05b2'!F79+'[2]EC05b3'!F79+'[2]DC44'!F79</f>
        <v>0</v>
      </c>
      <c r="G79" s="52">
        <f t="shared" si="26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27"/>
        <v>0</v>
      </c>
      <c r="S79" s="55">
        <f t="shared" si="28"/>
        <v>0</v>
      </c>
      <c r="T79" s="47" t="str">
        <f t="shared" si="24"/>
        <v> </v>
      </c>
      <c r="U79" s="151"/>
      <c r="V79" s="114"/>
      <c r="W79" s="115"/>
      <c r="X79" s="152" t="str">
        <f aca="true" t="shared" si="33" ref="X79:Y82">IF(V79=0,"-",(R79-V79)/V79)</f>
        <v>-</v>
      </c>
      <c r="Y79" s="152" t="str">
        <f t="shared" si="33"/>
        <v>-</v>
      </c>
      <c r="Z79" s="204"/>
      <c r="IT79" s="49" t="e">
        <f>#REF!</f>
        <v>#REF!</v>
      </c>
      <c r="IU79" s="49" t="e">
        <f>#REF!</f>
        <v>#REF!</v>
      </c>
    </row>
    <row r="80" spans="1:255" s="120" customFormat="1" ht="13.5" customHeight="1" hidden="1">
      <c r="A80" s="118"/>
      <c r="B80" s="50"/>
      <c r="C80" s="116" t="s">
        <v>87</v>
      </c>
      <c r="D80" s="114"/>
      <c r="E80" s="114"/>
      <c r="F80" s="114">
        <f>'[2]NMA'!F80+'[2]EC101'!F80+'[2]EC102'!F80+'[2]EC103'!F80+'[2]EC104'!F80+'[2]EC105'!F80+'[2]EC106'!F80+'[2]EC107'!F80+'[2]EC108'!F80+'[2]EC109'!F80+'[2]DC10'!F80+'[2]EC121'!F80+'[2]EC122'!F80+'[2]EC123'!F80+'[2]EC124'!F80+'[2]EC125'!F80+'[2]EC126'!F80+'[2]EC127'!F80+'[2]EC128'!F80+'[2]DC12'!F80+'[2]EC131'!F80+'[2]EC132'!F80+'[2]EC133'!F80+'[2]EC134'!F80+'[2]EC135'!F80+'[2]EC136'!F80+'[2]EC137'!F80+'[2]EC138'!F80+'[2]DC13'!F80+'[2]EC141'!F80+'[2]EC142'!F80+'[2]EC143'!F80+'[2]EC144'!F80+'[2]DC14'!F80+'[2]EC151'!F80+'[2]EC152'!F80+'[2]EC153'!F80+'[2]EC154'!F80+'[2]EC155'!F80+'[2]EC156'!F80+'[2]EC157'!F80+'[2]DC15'!F80+'[2]EC05b2'!F80+'[2]EC05b3'!F80+'[2]DC44'!F80</f>
        <v>0</v>
      </c>
      <c r="G80" s="52">
        <f t="shared" si="26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27"/>
        <v>0</v>
      </c>
      <c r="S80" s="55">
        <f t="shared" si="28"/>
        <v>0</v>
      </c>
      <c r="T80" s="47" t="str">
        <f t="shared" si="24"/>
        <v> </v>
      </c>
      <c r="U80" s="151"/>
      <c r="V80" s="114"/>
      <c r="W80" s="115"/>
      <c r="X80" s="152" t="str">
        <f t="shared" si="33"/>
        <v>-</v>
      </c>
      <c r="Y80" s="152" t="str">
        <f t="shared" si="33"/>
        <v>-</v>
      </c>
      <c r="Z80" s="204"/>
      <c r="AA80" s="119"/>
      <c r="AB80" s="119"/>
      <c r="AC80" s="119"/>
      <c r="AD80" s="119"/>
      <c r="AE80" s="119"/>
      <c r="AF80" s="119"/>
      <c r="IT80" s="49" t="e">
        <f>#REF!</f>
        <v>#REF!</v>
      </c>
      <c r="IU80" s="49" t="e">
        <f>#REF!</f>
        <v>#REF!</v>
      </c>
    </row>
    <row r="81" spans="1:255" ht="13.5" customHeight="1" hidden="1">
      <c r="A81" s="13"/>
      <c r="B81" s="50"/>
      <c r="C81" s="200"/>
      <c r="D81" s="114"/>
      <c r="E81" s="114"/>
      <c r="F81" s="114">
        <f>'[2]NMA'!F81+'[2]EC101'!F81+'[2]EC102'!F81+'[2]EC103'!F81+'[2]EC104'!F81+'[2]EC105'!F81+'[2]EC106'!F81+'[2]EC107'!F81+'[2]EC108'!F81+'[2]EC109'!F81+'[2]DC10'!F81+'[2]EC121'!F81+'[2]EC122'!F81+'[2]EC123'!F81+'[2]EC124'!F81+'[2]EC125'!F81+'[2]EC126'!F81+'[2]EC127'!F81+'[2]EC128'!F81+'[2]DC12'!F81+'[2]EC131'!F81+'[2]EC132'!F81+'[2]EC133'!F81+'[2]EC134'!F81+'[2]EC135'!F81+'[2]EC136'!F81+'[2]EC137'!F81+'[2]EC138'!F81+'[2]DC13'!F81+'[2]EC141'!F81+'[2]EC142'!F81+'[2]EC143'!F81+'[2]EC144'!F81+'[2]DC14'!F81+'[2]EC151'!F81+'[2]EC152'!F81+'[2]EC153'!F81+'[2]EC154'!F81+'[2]EC155'!F81+'[2]EC156'!F81+'[2]EC157'!F81+'[2]DC15'!F81+'[2]EC05b2'!F81+'[2]EC05b3'!F81+'[2]DC44'!F81</f>
        <v>0</v>
      </c>
      <c r="G81" s="52">
        <f t="shared" si="26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27"/>
        <v>0</v>
      </c>
      <c r="S81" s="55">
        <f t="shared" si="28"/>
        <v>0</v>
      </c>
      <c r="T81" s="47" t="str">
        <f t="shared" si="24"/>
        <v> </v>
      </c>
      <c r="U81" s="151"/>
      <c r="V81" s="114"/>
      <c r="W81" s="115"/>
      <c r="X81" s="152" t="str">
        <f t="shared" si="33"/>
        <v>-</v>
      </c>
      <c r="Y81" s="152" t="str">
        <f t="shared" si="33"/>
        <v>-</v>
      </c>
      <c r="Z81" s="204"/>
      <c r="IT81" s="49" t="e">
        <f>#REF!</f>
        <v>#REF!</v>
      </c>
      <c r="IU81" s="49" t="e">
        <f>#REF!</f>
        <v>#REF!</v>
      </c>
    </row>
    <row r="82" spans="1:255" ht="13.5" customHeight="1" hidden="1">
      <c r="A82" s="13"/>
      <c r="B82" s="50"/>
      <c r="C82" s="113"/>
      <c r="D82" s="114"/>
      <c r="E82" s="114"/>
      <c r="F82" s="114">
        <f>'[2]NMA'!F82+'[2]EC101'!F82+'[2]EC102'!F82+'[2]EC103'!F82+'[2]EC104'!F82+'[2]EC105'!F82+'[2]EC106'!F82+'[2]EC107'!F82+'[2]EC108'!F82+'[2]EC109'!F82+'[2]DC10'!F82+'[2]EC121'!F82+'[2]EC122'!F82+'[2]EC123'!F82+'[2]EC124'!F82+'[2]EC125'!F82+'[2]EC126'!F82+'[2]EC127'!F82+'[2]EC128'!F82+'[2]DC12'!F82+'[2]EC131'!F82+'[2]EC132'!F82+'[2]EC133'!F82+'[2]EC134'!F82+'[2]EC135'!F82+'[2]EC136'!F82+'[2]EC137'!F82+'[2]EC138'!F82+'[2]DC13'!F82+'[2]EC141'!F82+'[2]EC142'!F82+'[2]EC143'!F82+'[2]EC144'!F82+'[2]DC14'!F82+'[2]EC151'!F82+'[2]EC152'!F82+'[2]EC153'!F82+'[2]EC154'!F82+'[2]EC155'!F82+'[2]EC156'!F82+'[2]EC157'!F82+'[2]DC15'!F82+'[2]EC05b2'!F82+'[2]EC05b3'!F82+'[2]DC44'!F82</f>
        <v>0</v>
      </c>
      <c r="G82" s="52">
        <f t="shared" si="26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27"/>
        <v>0</v>
      </c>
      <c r="S82" s="55">
        <f t="shared" si="28"/>
        <v>0</v>
      </c>
      <c r="T82" s="47" t="str">
        <f t="shared" si="24"/>
        <v> </v>
      </c>
      <c r="U82" s="151"/>
      <c r="V82" s="114"/>
      <c r="W82" s="115"/>
      <c r="X82" s="152" t="str">
        <f t="shared" si="33"/>
        <v>-</v>
      </c>
      <c r="Y82" s="152" t="str">
        <f t="shared" si="33"/>
        <v>-</v>
      </c>
      <c r="Z82" s="204"/>
      <c r="IT82" s="49" t="e">
        <f>#REF!</f>
        <v>#REF!</v>
      </c>
      <c r="IU82" s="49" t="e">
        <f>#REF!</f>
        <v>#REF!</v>
      </c>
    </row>
    <row r="83" spans="1:255" ht="13.5" customHeight="1">
      <c r="A83" s="13"/>
      <c r="B83" s="60">
        <f>B78+1</f>
        <v>4</v>
      </c>
      <c r="C83" s="51" t="s">
        <v>90</v>
      </c>
      <c r="D83" s="52">
        <f>SUM(D84:D87)</f>
        <v>0</v>
      </c>
      <c r="E83" s="52">
        <f>SUM(E84:E87)</f>
        <v>0</v>
      </c>
      <c r="F83" s="52">
        <f>'[2]NMA'!F83+'[2]EC101'!F83+'[2]EC102'!F83+'[2]EC103'!F83+'[2]EC104'!F83+'[2]EC105'!F83+'[2]EC106'!F83+'[2]EC107'!F83+'[2]EC108'!F83+'[2]EC109'!F83+'[2]DC10'!F83+'[2]EC121'!F83+'[2]EC122'!F83+'[2]EC123'!F83+'[2]EC124'!F83+'[2]EC125'!F83+'[2]EC126'!F83+'[2]EC127'!F83+'[2]EC128'!F83+'[2]DC12'!F83+'[2]EC131'!F83+'[2]EC132'!F83+'[2]EC133'!F83+'[2]EC134'!F83+'[2]EC135'!F83+'[2]EC136'!F83+'[2]EC137'!F83+'[2]EC138'!F83+'[2]DC13'!F83+'[2]EC141'!F83+'[2]EC142'!F83+'[2]EC143'!F83+'[2]EC144'!F83+'[2]DC14'!F83+'[2]EC151'!F83+'[2]EC152'!F83+'[2]EC153'!F83+'[2]EC154'!F83+'[2]EC155'!F83+'[2]EC156'!F83+'[2]EC157'!F83+'[2]DC15'!F83+'[2]EC05b2'!F83+'[2]EC05b3'!F83+'[2]DC44'!F83</f>
        <v>0</v>
      </c>
      <c r="G83" s="52">
        <f t="shared" si="26"/>
        <v>0</v>
      </c>
      <c r="H83" s="52">
        <f aca="true" t="shared" si="34" ref="H83:Q83">SUM(H84:H87)</f>
        <v>0</v>
      </c>
      <c r="I83" s="52">
        <f t="shared" si="34"/>
        <v>0</v>
      </c>
      <c r="J83" s="52">
        <f t="shared" si="34"/>
        <v>0</v>
      </c>
      <c r="K83" s="52">
        <f t="shared" si="34"/>
        <v>0</v>
      </c>
      <c r="L83" s="52">
        <f t="shared" si="34"/>
        <v>0</v>
      </c>
      <c r="M83" s="52">
        <f t="shared" si="34"/>
        <v>0</v>
      </c>
      <c r="N83" s="52">
        <f t="shared" si="34"/>
        <v>0</v>
      </c>
      <c r="O83" s="52">
        <f t="shared" si="34"/>
        <v>0</v>
      </c>
      <c r="P83" s="52">
        <f t="shared" si="34"/>
        <v>0</v>
      </c>
      <c r="Q83" s="52">
        <f t="shared" si="34"/>
        <v>0</v>
      </c>
      <c r="R83" s="55">
        <f t="shared" si="27"/>
        <v>0</v>
      </c>
      <c r="S83" s="55">
        <f t="shared" si="28"/>
        <v>0</v>
      </c>
      <c r="T83" s="47" t="str">
        <f t="shared" si="24"/>
        <v> </v>
      </c>
      <c r="U83" s="151"/>
      <c r="V83" s="52"/>
      <c r="W83" s="55"/>
      <c r="X83" s="152" t="str">
        <f>IF(V83=0," ",(R83-V83)/V83)</f>
        <v> </v>
      </c>
      <c r="Y83" s="152" t="str">
        <f>IF(W83=0," ",(S83-W83)/W83)</f>
        <v> </v>
      </c>
      <c r="Z83" s="205"/>
      <c r="IT83" s="49" t="e">
        <f>#REF!</f>
        <v>#REF!</v>
      </c>
      <c r="IU83" s="49" t="e">
        <f>#REF!</f>
        <v>#REF!</v>
      </c>
    </row>
    <row r="84" spans="1:255" ht="13.5" customHeight="1" hidden="1">
      <c r="A84" s="13"/>
      <c r="B84" s="50"/>
      <c r="C84" s="113" t="s">
        <v>86</v>
      </c>
      <c r="D84" s="114"/>
      <c r="E84" s="114"/>
      <c r="F84" s="114">
        <f>'[2]NMA'!F84+'[2]EC101'!F84+'[2]EC102'!F84+'[2]EC103'!F84+'[2]EC104'!F84+'[2]EC105'!F84+'[2]EC106'!F84+'[2]EC107'!F84+'[2]EC108'!F84+'[2]EC109'!F84+'[2]DC10'!F84+'[2]EC121'!F84+'[2]EC122'!F84+'[2]EC123'!F84+'[2]EC124'!F84+'[2]EC125'!F84+'[2]EC126'!F84+'[2]EC127'!F84+'[2]EC128'!F84+'[2]DC12'!F84+'[2]EC131'!F84+'[2]EC132'!F84+'[2]EC133'!F84+'[2]EC134'!F84+'[2]EC135'!F84+'[2]EC136'!F84+'[2]EC137'!F84+'[2]EC138'!F84+'[2]DC13'!F84+'[2]EC141'!F84+'[2]EC142'!F84+'[2]EC143'!F84+'[2]EC144'!F84+'[2]DC14'!F84+'[2]EC151'!F84+'[2]EC152'!F84+'[2]EC153'!F84+'[2]EC154'!F84+'[2]EC155'!F84+'[2]EC156'!F84+'[2]EC157'!F84+'[2]DC15'!F84+'[2]EC05b2'!F84+'[2]EC05b3'!F84+'[2]DC44'!F84</f>
        <v>0</v>
      </c>
      <c r="G84" s="52">
        <f t="shared" si="26"/>
        <v>0</v>
      </c>
      <c r="H84" s="114"/>
      <c r="I84" s="114"/>
      <c r="J84" s="114"/>
      <c r="K84" s="114"/>
      <c r="L84" s="114"/>
      <c r="M84" s="114"/>
      <c r="N84" s="114"/>
      <c r="O84" s="115"/>
      <c r="P84" s="114"/>
      <c r="Q84" s="115"/>
      <c r="R84" s="55">
        <f t="shared" si="27"/>
        <v>0</v>
      </c>
      <c r="S84" s="55">
        <f t="shared" si="28"/>
        <v>0</v>
      </c>
      <c r="T84" s="47" t="str">
        <f t="shared" si="24"/>
        <v> </v>
      </c>
      <c r="U84" s="151"/>
      <c r="V84" s="114"/>
      <c r="W84" s="115"/>
      <c r="X84" s="152" t="str">
        <f aca="true" t="shared" si="35" ref="X84:Y87">IF(V84=0,"-",(R84-V84)/V84)</f>
        <v>-</v>
      </c>
      <c r="Y84" s="152" t="str">
        <f t="shared" si="35"/>
        <v>-</v>
      </c>
      <c r="Z84" s="204"/>
      <c r="IT84" s="49" t="e">
        <f>#REF!</f>
        <v>#REF!</v>
      </c>
      <c r="IU84" s="49" t="e">
        <f>#REF!</f>
        <v>#REF!</v>
      </c>
    </row>
    <row r="85" spans="1:255" s="120" customFormat="1" ht="13.5" customHeight="1" hidden="1">
      <c r="A85" s="118"/>
      <c r="B85" s="50"/>
      <c r="C85" s="116" t="s">
        <v>87</v>
      </c>
      <c r="D85" s="114"/>
      <c r="E85" s="114"/>
      <c r="F85" s="114">
        <f>'[2]NMA'!F85+'[2]EC101'!F85+'[2]EC102'!F85+'[2]EC103'!F85+'[2]EC104'!F85+'[2]EC105'!F85+'[2]EC106'!F85+'[2]EC107'!F85+'[2]EC108'!F85+'[2]EC109'!F85+'[2]DC10'!F85+'[2]EC121'!F85+'[2]EC122'!F85+'[2]EC123'!F85+'[2]EC124'!F85+'[2]EC125'!F85+'[2]EC126'!F85+'[2]EC127'!F85+'[2]EC128'!F85+'[2]DC12'!F85+'[2]EC131'!F85+'[2]EC132'!F85+'[2]EC133'!F85+'[2]EC134'!F85+'[2]EC135'!F85+'[2]EC136'!F85+'[2]EC137'!F85+'[2]EC138'!F85+'[2]DC13'!F85+'[2]EC141'!F85+'[2]EC142'!F85+'[2]EC143'!F85+'[2]EC144'!F85+'[2]DC14'!F85+'[2]EC151'!F85+'[2]EC152'!F85+'[2]EC153'!F85+'[2]EC154'!F85+'[2]EC155'!F85+'[2]EC156'!F85+'[2]EC157'!F85+'[2]DC15'!F85+'[2]EC05b2'!F85+'[2]EC05b3'!F85+'[2]DC44'!F85</f>
        <v>0</v>
      </c>
      <c r="G85" s="52">
        <f t="shared" si="26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27"/>
        <v>0</v>
      </c>
      <c r="S85" s="55">
        <f t="shared" si="28"/>
        <v>0</v>
      </c>
      <c r="T85" s="47" t="str">
        <f t="shared" si="24"/>
        <v> </v>
      </c>
      <c r="U85" s="151"/>
      <c r="V85" s="114"/>
      <c r="W85" s="115"/>
      <c r="X85" s="152" t="str">
        <f t="shared" si="35"/>
        <v>-</v>
      </c>
      <c r="Y85" s="152" t="str">
        <f t="shared" si="35"/>
        <v>-</v>
      </c>
      <c r="Z85" s="204"/>
      <c r="AA85" s="119"/>
      <c r="AB85" s="119"/>
      <c r="AC85" s="119"/>
      <c r="AD85" s="119"/>
      <c r="AE85" s="119"/>
      <c r="AF85" s="119"/>
      <c r="IT85" s="49" t="e">
        <f>#REF!</f>
        <v>#REF!</v>
      </c>
      <c r="IU85" s="49" t="e">
        <f>#REF!</f>
        <v>#REF!</v>
      </c>
    </row>
    <row r="86" spans="1:255" ht="13.5" customHeight="1" hidden="1">
      <c r="A86" s="13"/>
      <c r="B86" s="50"/>
      <c r="C86" s="200"/>
      <c r="D86" s="114"/>
      <c r="E86" s="114"/>
      <c r="F86" s="114">
        <f>'[2]NMA'!F86+'[2]EC101'!F86+'[2]EC102'!F86+'[2]EC103'!F86+'[2]EC104'!F86+'[2]EC105'!F86+'[2]EC106'!F86+'[2]EC107'!F86+'[2]EC108'!F86+'[2]EC109'!F86+'[2]DC10'!F86+'[2]EC121'!F86+'[2]EC122'!F86+'[2]EC123'!F86+'[2]EC124'!F86+'[2]EC125'!F86+'[2]EC126'!F86+'[2]EC127'!F86+'[2]EC128'!F86+'[2]DC12'!F86+'[2]EC131'!F86+'[2]EC132'!F86+'[2]EC133'!F86+'[2]EC134'!F86+'[2]EC135'!F86+'[2]EC136'!F86+'[2]EC137'!F86+'[2]EC138'!F86+'[2]DC13'!F86+'[2]EC141'!F86+'[2]EC142'!F86+'[2]EC143'!F86+'[2]EC144'!F86+'[2]DC14'!F86+'[2]EC151'!F86+'[2]EC152'!F86+'[2]EC153'!F86+'[2]EC154'!F86+'[2]EC155'!F86+'[2]EC156'!F86+'[2]EC157'!F86+'[2]DC15'!F86+'[2]EC05b2'!F86+'[2]EC05b3'!F86+'[2]DC44'!F86</f>
        <v>0</v>
      </c>
      <c r="G86" s="52">
        <f t="shared" si="26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27"/>
        <v>0</v>
      </c>
      <c r="S86" s="55">
        <f t="shared" si="28"/>
        <v>0</v>
      </c>
      <c r="T86" s="47" t="str">
        <f t="shared" si="24"/>
        <v> </v>
      </c>
      <c r="U86" s="151"/>
      <c r="V86" s="114"/>
      <c r="W86" s="115"/>
      <c r="X86" s="152" t="str">
        <f t="shared" si="35"/>
        <v>-</v>
      </c>
      <c r="Y86" s="152" t="str">
        <f t="shared" si="35"/>
        <v>-</v>
      </c>
      <c r="Z86" s="204"/>
      <c r="IT86" s="49" t="e">
        <f>#REF!</f>
        <v>#REF!</v>
      </c>
      <c r="IU86" s="49" t="e">
        <f>#REF!</f>
        <v>#REF!</v>
      </c>
    </row>
    <row r="87" spans="1:255" ht="13.5" customHeight="1" hidden="1">
      <c r="A87" s="13"/>
      <c r="B87" s="50"/>
      <c r="C87" s="113"/>
      <c r="D87" s="114"/>
      <c r="E87" s="114"/>
      <c r="F87" s="114">
        <f>'[2]NMA'!F87+'[2]EC101'!F87+'[2]EC102'!F87+'[2]EC103'!F87+'[2]EC104'!F87+'[2]EC105'!F87+'[2]EC106'!F87+'[2]EC107'!F87+'[2]EC108'!F87+'[2]EC109'!F87+'[2]DC10'!F87+'[2]EC121'!F87+'[2]EC122'!F87+'[2]EC123'!F87+'[2]EC124'!F87+'[2]EC125'!F87+'[2]EC126'!F87+'[2]EC127'!F87+'[2]EC128'!F87+'[2]DC12'!F87+'[2]EC131'!F87+'[2]EC132'!F87+'[2]EC133'!F87+'[2]EC134'!F87+'[2]EC135'!F87+'[2]EC136'!F87+'[2]EC137'!F87+'[2]EC138'!F87+'[2]DC13'!F87+'[2]EC141'!F87+'[2]EC142'!F87+'[2]EC143'!F87+'[2]EC144'!F87+'[2]DC14'!F87+'[2]EC151'!F87+'[2]EC152'!F87+'[2]EC153'!F87+'[2]EC154'!F87+'[2]EC155'!F87+'[2]EC156'!F87+'[2]EC157'!F87+'[2]DC15'!F87+'[2]EC05b2'!F87+'[2]EC05b3'!F87+'[2]DC44'!F87</f>
        <v>0</v>
      </c>
      <c r="G87" s="52">
        <f t="shared" si="26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27"/>
        <v>0</v>
      </c>
      <c r="S87" s="55">
        <f t="shared" si="28"/>
        <v>0</v>
      </c>
      <c r="T87" s="47" t="str">
        <f t="shared" si="24"/>
        <v> </v>
      </c>
      <c r="U87" s="151"/>
      <c r="V87" s="114"/>
      <c r="W87" s="115"/>
      <c r="X87" s="152" t="str">
        <f t="shared" si="35"/>
        <v>-</v>
      </c>
      <c r="Y87" s="152" t="str">
        <f t="shared" si="35"/>
        <v>-</v>
      </c>
      <c r="Z87" s="204"/>
      <c r="IT87" s="49" t="e">
        <f>#REF!</f>
        <v>#REF!</v>
      </c>
      <c r="IU87" s="49" t="e">
        <f>#REF!</f>
        <v>#REF!</v>
      </c>
    </row>
    <row r="88" spans="1:255" ht="13.5" customHeight="1">
      <c r="A88" s="13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>
        <f>'[2]NMA'!F88+'[2]EC101'!F88+'[2]EC102'!F88+'[2]EC103'!F88+'[2]EC104'!F88+'[2]EC105'!F88+'[2]EC106'!F88+'[2]EC107'!F88+'[2]EC108'!F88+'[2]EC109'!F88+'[2]DC10'!F88+'[2]EC121'!F88+'[2]EC122'!F88+'[2]EC123'!F88+'[2]EC124'!F88+'[2]EC125'!F88+'[2]EC126'!F88+'[2]EC127'!F88+'[2]EC128'!F88+'[2]DC12'!F88+'[2]EC131'!F88+'[2]EC132'!F88+'[2]EC133'!F88+'[2]EC134'!F88+'[2]EC135'!F88+'[2]EC136'!F88+'[2]EC137'!F88+'[2]EC138'!F88+'[2]DC13'!F88+'[2]EC141'!F88+'[2]EC142'!F88+'[2]EC143'!F88+'[2]EC144'!F88+'[2]DC14'!F88+'[2]EC151'!F88+'[2]EC152'!F88+'[2]EC153'!F88+'[2]EC154'!F88+'[2]EC155'!F88+'[2]EC156'!F88+'[2]EC157'!F88+'[2]DC15'!F88+'[2]EC05b2'!F88+'[2]EC05b3'!F88+'[2]DC44'!F88</f>
        <v>0</v>
      </c>
      <c r="G88" s="52">
        <f t="shared" si="26"/>
        <v>0</v>
      </c>
      <c r="H88" s="52">
        <f aca="true" t="shared" si="36" ref="H88:Q88">SUM(H89:H92)</f>
        <v>0</v>
      </c>
      <c r="I88" s="52">
        <f t="shared" si="36"/>
        <v>0</v>
      </c>
      <c r="J88" s="52">
        <f t="shared" si="36"/>
        <v>0</v>
      </c>
      <c r="K88" s="52">
        <f t="shared" si="36"/>
        <v>0</v>
      </c>
      <c r="L88" s="52">
        <f t="shared" si="36"/>
        <v>0</v>
      </c>
      <c r="M88" s="52">
        <f t="shared" si="36"/>
        <v>0</v>
      </c>
      <c r="N88" s="52">
        <f t="shared" si="36"/>
        <v>0</v>
      </c>
      <c r="O88" s="52">
        <f t="shared" si="36"/>
        <v>0</v>
      </c>
      <c r="P88" s="52">
        <f t="shared" si="36"/>
        <v>0</v>
      </c>
      <c r="Q88" s="52">
        <f t="shared" si="36"/>
        <v>0</v>
      </c>
      <c r="R88" s="55">
        <f t="shared" si="27"/>
        <v>0</v>
      </c>
      <c r="S88" s="55">
        <f t="shared" si="28"/>
        <v>0</v>
      </c>
      <c r="T88" s="47" t="str">
        <f t="shared" si="24"/>
        <v> </v>
      </c>
      <c r="U88" s="151"/>
      <c r="V88" s="52"/>
      <c r="W88" s="55"/>
      <c r="X88" s="152" t="str">
        <f>IF(V88=0," ",(R88-V88)/V88)</f>
        <v> </v>
      </c>
      <c r="Y88" s="152" t="str">
        <f>IF(W88=0," ",(S88-W88)/W88)</f>
        <v> </v>
      </c>
      <c r="Z88" s="205"/>
      <c r="IT88" s="49" t="e">
        <f>#REF!</f>
        <v>#REF!</v>
      </c>
      <c r="IU88" s="49" t="e">
        <f>#REF!</f>
        <v>#REF!</v>
      </c>
    </row>
    <row r="89" spans="1:255" ht="13.5" customHeight="1" hidden="1">
      <c r="A89" s="13"/>
      <c r="B89" s="50"/>
      <c r="C89" s="113" t="s">
        <v>86</v>
      </c>
      <c r="D89" s="114"/>
      <c r="E89" s="114"/>
      <c r="F89" s="114">
        <f>'[2]NMA'!F89+'[2]EC101'!F89+'[2]EC102'!F89+'[2]EC103'!F89+'[2]EC104'!F89+'[2]EC105'!F89+'[2]EC106'!F89+'[2]EC107'!F89+'[2]EC108'!F89+'[2]EC109'!F89+'[2]DC10'!F89+'[2]EC121'!F89+'[2]EC122'!F89+'[2]EC123'!F89+'[2]EC124'!F89+'[2]EC125'!F89+'[2]EC126'!F89+'[2]EC127'!F89+'[2]EC128'!F89+'[2]DC12'!F89+'[2]EC131'!F89+'[2]EC132'!F89+'[2]EC133'!F89+'[2]EC134'!F89+'[2]EC135'!F89+'[2]EC136'!F89+'[2]EC137'!F89+'[2]EC138'!F89+'[2]DC13'!F89+'[2]EC141'!F89+'[2]EC142'!F89+'[2]EC143'!F89+'[2]EC144'!F89+'[2]DC14'!F89+'[2]EC151'!F89+'[2]EC152'!F89+'[2]EC153'!F89+'[2]EC154'!F89+'[2]EC155'!F89+'[2]EC156'!F89+'[2]EC157'!F89+'[2]DC15'!F89+'[2]EC05b2'!F89+'[2]EC05b3'!F89+'[2]DC44'!F89</f>
        <v>0</v>
      </c>
      <c r="G89" s="52">
        <f t="shared" si="26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27"/>
        <v>0</v>
      </c>
      <c r="S89" s="55">
        <f t="shared" si="28"/>
        <v>0</v>
      </c>
      <c r="T89" s="47" t="str">
        <f t="shared" si="24"/>
        <v> </v>
      </c>
      <c r="U89" s="151"/>
      <c r="V89" s="114"/>
      <c r="W89" s="115"/>
      <c r="X89" s="152" t="str">
        <f aca="true" t="shared" si="37" ref="X89:Y92">IF(V89=0,"-",(R89-V89)/V89)</f>
        <v>-</v>
      </c>
      <c r="Y89" s="152" t="str">
        <f t="shared" si="37"/>
        <v>-</v>
      </c>
      <c r="Z89" s="204"/>
      <c r="IT89" s="49" t="e">
        <f>#REF!</f>
        <v>#REF!</v>
      </c>
      <c r="IU89" s="49" t="e">
        <f>#REF!</f>
        <v>#REF!</v>
      </c>
    </row>
    <row r="90" spans="1:255" s="120" customFormat="1" ht="13.5" customHeight="1" hidden="1">
      <c r="A90" s="118"/>
      <c r="B90" s="50"/>
      <c r="C90" s="116" t="s">
        <v>87</v>
      </c>
      <c r="D90" s="114"/>
      <c r="E90" s="114"/>
      <c r="F90" s="114">
        <f>'[2]NMA'!F90+'[2]EC101'!F90+'[2]EC102'!F90+'[2]EC103'!F90+'[2]EC104'!F90+'[2]EC105'!F90+'[2]EC106'!F90+'[2]EC107'!F90+'[2]EC108'!F90+'[2]EC109'!F90+'[2]DC10'!F90+'[2]EC121'!F90+'[2]EC122'!F90+'[2]EC123'!F90+'[2]EC124'!F90+'[2]EC125'!F90+'[2]EC126'!F90+'[2]EC127'!F90+'[2]EC128'!F90+'[2]DC12'!F90+'[2]EC131'!F90+'[2]EC132'!F90+'[2]EC133'!F90+'[2]EC134'!F90+'[2]EC135'!F90+'[2]EC136'!F90+'[2]EC137'!F90+'[2]EC138'!F90+'[2]DC13'!F90+'[2]EC141'!F90+'[2]EC142'!F90+'[2]EC143'!F90+'[2]EC144'!F90+'[2]DC14'!F90+'[2]EC151'!F90+'[2]EC152'!F90+'[2]EC153'!F90+'[2]EC154'!F90+'[2]EC155'!F90+'[2]EC156'!F90+'[2]EC157'!F90+'[2]DC15'!F90+'[2]EC05b2'!F90+'[2]EC05b3'!F90+'[2]DC44'!F90</f>
        <v>0</v>
      </c>
      <c r="G90" s="52">
        <f t="shared" si="26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27"/>
        <v>0</v>
      </c>
      <c r="S90" s="55">
        <f t="shared" si="28"/>
        <v>0</v>
      </c>
      <c r="T90" s="47" t="str">
        <f t="shared" si="24"/>
        <v> </v>
      </c>
      <c r="U90" s="151"/>
      <c r="V90" s="114"/>
      <c r="W90" s="115"/>
      <c r="X90" s="152" t="str">
        <f t="shared" si="37"/>
        <v>-</v>
      </c>
      <c r="Y90" s="152" t="str">
        <f t="shared" si="37"/>
        <v>-</v>
      </c>
      <c r="Z90" s="204"/>
      <c r="AA90" s="119"/>
      <c r="AB90" s="119"/>
      <c r="AC90" s="119"/>
      <c r="AD90" s="119"/>
      <c r="AE90" s="119"/>
      <c r="AF90" s="119"/>
      <c r="IT90" s="49" t="e">
        <f>#REF!</f>
        <v>#REF!</v>
      </c>
      <c r="IU90" s="49" t="e">
        <f>#REF!</f>
        <v>#REF!</v>
      </c>
    </row>
    <row r="91" spans="1:255" ht="13.5" customHeight="1" hidden="1">
      <c r="A91" s="13"/>
      <c r="B91" s="50"/>
      <c r="C91" s="200"/>
      <c r="D91" s="114"/>
      <c r="E91" s="114"/>
      <c r="F91" s="114">
        <f>'[2]NMA'!F91+'[2]EC101'!F91+'[2]EC102'!F91+'[2]EC103'!F91+'[2]EC104'!F91+'[2]EC105'!F91+'[2]EC106'!F91+'[2]EC107'!F91+'[2]EC108'!F91+'[2]EC109'!F91+'[2]DC10'!F91+'[2]EC121'!F91+'[2]EC122'!F91+'[2]EC123'!F91+'[2]EC124'!F91+'[2]EC125'!F91+'[2]EC126'!F91+'[2]EC127'!F91+'[2]EC128'!F91+'[2]DC12'!F91+'[2]EC131'!F91+'[2]EC132'!F91+'[2]EC133'!F91+'[2]EC134'!F91+'[2]EC135'!F91+'[2]EC136'!F91+'[2]EC137'!F91+'[2]EC138'!F91+'[2]DC13'!F91+'[2]EC141'!F91+'[2]EC142'!F91+'[2]EC143'!F91+'[2]EC144'!F91+'[2]DC14'!F91+'[2]EC151'!F91+'[2]EC152'!F91+'[2]EC153'!F91+'[2]EC154'!F91+'[2]EC155'!F91+'[2]EC156'!F91+'[2]EC157'!F91+'[2]DC15'!F91+'[2]EC05b2'!F91+'[2]EC05b3'!F91+'[2]DC44'!F91</f>
        <v>0</v>
      </c>
      <c r="G91" s="52">
        <f t="shared" si="26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27"/>
        <v>0</v>
      </c>
      <c r="S91" s="55">
        <f t="shared" si="28"/>
        <v>0</v>
      </c>
      <c r="T91" s="47" t="str">
        <f t="shared" si="24"/>
        <v> </v>
      </c>
      <c r="U91" s="151"/>
      <c r="V91" s="114"/>
      <c r="W91" s="115"/>
      <c r="X91" s="152" t="str">
        <f t="shared" si="37"/>
        <v>-</v>
      </c>
      <c r="Y91" s="152" t="str">
        <f t="shared" si="37"/>
        <v>-</v>
      </c>
      <c r="Z91" s="204"/>
      <c r="IT91" s="49" t="e">
        <f>#REF!</f>
        <v>#REF!</v>
      </c>
      <c r="IU91" s="49" t="e">
        <f>#REF!</f>
        <v>#REF!</v>
      </c>
    </row>
    <row r="92" spans="1:255" ht="13.5" customHeight="1" hidden="1">
      <c r="A92" s="13"/>
      <c r="B92" s="50"/>
      <c r="C92" s="113"/>
      <c r="D92" s="114"/>
      <c r="E92" s="114"/>
      <c r="F92" s="114">
        <f>'[2]NMA'!F92+'[2]EC101'!F92+'[2]EC102'!F92+'[2]EC103'!F92+'[2]EC104'!F92+'[2]EC105'!F92+'[2]EC106'!F92+'[2]EC107'!F92+'[2]EC108'!F92+'[2]EC109'!F92+'[2]DC10'!F92+'[2]EC121'!F92+'[2]EC122'!F92+'[2]EC123'!F92+'[2]EC124'!F92+'[2]EC125'!F92+'[2]EC126'!F92+'[2]EC127'!F92+'[2]EC128'!F92+'[2]DC12'!F92+'[2]EC131'!F92+'[2]EC132'!F92+'[2]EC133'!F92+'[2]EC134'!F92+'[2]EC135'!F92+'[2]EC136'!F92+'[2]EC137'!F92+'[2]EC138'!F92+'[2]DC13'!F92+'[2]EC141'!F92+'[2]EC142'!F92+'[2]EC143'!F92+'[2]EC144'!F92+'[2]DC14'!F92+'[2]EC151'!F92+'[2]EC152'!F92+'[2]EC153'!F92+'[2]EC154'!F92+'[2]EC155'!F92+'[2]EC156'!F92+'[2]EC157'!F92+'[2]DC15'!F92+'[2]EC05b2'!F92+'[2]EC05b3'!F92+'[2]DC44'!F92</f>
        <v>0</v>
      </c>
      <c r="G92" s="52">
        <f t="shared" si="26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27"/>
        <v>0</v>
      </c>
      <c r="S92" s="55">
        <f t="shared" si="28"/>
        <v>0</v>
      </c>
      <c r="T92" s="47" t="str">
        <f t="shared" si="24"/>
        <v> </v>
      </c>
      <c r="U92" s="151"/>
      <c r="V92" s="114"/>
      <c r="W92" s="115"/>
      <c r="X92" s="152" t="str">
        <f t="shared" si="37"/>
        <v>-</v>
      </c>
      <c r="Y92" s="152" t="str">
        <f t="shared" si="37"/>
        <v>-</v>
      </c>
      <c r="Z92" s="204"/>
      <c r="IT92" s="49" t="e">
        <f>#REF!</f>
        <v>#REF!</v>
      </c>
      <c r="IU92" s="49" t="e">
        <f>#REF!</f>
        <v>#REF!</v>
      </c>
    </row>
    <row r="93" spans="1:255" ht="13.5" customHeight="1">
      <c r="A93" s="13"/>
      <c r="B93" s="60">
        <f>B88+1</f>
        <v>6</v>
      </c>
      <c r="C93" s="51" t="s">
        <v>92</v>
      </c>
      <c r="D93" s="52">
        <f>SUM(D94:D97)</f>
        <v>6858000</v>
      </c>
      <c r="E93" s="52">
        <f>SUM(E94:E97)</f>
        <v>0</v>
      </c>
      <c r="F93" s="52">
        <f>'[2]NMA'!F93+'[2]EC101'!F93+'[2]EC102'!F93+'[2]EC103'!F93+'[2]EC104'!F93+'[2]EC105'!F93+'[2]EC106'!F93+'[2]EC107'!F93+'[2]EC108'!F93+'[2]EC109'!F93+'[2]DC10'!F93+'[2]EC121'!F93+'[2]EC122'!F93+'[2]EC123'!F93+'[2]EC124'!F93+'[2]EC125'!F93+'[2]EC126'!F93+'[2]EC127'!F93+'[2]EC128'!F93+'[2]DC12'!F93+'[2]EC131'!F93+'[2]EC132'!F93+'[2]EC133'!F93+'[2]EC134'!F93+'[2]EC135'!F93+'[2]EC136'!F93+'[2]EC137'!F93+'[2]EC138'!F93+'[2]DC13'!F93+'[2]EC141'!F93+'[2]EC142'!F93+'[2]EC143'!F93+'[2]EC144'!F93+'[2]DC14'!F93+'[2]EC151'!F93+'[2]EC152'!F93+'[2]EC153'!F93+'[2]EC154'!F93+'[2]EC155'!F93+'[2]EC156'!F93+'[2]EC157'!F93+'[2]DC15'!F93+'[2]EC05b2'!F93+'[2]EC05b3'!F93+'[2]DC44'!F93</f>
        <v>0</v>
      </c>
      <c r="G93" s="52">
        <f t="shared" si="26"/>
        <v>6858000</v>
      </c>
      <c r="H93" s="52">
        <f aca="true" t="shared" si="38" ref="H93:Q93">SUM(H94:H97)</f>
        <v>6858000</v>
      </c>
      <c r="I93" s="52">
        <f t="shared" si="38"/>
        <v>6858000</v>
      </c>
      <c r="J93" s="52">
        <f t="shared" si="38"/>
        <v>0</v>
      </c>
      <c r="K93" s="52">
        <f t="shared" si="38"/>
        <v>0</v>
      </c>
      <c r="L93" s="52">
        <f t="shared" si="38"/>
        <v>6858000</v>
      </c>
      <c r="M93" s="52">
        <f t="shared" si="38"/>
        <v>0</v>
      </c>
      <c r="N93" s="52">
        <f t="shared" si="38"/>
        <v>0</v>
      </c>
      <c r="O93" s="52">
        <f t="shared" si="38"/>
        <v>0</v>
      </c>
      <c r="P93" s="52">
        <f t="shared" si="38"/>
        <v>0</v>
      </c>
      <c r="Q93" s="52">
        <f t="shared" si="38"/>
        <v>0</v>
      </c>
      <c r="R93" s="55">
        <f t="shared" si="27"/>
        <v>6858000</v>
      </c>
      <c r="S93" s="55">
        <f t="shared" si="28"/>
        <v>0</v>
      </c>
      <c r="T93" s="47">
        <f t="shared" si="24"/>
        <v>1</v>
      </c>
      <c r="U93" s="151"/>
      <c r="V93" s="52"/>
      <c r="W93" s="55">
        <v>836000</v>
      </c>
      <c r="X93" s="152" t="str">
        <f>IF(V93=0," ",(R93-V93)/V93)</f>
        <v> </v>
      </c>
      <c r="Y93" s="152">
        <f>IF(W93=0," ",(S93-W93)/W93)</f>
        <v>-1</v>
      </c>
      <c r="Z93" s="205"/>
      <c r="IT93" s="49" t="e">
        <f>#REF!</f>
        <v>#REF!</v>
      </c>
      <c r="IU93" s="49" t="e">
        <f>#REF!</f>
        <v>#REF!</v>
      </c>
    </row>
    <row r="94" spans="1:255" ht="13.5" customHeight="1" hidden="1">
      <c r="A94" s="13"/>
      <c r="B94" s="50"/>
      <c r="C94" s="113" t="s">
        <v>86</v>
      </c>
      <c r="D94" s="114">
        <v>6858000</v>
      </c>
      <c r="E94" s="114"/>
      <c r="F94" s="114">
        <f>'[2]NMA'!F94+'[2]EC101'!F94+'[2]EC102'!F94+'[2]EC103'!F94+'[2]EC104'!F94+'[2]EC105'!F94+'[2]EC106'!F94+'[2]EC107'!F94+'[2]EC108'!F94+'[2]EC109'!F94+'[2]DC10'!F94+'[2]EC121'!F94+'[2]EC122'!F94+'[2]EC123'!F94+'[2]EC124'!F94+'[2]EC125'!F94+'[2]EC126'!F94+'[2]EC127'!F94+'[2]EC128'!F94+'[2]DC12'!F94+'[2]EC131'!F94+'[2]EC132'!F94+'[2]EC133'!F94+'[2]EC134'!F94+'[2]EC135'!F94+'[2]EC136'!F94+'[2]EC137'!F94+'[2]EC138'!F94+'[2]DC13'!F94+'[2]EC141'!F94+'[2]EC142'!F94+'[2]EC143'!F94+'[2]EC144'!F94+'[2]DC14'!F94+'[2]EC151'!F94+'[2]EC152'!F94+'[2]EC153'!F94+'[2]EC154'!F94+'[2]EC155'!F94+'[2]EC156'!F94+'[2]EC157'!F94+'[2]DC15'!F94+'[2]EC05b2'!F94+'[2]EC05b3'!F94+'[2]DC44'!F94</f>
        <v>0</v>
      </c>
      <c r="G94" s="52">
        <f t="shared" si="26"/>
        <v>6858000</v>
      </c>
      <c r="H94" s="114">
        <v>6858000</v>
      </c>
      <c r="I94" s="114">
        <v>6858000</v>
      </c>
      <c r="J94" s="114"/>
      <c r="K94" s="114"/>
      <c r="L94" s="114">
        <v>6858000</v>
      </c>
      <c r="M94" s="114"/>
      <c r="N94" s="114"/>
      <c r="O94" s="115"/>
      <c r="P94" s="114"/>
      <c r="Q94" s="115"/>
      <c r="R94" s="55">
        <f t="shared" si="27"/>
        <v>6858000</v>
      </c>
      <c r="S94" s="55">
        <f t="shared" si="28"/>
        <v>0</v>
      </c>
      <c r="T94" s="47">
        <f t="shared" si="24"/>
        <v>1</v>
      </c>
      <c r="U94" s="151"/>
      <c r="V94" s="114"/>
      <c r="W94" s="115"/>
      <c r="X94" s="152" t="str">
        <f aca="true" t="shared" si="39" ref="X94:Y97">IF(V94=0,"-",(R94-V94)/V94)</f>
        <v>-</v>
      </c>
      <c r="Y94" s="152" t="str">
        <f t="shared" si="39"/>
        <v>-</v>
      </c>
      <c r="Z94" s="204"/>
      <c r="IT94" s="49" t="e">
        <f>#REF!</f>
        <v>#REF!</v>
      </c>
      <c r="IU94" s="49" t="e">
        <f>#REF!</f>
        <v>#REF!</v>
      </c>
    </row>
    <row r="95" spans="1:255" s="63" customFormat="1" ht="13.5" customHeight="1" hidden="1">
      <c r="A95" s="118"/>
      <c r="B95" s="50"/>
      <c r="C95" s="116" t="s">
        <v>87</v>
      </c>
      <c r="D95" s="114"/>
      <c r="E95" s="114"/>
      <c r="F95" s="114">
        <f>'[2]NMA'!F95+'[2]EC101'!F95+'[2]EC102'!F95+'[2]EC103'!F95+'[2]EC104'!F95+'[2]EC105'!F95+'[2]EC106'!F95+'[2]EC107'!F95+'[2]EC108'!F95+'[2]EC109'!F95+'[2]DC10'!F95+'[2]EC121'!F95+'[2]EC122'!F95+'[2]EC123'!F95+'[2]EC124'!F95+'[2]EC125'!F95+'[2]EC126'!F95+'[2]EC127'!F95+'[2]EC128'!F95+'[2]DC12'!F95+'[2]EC131'!F95+'[2]EC132'!F95+'[2]EC133'!F95+'[2]EC134'!F95+'[2]EC135'!F95+'[2]EC136'!F95+'[2]EC137'!F95+'[2]EC138'!F95+'[2]DC13'!F95+'[2]EC141'!F95+'[2]EC142'!F95+'[2]EC143'!F95+'[2]EC144'!F95+'[2]DC14'!F95+'[2]EC151'!F95+'[2]EC152'!F95+'[2]EC153'!F95+'[2]EC154'!F95+'[2]EC155'!F95+'[2]EC156'!F95+'[2]EC157'!F95+'[2]DC15'!F95+'[2]EC05b2'!F95+'[2]EC05b3'!F95+'[2]DC44'!F95</f>
        <v>0</v>
      </c>
      <c r="G95" s="52">
        <f t="shared" si="26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27"/>
        <v>0</v>
      </c>
      <c r="S95" s="55">
        <f t="shared" si="28"/>
        <v>0</v>
      </c>
      <c r="T95" s="47" t="str">
        <f t="shared" si="24"/>
        <v> </v>
      </c>
      <c r="U95" s="151"/>
      <c r="V95" s="114"/>
      <c r="W95" s="115"/>
      <c r="X95" s="152" t="str">
        <f t="shared" si="39"/>
        <v>-</v>
      </c>
      <c r="Y95" s="152" t="str">
        <f t="shared" si="39"/>
        <v>-</v>
      </c>
      <c r="Z95" s="204"/>
      <c r="AA95" s="119"/>
      <c r="AB95" s="119"/>
      <c r="AC95" s="119"/>
      <c r="AD95" s="119"/>
      <c r="AE95" s="119"/>
      <c r="AF95" s="119"/>
      <c r="IT95" s="49" t="e">
        <f>#REF!</f>
        <v>#REF!</v>
      </c>
      <c r="IU95" s="49" t="e">
        <f>#REF!</f>
        <v>#REF!</v>
      </c>
    </row>
    <row r="96" spans="1:255" ht="13.5" customHeight="1" hidden="1">
      <c r="A96" s="13"/>
      <c r="B96" s="50"/>
      <c r="C96" s="200"/>
      <c r="D96" s="114"/>
      <c r="E96" s="114"/>
      <c r="F96" s="114">
        <f>'[2]NMA'!F96+'[2]EC101'!F96+'[2]EC102'!F96+'[2]EC103'!F96+'[2]EC104'!F96+'[2]EC105'!F96+'[2]EC106'!F96+'[2]EC107'!F96+'[2]EC108'!F96+'[2]EC109'!F96+'[2]DC10'!F96+'[2]EC121'!F96+'[2]EC122'!F96+'[2]EC123'!F96+'[2]EC124'!F96+'[2]EC125'!F96+'[2]EC126'!F96+'[2]EC127'!F96+'[2]EC128'!F96+'[2]DC12'!F96+'[2]EC131'!F96+'[2]EC132'!F96+'[2]EC133'!F96+'[2]EC134'!F96+'[2]EC135'!F96+'[2]EC136'!F96+'[2]EC137'!F96+'[2]EC138'!F96+'[2]DC13'!F96+'[2]EC141'!F96+'[2]EC142'!F96+'[2]EC143'!F96+'[2]EC144'!F96+'[2]DC14'!F96+'[2]EC151'!F96+'[2]EC152'!F96+'[2]EC153'!F96+'[2]EC154'!F96+'[2]EC155'!F96+'[2]EC156'!F96+'[2]EC157'!F96+'[2]DC15'!F96+'[2]EC05b2'!F96+'[2]EC05b3'!F96+'[2]DC44'!F96</f>
        <v>0</v>
      </c>
      <c r="G96" s="52">
        <f t="shared" si="26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27"/>
        <v>0</v>
      </c>
      <c r="S96" s="55">
        <f t="shared" si="28"/>
        <v>0</v>
      </c>
      <c r="T96" s="47" t="str">
        <f t="shared" si="24"/>
        <v> </v>
      </c>
      <c r="U96" s="151"/>
      <c r="V96" s="114"/>
      <c r="W96" s="115"/>
      <c r="X96" s="152" t="str">
        <f t="shared" si="39"/>
        <v>-</v>
      </c>
      <c r="Y96" s="152" t="str">
        <f t="shared" si="39"/>
        <v>-</v>
      </c>
      <c r="Z96" s="204"/>
      <c r="IT96" s="49" t="e">
        <f>#REF!</f>
        <v>#REF!</v>
      </c>
      <c r="IU96" s="49" t="e">
        <f>#REF!</f>
        <v>#REF!</v>
      </c>
    </row>
    <row r="97" spans="1:255" ht="13.5" customHeight="1" hidden="1">
      <c r="A97" s="13"/>
      <c r="B97" s="50"/>
      <c r="C97" s="200"/>
      <c r="D97" s="114"/>
      <c r="E97" s="114"/>
      <c r="F97" s="114">
        <f>'[2]NMA'!F97+'[2]EC101'!F97+'[2]EC102'!F97+'[2]EC103'!F97+'[2]EC104'!F97+'[2]EC105'!F97+'[2]EC106'!F97+'[2]EC107'!F97+'[2]EC108'!F97+'[2]EC109'!F97+'[2]DC10'!F97+'[2]EC121'!F97+'[2]EC122'!F97+'[2]EC123'!F97+'[2]EC124'!F97+'[2]EC125'!F97+'[2]EC126'!F97+'[2]EC127'!F97+'[2]EC128'!F97+'[2]DC12'!F97+'[2]EC131'!F97+'[2]EC132'!F97+'[2]EC133'!F97+'[2]EC134'!F97+'[2]EC135'!F97+'[2]EC136'!F97+'[2]EC137'!F97+'[2]EC138'!F97+'[2]DC13'!F97+'[2]EC141'!F97+'[2]EC142'!F97+'[2]EC143'!F97+'[2]EC144'!F97+'[2]DC14'!F97+'[2]EC151'!F97+'[2]EC152'!F97+'[2]EC153'!F97+'[2]EC154'!F97+'[2]EC155'!F97+'[2]EC156'!F97+'[2]EC157'!F97+'[2]DC15'!F97+'[2]EC05b2'!F97+'[2]EC05b3'!F97+'[2]DC44'!F97</f>
        <v>0</v>
      </c>
      <c r="G97" s="52">
        <f t="shared" si="26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27"/>
        <v>0</v>
      </c>
      <c r="S97" s="55">
        <f t="shared" si="28"/>
        <v>0</v>
      </c>
      <c r="T97" s="47" t="str">
        <f t="shared" si="24"/>
        <v> </v>
      </c>
      <c r="U97" s="151"/>
      <c r="V97" s="114"/>
      <c r="W97" s="115"/>
      <c r="X97" s="152" t="str">
        <f t="shared" si="39"/>
        <v>-</v>
      </c>
      <c r="Y97" s="152" t="str">
        <f t="shared" si="39"/>
        <v>-</v>
      </c>
      <c r="Z97" s="204"/>
      <c r="IT97" s="49" t="e">
        <f>#REF!</f>
        <v>#REF!</v>
      </c>
      <c r="IU97" s="49" t="e">
        <f>#REF!</f>
        <v>#REF!</v>
      </c>
    </row>
    <row r="98" spans="1:255" ht="13.5" customHeight="1">
      <c r="A98" s="13"/>
      <c r="B98" s="60">
        <f>B93+1</f>
        <v>7</v>
      </c>
      <c r="C98" s="51" t="s">
        <v>94</v>
      </c>
      <c r="D98" s="52">
        <f>SUM(D99:D102)</f>
        <v>3750000</v>
      </c>
      <c r="E98" s="52">
        <f>SUM(E99:E102)</f>
        <v>0</v>
      </c>
      <c r="F98" s="52">
        <f>'[2]NMA'!F98+'[2]EC101'!F98+'[2]EC102'!F98+'[2]EC103'!F98+'[2]EC104'!F98+'[2]EC105'!F98+'[2]EC106'!F98+'[2]EC107'!F98+'[2]EC108'!F98+'[2]EC109'!F98+'[2]DC10'!F98+'[2]EC121'!F98+'[2]EC122'!F98+'[2]EC123'!F98+'[2]EC124'!F98+'[2]EC125'!F98+'[2]EC126'!F98+'[2]EC127'!F98+'[2]EC128'!F98+'[2]DC12'!F98+'[2]EC131'!F98+'[2]EC132'!F98+'[2]EC133'!F98+'[2]EC134'!F98+'[2]EC135'!F98+'[2]EC136'!F98+'[2]EC137'!F98+'[2]EC138'!F98+'[2]DC13'!F98+'[2]EC141'!F98+'[2]EC142'!F98+'[2]EC143'!F98+'[2]EC144'!F98+'[2]DC14'!F98+'[2]EC151'!F98+'[2]EC152'!F98+'[2]EC153'!F98+'[2]EC154'!F98+'[2]EC155'!F98+'[2]EC156'!F98+'[2]EC157'!F98+'[2]DC15'!F98+'[2]EC05b2'!F98+'[2]EC05b3'!F98+'[2]DC44'!F98</f>
        <v>0</v>
      </c>
      <c r="G98" s="52">
        <f t="shared" si="26"/>
        <v>3750000</v>
      </c>
      <c r="H98" s="52">
        <f aca="true" t="shared" si="40" ref="H98:Q98">SUM(H99:H102)</f>
        <v>2750000</v>
      </c>
      <c r="I98" s="52">
        <f t="shared" si="40"/>
        <v>2750000</v>
      </c>
      <c r="J98" s="52">
        <f t="shared" si="40"/>
        <v>0</v>
      </c>
      <c r="K98" s="52">
        <f t="shared" si="40"/>
        <v>0</v>
      </c>
      <c r="L98" s="52">
        <f t="shared" si="40"/>
        <v>2750000</v>
      </c>
      <c r="M98" s="52">
        <f t="shared" si="40"/>
        <v>0</v>
      </c>
      <c r="N98" s="52">
        <f t="shared" si="40"/>
        <v>0</v>
      </c>
      <c r="O98" s="52">
        <f t="shared" si="40"/>
        <v>0</v>
      </c>
      <c r="P98" s="52">
        <f t="shared" si="40"/>
        <v>0</v>
      </c>
      <c r="Q98" s="52">
        <f t="shared" si="40"/>
        <v>0</v>
      </c>
      <c r="R98" s="55">
        <f t="shared" si="27"/>
        <v>2750000</v>
      </c>
      <c r="S98" s="55">
        <f t="shared" si="28"/>
        <v>0</v>
      </c>
      <c r="T98" s="47">
        <f t="shared" si="24"/>
        <v>0.7333333333333333</v>
      </c>
      <c r="U98" s="151"/>
      <c r="V98" s="52"/>
      <c r="W98" s="55">
        <v>1876000</v>
      </c>
      <c r="X98" s="152" t="str">
        <f>IF(V98=0," ",(R98-V98)/V98)</f>
        <v> </v>
      </c>
      <c r="Y98" s="152">
        <f>IF(W98=0," ",(S98-W98)/W98)</f>
        <v>-1</v>
      </c>
      <c r="Z98" s="205"/>
      <c r="IT98" s="49" t="e">
        <f>#REF!</f>
        <v>#REF!</v>
      </c>
      <c r="IU98" s="49" t="e">
        <f>#REF!</f>
        <v>#REF!</v>
      </c>
    </row>
    <row r="99" spans="1:255" ht="13.5" customHeight="1" hidden="1">
      <c r="A99" s="13"/>
      <c r="B99" s="50"/>
      <c r="C99" s="113" t="s">
        <v>86</v>
      </c>
      <c r="D99" s="114">
        <v>3750000</v>
      </c>
      <c r="E99" s="114"/>
      <c r="F99" s="114">
        <f>'[2]NMA'!F99+'[2]EC101'!F99+'[2]EC102'!F99+'[2]EC103'!F99+'[2]EC104'!F99+'[2]EC105'!F99+'[2]EC106'!F99+'[2]EC107'!F99+'[2]EC108'!F99+'[2]EC109'!F99+'[2]DC10'!F99+'[2]EC121'!F99+'[2]EC122'!F99+'[2]EC123'!F99+'[2]EC124'!F99+'[2]EC125'!F99+'[2]EC126'!F99+'[2]EC127'!F99+'[2]EC128'!F99+'[2]DC12'!F99+'[2]EC131'!F99+'[2]EC132'!F99+'[2]EC133'!F99+'[2]EC134'!F99+'[2]EC135'!F99+'[2]EC136'!F99+'[2]EC137'!F99+'[2]EC138'!F99+'[2]DC13'!F99+'[2]EC141'!F99+'[2]EC142'!F99+'[2]EC143'!F99+'[2]EC144'!F99+'[2]DC14'!F99+'[2]EC151'!F99+'[2]EC152'!F99+'[2]EC153'!F99+'[2]EC154'!F99+'[2]EC155'!F99+'[2]EC156'!F99+'[2]EC157'!F99+'[2]DC15'!F99+'[2]EC05b2'!F99+'[2]EC05b3'!F99+'[2]DC44'!F99</f>
        <v>0</v>
      </c>
      <c r="G99" s="52">
        <f t="shared" si="26"/>
        <v>3750000</v>
      </c>
      <c r="H99" s="114">
        <v>2750000</v>
      </c>
      <c r="I99" s="114">
        <v>2750000</v>
      </c>
      <c r="J99" s="114"/>
      <c r="K99" s="114"/>
      <c r="L99" s="114">
        <v>2750000</v>
      </c>
      <c r="M99" s="114"/>
      <c r="N99" s="114"/>
      <c r="O99" s="115"/>
      <c r="P99" s="114"/>
      <c r="Q99" s="115"/>
      <c r="R99" s="55">
        <f t="shared" si="27"/>
        <v>2750000</v>
      </c>
      <c r="S99" s="55">
        <f t="shared" si="28"/>
        <v>0</v>
      </c>
      <c r="T99" s="47">
        <f aca="true" t="shared" si="41" ref="T99:T130">IF(G99=0," ",(R99/G99))</f>
        <v>0.7333333333333333</v>
      </c>
      <c r="U99" s="151"/>
      <c r="V99" s="114"/>
      <c r="W99" s="115"/>
      <c r="X99" s="152" t="str">
        <f aca="true" t="shared" si="42" ref="X99:Y102">IF(V99=0,"-",(R99-V99)/V99)</f>
        <v>-</v>
      </c>
      <c r="Y99" s="152" t="str">
        <f t="shared" si="42"/>
        <v>-</v>
      </c>
      <c r="Z99" s="204"/>
      <c r="IT99" s="49" t="e">
        <f>#REF!</f>
        <v>#REF!</v>
      </c>
      <c r="IU99" s="49" t="e">
        <f>#REF!</f>
        <v>#REF!</v>
      </c>
    </row>
    <row r="100" spans="1:255" s="63" customFormat="1" ht="13.5" customHeight="1" hidden="1">
      <c r="A100" s="118"/>
      <c r="B100" s="50"/>
      <c r="C100" s="116" t="s">
        <v>87</v>
      </c>
      <c r="D100" s="114"/>
      <c r="E100" s="114"/>
      <c r="F100" s="114">
        <f>'[2]NMA'!F100+'[2]EC101'!F100+'[2]EC102'!F100+'[2]EC103'!F100+'[2]EC104'!F100+'[2]EC105'!F100+'[2]EC106'!F100+'[2]EC107'!F100+'[2]EC108'!F100+'[2]EC109'!F100+'[2]DC10'!F100+'[2]EC121'!F100+'[2]EC122'!F100+'[2]EC123'!F100+'[2]EC124'!F100+'[2]EC125'!F100+'[2]EC126'!F100+'[2]EC127'!F100+'[2]EC128'!F100+'[2]DC12'!F100+'[2]EC131'!F100+'[2]EC132'!F100+'[2]EC133'!F100+'[2]EC134'!F100+'[2]EC135'!F100+'[2]EC136'!F100+'[2]EC137'!F100+'[2]EC138'!F100+'[2]DC13'!F100+'[2]EC141'!F100+'[2]EC142'!F100+'[2]EC143'!F100+'[2]EC144'!F100+'[2]DC14'!F100+'[2]EC151'!F100+'[2]EC152'!F100+'[2]EC153'!F100+'[2]EC154'!F100+'[2]EC155'!F100+'[2]EC156'!F100+'[2]EC157'!F100+'[2]DC15'!F100+'[2]EC05b2'!F100+'[2]EC05b3'!F100+'[2]DC44'!F100</f>
        <v>0</v>
      </c>
      <c r="G100" s="52">
        <f t="shared" si="26"/>
        <v>0</v>
      </c>
      <c r="H100" s="114"/>
      <c r="I100" s="114"/>
      <c r="J100" s="114"/>
      <c r="K100" s="114"/>
      <c r="L100" s="114"/>
      <c r="M100" s="114"/>
      <c r="N100" s="114"/>
      <c r="O100" s="115"/>
      <c r="P100" s="114"/>
      <c r="Q100" s="115"/>
      <c r="R100" s="55">
        <f t="shared" si="27"/>
        <v>0</v>
      </c>
      <c r="S100" s="55">
        <f t="shared" si="28"/>
        <v>0</v>
      </c>
      <c r="T100" s="47" t="str">
        <f t="shared" si="41"/>
        <v> </v>
      </c>
      <c r="U100" s="151"/>
      <c r="V100" s="114"/>
      <c r="W100" s="115"/>
      <c r="X100" s="152" t="str">
        <f t="shared" si="42"/>
        <v>-</v>
      </c>
      <c r="Y100" s="152" t="str">
        <f t="shared" si="42"/>
        <v>-</v>
      </c>
      <c r="Z100" s="204"/>
      <c r="AA100" s="119"/>
      <c r="AB100" s="119"/>
      <c r="AC100" s="119"/>
      <c r="AD100" s="119"/>
      <c r="AE100" s="119"/>
      <c r="AF100" s="119"/>
      <c r="IT100" s="49" t="e">
        <f>#REF!</f>
        <v>#REF!</v>
      </c>
      <c r="IU100" s="49" t="e">
        <f>#REF!</f>
        <v>#REF!</v>
      </c>
    </row>
    <row r="101" spans="1:255" ht="13.5" customHeight="1" hidden="1">
      <c r="A101" s="13"/>
      <c r="B101" s="50"/>
      <c r="C101" s="200"/>
      <c r="D101" s="114"/>
      <c r="E101" s="114"/>
      <c r="F101" s="114">
        <f>'[2]NMA'!F101+'[2]EC101'!F101+'[2]EC102'!F101+'[2]EC103'!F101+'[2]EC104'!F101+'[2]EC105'!F101+'[2]EC106'!F101+'[2]EC107'!F101+'[2]EC108'!F101+'[2]EC109'!F101+'[2]DC10'!F101+'[2]EC121'!F101+'[2]EC122'!F101+'[2]EC123'!F101+'[2]EC124'!F101+'[2]EC125'!F101+'[2]EC126'!F101+'[2]EC127'!F101+'[2]EC128'!F101+'[2]DC12'!F101+'[2]EC131'!F101+'[2]EC132'!F101+'[2]EC133'!F101+'[2]EC134'!F101+'[2]EC135'!F101+'[2]EC136'!F101+'[2]EC137'!F101+'[2]EC138'!F101+'[2]DC13'!F101+'[2]EC141'!F101+'[2]EC142'!F101+'[2]EC143'!F101+'[2]EC144'!F101+'[2]DC14'!F101+'[2]EC151'!F101+'[2]EC152'!F101+'[2]EC153'!F101+'[2]EC154'!F101+'[2]EC155'!F101+'[2]EC156'!F101+'[2]EC157'!F101+'[2]DC15'!F101+'[2]EC05b2'!F101+'[2]EC05b3'!F101+'[2]DC44'!F101</f>
        <v>0</v>
      </c>
      <c r="G101" s="52">
        <f t="shared" si="26"/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43" ref="R101:R124">+J101+L101+N101+P101</f>
        <v>0</v>
      </c>
      <c r="S101" s="55">
        <f aca="true" t="shared" si="44" ref="S101:S124">K101+M101+O101+Q101</f>
        <v>0</v>
      </c>
      <c r="T101" s="47" t="str">
        <f t="shared" si="41"/>
        <v> </v>
      </c>
      <c r="U101" s="151"/>
      <c r="V101" s="114"/>
      <c r="W101" s="115"/>
      <c r="X101" s="152" t="str">
        <f t="shared" si="42"/>
        <v>-</v>
      </c>
      <c r="Y101" s="152" t="str">
        <f t="shared" si="42"/>
        <v>-</v>
      </c>
      <c r="Z101" s="204"/>
      <c r="IT101" s="49" t="e">
        <f>#REF!</f>
        <v>#REF!</v>
      </c>
      <c r="IU101" s="49" t="e">
        <f>#REF!</f>
        <v>#REF!</v>
      </c>
    </row>
    <row r="102" spans="1:255" ht="13.5" customHeight="1" hidden="1">
      <c r="A102" s="13"/>
      <c r="B102" s="50"/>
      <c r="C102" s="200"/>
      <c r="D102" s="114"/>
      <c r="E102" s="114"/>
      <c r="F102" s="114">
        <f>'[2]NMA'!F102+'[2]EC101'!F102+'[2]EC102'!F102+'[2]EC103'!F102+'[2]EC104'!F102+'[2]EC105'!F102+'[2]EC106'!F102+'[2]EC107'!F102+'[2]EC108'!F102+'[2]EC109'!F102+'[2]DC10'!F102+'[2]EC121'!F102+'[2]EC122'!F102+'[2]EC123'!F102+'[2]EC124'!F102+'[2]EC125'!F102+'[2]EC126'!F102+'[2]EC127'!F102+'[2]EC128'!F102+'[2]DC12'!F102+'[2]EC131'!F102+'[2]EC132'!F102+'[2]EC133'!F102+'[2]EC134'!F102+'[2]EC135'!F102+'[2]EC136'!F102+'[2]EC137'!F102+'[2]EC138'!F102+'[2]DC13'!F102+'[2]EC141'!F102+'[2]EC142'!F102+'[2]EC143'!F102+'[2]EC144'!F102+'[2]DC14'!F102+'[2]EC151'!F102+'[2]EC152'!F102+'[2]EC153'!F102+'[2]EC154'!F102+'[2]EC155'!F102+'[2]EC156'!F102+'[2]EC157'!F102+'[2]DC15'!F102+'[2]EC05b2'!F102+'[2]EC05b3'!F102+'[2]DC44'!F102</f>
        <v>0</v>
      </c>
      <c r="G102" s="52">
        <f t="shared" si="26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43"/>
        <v>0</v>
      </c>
      <c r="S102" s="55">
        <f t="shared" si="44"/>
        <v>0</v>
      </c>
      <c r="T102" s="47" t="str">
        <f t="shared" si="41"/>
        <v> </v>
      </c>
      <c r="U102" s="151"/>
      <c r="V102" s="114"/>
      <c r="W102" s="115"/>
      <c r="X102" s="152" t="str">
        <f t="shared" si="42"/>
        <v>-</v>
      </c>
      <c r="Y102" s="152" t="str">
        <f t="shared" si="42"/>
        <v>-</v>
      </c>
      <c r="Z102" s="204"/>
      <c r="IT102" s="49" t="e">
        <f>#REF!</f>
        <v>#REF!</v>
      </c>
      <c r="IU102" s="49" t="e">
        <f>#REF!</f>
        <v>#REF!</v>
      </c>
    </row>
    <row r="103" spans="1:255" ht="13.5" customHeight="1">
      <c r="A103" s="13"/>
      <c r="B103" s="60">
        <f>B98+1</f>
        <v>8</v>
      </c>
      <c r="C103" s="51" t="s">
        <v>95</v>
      </c>
      <c r="D103" s="52">
        <f>SUM(D104:D107)</f>
        <v>0</v>
      </c>
      <c r="E103" s="52">
        <f>SUM(E104:E107)</f>
        <v>0</v>
      </c>
      <c r="F103" s="52">
        <f>'[2]NMA'!F103+'[2]EC101'!F103+'[2]EC102'!F103+'[2]EC103'!F103+'[2]EC104'!F103+'[2]EC105'!F103+'[2]EC106'!F103+'[2]EC107'!F103+'[2]EC108'!F103+'[2]EC109'!F103+'[2]DC10'!F103+'[2]EC121'!F103+'[2]EC122'!F103+'[2]EC123'!F103+'[2]EC124'!F103+'[2]EC125'!F103+'[2]EC126'!F103+'[2]EC127'!F103+'[2]EC128'!F103+'[2]DC12'!F103+'[2]EC131'!F103+'[2]EC132'!F103+'[2]EC133'!F103+'[2]EC134'!F103+'[2]EC135'!F103+'[2]EC136'!F103+'[2]EC137'!F103+'[2]EC138'!F103+'[2]DC13'!F103+'[2]EC141'!F103+'[2]EC142'!F103+'[2]EC143'!F103+'[2]EC144'!F103+'[2]DC14'!F103+'[2]EC151'!F103+'[2]EC152'!F103+'[2]EC153'!F103+'[2]EC154'!F103+'[2]EC155'!F103+'[2]EC156'!F103+'[2]EC157'!F103+'[2]DC15'!F103+'[2]EC05b2'!F103+'[2]EC05b3'!F103+'[2]DC44'!F103</f>
        <v>0</v>
      </c>
      <c r="G103" s="52">
        <f t="shared" si="26"/>
        <v>0</v>
      </c>
      <c r="H103" s="52">
        <f aca="true" t="shared" si="45" ref="H103:Q103">SUM(H104:H107)</f>
        <v>0</v>
      </c>
      <c r="I103" s="52">
        <f t="shared" si="45"/>
        <v>0</v>
      </c>
      <c r="J103" s="52">
        <f t="shared" si="45"/>
        <v>0</v>
      </c>
      <c r="K103" s="52">
        <f t="shared" si="45"/>
        <v>0</v>
      </c>
      <c r="L103" s="52">
        <f t="shared" si="45"/>
        <v>0</v>
      </c>
      <c r="M103" s="52">
        <f t="shared" si="45"/>
        <v>0</v>
      </c>
      <c r="N103" s="52">
        <f t="shared" si="45"/>
        <v>0</v>
      </c>
      <c r="O103" s="52">
        <f t="shared" si="45"/>
        <v>0</v>
      </c>
      <c r="P103" s="52">
        <f t="shared" si="45"/>
        <v>0</v>
      </c>
      <c r="Q103" s="52">
        <f t="shared" si="45"/>
        <v>0</v>
      </c>
      <c r="R103" s="55">
        <f t="shared" si="43"/>
        <v>0</v>
      </c>
      <c r="S103" s="55">
        <f t="shared" si="44"/>
        <v>0</v>
      </c>
      <c r="T103" s="47" t="str">
        <f t="shared" si="41"/>
        <v> </v>
      </c>
      <c r="U103" s="151"/>
      <c r="V103" s="52"/>
      <c r="W103" s="55"/>
      <c r="X103" s="152" t="str">
        <f>IF(V103=0," ",(R103-V103)/V103)</f>
        <v> </v>
      </c>
      <c r="Y103" s="152" t="str">
        <f>IF(W103=0," ",(S103-W103)/W103)</f>
        <v> </v>
      </c>
      <c r="Z103" s="205"/>
      <c r="IT103" s="49" t="e">
        <f>#REF!</f>
        <v>#REF!</v>
      </c>
      <c r="IU103" s="49" t="e">
        <f>#REF!</f>
        <v>#REF!</v>
      </c>
    </row>
    <row r="104" spans="1:255" ht="13.5" customHeight="1" hidden="1">
      <c r="A104" s="13"/>
      <c r="B104" s="50"/>
      <c r="C104" s="113" t="s">
        <v>86</v>
      </c>
      <c r="D104" s="114"/>
      <c r="E104" s="114"/>
      <c r="F104" s="114">
        <f>'[2]NMA'!F104+'[2]EC101'!F104+'[2]EC102'!F104+'[2]EC103'!F104+'[2]EC104'!F104+'[2]EC105'!F104+'[2]EC106'!F104+'[2]EC107'!F104+'[2]EC108'!F104+'[2]EC109'!F104+'[2]DC10'!F104+'[2]EC121'!F104+'[2]EC122'!F104+'[2]EC123'!F104+'[2]EC124'!F104+'[2]EC125'!F104+'[2]EC126'!F104+'[2]EC127'!F104+'[2]EC128'!F104+'[2]DC12'!F104+'[2]EC131'!F104+'[2]EC132'!F104+'[2]EC133'!F104+'[2]EC134'!F104+'[2]EC135'!F104+'[2]EC136'!F104+'[2]EC137'!F104+'[2]EC138'!F104+'[2]DC13'!F104+'[2]EC141'!F104+'[2]EC142'!F104+'[2]EC143'!F104+'[2]EC144'!F104+'[2]DC14'!F104+'[2]EC151'!F104+'[2]EC152'!F104+'[2]EC153'!F104+'[2]EC154'!F104+'[2]EC155'!F104+'[2]EC156'!F104+'[2]EC157'!F104+'[2]DC15'!F104+'[2]EC05b2'!F104+'[2]EC05b3'!F104+'[2]DC44'!F104</f>
        <v>0</v>
      </c>
      <c r="G104" s="52">
        <f t="shared" si="26"/>
        <v>0</v>
      </c>
      <c r="H104" s="114"/>
      <c r="I104" s="114"/>
      <c r="J104" s="114"/>
      <c r="K104" s="114"/>
      <c r="L104" s="114"/>
      <c r="M104" s="114"/>
      <c r="N104" s="114"/>
      <c r="O104" s="115"/>
      <c r="P104" s="114"/>
      <c r="Q104" s="115"/>
      <c r="R104" s="55">
        <f t="shared" si="43"/>
        <v>0</v>
      </c>
      <c r="S104" s="55">
        <f t="shared" si="44"/>
        <v>0</v>
      </c>
      <c r="T104" s="47" t="str">
        <f t="shared" si="41"/>
        <v> </v>
      </c>
      <c r="U104" s="151"/>
      <c r="V104" s="114"/>
      <c r="W104" s="115"/>
      <c r="X104" s="152" t="str">
        <f aca="true" t="shared" si="46" ref="X104:Y107">IF(V104=0,"-",(R104-V104)/V104)</f>
        <v>-</v>
      </c>
      <c r="Y104" s="152" t="str">
        <f t="shared" si="46"/>
        <v>-</v>
      </c>
      <c r="Z104" s="204"/>
      <c r="IT104" s="49" t="e">
        <f>#REF!</f>
        <v>#REF!</v>
      </c>
      <c r="IU104" s="49" t="e">
        <f>#REF!</f>
        <v>#REF!</v>
      </c>
    </row>
    <row r="105" spans="1:255" s="63" customFormat="1" ht="13.5" customHeight="1" hidden="1">
      <c r="A105" s="118"/>
      <c r="B105" s="50"/>
      <c r="C105" s="116" t="s">
        <v>87</v>
      </c>
      <c r="D105" s="114"/>
      <c r="E105" s="114"/>
      <c r="F105" s="114">
        <f>'[2]NMA'!F105+'[2]EC101'!F105+'[2]EC102'!F105+'[2]EC103'!F105+'[2]EC104'!F105+'[2]EC105'!F105+'[2]EC106'!F105+'[2]EC107'!F105+'[2]EC108'!F105+'[2]EC109'!F105+'[2]DC10'!F105+'[2]EC121'!F105+'[2]EC122'!F105+'[2]EC123'!F105+'[2]EC124'!F105+'[2]EC125'!F105+'[2]EC126'!F105+'[2]EC127'!F105+'[2]EC128'!F105+'[2]DC12'!F105+'[2]EC131'!F105+'[2]EC132'!F105+'[2]EC133'!F105+'[2]EC134'!F105+'[2]EC135'!F105+'[2]EC136'!F105+'[2]EC137'!F105+'[2]EC138'!F105+'[2]DC13'!F105+'[2]EC141'!F105+'[2]EC142'!F105+'[2]EC143'!F105+'[2]EC144'!F105+'[2]DC14'!F105+'[2]EC151'!F105+'[2]EC152'!F105+'[2]EC153'!F105+'[2]EC154'!F105+'[2]EC155'!F105+'[2]EC156'!F105+'[2]EC157'!F105+'[2]DC15'!F105+'[2]EC05b2'!F105+'[2]EC05b3'!F105+'[2]DC44'!F105</f>
        <v>0</v>
      </c>
      <c r="G105" s="52">
        <f t="shared" si="26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43"/>
        <v>0</v>
      </c>
      <c r="S105" s="55">
        <f t="shared" si="44"/>
        <v>0</v>
      </c>
      <c r="T105" s="47" t="str">
        <f t="shared" si="41"/>
        <v> </v>
      </c>
      <c r="U105" s="151"/>
      <c r="V105" s="114"/>
      <c r="W105" s="115"/>
      <c r="X105" s="152" t="str">
        <f t="shared" si="46"/>
        <v>-</v>
      </c>
      <c r="Y105" s="152" t="str">
        <f t="shared" si="46"/>
        <v>-</v>
      </c>
      <c r="Z105" s="204"/>
      <c r="AA105" s="119"/>
      <c r="AB105" s="119"/>
      <c r="AC105" s="119"/>
      <c r="AD105" s="119"/>
      <c r="AE105" s="119"/>
      <c r="AF105" s="119"/>
      <c r="IT105" s="49" t="e">
        <f>#REF!</f>
        <v>#REF!</v>
      </c>
      <c r="IU105" s="49" t="e">
        <f>#REF!</f>
        <v>#REF!</v>
      </c>
    </row>
    <row r="106" spans="1:255" ht="12.75" customHeight="1" hidden="1">
      <c r="A106" s="13"/>
      <c r="B106" s="50"/>
      <c r="C106" s="200"/>
      <c r="D106" s="114"/>
      <c r="E106" s="114"/>
      <c r="F106" s="114">
        <f>'[2]NMA'!F106+'[2]EC101'!F106+'[2]EC102'!F106+'[2]EC103'!F106+'[2]EC104'!F106+'[2]EC105'!F106+'[2]EC106'!F106+'[2]EC107'!F106+'[2]EC108'!F106+'[2]EC109'!F106+'[2]DC10'!F106+'[2]EC121'!F106+'[2]EC122'!F106+'[2]EC123'!F106+'[2]EC124'!F106+'[2]EC125'!F106+'[2]EC126'!F106+'[2]EC127'!F106+'[2]EC128'!F106+'[2]DC12'!F106+'[2]EC131'!F106+'[2]EC132'!F106+'[2]EC133'!F106+'[2]EC134'!F106+'[2]EC135'!F106+'[2]EC136'!F106+'[2]EC137'!F106+'[2]EC138'!F106+'[2]DC13'!F106+'[2]EC141'!F106+'[2]EC142'!F106+'[2]EC143'!F106+'[2]EC144'!F106+'[2]DC14'!F106+'[2]EC151'!F106+'[2]EC152'!F106+'[2]EC153'!F106+'[2]EC154'!F106+'[2]EC155'!F106+'[2]EC156'!F106+'[2]EC157'!F106+'[2]DC15'!F106+'[2]EC05b2'!F106+'[2]EC05b3'!F106+'[2]DC44'!F106</f>
        <v>0</v>
      </c>
      <c r="G106" s="52">
        <f t="shared" si="26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43"/>
        <v>0</v>
      </c>
      <c r="S106" s="55">
        <f t="shared" si="44"/>
        <v>0</v>
      </c>
      <c r="T106" s="47" t="str">
        <f t="shared" si="41"/>
        <v> </v>
      </c>
      <c r="U106" s="151"/>
      <c r="V106" s="114"/>
      <c r="W106" s="115"/>
      <c r="X106" s="152" t="str">
        <f t="shared" si="46"/>
        <v>-</v>
      </c>
      <c r="Y106" s="152" t="str">
        <f t="shared" si="46"/>
        <v>-</v>
      </c>
      <c r="Z106" s="204"/>
      <c r="IT106" s="49" t="e">
        <f>#REF!</f>
        <v>#REF!</v>
      </c>
      <c r="IU106" s="49" t="e">
        <f>#REF!</f>
        <v>#REF!</v>
      </c>
    </row>
    <row r="107" spans="1:255" ht="12.75" customHeight="1" hidden="1">
      <c r="A107" s="13"/>
      <c r="B107" s="50"/>
      <c r="C107" s="200"/>
      <c r="D107" s="114"/>
      <c r="E107" s="114"/>
      <c r="F107" s="114">
        <f>'[2]NMA'!F107+'[2]EC101'!F107+'[2]EC102'!F107+'[2]EC103'!F107+'[2]EC104'!F107+'[2]EC105'!F107+'[2]EC106'!F107+'[2]EC107'!F107+'[2]EC108'!F107+'[2]EC109'!F107+'[2]DC10'!F107+'[2]EC121'!F107+'[2]EC122'!F107+'[2]EC123'!F107+'[2]EC124'!F107+'[2]EC125'!F107+'[2]EC126'!F107+'[2]EC127'!F107+'[2]EC128'!F107+'[2]DC12'!F107+'[2]EC131'!F107+'[2]EC132'!F107+'[2]EC133'!F107+'[2]EC134'!F107+'[2]EC135'!F107+'[2]EC136'!F107+'[2]EC137'!F107+'[2]EC138'!F107+'[2]DC13'!F107+'[2]EC141'!F107+'[2]EC142'!F107+'[2]EC143'!F107+'[2]EC144'!F107+'[2]DC14'!F107+'[2]EC151'!F107+'[2]EC152'!F107+'[2]EC153'!F107+'[2]EC154'!F107+'[2]EC155'!F107+'[2]EC156'!F107+'[2]EC157'!F107+'[2]DC15'!F107+'[2]EC05b2'!F107+'[2]EC05b3'!F107+'[2]DC44'!F107</f>
        <v>0</v>
      </c>
      <c r="G107" s="52">
        <f t="shared" si="26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43"/>
        <v>0</v>
      </c>
      <c r="S107" s="55">
        <f t="shared" si="44"/>
        <v>0</v>
      </c>
      <c r="T107" s="47" t="str">
        <f t="shared" si="41"/>
        <v> </v>
      </c>
      <c r="U107" s="151"/>
      <c r="V107" s="114"/>
      <c r="W107" s="115"/>
      <c r="X107" s="152" t="str">
        <f t="shared" si="46"/>
        <v>-</v>
      </c>
      <c r="Y107" s="152" t="str">
        <f t="shared" si="46"/>
        <v>-</v>
      </c>
      <c r="Z107" s="204"/>
      <c r="IT107" s="49" t="e">
        <f>#REF!</f>
        <v>#REF!</v>
      </c>
      <c r="IU107" s="49" t="e">
        <f>#REF!</f>
        <v>#REF!</v>
      </c>
    </row>
    <row r="108" spans="1:255" ht="12.75" customHeight="1">
      <c r="A108" s="13"/>
      <c r="B108" s="60">
        <f>B103+1</f>
        <v>9</v>
      </c>
      <c r="C108" s="51" t="s">
        <v>96</v>
      </c>
      <c r="D108" s="52">
        <f>SUM(D109:D124)</f>
        <v>0</v>
      </c>
      <c r="E108" s="52">
        <f>SUM(E109:E124)</f>
        <v>0</v>
      </c>
      <c r="F108" s="52">
        <f>'[2]NMA'!F108+'[2]EC101'!F108+'[2]EC102'!F108+'[2]EC103'!F108+'[2]EC104'!F108+'[2]EC105'!F108+'[2]EC106'!F108+'[2]EC107'!F108+'[2]EC108'!F108+'[2]EC109'!F108+'[2]DC10'!F108+'[2]EC121'!F108+'[2]EC122'!F108+'[2]EC123'!F108+'[2]EC124'!F108+'[2]EC125'!F108+'[2]EC126'!F108+'[2]EC127'!F108+'[2]EC128'!F108+'[2]DC12'!F108+'[2]EC131'!F108+'[2]EC132'!F108+'[2]EC133'!F108+'[2]EC134'!F108+'[2]EC135'!F108+'[2]EC136'!F108+'[2]EC137'!F108+'[2]EC138'!F108+'[2]DC13'!F108+'[2]EC141'!F108+'[2]EC142'!F108+'[2]EC143'!F108+'[2]EC144'!F108+'[2]DC14'!F108+'[2]EC151'!F108+'[2]EC152'!F108+'[2]EC153'!F108+'[2]EC154'!F108+'[2]EC155'!F108+'[2]EC156'!F108+'[2]EC157'!F108+'[2]DC15'!F108+'[2]EC05b2'!F108+'[2]EC05b3'!F108+'[2]DC44'!F108</f>
        <v>0</v>
      </c>
      <c r="G108" s="52">
        <f aca="true" t="shared" si="47" ref="G108:Q108">SUM(G109:G124)</f>
        <v>0</v>
      </c>
      <c r="H108" s="52">
        <f t="shared" si="47"/>
        <v>0</v>
      </c>
      <c r="I108" s="52">
        <f t="shared" si="47"/>
        <v>0</v>
      </c>
      <c r="J108" s="52">
        <f t="shared" si="47"/>
        <v>0</v>
      </c>
      <c r="K108" s="52">
        <f t="shared" si="47"/>
        <v>0</v>
      </c>
      <c r="L108" s="52">
        <f t="shared" si="47"/>
        <v>0</v>
      </c>
      <c r="M108" s="52">
        <f t="shared" si="47"/>
        <v>0</v>
      </c>
      <c r="N108" s="52">
        <f t="shared" si="47"/>
        <v>0</v>
      </c>
      <c r="O108" s="52">
        <f t="shared" si="47"/>
        <v>0</v>
      </c>
      <c r="P108" s="52">
        <f t="shared" si="47"/>
        <v>0</v>
      </c>
      <c r="Q108" s="52">
        <f t="shared" si="47"/>
        <v>0</v>
      </c>
      <c r="R108" s="55">
        <f t="shared" si="43"/>
        <v>0</v>
      </c>
      <c r="S108" s="55">
        <f t="shared" si="44"/>
        <v>0</v>
      </c>
      <c r="T108" s="47" t="str">
        <f t="shared" si="41"/>
        <v> </v>
      </c>
      <c r="U108" s="151"/>
      <c r="V108" s="52"/>
      <c r="W108" s="55"/>
      <c r="X108" s="153" t="str">
        <f>IF(V108=0," ",(R108-V108)/V108)</f>
        <v> </v>
      </c>
      <c r="Y108" s="153" t="str">
        <f>IF(W108=0," ",(S108-W108)/W108)</f>
        <v> </v>
      </c>
      <c r="Z108" s="205"/>
      <c r="IT108" s="49" t="e">
        <f>#REF!</f>
        <v>#REF!</v>
      </c>
      <c r="IU108" s="49" t="e">
        <f>#REF!</f>
        <v>#REF!</v>
      </c>
    </row>
    <row r="109" spans="1:255" ht="12.75" customHeight="1" hidden="1">
      <c r="A109" s="13"/>
      <c r="B109" s="50"/>
      <c r="C109" s="113" t="s">
        <v>127</v>
      </c>
      <c r="D109" s="114"/>
      <c r="E109" s="114"/>
      <c r="F109" s="114">
        <f>'[2]NMA'!F109+'[2]EC101'!F109+'[2]EC102'!F109+'[2]EC103'!F109+'[2]EC104'!F109+'[2]EC105'!F109+'[2]EC106'!F109+'[2]EC107'!F109+'[2]EC108'!F109+'[2]EC109'!F109+'[2]DC10'!F109+'[2]EC121'!F109+'[2]EC122'!F109+'[2]EC123'!F109+'[2]EC124'!F109+'[2]EC125'!F109+'[2]EC126'!F109+'[2]EC127'!F109+'[2]EC128'!F109+'[2]DC12'!F109+'[2]EC131'!F109+'[2]EC132'!F109+'[2]EC133'!F109+'[2]EC134'!F109+'[2]EC135'!F109+'[2]EC136'!F109+'[2]EC137'!F109+'[2]EC138'!F109+'[2]DC13'!F109+'[2]EC141'!F109+'[2]EC142'!F109+'[2]EC143'!F109+'[2]EC144'!F109+'[2]DC14'!F109+'[2]EC151'!F109+'[2]EC152'!F109+'[2]EC153'!F109+'[2]EC154'!F109+'[2]EC155'!F109+'[2]EC156'!F109+'[2]EC157'!F109+'[2]DC15'!F109+'[2]EC05b2'!F109+'[2]EC05b3'!F109+'[2]DC44'!F109</f>
        <v>0</v>
      </c>
      <c r="G109" s="52">
        <f aca="true" t="shared" si="48" ref="G109:G123">SUM(D109:E109)</f>
        <v>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43"/>
        <v>0</v>
      </c>
      <c r="S109" s="46">
        <f t="shared" si="44"/>
        <v>0</v>
      </c>
      <c r="T109" s="47" t="str">
        <f t="shared" si="41"/>
        <v> </v>
      </c>
      <c r="U109" s="151"/>
      <c r="V109" s="114"/>
      <c r="W109" s="115"/>
      <c r="X109" s="69" t="str">
        <f aca="true" t="shared" si="49" ref="X109:X141">IF(V109=0,"-",(R109-V109)/V109)</f>
        <v>-</v>
      </c>
      <c r="Y109" s="69" t="str">
        <f aca="true" t="shared" si="50" ref="Y109:Y141">IF(W109=0,"-",(S109-W109)/W109)</f>
        <v>-</v>
      </c>
      <c r="Z109" s="204"/>
      <c r="IT109" s="49" t="e">
        <f>#REF!</f>
        <v>#REF!</v>
      </c>
      <c r="IU109" s="49" t="e">
        <f>#REF!</f>
        <v>#REF!</v>
      </c>
    </row>
    <row r="110" spans="1:255" ht="12.75" customHeight="1" hidden="1">
      <c r="A110" s="13"/>
      <c r="B110" s="50"/>
      <c r="C110" s="116" t="s">
        <v>87</v>
      </c>
      <c r="D110" s="114"/>
      <c r="E110" s="114"/>
      <c r="F110" s="114">
        <f>'[2]NMA'!F110+'[2]EC101'!F110+'[2]EC102'!F110+'[2]EC103'!F110+'[2]EC104'!F110+'[2]EC105'!F110+'[2]EC106'!F110+'[2]EC107'!F110+'[2]EC108'!F110+'[2]EC109'!F110+'[2]DC10'!F110+'[2]EC121'!F110+'[2]EC122'!F110+'[2]EC123'!F110+'[2]EC124'!F110+'[2]EC125'!F110+'[2]EC126'!F110+'[2]EC127'!F110+'[2]EC128'!F110+'[2]DC12'!F110+'[2]EC131'!F110+'[2]EC132'!F110+'[2]EC133'!F110+'[2]EC134'!F110+'[2]EC135'!F110+'[2]EC136'!F110+'[2]EC137'!F110+'[2]EC138'!F110+'[2]DC13'!F110+'[2]EC141'!F110+'[2]EC142'!F110+'[2]EC143'!F110+'[2]EC144'!F110+'[2]DC14'!F110+'[2]EC151'!F110+'[2]EC152'!F110+'[2]EC153'!F110+'[2]EC154'!F110+'[2]EC155'!F110+'[2]EC156'!F110+'[2]EC157'!F110+'[2]DC15'!F110+'[2]EC05b2'!F110+'[2]EC05b3'!F110+'[2]DC44'!F110</f>
        <v>0</v>
      </c>
      <c r="G110" s="52">
        <f t="shared" si="48"/>
        <v>0</v>
      </c>
      <c r="H110" s="114"/>
      <c r="I110" s="114"/>
      <c r="J110" s="114"/>
      <c r="K110" s="114"/>
      <c r="L110" s="114"/>
      <c r="M110" s="114"/>
      <c r="N110" s="114"/>
      <c r="O110" s="115"/>
      <c r="P110" s="114"/>
      <c r="Q110" s="115"/>
      <c r="R110" s="46">
        <f t="shared" si="43"/>
        <v>0</v>
      </c>
      <c r="S110" s="46">
        <f t="shared" si="44"/>
        <v>0</v>
      </c>
      <c r="T110" s="47" t="str">
        <f t="shared" si="41"/>
        <v> </v>
      </c>
      <c r="U110" s="151"/>
      <c r="V110" s="114"/>
      <c r="W110" s="115"/>
      <c r="X110" s="69" t="str">
        <f t="shared" si="49"/>
        <v>-</v>
      </c>
      <c r="Y110" s="69" t="str">
        <f t="shared" si="50"/>
        <v>-</v>
      </c>
      <c r="Z110" s="204"/>
      <c r="IT110" s="49" t="e">
        <f>#REF!</f>
        <v>#REF!</v>
      </c>
      <c r="IU110" s="49" t="e">
        <f>#REF!</f>
        <v>#REF!</v>
      </c>
    </row>
    <row r="111" spans="1:255" ht="12.75" customHeight="1" hidden="1">
      <c r="A111" s="13"/>
      <c r="B111" s="50"/>
      <c r="C111" s="117"/>
      <c r="D111" s="114"/>
      <c r="E111" s="114"/>
      <c r="F111" s="114">
        <f>'[2]NMA'!F111+'[2]EC101'!F111+'[2]EC102'!F111+'[2]EC103'!F111+'[2]EC104'!F111+'[2]EC105'!F111+'[2]EC106'!F111+'[2]EC107'!F111+'[2]EC108'!F111+'[2]EC109'!F111+'[2]DC10'!F111+'[2]EC121'!F111+'[2]EC122'!F111+'[2]EC123'!F111+'[2]EC124'!F111+'[2]EC125'!F111+'[2]EC126'!F111+'[2]EC127'!F111+'[2]EC128'!F111+'[2]DC12'!F111+'[2]EC131'!F111+'[2]EC132'!F111+'[2]EC133'!F111+'[2]EC134'!F111+'[2]EC135'!F111+'[2]EC136'!F111+'[2]EC137'!F111+'[2]EC138'!F111+'[2]DC13'!F111+'[2]EC141'!F111+'[2]EC142'!F111+'[2]EC143'!F111+'[2]EC144'!F111+'[2]DC14'!F111+'[2]EC151'!F111+'[2]EC152'!F111+'[2]EC153'!F111+'[2]EC154'!F111+'[2]EC155'!F111+'[2]EC156'!F111+'[2]EC157'!F111+'[2]DC15'!F111+'[2]EC05b2'!F111+'[2]EC05b3'!F111+'[2]DC44'!F111</f>
        <v>0</v>
      </c>
      <c r="G111" s="52">
        <f t="shared" si="48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43"/>
        <v>0</v>
      </c>
      <c r="S111" s="46">
        <f t="shared" si="44"/>
        <v>0</v>
      </c>
      <c r="T111" s="47" t="str">
        <f t="shared" si="41"/>
        <v> </v>
      </c>
      <c r="U111" s="151"/>
      <c r="V111" s="114"/>
      <c r="W111" s="115"/>
      <c r="X111" s="69" t="str">
        <f t="shared" si="49"/>
        <v>-</v>
      </c>
      <c r="Y111" s="69" t="str">
        <f t="shared" si="50"/>
        <v>-</v>
      </c>
      <c r="Z111" s="204"/>
      <c r="IT111" s="49" t="e">
        <f>#REF!</f>
        <v>#REF!</v>
      </c>
      <c r="IU111" s="49" t="e">
        <f>#REF!</f>
        <v>#REF!</v>
      </c>
    </row>
    <row r="112" spans="1:255" ht="12.75" customHeight="1" hidden="1">
      <c r="A112" s="13"/>
      <c r="B112" s="50"/>
      <c r="C112" s="117"/>
      <c r="D112" s="114"/>
      <c r="E112" s="114"/>
      <c r="F112" s="114">
        <f>'[2]NMA'!F112+'[2]EC101'!F112+'[2]EC102'!F112+'[2]EC103'!F112+'[2]EC104'!F112+'[2]EC105'!F112+'[2]EC106'!F112+'[2]EC107'!F112+'[2]EC108'!F112+'[2]EC109'!F112+'[2]DC10'!F112+'[2]EC121'!F112+'[2]EC122'!F112+'[2]EC123'!F112+'[2]EC124'!F112+'[2]EC125'!F112+'[2]EC126'!F112+'[2]EC127'!F112+'[2]EC128'!F112+'[2]DC12'!F112+'[2]EC131'!F112+'[2]EC132'!F112+'[2]EC133'!F112+'[2]EC134'!F112+'[2]EC135'!F112+'[2]EC136'!F112+'[2]EC137'!F112+'[2]EC138'!F112+'[2]DC13'!F112+'[2]EC141'!F112+'[2]EC142'!F112+'[2]EC143'!F112+'[2]EC144'!F112+'[2]DC14'!F112+'[2]EC151'!F112+'[2]EC152'!F112+'[2]EC153'!F112+'[2]EC154'!F112+'[2]EC155'!F112+'[2]EC156'!F112+'[2]EC157'!F112+'[2]DC15'!F112+'[2]EC05b2'!F112+'[2]EC05b3'!F112+'[2]DC44'!F112</f>
        <v>0</v>
      </c>
      <c r="G112" s="52">
        <f t="shared" si="48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43"/>
        <v>0</v>
      </c>
      <c r="S112" s="46">
        <f t="shared" si="44"/>
        <v>0</v>
      </c>
      <c r="T112" s="47" t="str">
        <f t="shared" si="41"/>
        <v> </v>
      </c>
      <c r="U112" s="151"/>
      <c r="V112" s="114"/>
      <c r="W112" s="115"/>
      <c r="X112" s="69" t="str">
        <f t="shared" si="49"/>
        <v>-</v>
      </c>
      <c r="Y112" s="69" t="str">
        <f t="shared" si="50"/>
        <v>-</v>
      </c>
      <c r="Z112" s="204"/>
      <c r="IT112" s="49" t="e">
        <f>#REF!</f>
        <v>#REF!</v>
      </c>
      <c r="IU112" s="49" t="e">
        <f>#REF!</f>
        <v>#REF!</v>
      </c>
    </row>
    <row r="113" spans="1:255" ht="12.75" customHeight="1" hidden="1">
      <c r="A113" s="13"/>
      <c r="B113" s="50"/>
      <c r="C113" s="117"/>
      <c r="D113" s="114"/>
      <c r="E113" s="114"/>
      <c r="F113" s="114">
        <f>'[2]NMA'!F113+'[2]EC101'!F113+'[2]EC102'!F113+'[2]EC103'!F113+'[2]EC104'!F113+'[2]EC105'!F113+'[2]EC106'!F113+'[2]EC107'!F113+'[2]EC108'!F113+'[2]EC109'!F113+'[2]DC10'!F113+'[2]EC121'!F113+'[2]EC122'!F113+'[2]EC123'!F113+'[2]EC124'!F113+'[2]EC125'!F113+'[2]EC126'!F113+'[2]EC127'!F113+'[2]EC128'!F113+'[2]DC12'!F113+'[2]EC131'!F113+'[2]EC132'!F113+'[2]EC133'!F113+'[2]EC134'!F113+'[2]EC135'!F113+'[2]EC136'!F113+'[2]EC137'!F113+'[2]EC138'!F113+'[2]DC13'!F113+'[2]EC141'!F113+'[2]EC142'!F113+'[2]EC143'!F113+'[2]EC144'!F113+'[2]DC14'!F113+'[2]EC151'!F113+'[2]EC152'!F113+'[2]EC153'!F113+'[2]EC154'!F113+'[2]EC155'!F113+'[2]EC156'!F113+'[2]EC157'!F113+'[2]DC15'!F113+'[2]EC05b2'!F113+'[2]EC05b3'!F113+'[2]DC44'!F113</f>
        <v>0</v>
      </c>
      <c r="G113" s="52">
        <f t="shared" si="48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43"/>
        <v>0</v>
      </c>
      <c r="S113" s="46">
        <f t="shared" si="44"/>
        <v>0</v>
      </c>
      <c r="T113" s="47" t="str">
        <f t="shared" si="41"/>
        <v> </v>
      </c>
      <c r="U113" s="151"/>
      <c r="V113" s="114"/>
      <c r="W113" s="115"/>
      <c r="X113" s="69" t="str">
        <f t="shared" si="49"/>
        <v>-</v>
      </c>
      <c r="Y113" s="69" t="str">
        <f t="shared" si="50"/>
        <v>-</v>
      </c>
      <c r="Z113" s="204"/>
      <c r="IT113" s="49" t="e">
        <f>#REF!</f>
        <v>#REF!</v>
      </c>
      <c r="IU113" s="49" t="e">
        <f>#REF!</f>
        <v>#REF!</v>
      </c>
    </row>
    <row r="114" spans="1:255" ht="12.75" customHeight="1" hidden="1">
      <c r="A114" s="13"/>
      <c r="B114" s="50"/>
      <c r="C114" s="117"/>
      <c r="D114" s="114"/>
      <c r="E114" s="114"/>
      <c r="F114" s="114">
        <f>'[2]NMA'!F114+'[2]EC101'!F114+'[2]EC102'!F114+'[2]EC103'!F114+'[2]EC104'!F114+'[2]EC105'!F114+'[2]EC106'!F114+'[2]EC107'!F114+'[2]EC108'!F114+'[2]EC109'!F114+'[2]DC10'!F114+'[2]EC121'!F114+'[2]EC122'!F114+'[2]EC123'!F114+'[2]EC124'!F114+'[2]EC125'!F114+'[2]EC126'!F114+'[2]EC127'!F114+'[2]EC128'!F114+'[2]DC12'!F114+'[2]EC131'!F114+'[2]EC132'!F114+'[2]EC133'!F114+'[2]EC134'!F114+'[2]EC135'!F114+'[2]EC136'!F114+'[2]EC137'!F114+'[2]EC138'!F114+'[2]DC13'!F114+'[2]EC141'!F114+'[2]EC142'!F114+'[2]EC143'!F114+'[2]EC144'!F114+'[2]DC14'!F114+'[2]EC151'!F114+'[2]EC152'!F114+'[2]EC153'!F114+'[2]EC154'!F114+'[2]EC155'!F114+'[2]EC156'!F114+'[2]EC157'!F114+'[2]DC15'!F114+'[2]EC05b2'!F114+'[2]EC05b3'!F114+'[2]DC44'!F114</f>
        <v>0</v>
      </c>
      <c r="G114" s="52">
        <f t="shared" si="48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43"/>
        <v>0</v>
      </c>
      <c r="S114" s="46">
        <f t="shared" si="44"/>
        <v>0</v>
      </c>
      <c r="T114" s="47" t="str">
        <f t="shared" si="41"/>
        <v> </v>
      </c>
      <c r="U114" s="151"/>
      <c r="V114" s="114"/>
      <c r="W114" s="115"/>
      <c r="X114" s="69" t="str">
        <f t="shared" si="49"/>
        <v>-</v>
      </c>
      <c r="Y114" s="69" t="str">
        <f t="shared" si="50"/>
        <v>-</v>
      </c>
      <c r="Z114" s="204"/>
      <c r="IT114" s="49" t="e">
        <f>#REF!</f>
        <v>#REF!</v>
      </c>
      <c r="IU114" s="49" t="e">
        <f>#REF!</f>
        <v>#REF!</v>
      </c>
    </row>
    <row r="115" spans="1:255" ht="12.75" customHeight="1" hidden="1">
      <c r="A115" s="13"/>
      <c r="B115" s="50"/>
      <c r="C115" s="117"/>
      <c r="D115" s="114"/>
      <c r="E115" s="114"/>
      <c r="F115" s="114">
        <f>'[2]NMA'!F115+'[2]EC101'!F115+'[2]EC102'!F115+'[2]EC103'!F115+'[2]EC104'!F115+'[2]EC105'!F115+'[2]EC106'!F115+'[2]EC107'!F115+'[2]EC108'!F115+'[2]EC109'!F115+'[2]DC10'!F115+'[2]EC121'!F115+'[2]EC122'!F115+'[2]EC123'!F115+'[2]EC124'!F115+'[2]EC125'!F115+'[2]EC126'!F115+'[2]EC127'!F115+'[2]EC128'!F115+'[2]DC12'!F115+'[2]EC131'!F115+'[2]EC132'!F115+'[2]EC133'!F115+'[2]EC134'!F115+'[2]EC135'!F115+'[2]EC136'!F115+'[2]EC137'!F115+'[2]EC138'!F115+'[2]DC13'!F115+'[2]EC141'!F115+'[2]EC142'!F115+'[2]EC143'!F115+'[2]EC144'!F115+'[2]DC14'!F115+'[2]EC151'!F115+'[2]EC152'!F115+'[2]EC153'!F115+'[2]EC154'!F115+'[2]EC155'!F115+'[2]EC156'!F115+'[2]EC157'!F115+'[2]DC15'!F115+'[2]EC05b2'!F115+'[2]EC05b3'!F115+'[2]DC44'!F115</f>
        <v>0</v>
      </c>
      <c r="G115" s="52">
        <f t="shared" si="48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43"/>
        <v>0</v>
      </c>
      <c r="S115" s="46">
        <f t="shared" si="44"/>
        <v>0</v>
      </c>
      <c r="T115" s="47" t="str">
        <f t="shared" si="41"/>
        <v> </v>
      </c>
      <c r="U115" s="151"/>
      <c r="V115" s="114"/>
      <c r="W115" s="115"/>
      <c r="X115" s="69" t="str">
        <f t="shared" si="49"/>
        <v>-</v>
      </c>
      <c r="Y115" s="69" t="str">
        <f t="shared" si="50"/>
        <v>-</v>
      </c>
      <c r="Z115" s="204"/>
      <c r="IT115" s="49" t="e">
        <f>#REF!</f>
        <v>#REF!</v>
      </c>
      <c r="IU115" s="49" t="e">
        <f>#REF!</f>
        <v>#REF!</v>
      </c>
    </row>
    <row r="116" spans="1:255" ht="12.75" customHeight="1" hidden="1">
      <c r="A116" s="13"/>
      <c r="B116" s="50"/>
      <c r="C116" s="117"/>
      <c r="D116" s="114"/>
      <c r="E116" s="114"/>
      <c r="F116" s="114">
        <f>'[2]NMA'!F116+'[2]EC101'!F116+'[2]EC102'!F116+'[2]EC103'!F116+'[2]EC104'!F116+'[2]EC105'!F116+'[2]EC106'!F116+'[2]EC107'!F116+'[2]EC108'!F116+'[2]EC109'!F116+'[2]DC10'!F116+'[2]EC121'!F116+'[2]EC122'!F116+'[2]EC123'!F116+'[2]EC124'!F116+'[2]EC125'!F116+'[2]EC126'!F116+'[2]EC127'!F116+'[2]EC128'!F116+'[2]DC12'!F116+'[2]EC131'!F116+'[2]EC132'!F116+'[2]EC133'!F116+'[2]EC134'!F116+'[2]EC135'!F116+'[2]EC136'!F116+'[2]EC137'!F116+'[2]EC138'!F116+'[2]DC13'!F116+'[2]EC141'!F116+'[2]EC142'!F116+'[2]EC143'!F116+'[2]EC144'!F116+'[2]DC14'!F116+'[2]EC151'!F116+'[2]EC152'!F116+'[2]EC153'!F116+'[2]EC154'!F116+'[2]EC155'!F116+'[2]EC156'!F116+'[2]EC157'!F116+'[2]DC15'!F116+'[2]EC05b2'!F116+'[2]EC05b3'!F116+'[2]DC44'!F116</f>
        <v>0</v>
      </c>
      <c r="G116" s="52">
        <f t="shared" si="48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43"/>
        <v>0</v>
      </c>
      <c r="S116" s="46">
        <f t="shared" si="44"/>
        <v>0</v>
      </c>
      <c r="T116" s="47" t="str">
        <f t="shared" si="41"/>
        <v> </v>
      </c>
      <c r="U116" s="151"/>
      <c r="V116" s="114"/>
      <c r="W116" s="115"/>
      <c r="X116" s="69" t="str">
        <f t="shared" si="49"/>
        <v>-</v>
      </c>
      <c r="Y116" s="69" t="str">
        <f t="shared" si="50"/>
        <v>-</v>
      </c>
      <c r="Z116" s="204"/>
      <c r="IT116" s="49" t="e">
        <f>#REF!</f>
        <v>#REF!</v>
      </c>
      <c r="IU116" s="49" t="e">
        <f>#REF!</f>
        <v>#REF!</v>
      </c>
    </row>
    <row r="117" spans="1:255" ht="12.75" customHeight="1" hidden="1">
      <c r="A117" s="13"/>
      <c r="B117" s="50"/>
      <c r="C117" s="117"/>
      <c r="D117" s="114"/>
      <c r="E117" s="114"/>
      <c r="F117" s="114">
        <f>'[2]NMA'!F117+'[2]EC101'!F117+'[2]EC102'!F117+'[2]EC103'!F117+'[2]EC104'!F117+'[2]EC105'!F117+'[2]EC106'!F117+'[2]EC107'!F117+'[2]EC108'!F117+'[2]EC109'!F117+'[2]DC10'!F117+'[2]EC121'!F117+'[2]EC122'!F117+'[2]EC123'!F117+'[2]EC124'!F117+'[2]EC125'!F117+'[2]EC126'!F117+'[2]EC127'!F117+'[2]EC128'!F117+'[2]DC12'!F117+'[2]EC131'!F117+'[2]EC132'!F117+'[2]EC133'!F117+'[2]EC134'!F117+'[2]EC135'!F117+'[2]EC136'!F117+'[2]EC137'!F117+'[2]EC138'!F117+'[2]DC13'!F117+'[2]EC141'!F117+'[2]EC142'!F117+'[2]EC143'!F117+'[2]EC144'!F117+'[2]DC14'!F117+'[2]EC151'!F117+'[2]EC152'!F117+'[2]EC153'!F117+'[2]EC154'!F117+'[2]EC155'!F117+'[2]EC156'!F117+'[2]EC157'!F117+'[2]DC15'!F117+'[2]EC05b2'!F117+'[2]EC05b3'!F117+'[2]DC44'!F117</f>
        <v>0</v>
      </c>
      <c r="G117" s="52">
        <f t="shared" si="48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43"/>
        <v>0</v>
      </c>
      <c r="S117" s="46">
        <f t="shared" si="44"/>
        <v>0</v>
      </c>
      <c r="T117" s="47" t="str">
        <f t="shared" si="41"/>
        <v> </v>
      </c>
      <c r="U117" s="151"/>
      <c r="V117" s="114"/>
      <c r="W117" s="115"/>
      <c r="X117" s="69" t="str">
        <f t="shared" si="49"/>
        <v>-</v>
      </c>
      <c r="Y117" s="69" t="str">
        <f t="shared" si="50"/>
        <v>-</v>
      </c>
      <c r="Z117" s="204"/>
      <c r="IT117" s="49" t="e">
        <f>#REF!</f>
        <v>#REF!</v>
      </c>
      <c r="IU117" s="49" t="e">
        <f>#REF!</f>
        <v>#REF!</v>
      </c>
    </row>
    <row r="118" spans="1:255" ht="12.75" customHeight="1" hidden="1">
      <c r="A118" s="13"/>
      <c r="B118" s="50"/>
      <c r="C118" s="117"/>
      <c r="D118" s="114"/>
      <c r="E118" s="114"/>
      <c r="F118" s="114">
        <f>'[2]NMA'!F118+'[2]EC101'!F118+'[2]EC102'!F118+'[2]EC103'!F118+'[2]EC104'!F118+'[2]EC105'!F118+'[2]EC106'!F118+'[2]EC107'!F118+'[2]EC108'!F118+'[2]EC109'!F118+'[2]DC10'!F118+'[2]EC121'!F118+'[2]EC122'!F118+'[2]EC123'!F118+'[2]EC124'!F118+'[2]EC125'!F118+'[2]EC126'!F118+'[2]EC127'!F118+'[2]EC128'!F118+'[2]DC12'!F118+'[2]EC131'!F118+'[2]EC132'!F118+'[2]EC133'!F118+'[2]EC134'!F118+'[2]EC135'!F118+'[2]EC136'!F118+'[2]EC137'!F118+'[2]EC138'!F118+'[2]DC13'!F118+'[2]EC141'!F118+'[2]EC142'!F118+'[2]EC143'!F118+'[2]EC144'!F118+'[2]DC14'!F118+'[2]EC151'!F118+'[2]EC152'!F118+'[2]EC153'!F118+'[2]EC154'!F118+'[2]EC155'!F118+'[2]EC156'!F118+'[2]EC157'!F118+'[2]DC15'!F118+'[2]EC05b2'!F118+'[2]EC05b3'!F118+'[2]DC44'!F118</f>
        <v>0</v>
      </c>
      <c r="G118" s="52">
        <f t="shared" si="48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43"/>
        <v>0</v>
      </c>
      <c r="S118" s="46">
        <f t="shared" si="44"/>
        <v>0</v>
      </c>
      <c r="T118" s="47" t="str">
        <f t="shared" si="41"/>
        <v> </v>
      </c>
      <c r="U118" s="151"/>
      <c r="V118" s="114"/>
      <c r="W118" s="115"/>
      <c r="X118" s="69" t="str">
        <f t="shared" si="49"/>
        <v>-</v>
      </c>
      <c r="Y118" s="69" t="str">
        <f t="shared" si="50"/>
        <v>-</v>
      </c>
      <c r="Z118" s="204"/>
      <c r="IT118" s="49" t="e">
        <f>#REF!</f>
        <v>#REF!</v>
      </c>
      <c r="IU118" s="49" t="e">
        <f>#REF!</f>
        <v>#REF!</v>
      </c>
    </row>
    <row r="119" spans="1:255" ht="12.75" customHeight="1" hidden="1">
      <c r="A119" s="13"/>
      <c r="B119" s="50"/>
      <c r="C119" s="117"/>
      <c r="D119" s="114"/>
      <c r="E119" s="114"/>
      <c r="F119" s="114">
        <f>'[2]NMA'!F119+'[2]EC101'!F119+'[2]EC102'!F119+'[2]EC103'!F119+'[2]EC104'!F119+'[2]EC105'!F119+'[2]EC106'!F119+'[2]EC107'!F119+'[2]EC108'!F119+'[2]EC109'!F119+'[2]DC10'!F119+'[2]EC121'!F119+'[2]EC122'!F119+'[2]EC123'!F119+'[2]EC124'!F119+'[2]EC125'!F119+'[2]EC126'!F119+'[2]EC127'!F119+'[2]EC128'!F119+'[2]DC12'!F119+'[2]EC131'!F119+'[2]EC132'!F119+'[2]EC133'!F119+'[2]EC134'!F119+'[2]EC135'!F119+'[2]EC136'!F119+'[2]EC137'!F119+'[2]EC138'!F119+'[2]DC13'!F119+'[2]EC141'!F119+'[2]EC142'!F119+'[2]EC143'!F119+'[2]EC144'!F119+'[2]DC14'!F119+'[2]EC151'!F119+'[2]EC152'!F119+'[2]EC153'!F119+'[2]EC154'!F119+'[2]EC155'!F119+'[2]EC156'!F119+'[2]EC157'!F119+'[2]DC15'!F119+'[2]EC05b2'!F119+'[2]EC05b3'!F119+'[2]DC44'!F119</f>
        <v>0</v>
      </c>
      <c r="G119" s="52">
        <f t="shared" si="48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43"/>
        <v>0</v>
      </c>
      <c r="S119" s="46">
        <f t="shared" si="44"/>
        <v>0</v>
      </c>
      <c r="T119" s="47" t="str">
        <f t="shared" si="41"/>
        <v> </v>
      </c>
      <c r="U119" s="151"/>
      <c r="V119" s="114"/>
      <c r="W119" s="115"/>
      <c r="X119" s="69" t="str">
        <f t="shared" si="49"/>
        <v>-</v>
      </c>
      <c r="Y119" s="69" t="str">
        <f t="shared" si="50"/>
        <v>-</v>
      </c>
      <c r="Z119" s="204"/>
      <c r="IT119" s="49" t="e">
        <f>#REF!</f>
        <v>#REF!</v>
      </c>
      <c r="IU119" s="49" t="e">
        <f>#REF!</f>
        <v>#REF!</v>
      </c>
    </row>
    <row r="120" spans="1:255" ht="12.75" customHeight="1" hidden="1">
      <c r="A120" s="13"/>
      <c r="B120" s="50"/>
      <c r="C120" s="117"/>
      <c r="D120" s="114"/>
      <c r="E120" s="114"/>
      <c r="F120" s="114">
        <f>'[2]NMA'!F120+'[2]EC101'!F120+'[2]EC102'!F120+'[2]EC103'!F120+'[2]EC104'!F120+'[2]EC105'!F120+'[2]EC106'!F120+'[2]EC107'!F120+'[2]EC108'!F120+'[2]EC109'!F120+'[2]DC10'!F120+'[2]EC121'!F120+'[2]EC122'!F120+'[2]EC123'!F120+'[2]EC124'!F120+'[2]EC125'!F120+'[2]EC126'!F120+'[2]EC127'!F120+'[2]EC128'!F120+'[2]DC12'!F120+'[2]EC131'!F120+'[2]EC132'!F120+'[2]EC133'!F120+'[2]EC134'!F120+'[2]EC135'!F120+'[2]EC136'!F120+'[2]EC137'!F120+'[2]EC138'!F120+'[2]DC13'!F120+'[2]EC141'!F120+'[2]EC142'!F120+'[2]EC143'!F120+'[2]EC144'!F120+'[2]DC14'!F120+'[2]EC151'!F120+'[2]EC152'!F120+'[2]EC153'!F120+'[2]EC154'!F120+'[2]EC155'!F120+'[2]EC156'!F120+'[2]EC157'!F120+'[2]DC15'!F120+'[2]EC05b2'!F120+'[2]EC05b3'!F120+'[2]DC44'!F120</f>
        <v>0</v>
      </c>
      <c r="G120" s="52">
        <f t="shared" si="48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43"/>
        <v>0</v>
      </c>
      <c r="S120" s="46">
        <f t="shared" si="44"/>
        <v>0</v>
      </c>
      <c r="T120" s="47" t="str">
        <f t="shared" si="41"/>
        <v> </v>
      </c>
      <c r="U120" s="151"/>
      <c r="V120" s="114"/>
      <c r="W120" s="115"/>
      <c r="X120" s="69" t="str">
        <f t="shared" si="49"/>
        <v>-</v>
      </c>
      <c r="Y120" s="69" t="str">
        <f t="shared" si="50"/>
        <v>-</v>
      </c>
      <c r="Z120" s="204"/>
      <c r="IT120" s="49" t="e">
        <f>#REF!</f>
        <v>#REF!</v>
      </c>
      <c r="IU120" s="49" t="e">
        <f>#REF!</f>
        <v>#REF!</v>
      </c>
    </row>
    <row r="121" spans="1:255" ht="12.75" customHeight="1" hidden="1">
      <c r="A121" s="13"/>
      <c r="B121" s="50"/>
      <c r="C121" s="117"/>
      <c r="D121" s="114"/>
      <c r="E121" s="114"/>
      <c r="F121" s="114">
        <f>'[2]NMA'!F121+'[2]EC101'!F121+'[2]EC102'!F121+'[2]EC103'!F121+'[2]EC104'!F121+'[2]EC105'!F121+'[2]EC106'!F121+'[2]EC107'!F121+'[2]EC108'!F121+'[2]EC109'!F121+'[2]DC10'!F121+'[2]EC121'!F121+'[2]EC122'!F121+'[2]EC123'!F121+'[2]EC124'!F121+'[2]EC125'!F121+'[2]EC126'!F121+'[2]EC127'!F121+'[2]EC128'!F121+'[2]DC12'!F121+'[2]EC131'!F121+'[2]EC132'!F121+'[2]EC133'!F121+'[2]EC134'!F121+'[2]EC135'!F121+'[2]EC136'!F121+'[2]EC137'!F121+'[2]EC138'!F121+'[2]DC13'!F121+'[2]EC141'!F121+'[2]EC142'!F121+'[2]EC143'!F121+'[2]EC144'!F121+'[2]DC14'!F121+'[2]EC151'!F121+'[2]EC152'!F121+'[2]EC153'!F121+'[2]EC154'!F121+'[2]EC155'!F121+'[2]EC156'!F121+'[2]EC157'!F121+'[2]DC15'!F121+'[2]EC05b2'!F121+'[2]EC05b3'!F121+'[2]DC44'!F121</f>
        <v>0</v>
      </c>
      <c r="G121" s="52">
        <f t="shared" si="48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43"/>
        <v>0</v>
      </c>
      <c r="S121" s="46">
        <f t="shared" si="44"/>
        <v>0</v>
      </c>
      <c r="T121" s="47" t="str">
        <f t="shared" si="41"/>
        <v> </v>
      </c>
      <c r="U121" s="151"/>
      <c r="V121" s="114"/>
      <c r="W121" s="115"/>
      <c r="X121" s="69" t="str">
        <f t="shared" si="49"/>
        <v>-</v>
      </c>
      <c r="Y121" s="69" t="str">
        <f t="shared" si="50"/>
        <v>-</v>
      </c>
      <c r="Z121" s="204"/>
      <c r="IT121" s="49" t="e">
        <f>#REF!</f>
        <v>#REF!</v>
      </c>
      <c r="IU121" s="49" t="e">
        <f>#REF!</f>
        <v>#REF!</v>
      </c>
    </row>
    <row r="122" spans="1:255" ht="22.5" customHeight="1" hidden="1">
      <c r="A122" s="13"/>
      <c r="B122" s="50"/>
      <c r="C122" s="117"/>
      <c r="D122" s="114"/>
      <c r="E122" s="114"/>
      <c r="F122" s="114">
        <f>'[2]NMA'!F122+'[2]EC101'!F122+'[2]EC102'!F122+'[2]EC103'!F122+'[2]EC104'!F122+'[2]EC105'!F122+'[2]EC106'!F122+'[2]EC107'!F122+'[2]EC108'!F122+'[2]EC109'!F122+'[2]DC10'!F122+'[2]EC121'!F122+'[2]EC122'!F122+'[2]EC123'!F122+'[2]EC124'!F122+'[2]EC125'!F122+'[2]EC126'!F122+'[2]EC127'!F122+'[2]EC128'!F122+'[2]DC12'!F122+'[2]EC131'!F122+'[2]EC132'!F122+'[2]EC133'!F122+'[2]EC134'!F122+'[2]EC135'!F122+'[2]EC136'!F122+'[2]EC137'!F122+'[2]EC138'!F122+'[2]DC13'!F122+'[2]EC141'!F122+'[2]EC142'!F122+'[2]EC143'!F122+'[2]EC144'!F122+'[2]DC14'!F122+'[2]EC151'!F122+'[2]EC152'!F122+'[2]EC153'!F122+'[2]EC154'!F122+'[2]EC155'!F122+'[2]EC156'!F122+'[2]EC157'!F122+'[2]DC15'!F122+'[2]EC05b2'!F122+'[2]EC05b3'!F122+'[2]DC44'!F122</f>
        <v>0</v>
      </c>
      <c r="G122" s="52">
        <f t="shared" si="48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43"/>
        <v>0</v>
      </c>
      <c r="S122" s="46">
        <f t="shared" si="44"/>
        <v>0</v>
      </c>
      <c r="T122" s="47" t="str">
        <f t="shared" si="41"/>
        <v> </v>
      </c>
      <c r="U122" s="151"/>
      <c r="V122" s="114"/>
      <c r="W122" s="115"/>
      <c r="X122" s="69" t="str">
        <f t="shared" si="49"/>
        <v>-</v>
      </c>
      <c r="Y122" s="69" t="str">
        <f t="shared" si="50"/>
        <v>-</v>
      </c>
      <c r="Z122" s="204"/>
      <c r="IT122" s="49" t="e">
        <f>#REF!</f>
        <v>#REF!</v>
      </c>
      <c r="IU122" s="49" t="e">
        <f>#REF!</f>
        <v>#REF!</v>
      </c>
    </row>
    <row r="123" spans="1:255" ht="12.75" customHeight="1" hidden="1">
      <c r="A123" s="13"/>
      <c r="B123" s="50"/>
      <c r="C123" s="117"/>
      <c r="D123" s="114"/>
      <c r="E123" s="114"/>
      <c r="F123" s="114">
        <f>'[2]NMA'!F123+'[2]EC101'!F123+'[2]EC102'!F123+'[2]EC103'!F123+'[2]EC104'!F123+'[2]EC105'!F123+'[2]EC106'!F123+'[2]EC107'!F123+'[2]EC108'!F123+'[2]EC109'!F123+'[2]DC10'!F123+'[2]EC121'!F123+'[2]EC122'!F123+'[2]EC123'!F123+'[2]EC124'!F123+'[2]EC125'!F123+'[2]EC126'!F123+'[2]EC127'!F123+'[2]EC128'!F123+'[2]DC12'!F123+'[2]EC131'!F123+'[2]EC132'!F123+'[2]EC133'!F123+'[2]EC134'!F123+'[2]EC135'!F123+'[2]EC136'!F123+'[2]EC137'!F123+'[2]EC138'!F123+'[2]DC13'!F123+'[2]EC141'!F123+'[2]EC142'!F123+'[2]EC143'!F123+'[2]EC144'!F123+'[2]DC14'!F123+'[2]EC151'!F123+'[2]EC152'!F123+'[2]EC153'!F123+'[2]EC154'!F123+'[2]EC155'!F123+'[2]EC156'!F123+'[2]EC157'!F123+'[2]DC15'!F123+'[2]EC05b2'!F123+'[2]EC05b3'!F123+'[2]DC44'!F123</f>
        <v>0</v>
      </c>
      <c r="G123" s="52">
        <f t="shared" si="48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43"/>
        <v>0</v>
      </c>
      <c r="S123" s="46">
        <f t="shared" si="44"/>
        <v>0</v>
      </c>
      <c r="T123" s="47" t="str">
        <f t="shared" si="41"/>
        <v> </v>
      </c>
      <c r="U123" s="151"/>
      <c r="V123" s="114"/>
      <c r="W123" s="115"/>
      <c r="X123" s="69" t="str">
        <f t="shared" si="49"/>
        <v>-</v>
      </c>
      <c r="Y123" s="69" t="str">
        <f t="shared" si="50"/>
        <v>-</v>
      </c>
      <c r="Z123" s="204"/>
      <c r="IT123" s="49" t="e">
        <f>#REF!</f>
        <v>#REF!</v>
      </c>
      <c r="IU123" s="49" t="e">
        <f>#REF!</f>
        <v>#REF!</v>
      </c>
    </row>
    <row r="124" spans="1:255" ht="12.75" customHeight="1" hidden="1">
      <c r="A124" s="13"/>
      <c r="B124" s="50"/>
      <c r="C124" s="121"/>
      <c r="D124" s="122"/>
      <c r="E124" s="122"/>
      <c r="F124" s="122">
        <f>'[2]NMA'!F124+'[2]EC101'!F124+'[2]EC102'!F124+'[2]EC103'!F124+'[2]EC104'!F124+'[2]EC105'!F124+'[2]EC106'!F124+'[2]EC107'!F124+'[2]EC108'!F124+'[2]EC109'!F124+'[2]DC10'!F124+'[2]EC121'!F124+'[2]EC122'!F124+'[2]EC123'!F124+'[2]EC124'!F124+'[2]EC125'!F124+'[2]EC126'!F124+'[2]EC127'!F124+'[2]EC128'!F124+'[2]DC12'!F124+'[2]EC131'!F124+'[2]EC132'!F124+'[2]EC133'!F124+'[2]EC134'!F124+'[2]EC135'!F124+'[2]EC136'!F124+'[2]EC137'!F124+'[2]EC138'!F124+'[2]DC13'!F124+'[2]EC141'!F124+'[2]EC142'!F124+'[2]EC143'!F124+'[2]EC144'!F124+'[2]DC14'!F124+'[2]EC151'!F124+'[2]EC152'!F124+'[2]EC153'!F124+'[2]EC154'!F124+'[2]EC155'!F124+'[2]EC156'!F124+'[2]EC157'!F124+'[2]DC15'!F124+'[2]EC05b2'!F124+'[2]EC05b3'!F124+'[2]DC44'!F124</f>
        <v>0</v>
      </c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43"/>
        <v>0</v>
      </c>
      <c r="S124" s="46">
        <f t="shared" si="44"/>
        <v>0</v>
      </c>
      <c r="T124" s="47" t="str">
        <f t="shared" si="41"/>
        <v> </v>
      </c>
      <c r="U124" s="151"/>
      <c r="V124" s="122"/>
      <c r="W124" s="123"/>
      <c r="X124" s="69" t="str">
        <f t="shared" si="49"/>
        <v>-</v>
      </c>
      <c r="Y124" s="69" t="str">
        <f t="shared" si="50"/>
        <v>-</v>
      </c>
      <c r="Z124" s="204"/>
      <c r="IT124" s="49" t="e">
        <f>#REF!</f>
        <v>#REF!</v>
      </c>
      <c r="IU124" s="49" t="e">
        <f>#REF!</f>
        <v>#REF!</v>
      </c>
    </row>
    <row r="125" spans="1:255" ht="12.75" customHeight="1" hidden="1">
      <c r="A125" s="13"/>
      <c r="B125" s="50"/>
      <c r="C125" s="124" t="s">
        <v>98</v>
      </c>
      <c r="D125" s="66">
        <f>SUM(D126:D140)</f>
        <v>0</v>
      </c>
      <c r="E125" s="66">
        <f>SUM(E126:E140)</f>
        <v>0</v>
      </c>
      <c r="F125" s="66">
        <f>'[2]NMA'!F125+'[2]EC101'!F125+'[2]EC102'!F125+'[2]EC103'!F125+'[2]EC104'!F125+'[2]EC105'!F125+'[2]EC106'!F125+'[2]EC107'!F125+'[2]EC108'!F125+'[2]EC109'!F125+'[2]DC10'!F125+'[2]EC121'!F125+'[2]EC122'!F125+'[2]EC123'!F125+'[2]EC124'!F125+'[2]EC125'!F125+'[2]EC126'!F125+'[2]EC127'!F125+'[2]EC128'!F125+'[2]DC12'!F125+'[2]EC131'!F125+'[2]EC132'!F125+'[2]EC133'!F125+'[2]EC134'!F125+'[2]EC135'!F125+'[2]EC136'!F125+'[2]EC137'!F125+'[2]EC138'!F125+'[2]DC13'!F125+'[2]EC141'!F125+'[2]EC142'!F125+'[2]EC143'!F125+'[2]EC144'!F125+'[2]DC14'!F125+'[2]EC151'!F125+'[2]EC152'!F125+'[2]EC153'!F125+'[2]EC154'!F125+'[2]EC155'!F125+'[2]EC156'!F125+'[2]EC157'!F125+'[2]DC15'!F125+'[2]EC05b2'!F125+'[2]EC05b3'!F125+'[2]DC44'!F125</f>
        <v>0</v>
      </c>
      <c r="G125" s="66">
        <f aca="true" t="shared" si="51" ref="G125:O125">SUM(G126:G140)</f>
        <v>0</v>
      </c>
      <c r="H125" s="66">
        <f t="shared" si="51"/>
        <v>0</v>
      </c>
      <c r="I125" s="66">
        <f t="shared" si="51"/>
        <v>0</v>
      </c>
      <c r="J125" s="66">
        <f t="shared" si="51"/>
        <v>0</v>
      </c>
      <c r="K125" s="66">
        <f t="shared" si="51"/>
        <v>0</v>
      </c>
      <c r="L125" s="66">
        <f t="shared" si="51"/>
        <v>0</v>
      </c>
      <c r="M125" s="66">
        <f t="shared" si="51"/>
        <v>0</v>
      </c>
      <c r="N125" s="66">
        <f t="shared" si="51"/>
        <v>0</v>
      </c>
      <c r="O125" s="67">
        <f t="shared" si="51"/>
        <v>0</v>
      </c>
      <c r="P125" s="66"/>
      <c r="Q125" s="67"/>
      <c r="R125" s="66"/>
      <c r="S125" s="67"/>
      <c r="T125" s="47" t="str">
        <f t="shared" si="41"/>
        <v> </v>
      </c>
      <c r="U125" s="151"/>
      <c r="V125" s="66"/>
      <c r="W125" s="67"/>
      <c r="X125" s="69" t="str">
        <f t="shared" si="49"/>
        <v>-</v>
      </c>
      <c r="Y125" s="69" t="str">
        <f t="shared" si="50"/>
        <v>-</v>
      </c>
      <c r="Z125" s="204"/>
      <c r="IT125" s="49" t="e">
        <f>#REF!</f>
        <v>#REF!</v>
      </c>
      <c r="IU125" s="49" t="e">
        <f>#REF!</f>
        <v>#REF!</v>
      </c>
    </row>
    <row r="126" spans="1:255" ht="12.75" customHeight="1" hidden="1">
      <c r="A126" s="13"/>
      <c r="B126" s="50">
        <v>1</v>
      </c>
      <c r="C126" s="117"/>
      <c r="D126" s="114"/>
      <c r="E126" s="114"/>
      <c r="F126" s="114">
        <f>'[2]NMA'!F126+'[2]EC101'!F126+'[2]EC102'!F126+'[2]EC103'!F126+'[2]EC104'!F126+'[2]EC105'!F126+'[2]EC106'!F126+'[2]EC107'!F126+'[2]EC108'!F126+'[2]EC109'!F126+'[2]DC10'!F126+'[2]EC121'!F126+'[2]EC122'!F126+'[2]EC123'!F126+'[2]EC124'!F126+'[2]EC125'!F126+'[2]EC126'!F126+'[2]EC127'!F126+'[2]EC128'!F126+'[2]DC12'!F126+'[2]EC131'!F126+'[2]EC132'!F126+'[2]EC133'!F126+'[2]EC134'!F126+'[2]EC135'!F126+'[2]EC136'!F126+'[2]EC137'!F126+'[2]EC138'!F126+'[2]DC13'!F126+'[2]EC141'!F126+'[2]EC142'!F126+'[2]EC143'!F126+'[2]EC144'!F126+'[2]DC14'!F126+'[2]EC151'!F126+'[2]EC152'!F126+'[2]EC153'!F126+'[2]EC154'!F126+'[2]EC155'!F126+'[2]EC156'!F126+'[2]EC157'!F126+'[2]DC15'!F126+'[2]EC05b2'!F126+'[2]EC05b3'!F126+'[2]DC44'!F126</f>
        <v>0</v>
      </c>
      <c r="G126" s="52">
        <f aca="true" t="shared" si="52" ref="G126:G140">SUM(D126:E126)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47" t="str">
        <f t="shared" si="41"/>
        <v> </v>
      </c>
      <c r="U126" s="151"/>
      <c r="V126" s="114"/>
      <c r="W126" s="115"/>
      <c r="X126" s="69" t="str">
        <f t="shared" si="49"/>
        <v>-</v>
      </c>
      <c r="Y126" s="69" t="str">
        <f t="shared" si="50"/>
        <v>-</v>
      </c>
      <c r="Z126" s="204"/>
      <c r="IT126" s="49" t="e">
        <f>#REF!</f>
        <v>#REF!</v>
      </c>
      <c r="IU126" s="49" t="e">
        <f>#REF!</f>
        <v>#REF!</v>
      </c>
    </row>
    <row r="127" spans="1:255" ht="12.75" customHeight="1" hidden="1">
      <c r="A127" s="13"/>
      <c r="B127" s="50">
        <f aca="true" t="shared" si="53" ref="B127:B140">B126+1</f>
        <v>2</v>
      </c>
      <c r="C127" s="117"/>
      <c r="D127" s="114"/>
      <c r="E127" s="114"/>
      <c r="F127" s="114">
        <f>'[2]NMA'!F127+'[2]EC101'!F127+'[2]EC102'!F127+'[2]EC103'!F127+'[2]EC104'!F127+'[2]EC105'!F127+'[2]EC106'!F127+'[2]EC107'!F127+'[2]EC108'!F127+'[2]EC109'!F127+'[2]DC10'!F127+'[2]EC121'!F127+'[2]EC122'!F127+'[2]EC123'!F127+'[2]EC124'!F127+'[2]EC125'!F127+'[2]EC126'!F127+'[2]EC127'!F127+'[2]EC128'!F127+'[2]DC12'!F127+'[2]EC131'!F127+'[2]EC132'!F127+'[2]EC133'!F127+'[2]EC134'!F127+'[2]EC135'!F127+'[2]EC136'!F127+'[2]EC137'!F127+'[2]EC138'!F127+'[2]DC13'!F127+'[2]EC141'!F127+'[2]EC142'!F127+'[2]EC143'!F127+'[2]EC144'!F127+'[2]DC14'!F127+'[2]EC151'!F127+'[2]EC152'!F127+'[2]EC153'!F127+'[2]EC154'!F127+'[2]EC155'!F127+'[2]EC156'!F127+'[2]EC157'!F127+'[2]DC15'!F127+'[2]EC05b2'!F127+'[2]EC05b3'!F127+'[2]DC44'!F127</f>
        <v>0</v>
      </c>
      <c r="G127" s="52">
        <f t="shared" si="52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47" t="str">
        <f t="shared" si="41"/>
        <v> </v>
      </c>
      <c r="U127" s="151"/>
      <c r="V127" s="114"/>
      <c r="W127" s="115"/>
      <c r="X127" s="69" t="str">
        <f t="shared" si="49"/>
        <v>-</v>
      </c>
      <c r="Y127" s="69" t="str">
        <f t="shared" si="50"/>
        <v>-</v>
      </c>
      <c r="Z127" s="204"/>
      <c r="IT127" s="49" t="e">
        <f>#REF!</f>
        <v>#REF!</v>
      </c>
      <c r="IU127" s="49" t="e">
        <f>#REF!</f>
        <v>#REF!</v>
      </c>
    </row>
    <row r="128" spans="1:255" ht="12.75" customHeight="1" hidden="1">
      <c r="A128" s="13"/>
      <c r="B128" s="50">
        <f t="shared" si="53"/>
        <v>3</v>
      </c>
      <c r="C128" s="117"/>
      <c r="D128" s="114"/>
      <c r="E128" s="114"/>
      <c r="F128" s="114">
        <f>'[2]NMA'!F128+'[2]EC101'!F128+'[2]EC102'!F128+'[2]EC103'!F128+'[2]EC104'!F128+'[2]EC105'!F128+'[2]EC106'!F128+'[2]EC107'!F128+'[2]EC108'!F128+'[2]EC109'!F128+'[2]DC10'!F128+'[2]EC121'!F128+'[2]EC122'!F128+'[2]EC123'!F128+'[2]EC124'!F128+'[2]EC125'!F128+'[2]EC126'!F128+'[2]EC127'!F128+'[2]EC128'!F128+'[2]DC12'!F128+'[2]EC131'!F128+'[2]EC132'!F128+'[2]EC133'!F128+'[2]EC134'!F128+'[2]EC135'!F128+'[2]EC136'!F128+'[2]EC137'!F128+'[2]EC138'!F128+'[2]DC13'!F128+'[2]EC141'!F128+'[2]EC142'!F128+'[2]EC143'!F128+'[2]EC144'!F128+'[2]DC14'!F128+'[2]EC151'!F128+'[2]EC152'!F128+'[2]EC153'!F128+'[2]EC154'!F128+'[2]EC155'!F128+'[2]EC156'!F128+'[2]EC157'!F128+'[2]DC15'!F128+'[2]EC05b2'!F128+'[2]EC05b3'!F128+'[2]DC44'!F128</f>
        <v>0</v>
      </c>
      <c r="G128" s="52">
        <f t="shared" si="52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47" t="str">
        <f t="shared" si="41"/>
        <v> </v>
      </c>
      <c r="U128" s="151"/>
      <c r="V128" s="114"/>
      <c r="W128" s="115"/>
      <c r="X128" s="69" t="str">
        <f t="shared" si="49"/>
        <v>-</v>
      </c>
      <c r="Y128" s="69" t="str">
        <f t="shared" si="50"/>
        <v>-</v>
      </c>
      <c r="Z128" s="204"/>
      <c r="IT128" s="49" t="e">
        <f>#REF!</f>
        <v>#REF!</v>
      </c>
      <c r="IU128" s="49" t="e">
        <f>#REF!</f>
        <v>#REF!</v>
      </c>
    </row>
    <row r="129" spans="1:255" ht="12.75" customHeight="1" hidden="1">
      <c r="A129" s="13"/>
      <c r="B129" s="50">
        <f t="shared" si="53"/>
        <v>4</v>
      </c>
      <c r="C129" s="117"/>
      <c r="D129" s="114"/>
      <c r="E129" s="114"/>
      <c r="F129" s="114">
        <f>'[2]NMA'!F129+'[2]EC101'!F129+'[2]EC102'!F129+'[2]EC103'!F129+'[2]EC104'!F129+'[2]EC105'!F129+'[2]EC106'!F129+'[2]EC107'!F129+'[2]EC108'!F129+'[2]EC109'!F129+'[2]DC10'!F129+'[2]EC121'!F129+'[2]EC122'!F129+'[2]EC123'!F129+'[2]EC124'!F129+'[2]EC125'!F129+'[2]EC126'!F129+'[2]EC127'!F129+'[2]EC128'!F129+'[2]DC12'!F129+'[2]EC131'!F129+'[2]EC132'!F129+'[2]EC133'!F129+'[2]EC134'!F129+'[2]EC135'!F129+'[2]EC136'!F129+'[2]EC137'!F129+'[2]EC138'!F129+'[2]DC13'!F129+'[2]EC141'!F129+'[2]EC142'!F129+'[2]EC143'!F129+'[2]EC144'!F129+'[2]DC14'!F129+'[2]EC151'!F129+'[2]EC152'!F129+'[2]EC153'!F129+'[2]EC154'!F129+'[2]EC155'!F129+'[2]EC156'!F129+'[2]EC157'!F129+'[2]DC15'!F129+'[2]EC05b2'!F129+'[2]EC05b3'!F129+'[2]DC44'!F129</f>
        <v>0</v>
      </c>
      <c r="G129" s="52">
        <f t="shared" si="52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47" t="str">
        <f t="shared" si="41"/>
        <v> </v>
      </c>
      <c r="U129" s="151"/>
      <c r="V129" s="114"/>
      <c r="W129" s="115"/>
      <c r="X129" s="69" t="str">
        <f t="shared" si="49"/>
        <v>-</v>
      </c>
      <c r="Y129" s="69" t="str">
        <f t="shared" si="50"/>
        <v>-</v>
      </c>
      <c r="Z129" s="204"/>
      <c r="IT129" s="49" t="e">
        <f>#REF!</f>
        <v>#REF!</v>
      </c>
      <c r="IU129" s="49" t="e">
        <f>#REF!</f>
        <v>#REF!</v>
      </c>
    </row>
    <row r="130" spans="1:255" ht="12.75" customHeight="1" hidden="1">
      <c r="A130" s="13"/>
      <c r="B130" s="50">
        <f t="shared" si="53"/>
        <v>5</v>
      </c>
      <c r="C130" s="117"/>
      <c r="D130" s="114"/>
      <c r="E130" s="114"/>
      <c r="F130" s="114">
        <f>'[2]NMA'!F130+'[2]EC101'!F130+'[2]EC102'!F130+'[2]EC103'!F130+'[2]EC104'!F130+'[2]EC105'!F130+'[2]EC106'!F130+'[2]EC107'!F130+'[2]EC108'!F130+'[2]EC109'!F130+'[2]DC10'!F130+'[2]EC121'!F130+'[2]EC122'!F130+'[2]EC123'!F130+'[2]EC124'!F130+'[2]EC125'!F130+'[2]EC126'!F130+'[2]EC127'!F130+'[2]EC128'!F130+'[2]DC12'!F130+'[2]EC131'!F130+'[2]EC132'!F130+'[2]EC133'!F130+'[2]EC134'!F130+'[2]EC135'!F130+'[2]EC136'!F130+'[2]EC137'!F130+'[2]EC138'!F130+'[2]DC13'!F130+'[2]EC141'!F130+'[2]EC142'!F130+'[2]EC143'!F130+'[2]EC144'!F130+'[2]DC14'!F130+'[2]EC151'!F130+'[2]EC152'!F130+'[2]EC153'!F130+'[2]EC154'!F130+'[2]EC155'!F130+'[2]EC156'!F130+'[2]EC157'!F130+'[2]DC15'!F130+'[2]EC05b2'!F130+'[2]EC05b3'!F130+'[2]DC44'!F130</f>
        <v>0</v>
      </c>
      <c r="G130" s="52">
        <f t="shared" si="52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47" t="str">
        <f t="shared" si="41"/>
        <v> </v>
      </c>
      <c r="U130" s="151"/>
      <c r="V130" s="114"/>
      <c r="W130" s="115"/>
      <c r="X130" s="69" t="str">
        <f t="shared" si="49"/>
        <v>-</v>
      </c>
      <c r="Y130" s="69" t="str">
        <f t="shared" si="50"/>
        <v>-</v>
      </c>
      <c r="Z130" s="204"/>
      <c r="IT130" s="49" t="e">
        <f>#REF!</f>
        <v>#REF!</v>
      </c>
      <c r="IU130" s="49" t="e">
        <f>#REF!</f>
        <v>#REF!</v>
      </c>
    </row>
    <row r="131" spans="1:255" ht="12.75" customHeight="1" hidden="1">
      <c r="A131" s="13"/>
      <c r="B131" s="50">
        <f t="shared" si="53"/>
        <v>6</v>
      </c>
      <c r="C131" s="117"/>
      <c r="D131" s="114"/>
      <c r="E131" s="114"/>
      <c r="F131" s="114">
        <f>'[2]NMA'!F131+'[2]EC101'!F131+'[2]EC102'!F131+'[2]EC103'!F131+'[2]EC104'!F131+'[2]EC105'!F131+'[2]EC106'!F131+'[2]EC107'!F131+'[2]EC108'!F131+'[2]EC109'!F131+'[2]DC10'!F131+'[2]EC121'!F131+'[2]EC122'!F131+'[2]EC123'!F131+'[2]EC124'!F131+'[2]EC125'!F131+'[2]EC126'!F131+'[2]EC127'!F131+'[2]EC128'!F131+'[2]DC12'!F131+'[2]EC131'!F131+'[2]EC132'!F131+'[2]EC133'!F131+'[2]EC134'!F131+'[2]EC135'!F131+'[2]EC136'!F131+'[2]EC137'!F131+'[2]EC138'!F131+'[2]DC13'!F131+'[2]EC141'!F131+'[2]EC142'!F131+'[2]EC143'!F131+'[2]EC144'!F131+'[2]DC14'!F131+'[2]EC151'!F131+'[2]EC152'!F131+'[2]EC153'!F131+'[2]EC154'!F131+'[2]EC155'!F131+'[2]EC156'!F131+'[2]EC157'!F131+'[2]DC15'!F131+'[2]EC05b2'!F131+'[2]EC05b3'!F131+'[2]DC44'!F131</f>
        <v>0</v>
      </c>
      <c r="G131" s="52">
        <f t="shared" si="52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47" t="str">
        <f aca="true" t="shared" si="54" ref="T131:T143">IF(G131=0," ",(R131/G131))</f>
        <v> </v>
      </c>
      <c r="U131" s="151"/>
      <c r="V131" s="114"/>
      <c r="W131" s="115"/>
      <c r="X131" s="69" t="str">
        <f t="shared" si="49"/>
        <v>-</v>
      </c>
      <c r="Y131" s="69" t="str">
        <f t="shared" si="50"/>
        <v>-</v>
      </c>
      <c r="Z131" s="204"/>
      <c r="IT131" s="49" t="e">
        <f>#REF!</f>
        <v>#REF!</v>
      </c>
      <c r="IU131" s="49" t="e">
        <f>#REF!</f>
        <v>#REF!</v>
      </c>
    </row>
    <row r="132" spans="1:255" ht="12.75" customHeight="1" hidden="1">
      <c r="A132" s="13"/>
      <c r="B132" s="50">
        <f t="shared" si="53"/>
        <v>7</v>
      </c>
      <c r="C132" s="117"/>
      <c r="D132" s="114"/>
      <c r="E132" s="114"/>
      <c r="F132" s="114">
        <f>'[2]NMA'!F132+'[2]EC101'!F132+'[2]EC102'!F132+'[2]EC103'!F132+'[2]EC104'!F132+'[2]EC105'!F132+'[2]EC106'!F132+'[2]EC107'!F132+'[2]EC108'!F132+'[2]EC109'!F132+'[2]DC10'!F132+'[2]EC121'!F132+'[2]EC122'!F132+'[2]EC123'!F132+'[2]EC124'!F132+'[2]EC125'!F132+'[2]EC126'!F132+'[2]EC127'!F132+'[2]EC128'!F132+'[2]DC12'!F132+'[2]EC131'!F132+'[2]EC132'!F132+'[2]EC133'!F132+'[2]EC134'!F132+'[2]EC135'!F132+'[2]EC136'!F132+'[2]EC137'!F132+'[2]EC138'!F132+'[2]DC13'!F132+'[2]EC141'!F132+'[2]EC142'!F132+'[2]EC143'!F132+'[2]EC144'!F132+'[2]DC14'!F132+'[2]EC151'!F132+'[2]EC152'!F132+'[2]EC153'!F132+'[2]EC154'!F132+'[2]EC155'!F132+'[2]EC156'!F132+'[2]EC157'!F132+'[2]DC15'!F132+'[2]EC05b2'!F132+'[2]EC05b3'!F132+'[2]DC44'!F132</f>
        <v>0</v>
      </c>
      <c r="G132" s="52">
        <f t="shared" si="52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47" t="str">
        <f t="shared" si="54"/>
        <v> </v>
      </c>
      <c r="U132" s="151"/>
      <c r="V132" s="114"/>
      <c r="W132" s="115"/>
      <c r="X132" s="69" t="str">
        <f t="shared" si="49"/>
        <v>-</v>
      </c>
      <c r="Y132" s="69" t="str">
        <f t="shared" si="50"/>
        <v>-</v>
      </c>
      <c r="Z132" s="204"/>
      <c r="IT132" s="49" t="e">
        <f>#REF!</f>
        <v>#REF!</v>
      </c>
      <c r="IU132" s="49" t="e">
        <f>#REF!</f>
        <v>#REF!</v>
      </c>
    </row>
    <row r="133" spans="1:255" ht="12.75" customHeight="1" hidden="1">
      <c r="A133" s="13"/>
      <c r="B133" s="50">
        <f t="shared" si="53"/>
        <v>8</v>
      </c>
      <c r="C133" s="117"/>
      <c r="D133" s="114"/>
      <c r="E133" s="114"/>
      <c r="F133" s="114">
        <f>'[2]NMA'!F133+'[2]EC101'!F133+'[2]EC102'!F133+'[2]EC103'!F133+'[2]EC104'!F133+'[2]EC105'!F133+'[2]EC106'!F133+'[2]EC107'!F133+'[2]EC108'!F133+'[2]EC109'!F133+'[2]DC10'!F133+'[2]EC121'!F133+'[2]EC122'!F133+'[2]EC123'!F133+'[2]EC124'!F133+'[2]EC125'!F133+'[2]EC126'!F133+'[2]EC127'!F133+'[2]EC128'!F133+'[2]DC12'!F133+'[2]EC131'!F133+'[2]EC132'!F133+'[2]EC133'!F133+'[2]EC134'!F133+'[2]EC135'!F133+'[2]EC136'!F133+'[2]EC137'!F133+'[2]EC138'!F133+'[2]DC13'!F133+'[2]EC141'!F133+'[2]EC142'!F133+'[2]EC143'!F133+'[2]EC144'!F133+'[2]DC14'!F133+'[2]EC151'!F133+'[2]EC152'!F133+'[2]EC153'!F133+'[2]EC154'!F133+'[2]EC155'!F133+'[2]EC156'!F133+'[2]EC157'!F133+'[2]DC15'!F133+'[2]EC05b2'!F133+'[2]EC05b3'!F133+'[2]DC44'!F133</f>
        <v>0</v>
      </c>
      <c r="G133" s="52">
        <f t="shared" si="52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47" t="str">
        <f t="shared" si="54"/>
        <v> </v>
      </c>
      <c r="U133" s="151"/>
      <c r="V133" s="114"/>
      <c r="W133" s="115"/>
      <c r="X133" s="69" t="str">
        <f t="shared" si="49"/>
        <v>-</v>
      </c>
      <c r="Y133" s="69" t="str">
        <f t="shared" si="50"/>
        <v>-</v>
      </c>
      <c r="Z133" s="204"/>
      <c r="IT133" s="49" t="e">
        <f>#REF!</f>
        <v>#REF!</v>
      </c>
      <c r="IU133" s="49" t="e">
        <f>#REF!</f>
        <v>#REF!</v>
      </c>
    </row>
    <row r="134" spans="1:255" ht="12.75" customHeight="1" hidden="1">
      <c r="A134" s="13"/>
      <c r="B134" s="50">
        <f t="shared" si="53"/>
        <v>9</v>
      </c>
      <c r="C134" s="117"/>
      <c r="D134" s="114"/>
      <c r="E134" s="114"/>
      <c r="F134" s="114">
        <f>'[2]NMA'!F134+'[2]EC101'!F134+'[2]EC102'!F134+'[2]EC103'!F134+'[2]EC104'!F134+'[2]EC105'!F134+'[2]EC106'!F134+'[2]EC107'!F134+'[2]EC108'!F134+'[2]EC109'!F134+'[2]DC10'!F134+'[2]EC121'!F134+'[2]EC122'!F134+'[2]EC123'!F134+'[2]EC124'!F134+'[2]EC125'!F134+'[2]EC126'!F134+'[2]EC127'!F134+'[2]EC128'!F134+'[2]DC12'!F134+'[2]EC131'!F134+'[2]EC132'!F134+'[2]EC133'!F134+'[2]EC134'!F134+'[2]EC135'!F134+'[2]EC136'!F134+'[2]EC137'!F134+'[2]EC138'!F134+'[2]DC13'!F134+'[2]EC141'!F134+'[2]EC142'!F134+'[2]EC143'!F134+'[2]EC144'!F134+'[2]DC14'!F134+'[2]EC151'!F134+'[2]EC152'!F134+'[2]EC153'!F134+'[2]EC154'!F134+'[2]EC155'!F134+'[2]EC156'!F134+'[2]EC157'!F134+'[2]DC15'!F134+'[2]EC05b2'!F134+'[2]EC05b3'!F134+'[2]DC44'!F134</f>
        <v>0</v>
      </c>
      <c r="G134" s="52">
        <f t="shared" si="52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47" t="str">
        <f t="shared" si="54"/>
        <v> </v>
      </c>
      <c r="U134" s="151"/>
      <c r="V134" s="114"/>
      <c r="W134" s="115"/>
      <c r="X134" s="69" t="str">
        <f t="shared" si="49"/>
        <v>-</v>
      </c>
      <c r="Y134" s="69" t="str">
        <f t="shared" si="50"/>
        <v>-</v>
      </c>
      <c r="Z134" s="204"/>
      <c r="IT134" s="49" t="e">
        <f>#REF!</f>
        <v>#REF!</v>
      </c>
      <c r="IU134" s="49" t="e">
        <f>#REF!</f>
        <v>#REF!</v>
      </c>
    </row>
    <row r="135" spans="1:255" ht="12.75" customHeight="1" hidden="1">
      <c r="A135" s="13"/>
      <c r="B135" s="50">
        <f t="shared" si="53"/>
        <v>10</v>
      </c>
      <c r="C135" s="117"/>
      <c r="D135" s="114"/>
      <c r="E135" s="114"/>
      <c r="F135" s="114">
        <f>'[2]NMA'!F135+'[2]EC101'!F135+'[2]EC102'!F135+'[2]EC103'!F135+'[2]EC104'!F135+'[2]EC105'!F135+'[2]EC106'!F135+'[2]EC107'!F135+'[2]EC108'!F135+'[2]EC109'!F135+'[2]DC10'!F135+'[2]EC121'!F135+'[2]EC122'!F135+'[2]EC123'!F135+'[2]EC124'!F135+'[2]EC125'!F135+'[2]EC126'!F135+'[2]EC127'!F135+'[2]EC128'!F135+'[2]DC12'!F135+'[2]EC131'!F135+'[2]EC132'!F135+'[2]EC133'!F135+'[2]EC134'!F135+'[2]EC135'!F135+'[2]EC136'!F135+'[2]EC137'!F135+'[2]EC138'!F135+'[2]DC13'!F135+'[2]EC141'!F135+'[2]EC142'!F135+'[2]EC143'!F135+'[2]EC144'!F135+'[2]DC14'!F135+'[2]EC151'!F135+'[2]EC152'!F135+'[2]EC153'!F135+'[2]EC154'!F135+'[2]EC155'!F135+'[2]EC156'!F135+'[2]EC157'!F135+'[2]DC15'!F135+'[2]EC05b2'!F135+'[2]EC05b3'!F135+'[2]DC44'!F135</f>
        <v>0</v>
      </c>
      <c r="G135" s="52">
        <f t="shared" si="52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47" t="str">
        <f t="shared" si="54"/>
        <v> </v>
      </c>
      <c r="U135" s="151"/>
      <c r="V135" s="114"/>
      <c r="W135" s="115"/>
      <c r="X135" s="69" t="str">
        <f t="shared" si="49"/>
        <v>-</v>
      </c>
      <c r="Y135" s="69" t="str">
        <f t="shared" si="50"/>
        <v>-</v>
      </c>
      <c r="Z135" s="204"/>
      <c r="IT135" s="49" t="e">
        <f>#REF!</f>
        <v>#REF!</v>
      </c>
      <c r="IU135" s="49" t="e">
        <f>#REF!</f>
        <v>#REF!</v>
      </c>
    </row>
    <row r="136" spans="1:255" ht="12.75" customHeight="1" hidden="1">
      <c r="A136" s="13"/>
      <c r="B136" s="50">
        <f t="shared" si="53"/>
        <v>11</v>
      </c>
      <c r="C136" s="117"/>
      <c r="D136" s="114"/>
      <c r="E136" s="114"/>
      <c r="F136" s="114">
        <f>'[2]NMA'!F136+'[2]EC101'!F136+'[2]EC102'!F136+'[2]EC103'!F136+'[2]EC104'!F136+'[2]EC105'!F136+'[2]EC106'!F136+'[2]EC107'!F136+'[2]EC108'!F136+'[2]EC109'!F136+'[2]DC10'!F136+'[2]EC121'!F136+'[2]EC122'!F136+'[2]EC123'!F136+'[2]EC124'!F136+'[2]EC125'!F136+'[2]EC126'!F136+'[2]EC127'!F136+'[2]EC128'!F136+'[2]DC12'!F136+'[2]EC131'!F136+'[2]EC132'!F136+'[2]EC133'!F136+'[2]EC134'!F136+'[2]EC135'!F136+'[2]EC136'!F136+'[2]EC137'!F136+'[2]EC138'!F136+'[2]DC13'!F136+'[2]EC141'!F136+'[2]EC142'!F136+'[2]EC143'!F136+'[2]EC144'!F136+'[2]DC14'!F136+'[2]EC151'!F136+'[2]EC152'!F136+'[2]EC153'!F136+'[2]EC154'!F136+'[2]EC155'!F136+'[2]EC156'!F136+'[2]EC157'!F136+'[2]DC15'!F136+'[2]EC05b2'!F136+'[2]EC05b3'!F136+'[2]DC44'!F136</f>
        <v>0</v>
      </c>
      <c r="G136" s="52">
        <f t="shared" si="52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47" t="str">
        <f t="shared" si="54"/>
        <v> </v>
      </c>
      <c r="U136" s="151"/>
      <c r="V136" s="114"/>
      <c r="W136" s="115"/>
      <c r="X136" s="69" t="str">
        <f t="shared" si="49"/>
        <v>-</v>
      </c>
      <c r="Y136" s="69" t="str">
        <f t="shared" si="50"/>
        <v>-</v>
      </c>
      <c r="Z136" s="204"/>
      <c r="IT136" s="49" t="e">
        <f>#REF!</f>
        <v>#REF!</v>
      </c>
      <c r="IU136" s="49" t="e">
        <f>#REF!</f>
        <v>#REF!</v>
      </c>
    </row>
    <row r="137" spans="1:255" ht="12.75" customHeight="1" hidden="1">
      <c r="A137" s="13"/>
      <c r="B137" s="50">
        <f t="shared" si="53"/>
        <v>12</v>
      </c>
      <c r="C137" s="117"/>
      <c r="D137" s="114"/>
      <c r="E137" s="114"/>
      <c r="F137" s="114">
        <f>'[2]NMA'!F137+'[2]EC101'!F137+'[2]EC102'!F137+'[2]EC103'!F137+'[2]EC104'!F137+'[2]EC105'!F137+'[2]EC106'!F137+'[2]EC107'!F137+'[2]EC108'!F137+'[2]EC109'!F137+'[2]DC10'!F137+'[2]EC121'!F137+'[2]EC122'!F137+'[2]EC123'!F137+'[2]EC124'!F137+'[2]EC125'!F137+'[2]EC126'!F137+'[2]EC127'!F137+'[2]EC128'!F137+'[2]DC12'!F137+'[2]EC131'!F137+'[2]EC132'!F137+'[2]EC133'!F137+'[2]EC134'!F137+'[2]EC135'!F137+'[2]EC136'!F137+'[2]EC137'!F137+'[2]EC138'!F137+'[2]DC13'!F137+'[2]EC141'!F137+'[2]EC142'!F137+'[2]EC143'!F137+'[2]EC144'!F137+'[2]DC14'!F137+'[2]EC151'!F137+'[2]EC152'!F137+'[2]EC153'!F137+'[2]EC154'!F137+'[2]EC155'!F137+'[2]EC156'!F137+'[2]EC157'!F137+'[2]DC15'!F137+'[2]EC05b2'!F137+'[2]EC05b3'!F137+'[2]DC44'!F137</f>
        <v>0</v>
      </c>
      <c r="G137" s="52">
        <f t="shared" si="52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47" t="str">
        <f t="shared" si="54"/>
        <v> </v>
      </c>
      <c r="U137" s="151"/>
      <c r="V137" s="114"/>
      <c r="W137" s="115"/>
      <c r="X137" s="69" t="str">
        <f t="shared" si="49"/>
        <v>-</v>
      </c>
      <c r="Y137" s="69" t="str">
        <f t="shared" si="50"/>
        <v>-</v>
      </c>
      <c r="Z137" s="204"/>
      <c r="IT137" s="49" t="e">
        <f>#REF!</f>
        <v>#REF!</v>
      </c>
      <c r="IU137" s="49" t="e">
        <f>#REF!</f>
        <v>#REF!</v>
      </c>
    </row>
    <row r="138" spans="1:255" ht="12.75" customHeight="1" hidden="1">
      <c r="A138" s="59"/>
      <c r="B138" s="50">
        <f t="shared" si="53"/>
        <v>13</v>
      </c>
      <c r="C138" s="125"/>
      <c r="D138" s="114"/>
      <c r="E138" s="114"/>
      <c r="F138" s="114">
        <f>'[2]NMA'!F138+'[2]EC101'!F138+'[2]EC102'!F138+'[2]EC103'!F138+'[2]EC104'!F138+'[2]EC105'!F138+'[2]EC106'!F138+'[2]EC107'!F138+'[2]EC108'!F138+'[2]EC109'!F138+'[2]DC10'!F138+'[2]EC121'!F138+'[2]EC122'!F138+'[2]EC123'!F138+'[2]EC124'!F138+'[2]EC125'!F138+'[2]EC126'!F138+'[2]EC127'!F138+'[2]EC128'!F138+'[2]DC12'!F138+'[2]EC131'!F138+'[2]EC132'!F138+'[2]EC133'!F138+'[2]EC134'!F138+'[2]EC135'!F138+'[2]EC136'!F138+'[2]EC137'!F138+'[2]EC138'!F138+'[2]DC13'!F138+'[2]EC141'!F138+'[2]EC142'!F138+'[2]EC143'!F138+'[2]EC144'!F138+'[2]DC14'!F138+'[2]EC151'!F138+'[2]EC152'!F138+'[2]EC153'!F138+'[2]EC154'!F138+'[2]EC155'!F138+'[2]EC156'!F138+'[2]EC157'!F138+'[2]DC15'!F138+'[2]EC05b2'!F138+'[2]EC05b3'!F138+'[2]DC44'!F138</f>
        <v>0</v>
      </c>
      <c r="G138" s="52">
        <f t="shared" si="52"/>
        <v>0</v>
      </c>
      <c r="H138" s="114"/>
      <c r="I138" s="114"/>
      <c r="J138" s="115"/>
      <c r="K138" s="114"/>
      <c r="L138" s="115"/>
      <c r="M138" s="115"/>
      <c r="N138" s="115"/>
      <c r="O138" s="115"/>
      <c r="P138" s="115"/>
      <c r="Q138" s="115"/>
      <c r="R138" s="115"/>
      <c r="S138" s="115"/>
      <c r="T138" s="47" t="str">
        <f t="shared" si="54"/>
        <v> </v>
      </c>
      <c r="U138" s="151"/>
      <c r="V138" s="115"/>
      <c r="W138" s="115"/>
      <c r="X138" s="69" t="str">
        <f t="shared" si="49"/>
        <v>-</v>
      </c>
      <c r="Y138" s="69" t="str">
        <f t="shared" si="50"/>
        <v>-</v>
      </c>
      <c r="Z138" s="204"/>
      <c r="IT138" s="49" t="e">
        <f>#REF!</f>
        <v>#REF!</v>
      </c>
      <c r="IU138" s="49" t="e">
        <f>#REF!</f>
        <v>#REF!</v>
      </c>
    </row>
    <row r="139" spans="1:255" ht="12.75" customHeight="1" hidden="1">
      <c r="A139" s="59"/>
      <c r="B139" s="50">
        <f t="shared" si="53"/>
        <v>14</v>
      </c>
      <c r="C139" s="125"/>
      <c r="D139" s="114"/>
      <c r="E139" s="114"/>
      <c r="F139" s="114">
        <f>'[2]NMA'!F139+'[2]EC101'!F139+'[2]EC102'!F139+'[2]EC103'!F139+'[2]EC104'!F139+'[2]EC105'!F139+'[2]EC106'!F139+'[2]EC107'!F139+'[2]EC108'!F139+'[2]EC109'!F139+'[2]DC10'!F139+'[2]EC121'!F139+'[2]EC122'!F139+'[2]EC123'!F139+'[2]EC124'!F139+'[2]EC125'!F139+'[2]EC126'!F139+'[2]EC127'!F139+'[2]EC128'!F139+'[2]DC12'!F139+'[2]EC131'!F139+'[2]EC132'!F139+'[2]EC133'!F139+'[2]EC134'!F139+'[2]EC135'!F139+'[2]EC136'!F139+'[2]EC137'!F139+'[2]EC138'!F139+'[2]DC13'!F139+'[2]EC141'!F139+'[2]EC142'!F139+'[2]EC143'!F139+'[2]EC144'!F139+'[2]DC14'!F139+'[2]EC151'!F139+'[2]EC152'!F139+'[2]EC153'!F139+'[2]EC154'!F139+'[2]EC155'!F139+'[2]EC156'!F139+'[2]EC157'!F139+'[2]DC15'!F139+'[2]EC05b2'!F139+'[2]EC05b3'!F139+'[2]DC44'!F139</f>
        <v>0</v>
      </c>
      <c r="G139" s="52">
        <f t="shared" si="52"/>
        <v>0</v>
      </c>
      <c r="H139" s="114"/>
      <c r="I139" s="114"/>
      <c r="J139" s="115"/>
      <c r="K139" s="114"/>
      <c r="L139" s="115"/>
      <c r="M139" s="115"/>
      <c r="N139" s="115"/>
      <c r="O139" s="115"/>
      <c r="P139" s="115"/>
      <c r="Q139" s="115"/>
      <c r="R139" s="115"/>
      <c r="S139" s="115"/>
      <c r="T139" s="47" t="str">
        <f t="shared" si="54"/>
        <v> </v>
      </c>
      <c r="U139" s="151"/>
      <c r="V139" s="115"/>
      <c r="W139" s="115"/>
      <c r="X139" s="69" t="str">
        <f t="shared" si="49"/>
        <v>-</v>
      </c>
      <c r="Y139" s="69" t="str">
        <f t="shared" si="50"/>
        <v>-</v>
      </c>
      <c r="Z139" s="204"/>
      <c r="IT139" s="49" t="e">
        <f>#REF!</f>
        <v>#REF!</v>
      </c>
      <c r="IU139" s="49" t="e">
        <f>#REF!</f>
        <v>#REF!</v>
      </c>
    </row>
    <row r="140" spans="1:255" ht="12.75" customHeight="1" hidden="1">
      <c r="A140" s="59"/>
      <c r="B140" s="50">
        <f t="shared" si="53"/>
        <v>15</v>
      </c>
      <c r="C140" s="125"/>
      <c r="D140" s="114"/>
      <c r="E140" s="114"/>
      <c r="F140" s="114">
        <f>'[2]NMA'!F140+'[2]EC101'!F140+'[2]EC102'!F140+'[2]EC103'!F140+'[2]EC104'!F140+'[2]EC105'!F140+'[2]EC106'!F140+'[2]EC107'!F140+'[2]EC108'!F140+'[2]EC109'!F140+'[2]DC10'!F140+'[2]EC121'!F140+'[2]EC122'!F140+'[2]EC123'!F140+'[2]EC124'!F140+'[2]EC125'!F140+'[2]EC126'!F140+'[2]EC127'!F140+'[2]EC128'!F140+'[2]DC12'!F140+'[2]EC131'!F140+'[2]EC132'!F140+'[2]EC133'!F140+'[2]EC134'!F140+'[2]EC135'!F140+'[2]EC136'!F140+'[2]EC137'!F140+'[2]EC138'!F140+'[2]DC13'!F140+'[2]EC141'!F140+'[2]EC142'!F140+'[2]EC143'!F140+'[2]EC144'!F140+'[2]DC14'!F140+'[2]EC151'!F140+'[2]EC152'!F140+'[2]EC153'!F140+'[2]EC154'!F140+'[2]EC155'!F140+'[2]EC156'!F140+'[2]EC157'!F140+'[2]DC15'!F140+'[2]EC05b2'!F140+'[2]EC05b3'!F140+'[2]DC44'!F140</f>
        <v>0</v>
      </c>
      <c r="G140" s="52">
        <f t="shared" si="52"/>
        <v>0</v>
      </c>
      <c r="H140" s="114"/>
      <c r="I140" s="114"/>
      <c r="J140" s="115"/>
      <c r="K140" s="114"/>
      <c r="L140" s="115"/>
      <c r="M140" s="115"/>
      <c r="N140" s="115"/>
      <c r="O140" s="115"/>
      <c r="P140" s="115"/>
      <c r="Q140" s="115"/>
      <c r="R140" s="115"/>
      <c r="S140" s="115"/>
      <c r="T140" s="47" t="str">
        <f t="shared" si="54"/>
        <v> </v>
      </c>
      <c r="U140" s="151"/>
      <c r="V140" s="115"/>
      <c r="W140" s="115"/>
      <c r="X140" s="69" t="str">
        <f t="shared" si="49"/>
        <v>-</v>
      </c>
      <c r="Y140" s="69" t="str">
        <f t="shared" si="50"/>
        <v>-</v>
      </c>
      <c r="Z140" s="204"/>
      <c r="IT140" s="49" t="e">
        <f>#REF!</f>
        <v>#REF!</v>
      </c>
      <c r="IU140" s="49" t="e">
        <f>#REF!</f>
        <v>#REF!</v>
      </c>
    </row>
    <row r="141" spans="1:255" ht="13.5" customHeight="1" hidden="1" thickBot="1">
      <c r="A141" s="1"/>
      <c r="B141" s="126"/>
      <c r="C141" s="127"/>
      <c r="D141" s="128"/>
      <c r="E141" s="129"/>
      <c r="F141" s="129">
        <f>'[2]NMA'!F141+'[2]EC101'!F141+'[2]EC102'!F141+'[2]EC103'!F141+'[2]EC104'!F141+'[2]EC105'!F141+'[2]EC106'!F141+'[2]EC107'!F141+'[2]EC108'!F141+'[2]EC109'!F141+'[2]DC10'!F141+'[2]EC121'!F141+'[2]EC122'!F141+'[2]EC123'!F141+'[2]EC124'!F141+'[2]EC125'!F141+'[2]EC126'!F141+'[2]EC127'!F141+'[2]EC128'!F141+'[2]DC12'!F141+'[2]EC131'!F141+'[2]EC132'!F141+'[2]EC133'!F141+'[2]EC134'!F141+'[2]EC135'!F141+'[2]EC136'!F141+'[2]EC137'!F141+'[2]EC138'!F141+'[2]DC13'!F141+'[2]EC141'!F141+'[2]EC142'!F141+'[2]EC143'!F141+'[2]EC144'!F141+'[2]DC14'!F141+'[2]EC151'!F141+'[2]EC152'!F141+'[2]EC153'!F141+'[2]EC154'!F141+'[2]EC155'!F141+'[2]EC156'!F141+'[2]EC157'!F141+'[2]DC15'!F141+'[2]EC05b2'!F141+'[2]EC05b3'!F141+'[2]DC44'!F141</f>
        <v>0</v>
      </c>
      <c r="G141" s="129"/>
      <c r="H141" s="128"/>
      <c r="I141" s="129"/>
      <c r="J141" s="128"/>
      <c r="K141" s="129"/>
      <c r="L141" s="128"/>
      <c r="M141" s="128"/>
      <c r="N141" s="128"/>
      <c r="O141" s="128"/>
      <c r="P141" s="128"/>
      <c r="Q141" s="128"/>
      <c r="R141" s="128"/>
      <c r="S141" s="128"/>
      <c r="T141" s="47" t="str">
        <f t="shared" si="54"/>
        <v> </v>
      </c>
      <c r="U141" s="151"/>
      <c r="V141" s="128"/>
      <c r="W141" s="128"/>
      <c r="X141" s="69" t="str">
        <f t="shared" si="49"/>
        <v>-</v>
      </c>
      <c r="Y141" s="69" t="str">
        <f t="shared" si="50"/>
        <v>-</v>
      </c>
      <c r="Z141" s="204"/>
      <c r="IT141" s="49" t="e">
        <f>#REF!</f>
        <v>#REF!</v>
      </c>
      <c r="IU141" s="49" t="e">
        <f>#REF!</f>
        <v>#REF!</v>
      </c>
    </row>
    <row r="142" spans="1:255" ht="13.5" customHeight="1" hidden="1" thickTop="1">
      <c r="A142" s="136"/>
      <c r="B142" s="126"/>
      <c r="C142" s="127" t="s">
        <v>57</v>
      </c>
      <c r="D142" s="128">
        <f>D125+D67</f>
        <v>212527000</v>
      </c>
      <c r="E142" s="128">
        <f>E125+E67</f>
        <v>0</v>
      </c>
      <c r="F142" s="128">
        <f>'[2]NMA'!F142+'[2]EC101'!F142+'[2]EC102'!F142+'[2]EC103'!F142+'[2]EC104'!F142+'[2]EC105'!F142+'[2]EC106'!F142+'[2]EC107'!F142+'[2]EC108'!F142+'[2]EC109'!F142+'[2]DC10'!F142+'[2]EC121'!F142+'[2]EC122'!F142+'[2]EC123'!F142+'[2]EC124'!F142+'[2]EC125'!F142+'[2]EC126'!F142+'[2]EC127'!F142+'[2]EC128'!F142+'[2]DC12'!F142+'[2]EC131'!F142+'[2]EC132'!F142+'[2]EC133'!F142+'[2]EC134'!F142+'[2]EC135'!F142+'[2]EC136'!F142+'[2]EC137'!F142+'[2]EC138'!F142+'[2]DC13'!F142+'[2]EC141'!F142+'[2]EC142'!F142+'[2]EC143'!F142+'[2]EC144'!F142+'[2]DC14'!F142+'[2]EC151'!F142+'[2]EC152'!F142+'[2]EC153'!F142+'[2]EC154'!F142+'[2]EC155'!F142+'[2]EC156'!F142+'[2]EC157'!F142+'[2]DC15'!F142+'[2]EC05b2'!F142+'[2]EC05b3'!F142+'[2]DC44'!F142</f>
        <v>0</v>
      </c>
      <c r="G142" s="128">
        <f aca="true" t="shared" si="55" ref="G142:S142">G125+G67</f>
        <v>212527000</v>
      </c>
      <c r="H142" s="128">
        <f t="shared" si="55"/>
        <v>141290000</v>
      </c>
      <c r="I142" s="128">
        <f t="shared" si="55"/>
        <v>141290000</v>
      </c>
      <c r="J142" s="128">
        <f t="shared" si="55"/>
        <v>0</v>
      </c>
      <c r="K142" s="128">
        <f t="shared" si="55"/>
        <v>0</v>
      </c>
      <c r="L142" s="128">
        <f t="shared" si="55"/>
        <v>141290000</v>
      </c>
      <c r="M142" s="128">
        <f t="shared" si="55"/>
        <v>0</v>
      </c>
      <c r="N142" s="128">
        <f t="shared" si="55"/>
        <v>0</v>
      </c>
      <c r="O142" s="128">
        <f t="shared" si="55"/>
        <v>0</v>
      </c>
      <c r="P142" s="128">
        <f t="shared" si="55"/>
        <v>0</v>
      </c>
      <c r="Q142" s="128">
        <f t="shared" si="55"/>
        <v>0</v>
      </c>
      <c r="R142" s="128">
        <f t="shared" si="55"/>
        <v>141290000</v>
      </c>
      <c r="S142" s="128">
        <f t="shared" si="55"/>
        <v>0</v>
      </c>
      <c r="T142" s="47">
        <f t="shared" si="54"/>
        <v>0.6648096477153491</v>
      </c>
      <c r="U142" s="151"/>
      <c r="V142" s="128"/>
      <c r="W142" s="128"/>
      <c r="X142" s="69" t="str">
        <f>IF(V142=0," ",(R142-V142)/V142)</f>
        <v> </v>
      </c>
      <c r="Y142" s="69" t="str">
        <f>IF(W142=0," ",(S142-W142)/W142)</f>
        <v> </v>
      </c>
      <c r="Z142" s="204"/>
      <c r="IT142" s="49" t="e">
        <f>#REF!</f>
        <v>#REF!</v>
      </c>
      <c r="IU142" s="49" t="e">
        <f>#REF!</f>
        <v>#REF!</v>
      </c>
    </row>
    <row r="143" spans="1:255" ht="12.75">
      <c r="A143" s="1"/>
      <c r="B143" s="126"/>
      <c r="C143" s="130" t="s">
        <v>122</v>
      </c>
      <c r="D143" s="131">
        <f>D67</f>
        <v>212527000</v>
      </c>
      <c r="E143" s="131">
        <f>E67</f>
        <v>0</v>
      </c>
      <c r="F143" s="131">
        <f>'[2]NMA'!F143+'[2]EC101'!F143+'[2]EC102'!F143+'[2]EC103'!F143+'[2]EC104'!F143+'[2]EC105'!F143+'[2]EC106'!F143+'[2]EC107'!F143+'[2]EC108'!F143+'[2]EC109'!F143+'[2]DC10'!F143+'[2]EC121'!F143+'[2]EC122'!F143+'[2]EC123'!F143+'[2]EC124'!F143+'[2]EC125'!F143+'[2]EC126'!F143+'[2]EC127'!F143+'[2]EC128'!F143+'[2]DC12'!F143+'[2]EC131'!F143+'[2]EC132'!F143+'[2]EC133'!F143+'[2]EC134'!F143+'[2]EC135'!F143+'[2]EC136'!F143+'[2]EC137'!F143+'[2]EC138'!F143+'[2]DC13'!F143+'[2]EC141'!F143+'[2]EC142'!F143+'[2]EC143'!F143+'[2]EC144'!F143+'[2]DC14'!F143+'[2]EC151'!F143+'[2]EC152'!F143+'[2]EC153'!F143+'[2]EC154'!F143+'[2]EC155'!F143+'[2]EC156'!F143+'[2]EC157'!F143+'[2]DC15'!F143+'[2]EC05b2'!F143+'[2]EC05b3'!F143+'[2]DC44'!F143</f>
        <v>0</v>
      </c>
      <c r="G143" s="131">
        <f aca="true" t="shared" si="56" ref="G143:S143">G67</f>
        <v>212527000</v>
      </c>
      <c r="H143" s="131">
        <f t="shared" si="56"/>
        <v>141290000</v>
      </c>
      <c r="I143" s="131">
        <f t="shared" si="56"/>
        <v>141290000</v>
      </c>
      <c r="J143" s="131">
        <f t="shared" si="56"/>
        <v>0</v>
      </c>
      <c r="K143" s="131">
        <f t="shared" si="56"/>
        <v>0</v>
      </c>
      <c r="L143" s="131">
        <f t="shared" si="56"/>
        <v>141290000</v>
      </c>
      <c r="M143" s="131">
        <f t="shared" si="56"/>
        <v>0</v>
      </c>
      <c r="N143" s="131">
        <f t="shared" si="56"/>
        <v>0</v>
      </c>
      <c r="O143" s="131">
        <f t="shared" si="56"/>
        <v>0</v>
      </c>
      <c r="P143" s="131">
        <f t="shared" si="56"/>
        <v>0</v>
      </c>
      <c r="Q143" s="131">
        <f t="shared" si="56"/>
        <v>0</v>
      </c>
      <c r="R143" s="131">
        <f t="shared" si="56"/>
        <v>141290000</v>
      </c>
      <c r="S143" s="131">
        <f t="shared" si="56"/>
        <v>0</v>
      </c>
      <c r="T143" s="69">
        <f t="shared" si="54"/>
        <v>0.6648096477153491</v>
      </c>
      <c r="U143" s="150"/>
      <c r="V143" s="131"/>
      <c r="W143" s="131"/>
      <c r="X143" s="69" t="str">
        <f>IF(V143=0," ",(R143-V143)/V143)</f>
        <v> </v>
      </c>
      <c r="Y143" s="69" t="str">
        <f>IF(W143=0," ",(S143-W143)/W143)</f>
        <v> </v>
      </c>
      <c r="Z143" s="204"/>
      <c r="IT143" s="49" t="e">
        <f>#REF!</f>
        <v>#REF!</v>
      </c>
      <c r="IU143" s="49" t="e">
        <f>#REF!</f>
        <v>#REF!</v>
      </c>
    </row>
    <row r="144" spans="1:255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4"/>
      <c r="X144" s="163"/>
      <c r="Y144" s="134"/>
      <c r="Z144" s="213"/>
      <c r="IT144" s="49" t="e">
        <f>#REF!</f>
        <v>#REF!</v>
      </c>
      <c r="IU144" s="49" t="e">
        <f>#REF!</f>
        <v>#REF!</v>
      </c>
    </row>
    <row r="145" spans="1:255" ht="13.5" thickTop="1">
      <c r="A145" s="1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T145" s="49" t="e">
        <f>#REF!</f>
        <v>#REF!</v>
      </c>
      <c r="IU145" s="49" t="e">
        <f>#REF!</f>
        <v>#REF!</v>
      </c>
    </row>
    <row r="146" spans="1:255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T146" s="49" t="e">
        <f>#REF!</f>
        <v>#REF!</v>
      </c>
      <c r="IU146" s="49" t="e">
        <f>#REF!</f>
        <v>#REF!</v>
      </c>
    </row>
    <row r="147" spans="1:255" ht="12.75">
      <c r="A147" s="4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T147" s="49" t="e">
        <f>#REF!</f>
        <v>#REF!</v>
      </c>
      <c r="IU147" s="49" t="e">
        <f>#REF!</f>
        <v>#REF!</v>
      </c>
    </row>
    <row r="148" spans="1:255" ht="12.75">
      <c r="A148" s="4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T148" s="49" t="e">
        <f>#REF!</f>
        <v>#REF!</v>
      </c>
      <c r="IU148" s="49" t="e">
        <f>#REF!</f>
        <v>#REF!</v>
      </c>
    </row>
    <row r="149" spans="1:255" s="63" customFormat="1" ht="12.75">
      <c r="A149" s="42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3"/>
      <c r="AA149" s="158"/>
      <c r="AB149" s="112"/>
      <c r="AC149" s="112"/>
      <c r="AD149" s="112"/>
      <c r="AE149" s="112"/>
      <c r="AF149" s="112"/>
      <c r="IT149" s="49"/>
      <c r="IU149" s="49"/>
    </row>
    <row r="150" spans="1:255" ht="12.75">
      <c r="A150" s="13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AB150" s="158"/>
      <c r="AC150" s="158"/>
      <c r="AD150" s="158"/>
      <c r="AE150" s="158"/>
      <c r="AF150" s="158"/>
      <c r="IT150" s="49"/>
      <c r="IU150" s="49"/>
    </row>
    <row r="151" spans="1:255" ht="12.75">
      <c r="A151" s="13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B151" s="158"/>
      <c r="AC151" s="158"/>
      <c r="AD151" s="158"/>
      <c r="AE151" s="158"/>
      <c r="AF151" s="158"/>
      <c r="IT151" s="49"/>
      <c r="IU151" s="49"/>
    </row>
    <row r="152" spans="2:255" ht="15.75"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3"/>
      <c r="O152" s="143"/>
      <c r="P152" s="143"/>
      <c r="Q152" s="143"/>
      <c r="R152" s="143"/>
      <c r="S152" s="143"/>
      <c r="T152" s="144"/>
      <c r="U152" s="144"/>
      <c r="V152" s="141"/>
      <c r="W152" s="141"/>
      <c r="X152" s="144"/>
      <c r="Y152" s="144"/>
      <c r="Z152" s="144"/>
      <c r="IT152" s="49" t="e">
        <f>#REF!</f>
        <v>#REF!</v>
      </c>
      <c r="IU152" s="49" t="e">
        <f>#REF!</f>
        <v>#REF!</v>
      </c>
    </row>
    <row r="153" spans="2:255" ht="15.75"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3"/>
      <c r="O153" s="143"/>
      <c r="P153" s="143"/>
      <c r="Q153" s="143"/>
      <c r="R153" s="143"/>
      <c r="S153" s="143"/>
      <c r="T153" s="144"/>
      <c r="U153" s="144"/>
      <c r="V153" s="141"/>
      <c r="W153" s="141"/>
      <c r="X153" s="144"/>
      <c r="Y153" s="144"/>
      <c r="Z153" s="144"/>
      <c r="IT153" s="49" t="e">
        <f>#REF!</f>
        <v>#REF!</v>
      </c>
      <c r="IU153" s="49" t="e">
        <f>#REF!</f>
        <v>#REF!</v>
      </c>
    </row>
    <row r="154" spans="2:255" ht="15.75"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3"/>
      <c r="O154" s="143"/>
      <c r="P154" s="143"/>
      <c r="Q154" s="143"/>
      <c r="R154" s="143"/>
      <c r="S154" s="143"/>
      <c r="T154" s="144"/>
      <c r="U154" s="144"/>
      <c r="V154" s="141"/>
      <c r="W154" s="141"/>
      <c r="X154" s="144"/>
      <c r="Y154" s="144"/>
      <c r="Z154" s="144"/>
      <c r="IT154" s="49" t="e">
        <f>#REF!</f>
        <v>#REF!</v>
      </c>
      <c r="IU154" s="49" t="e">
        <f>#REF!</f>
        <v>#REF!</v>
      </c>
    </row>
    <row r="155" spans="2:255" ht="15.75"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3"/>
      <c r="O155" s="143"/>
      <c r="P155" s="143"/>
      <c r="Q155" s="143"/>
      <c r="R155" s="143"/>
      <c r="S155" s="143"/>
      <c r="T155" s="144"/>
      <c r="U155" s="144"/>
      <c r="V155" s="141"/>
      <c r="W155" s="141"/>
      <c r="X155" s="144"/>
      <c r="Y155" s="144"/>
      <c r="Z155" s="144"/>
      <c r="IT155" s="49" t="e">
        <f>#REF!</f>
        <v>#REF!</v>
      </c>
      <c r="IU155" s="49" t="e">
        <f>#REF!</f>
        <v>#REF!</v>
      </c>
    </row>
    <row r="156" spans="2:255" ht="15.75"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3"/>
      <c r="O156" s="143"/>
      <c r="P156" s="143"/>
      <c r="Q156" s="143"/>
      <c r="R156" s="143"/>
      <c r="S156" s="143"/>
      <c r="T156" s="144"/>
      <c r="U156" s="144"/>
      <c r="V156" s="141"/>
      <c r="W156" s="141"/>
      <c r="X156" s="144"/>
      <c r="Y156" s="144"/>
      <c r="Z156" s="144"/>
      <c r="IT156" s="49" t="e">
        <f>#REF!</f>
        <v>#REF!</v>
      </c>
      <c r="IU156" s="49" t="e">
        <f>#REF!</f>
        <v>#REF!</v>
      </c>
    </row>
    <row r="157" spans="2:255" ht="15.75"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3"/>
      <c r="O157" s="143"/>
      <c r="P157" s="143"/>
      <c r="Q157" s="143"/>
      <c r="R157" s="143"/>
      <c r="S157" s="143"/>
      <c r="T157" s="144"/>
      <c r="U157" s="144"/>
      <c r="V157" s="141"/>
      <c r="W157" s="141"/>
      <c r="X157" s="144"/>
      <c r="Y157" s="144"/>
      <c r="Z157" s="144"/>
      <c r="IT157" s="49" t="e">
        <f>#REF!</f>
        <v>#REF!</v>
      </c>
      <c r="IU157" s="49" t="e">
        <f>#REF!</f>
        <v>#REF!</v>
      </c>
    </row>
    <row r="158" spans="2:255" ht="15.75"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3"/>
      <c r="O158" s="143"/>
      <c r="P158" s="143"/>
      <c r="Q158" s="143"/>
      <c r="R158" s="143"/>
      <c r="S158" s="143"/>
      <c r="T158" s="144"/>
      <c r="U158" s="144"/>
      <c r="V158" s="141"/>
      <c r="W158" s="141"/>
      <c r="X158" s="144"/>
      <c r="Y158" s="144"/>
      <c r="Z158" s="144"/>
      <c r="IT158" s="49" t="e">
        <f>#REF!</f>
        <v>#REF!</v>
      </c>
      <c r="IU158" s="49" t="e">
        <f>#REF!</f>
        <v>#REF!</v>
      </c>
    </row>
    <row r="159" spans="2:255" ht="15.75"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3"/>
      <c r="O159" s="143"/>
      <c r="P159" s="143"/>
      <c r="Q159" s="143"/>
      <c r="R159" s="143"/>
      <c r="S159" s="143"/>
      <c r="T159" s="144"/>
      <c r="U159" s="144"/>
      <c r="V159" s="141"/>
      <c r="W159" s="141"/>
      <c r="X159" s="144"/>
      <c r="Y159" s="144"/>
      <c r="Z159" s="144"/>
      <c r="IT159" s="18" t="e">
        <f>#REF!</f>
        <v>#REF!</v>
      </c>
      <c r="IU159" s="18" t="e">
        <f>#REF!</f>
        <v>#REF!</v>
      </c>
    </row>
  </sheetData>
  <sheetProtection/>
  <mergeCells count="4">
    <mergeCell ref="T55:U55"/>
    <mergeCell ref="T6:U6"/>
    <mergeCell ref="X6:Y6"/>
    <mergeCell ref="X55:Y55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U159"/>
  <sheetViews>
    <sheetView showGridLines="0" view="pageBreakPreview" zoomScaleNormal="80" zoomScaleSheetLayoutView="100" zoomScalePageLayoutView="0" workbookViewId="0" topLeftCell="R1">
      <selection activeCell="T16" sqref="T16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28125" style="148" customWidth="1"/>
    <col min="4" max="13" width="15.421875" style="148" customWidth="1"/>
    <col min="14" max="17" width="15.421875" style="148" hidden="1" customWidth="1"/>
    <col min="18" max="24" width="15.421875" style="148" customWidth="1"/>
    <col min="25" max="25" width="19.421875" style="148" customWidth="1"/>
    <col min="26" max="26" width="3.57421875" style="3" customWidth="1"/>
    <col min="27" max="27" width="4.57421875" style="4" customWidth="1"/>
    <col min="28" max="28" width="12.28125" style="4" hidden="1" customWidth="1"/>
    <col min="29" max="29" width="12.00390625" style="4" hidden="1" customWidth="1"/>
    <col min="30" max="31" width="12.28125" style="4" hidden="1" customWidth="1"/>
    <col min="32" max="32" width="12.28125" style="4" customWidth="1"/>
    <col min="33" max="16384" width="9.140625" style="18" customWidth="1"/>
  </cols>
  <sheetData>
    <row r="1" spans="1:32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 t="s">
        <v>153</v>
      </c>
      <c r="AD1" s="4"/>
      <c r="AE1" s="4"/>
      <c r="AF1" s="4"/>
    </row>
    <row r="2" spans="1:32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 t="s">
        <v>128</v>
      </c>
      <c r="AD2" s="4"/>
      <c r="AE2" s="4"/>
      <c r="AF2" s="4"/>
    </row>
    <row r="3" spans="1:32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9"/>
      <c r="Y3" s="11"/>
      <c r="Z3" s="204"/>
      <c r="AA3" s="4"/>
      <c r="AB3" s="4"/>
      <c r="AC3" s="4"/>
      <c r="AD3" s="4"/>
      <c r="AE3" s="4"/>
      <c r="AF3" s="4"/>
    </row>
    <row r="4" spans="1:32" s="5" customFormat="1" ht="12.75">
      <c r="A4" s="8"/>
      <c r="B4" s="9"/>
      <c r="C4" s="12" t="s">
        <v>124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</row>
    <row r="5" spans="1:26" ht="12.75">
      <c r="A5" s="13"/>
      <c r="B5" s="14"/>
      <c r="C5" s="15" t="str">
        <f>"Name of Municipality: "&amp;AC2</f>
        <v>Name of Municipality: City of Johannesburg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1.75" customHeight="1">
      <c r="A6" s="13"/>
      <c r="B6" s="14"/>
      <c r="C6" s="15" t="str">
        <f>"Municipal Code: "&amp;AC1</f>
        <v>Municipal Code: GT001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19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4"/>
      <c r="V6" s="19" t="s">
        <v>11</v>
      </c>
      <c r="W6" s="19"/>
      <c r="X6" s="219" t="s">
        <v>12</v>
      </c>
      <c r="Y6" s="225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114</v>
      </c>
      <c r="K7" s="25" t="s">
        <v>115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20</v>
      </c>
      <c r="W7" s="26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29"/>
      <c r="N8" s="29"/>
      <c r="O8" s="32"/>
      <c r="P8" s="29"/>
      <c r="Q8" s="32"/>
      <c r="R8" s="29"/>
      <c r="S8" s="32"/>
      <c r="T8" s="27"/>
      <c r="U8" s="28"/>
      <c r="V8" s="29"/>
      <c r="W8" s="32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6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5" ht="12.75">
      <c r="A11" s="42"/>
      <c r="B11" s="43"/>
      <c r="C11" s="44" t="s">
        <v>27</v>
      </c>
      <c r="D11" s="45">
        <f aca="true" t="shared" si="0" ref="D11:S11">SUM(D12:D15)</f>
        <v>40630000</v>
      </c>
      <c r="E11" s="45">
        <f t="shared" si="0"/>
        <v>35120000</v>
      </c>
      <c r="F11" s="45">
        <f t="shared" si="0"/>
        <v>0</v>
      </c>
      <c r="G11" s="45">
        <f t="shared" si="0"/>
        <v>75750000</v>
      </c>
      <c r="H11" s="45">
        <f t="shared" si="0"/>
        <v>45450000</v>
      </c>
      <c r="I11" s="45">
        <f t="shared" si="0"/>
        <v>45450000</v>
      </c>
      <c r="J11" s="45">
        <f t="shared" si="0"/>
        <v>51000</v>
      </c>
      <c r="K11" s="45">
        <f t="shared" si="0"/>
        <v>77000</v>
      </c>
      <c r="L11" s="45">
        <f t="shared" si="0"/>
        <v>10787000</v>
      </c>
      <c r="M11" s="45">
        <f t="shared" si="0"/>
        <v>21789000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10838000</v>
      </c>
      <c r="S11" s="45">
        <f t="shared" si="0"/>
        <v>21866000</v>
      </c>
      <c r="T11" s="47">
        <f>IF(G11=0," ",(R11/G11))</f>
        <v>0.14307590759075908</v>
      </c>
      <c r="U11" s="47">
        <f>IF(G11=0," ",(S11/G11))</f>
        <v>0.28866006600660066</v>
      </c>
      <c r="V11" s="45">
        <f>SUM(V12:V15)</f>
        <v>12429000</v>
      </c>
      <c r="W11" s="46">
        <f>SUM(W12:W15)</f>
        <v>17429000</v>
      </c>
      <c r="X11" s="47">
        <f aca="true" t="shared" si="1" ref="X11:X48">IF(V11=0," ",(R11-V11)/V11)</f>
        <v>-0.12800708021562474</v>
      </c>
      <c r="Y11" s="47">
        <f aca="true" t="shared" si="2" ref="Y11:Y48">IF(W11=0," ",(S11-W11)/W11)</f>
        <v>0.2545757071547421</v>
      </c>
      <c r="Z11" s="204"/>
      <c r="IT11" s="49" t="e">
        <f>#REF!</f>
        <v>#REF!</v>
      </c>
      <c r="IU11" s="49" t="e">
        <f>#REF!</f>
        <v>#REF!</v>
      </c>
    </row>
    <row r="12" spans="1:255" ht="12.75">
      <c r="A12" s="13"/>
      <c r="B12" s="50"/>
      <c r="C12" s="51" t="s">
        <v>28</v>
      </c>
      <c r="D12" s="52"/>
      <c r="E12" s="52"/>
      <c r="F12" s="52">
        <f>'[2]NMA'!F12+'[2]EC101'!F12+'[2]EC102'!F12+'[2]EC103'!F12+'[2]EC104'!F12+'[2]EC105'!F12+'[2]EC106'!F12+'[2]EC107'!F12+'[2]EC108'!F12+'[2]EC109'!F12+'[2]DC10'!F12+'[2]EC121'!F12+'[2]EC122'!F12+'[2]EC123'!F12+'[2]EC124'!F12+'[2]EC125'!F12+'[2]EC126'!F12+'[2]EC127'!F12+'[2]EC128'!F12+'[2]DC12'!F12+'[2]EC131'!F12+'[2]EC132'!F12+'[2]EC133'!F12+'[2]EC134'!F12+'[2]EC135'!F12+'[2]EC136'!F12+'[2]EC137'!F12+'[2]EC138'!F12+'[2]DC13'!F12+'[2]EC141'!F12+'[2]EC142'!F12+'[2]EC143'!F12+'[2]EC144'!F12+'[2]DC14'!F12+'[2]EC151'!F12+'[2]EC152'!F12+'[2]EC153'!F12+'[2]EC154'!F12+'[2]EC155'!F12+'[2]EC156'!F12+'[2]EC157'!F12+'[2]DC15'!F12+'[2]EC05b2'!F12+'[2]EC05b3'!F12+'[2]DC44'!F12</f>
        <v>0</v>
      </c>
      <c r="G12" s="52">
        <f>SUM(D12:E12)</f>
        <v>0</v>
      </c>
      <c r="H12" s="53"/>
      <c r="I12" s="53"/>
      <c r="J12" s="53"/>
      <c r="K12" s="53"/>
      <c r="L12" s="53"/>
      <c r="M12" s="53"/>
      <c r="N12" s="53"/>
      <c r="O12" s="54"/>
      <c r="P12" s="53"/>
      <c r="Q12" s="54"/>
      <c r="R12" s="53">
        <f aca="true" t="shared" si="3" ref="R12:S15">+J12+L12+N12+P12</f>
        <v>0</v>
      </c>
      <c r="S12" s="54">
        <f t="shared" si="3"/>
        <v>0</v>
      </c>
      <c r="T12" s="47" t="str">
        <f>IF(G12=0," ",(R12/G12))</f>
        <v> </v>
      </c>
      <c r="U12" s="47" t="str">
        <f>IF(G12=0," ",(S12/G12))</f>
        <v> </v>
      </c>
      <c r="V12" s="53"/>
      <c r="W12" s="54"/>
      <c r="X12" s="47" t="str">
        <f t="shared" si="1"/>
        <v> </v>
      </c>
      <c r="Y12" s="47" t="str">
        <f t="shared" si="2"/>
        <v> </v>
      </c>
      <c r="Z12" s="204"/>
      <c r="IT12" s="49" t="e">
        <f>#REF!</f>
        <v>#REF!</v>
      </c>
      <c r="IU12" s="49" t="e">
        <f>#REF!</f>
        <v>#REF!</v>
      </c>
    </row>
    <row r="13" spans="1:255" ht="12.75">
      <c r="A13" s="13"/>
      <c r="B13" s="50"/>
      <c r="C13" s="51" t="s">
        <v>29</v>
      </c>
      <c r="D13" s="52">
        <v>750000</v>
      </c>
      <c r="E13" s="52"/>
      <c r="F13" s="52">
        <f>'[2]NMA'!F13+'[2]EC101'!F13+'[2]EC102'!F13+'[2]EC103'!F13+'[2]EC104'!F13+'[2]EC105'!F13+'[2]EC106'!F13+'[2]EC107'!F13+'[2]EC108'!F13+'[2]EC109'!F13+'[2]DC10'!F13+'[2]EC121'!F13+'[2]EC122'!F13+'[2]EC123'!F13+'[2]EC124'!F13+'[2]EC125'!F13+'[2]EC126'!F13+'[2]EC127'!F13+'[2]EC128'!F13+'[2]DC12'!F13+'[2]EC131'!F13+'[2]EC132'!F13+'[2]EC133'!F13+'[2]EC134'!F13+'[2]EC135'!F13+'[2]EC136'!F13+'[2]EC137'!F13+'[2]EC138'!F13+'[2]DC13'!F13+'[2]EC141'!F13+'[2]EC142'!F13+'[2]EC143'!F13+'[2]EC144'!F13+'[2]DC14'!F13+'[2]EC151'!F13+'[2]EC152'!F13+'[2]EC153'!F13+'[2]EC154'!F13+'[2]EC155'!F13+'[2]EC156'!F13+'[2]EC157'!F13+'[2]DC15'!F13+'[2]EC05b2'!F13+'[2]EC05b3'!F13+'[2]DC44'!F13</f>
        <v>0</v>
      </c>
      <c r="G13" s="52">
        <f>SUM(D13:E13)</f>
        <v>750000</v>
      </c>
      <c r="H13" s="53">
        <v>750000</v>
      </c>
      <c r="I13" s="53">
        <v>750000</v>
      </c>
      <c r="J13" s="53">
        <v>51000</v>
      </c>
      <c r="K13" s="53">
        <v>77000</v>
      </c>
      <c r="L13" s="53">
        <f>126000-J13</f>
        <v>75000</v>
      </c>
      <c r="M13" s="53">
        <v>77000</v>
      </c>
      <c r="N13" s="53"/>
      <c r="O13" s="54"/>
      <c r="P13" s="53"/>
      <c r="Q13" s="54"/>
      <c r="R13" s="53">
        <f t="shared" si="3"/>
        <v>126000</v>
      </c>
      <c r="S13" s="54">
        <f t="shared" si="3"/>
        <v>154000</v>
      </c>
      <c r="T13" s="47">
        <f>IF(G13=0," ",(R13/G13))</f>
        <v>0.168</v>
      </c>
      <c r="U13" s="47">
        <f>IF(G13=0," ",(S13/G13))</f>
        <v>0.20533333333333334</v>
      </c>
      <c r="V13" s="53"/>
      <c r="W13" s="54"/>
      <c r="X13" s="47" t="str">
        <f t="shared" si="1"/>
        <v> </v>
      </c>
      <c r="Y13" s="47" t="str">
        <f t="shared" si="2"/>
        <v> </v>
      </c>
      <c r="Z13" s="204"/>
      <c r="IT13" s="49" t="e">
        <f>#REF!</f>
        <v>#REF!</v>
      </c>
      <c r="IU13" s="49" t="e">
        <f>#REF!</f>
        <v>#REF!</v>
      </c>
    </row>
    <row r="14" spans="1:255" ht="12.75">
      <c r="A14" s="13"/>
      <c r="B14" s="50"/>
      <c r="C14" s="51" t="s">
        <v>30</v>
      </c>
      <c r="D14" s="52">
        <v>33700000</v>
      </c>
      <c r="E14" s="52">
        <v>30300000</v>
      </c>
      <c r="F14" s="52">
        <f>'[2]NMA'!F14+'[2]EC101'!F14+'[2]EC102'!F14+'[2]EC103'!F14+'[2]EC104'!F14+'[2]EC105'!F14+'[2]EC106'!F14+'[2]EC107'!F14+'[2]EC108'!F14+'[2]EC109'!F14+'[2]DC10'!F14+'[2]EC121'!F14+'[2]EC122'!F14+'[2]EC123'!F14+'[2]EC124'!F14+'[2]EC125'!F14+'[2]EC126'!F14+'[2]EC127'!F14+'[2]EC128'!F14+'[2]DC12'!F14+'[2]EC131'!F14+'[2]EC132'!F14+'[2]EC133'!F14+'[2]EC134'!F14+'[2]EC135'!F14+'[2]EC136'!F14+'[2]EC137'!F14+'[2]EC138'!F14+'[2]DC13'!F14+'[2]EC141'!F14+'[2]EC142'!F14+'[2]EC143'!F14+'[2]EC144'!F14+'[2]DC14'!F14+'[2]EC151'!F14+'[2]EC152'!F14+'[2]EC153'!F14+'[2]EC154'!F14+'[2]EC155'!F14+'[2]EC156'!F14+'[2]EC157'!F14+'[2]DC15'!F14+'[2]EC05b2'!F14+'[2]EC05b3'!F14+'[2]DC44'!F14</f>
        <v>0</v>
      </c>
      <c r="G14" s="52">
        <f>SUM(D14:E14)</f>
        <v>64000000</v>
      </c>
      <c r="H14" s="53">
        <v>33700000</v>
      </c>
      <c r="I14" s="53">
        <v>33700000</v>
      </c>
      <c r="J14" s="52"/>
      <c r="K14" s="53"/>
      <c r="L14" s="52">
        <v>10712000</v>
      </c>
      <c r="M14" s="52">
        <v>21712000</v>
      </c>
      <c r="N14" s="52"/>
      <c r="O14" s="55"/>
      <c r="P14" s="52"/>
      <c r="Q14" s="55"/>
      <c r="R14" s="52">
        <f t="shared" si="3"/>
        <v>10712000</v>
      </c>
      <c r="S14" s="55">
        <f t="shared" si="3"/>
        <v>21712000</v>
      </c>
      <c r="T14" s="47">
        <f>IF(G14=0," ",(R14/G14))</f>
        <v>0.167375</v>
      </c>
      <c r="U14" s="47">
        <f>IF(G14=0," ",(S14/G14))</f>
        <v>0.33925</v>
      </c>
      <c r="V14" s="52">
        <v>12429000</v>
      </c>
      <c r="W14" s="55">
        <v>17429000</v>
      </c>
      <c r="X14" s="47">
        <f t="shared" si="1"/>
        <v>-0.13814466167833292</v>
      </c>
      <c r="Y14" s="47">
        <f t="shared" si="2"/>
        <v>0.24573985885592978</v>
      </c>
      <c r="Z14" s="204"/>
      <c r="IT14" s="49" t="e">
        <f>#REF!</f>
        <v>#REF!</v>
      </c>
      <c r="IU14" s="49" t="e">
        <f>#REF!</f>
        <v>#REF!</v>
      </c>
    </row>
    <row r="15" spans="1:255" ht="12.75">
      <c r="A15" s="13"/>
      <c r="B15" s="50"/>
      <c r="C15" s="51" t="s">
        <v>31</v>
      </c>
      <c r="D15" s="52">
        <v>6180000</v>
      </c>
      <c r="E15" s="52">
        <v>4820000</v>
      </c>
      <c r="F15" s="52">
        <f>'[2]NMA'!F15+'[2]EC101'!F15+'[2]EC102'!F15+'[2]EC103'!F15+'[2]EC104'!F15+'[2]EC105'!F15+'[2]EC106'!F15+'[2]EC107'!F15+'[2]EC108'!F15+'[2]EC109'!F15+'[2]DC10'!F15+'[2]EC121'!F15+'[2]EC122'!F15+'[2]EC123'!F15+'[2]EC124'!F15+'[2]EC125'!F15+'[2]EC126'!F15+'[2]EC127'!F15+'[2]EC128'!F15+'[2]DC12'!F15+'[2]EC131'!F15+'[2]EC132'!F15+'[2]EC133'!F15+'[2]EC134'!F15+'[2]EC135'!F15+'[2]EC136'!F15+'[2]EC137'!F15+'[2]EC138'!F15+'[2]DC13'!F15+'[2]EC141'!F15+'[2]EC142'!F15+'[2]EC143'!F15+'[2]EC144'!F15+'[2]DC14'!F15+'[2]EC151'!F15+'[2]EC152'!F15+'[2]EC153'!F15+'[2]EC154'!F15+'[2]EC155'!F15+'[2]EC156'!F15+'[2]EC157'!F15+'[2]DC15'!F15+'[2]EC05b2'!F15+'[2]EC05b3'!F15+'[2]DC44'!F15</f>
        <v>0</v>
      </c>
      <c r="G15" s="52">
        <f>SUM(D15:E15)</f>
        <v>11000000</v>
      </c>
      <c r="H15" s="52">
        <v>11000000</v>
      </c>
      <c r="I15" s="52">
        <v>11000000</v>
      </c>
      <c r="J15" s="56"/>
      <c r="K15" s="56"/>
      <c r="L15" s="56"/>
      <c r="M15" s="56"/>
      <c r="N15" s="56"/>
      <c r="O15" s="57"/>
      <c r="P15" s="56"/>
      <c r="Q15" s="57"/>
      <c r="R15" s="56">
        <f t="shared" si="3"/>
        <v>0</v>
      </c>
      <c r="S15" s="57">
        <f t="shared" si="3"/>
        <v>0</v>
      </c>
      <c r="T15" s="58"/>
      <c r="U15" s="58"/>
      <c r="V15" s="56"/>
      <c r="W15" s="57"/>
      <c r="X15" s="58" t="str">
        <f t="shared" si="1"/>
        <v> </v>
      </c>
      <c r="Y15" s="58" t="str">
        <f t="shared" si="2"/>
        <v> </v>
      </c>
      <c r="Z15" s="204">
        <v>2</v>
      </c>
      <c r="IT15" s="49" t="e">
        <f>#REF!</f>
        <v>#REF!</v>
      </c>
      <c r="IU15" s="49" t="e">
        <f>#REF!</f>
        <v>#REF!</v>
      </c>
    </row>
    <row r="16" spans="1:255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>
        <f>'[2]NMA'!F16+'[2]EC101'!F16+'[2]EC102'!F16+'[2]EC103'!F16+'[2]EC104'!F16+'[2]EC105'!F16+'[2]EC106'!F16+'[2]EC107'!F16+'[2]EC108'!F16+'[2]EC109'!F16+'[2]DC10'!F16+'[2]EC121'!F16+'[2]EC122'!F16+'[2]EC123'!F16+'[2]EC124'!F16+'[2]EC125'!F16+'[2]EC126'!F16+'[2]EC127'!F16+'[2]EC128'!F16+'[2]DC12'!F16+'[2]EC131'!F16+'[2]EC132'!F16+'[2]EC133'!F16+'[2]EC134'!F16+'[2]EC135'!F16+'[2]EC136'!F16+'[2]EC137'!F16+'[2]EC138'!F16+'[2]DC13'!F16+'[2]EC141'!F16+'[2]EC142'!F16+'[2]EC143'!F16+'[2]EC144'!F16+'[2]DC14'!F16+'[2]EC151'!F16+'[2]EC152'!F16+'[2]EC153'!F16+'[2]EC154'!F16+'[2]EC155'!F16+'[2]EC156'!F16+'[2]EC157'!F16+'[2]DC15'!F16+'[2]EC05b2'!F16+'[2]EC05b3'!F16+'[2]DC44'!F16</f>
        <v>0</v>
      </c>
      <c r="G16" s="45">
        <f aca="true" t="shared" si="4" ref="G16:S16">SUM(G17:G19)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7" t="str">
        <f>IF(G16=0," ",(R16/G16))</f>
        <v> </v>
      </c>
      <c r="U16" s="47" t="str">
        <f>IF(G16=0," ",(S16/G16))</f>
        <v> </v>
      </c>
      <c r="V16" s="45"/>
      <c r="W16" s="46"/>
      <c r="X16" s="47" t="str">
        <f t="shared" si="1"/>
        <v> </v>
      </c>
      <c r="Y16" s="47" t="str">
        <f t="shared" si="2"/>
        <v> </v>
      </c>
      <c r="Z16" s="204"/>
      <c r="IT16" s="49" t="e">
        <f>#REF!</f>
        <v>#REF!</v>
      </c>
      <c r="IU16" s="49" t="e">
        <f>#REF!</f>
        <v>#REF!</v>
      </c>
    </row>
    <row r="17" spans="1:255" ht="12.75">
      <c r="A17" s="59"/>
      <c r="B17" s="60"/>
      <c r="C17" s="51" t="s">
        <v>33</v>
      </c>
      <c r="D17" s="52"/>
      <c r="E17" s="52"/>
      <c r="F17" s="52">
        <f>'[2]NMA'!F17+'[2]EC101'!F17+'[2]EC102'!F17+'[2]EC103'!F17+'[2]EC104'!F17+'[2]EC105'!F17+'[2]EC106'!F17+'[2]EC107'!F17+'[2]EC108'!F17+'[2]EC109'!F17+'[2]DC10'!F17+'[2]EC121'!F17+'[2]EC122'!F17+'[2]EC123'!F17+'[2]EC124'!F17+'[2]EC125'!F17+'[2]EC126'!F17+'[2]EC127'!F17+'[2]EC128'!F17+'[2]DC12'!F17+'[2]EC131'!F17+'[2]EC132'!F17+'[2]EC133'!F17+'[2]EC134'!F17+'[2]EC135'!F17+'[2]EC136'!F17+'[2]EC137'!F17+'[2]EC138'!F17+'[2]DC13'!F17+'[2]EC141'!F17+'[2]EC142'!F17+'[2]EC143'!F17+'[2]EC144'!F17+'[2]DC14'!F17+'[2]EC151'!F17+'[2]EC152'!F17+'[2]EC153'!F17+'[2]EC154'!F17+'[2]EC155'!F17+'[2]EC156'!F17+'[2]EC157'!F17+'[2]DC15'!F17+'[2]EC05b2'!F17+'[2]EC05b3'!F17+'[2]DC44'!F17</f>
        <v>0</v>
      </c>
      <c r="G17" s="52">
        <f>SUM(D17:E17)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5" ref="R17:S19">+J17+L17+N17+P17</f>
        <v>0</v>
      </c>
      <c r="S17" s="54">
        <f t="shared" si="5"/>
        <v>0</v>
      </c>
      <c r="T17" s="47" t="str">
        <f>IF(G17=0," ",(R17/G17))</f>
        <v> </v>
      </c>
      <c r="U17" s="47" t="str">
        <f>IF(G17=0," ",(S17/G17))</f>
        <v> </v>
      </c>
      <c r="V17" s="53"/>
      <c r="W17" s="54"/>
      <c r="X17" s="47" t="str">
        <f t="shared" si="1"/>
        <v> </v>
      </c>
      <c r="Y17" s="47" t="str">
        <f t="shared" si="2"/>
        <v> </v>
      </c>
      <c r="Z17" s="204"/>
      <c r="IT17" s="49" t="e">
        <f>#REF!</f>
        <v>#REF!</v>
      </c>
      <c r="IU17" s="49" t="e">
        <f>#REF!</f>
        <v>#REF!</v>
      </c>
    </row>
    <row r="18" spans="1:255" ht="12.75">
      <c r="A18" s="1"/>
      <c r="B18" s="50"/>
      <c r="C18" s="51" t="s">
        <v>34</v>
      </c>
      <c r="D18" s="52"/>
      <c r="E18" s="52"/>
      <c r="F18" s="52">
        <f>'[2]NMA'!F18+'[2]EC101'!F18+'[2]EC102'!F18+'[2]EC103'!F18+'[2]EC104'!F18+'[2]EC105'!F18+'[2]EC106'!F18+'[2]EC107'!F18+'[2]EC108'!F18+'[2]EC109'!F18+'[2]DC10'!F18+'[2]EC121'!F18+'[2]EC122'!F18+'[2]EC123'!F18+'[2]EC124'!F18+'[2]EC125'!F18+'[2]EC126'!F18+'[2]EC127'!F18+'[2]EC128'!F18+'[2]DC12'!F18+'[2]EC131'!F18+'[2]EC132'!F18+'[2]EC133'!F18+'[2]EC134'!F18+'[2]EC135'!F18+'[2]EC136'!F18+'[2]EC137'!F18+'[2]EC138'!F18+'[2]DC13'!F18+'[2]EC141'!F18+'[2]EC142'!F18+'[2]EC143'!F18+'[2]EC144'!F18+'[2]DC14'!F18+'[2]EC151'!F18+'[2]EC152'!F18+'[2]EC153'!F18+'[2]EC154'!F18+'[2]EC155'!F18+'[2]EC156'!F18+'[2]EC157'!F18+'[2]DC15'!F18+'[2]EC05b2'!F18+'[2]EC05b3'!F18+'[2]DC44'!F18</f>
        <v>0</v>
      </c>
      <c r="G18" s="52">
        <f>SUM(D18:E18)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5"/>
        <v>0</v>
      </c>
      <c r="S18" s="54">
        <f t="shared" si="5"/>
        <v>0</v>
      </c>
      <c r="T18" s="47" t="str">
        <f>IF(G18=0," ",(R18/G18))</f>
        <v> </v>
      </c>
      <c r="U18" s="47" t="str">
        <f>IF(G18=0," ",(S18/G18))</f>
        <v> </v>
      </c>
      <c r="V18" s="53"/>
      <c r="W18" s="54"/>
      <c r="X18" s="47" t="str">
        <f t="shared" si="1"/>
        <v> </v>
      </c>
      <c r="Y18" s="47" t="str">
        <f t="shared" si="2"/>
        <v> </v>
      </c>
      <c r="Z18" s="204"/>
      <c r="IT18" s="49" t="e">
        <f>#REF!</f>
        <v>#REF!</v>
      </c>
      <c r="IU18" s="49" t="e">
        <f>#REF!</f>
        <v>#REF!</v>
      </c>
    </row>
    <row r="19" spans="1:255" ht="12.75">
      <c r="A19" s="1"/>
      <c r="B19" s="50"/>
      <c r="C19" s="51" t="s">
        <v>35</v>
      </c>
      <c r="D19" s="52"/>
      <c r="E19" s="52"/>
      <c r="F19" s="52">
        <f>'[2]NMA'!F19+'[2]EC101'!F19+'[2]EC102'!F19+'[2]EC103'!F19+'[2]EC104'!F19+'[2]EC105'!F19+'[2]EC106'!F19+'[2]EC107'!F19+'[2]EC108'!F19+'[2]EC109'!F19+'[2]DC10'!F19+'[2]EC121'!F19+'[2]EC122'!F19+'[2]EC123'!F19+'[2]EC124'!F19+'[2]EC125'!F19+'[2]EC126'!F19+'[2]EC127'!F19+'[2]EC128'!F19+'[2]DC12'!F19+'[2]EC131'!F19+'[2]EC132'!F19+'[2]EC133'!F19+'[2]EC134'!F19+'[2]EC135'!F19+'[2]EC136'!F19+'[2]EC137'!F19+'[2]EC138'!F19+'[2]DC13'!F19+'[2]EC141'!F19+'[2]EC142'!F19+'[2]EC143'!F19+'[2]EC144'!F19+'[2]DC14'!F19+'[2]EC151'!F19+'[2]EC152'!F19+'[2]EC153'!F19+'[2]EC154'!F19+'[2]EC155'!F19+'[2]EC156'!F19+'[2]EC157'!F19+'[2]DC15'!F19+'[2]EC05b2'!F19+'[2]EC05b3'!F19+'[2]DC44'!F19</f>
        <v>0</v>
      </c>
      <c r="G19" s="52">
        <f>SUM(D19:E19)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5"/>
        <v>0</v>
      </c>
      <c r="S19" s="55">
        <f t="shared" si="5"/>
        <v>0</v>
      </c>
      <c r="T19" s="47" t="str">
        <f>IF(G19=0," ",(R19/G19))</f>
        <v> </v>
      </c>
      <c r="U19" s="47" t="str">
        <f>IF(G19=0," ",(S19/G19))</f>
        <v> </v>
      </c>
      <c r="V19" s="52"/>
      <c r="W19" s="55"/>
      <c r="X19" s="47" t="str">
        <f t="shared" si="1"/>
        <v> </v>
      </c>
      <c r="Y19" s="47" t="str">
        <f t="shared" si="2"/>
        <v> </v>
      </c>
      <c r="Z19" s="204"/>
      <c r="IT19" s="49" t="e">
        <f>#REF!</f>
        <v>#REF!</v>
      </c>
      <c r="IU19" s="49" t="e">
        <f>#REF!</f>
        <v>#REF!</v>
      </c>
    </row>
    <row r="20" spans="1:255" ht="12.75">
      <c r="A20" s="59"/>
      <c r="B20" s="60"/>
      <c r="C20" s="44" t="s">
        <v>36</v>
      </c>
      <c r="D20" s="45">
        <f aca="true" t="shared" si="6" ref="D20:W20">SUM(D21:D22)</f>
        <v>652803000</v>
      </c>
      <c r="E20" s="45">
        <f t="shared" si="6"/>
        <v>0</v>
      </c>
      <c r="F20" s="45">
        <f t="shared" si="6"/>
        <v>0</v>
      </c>
      <c r="G20" s="45">
        <f t="shared" si="6"/>
        <v>652803000</v>
      </c>
      <c r="H20" s="45">
        <f t="shared" si="6"/>
        <v>652803000</v>
      </c>
      <c r="I20" s="45">
        <f t="shared" si="6"/>
        <v>652803000</v>
      </c>
      <c r="J20" s="45">
        <f t="shared" si="6"/>
        <v>654941000</v>
      </c>
      <c r="K20" s="45">
        <f t="shared" si="6"/>
        <v>0</v>
      </c>
      <c r="L20" s="45">
        <f t="shared" si="6"/>
        <v>0</v>
      </c>
      <c r="M20" s="45">
        <f t="shared" si="6"/>
        <v>348887000</v>
      </c>
      <c r="N20" s="45">
        <f t="shared" si="6"/>
        <v>0</v>
      </c>
      <c r="O20" s="45">
        <f t="shared" si="6"/>
        <v>0</v>
      </c>
      <c r="P20" s="45">
        <f t="shared" si="6"/>
        <v>0</v>
      </c>
      <c r="Q20" s="45">
        <f t="shared" si="6"/>
        <v>0</v>
      </c>
      <c r="R20" s="45">
        <f t="shared" si="6"/>
        <v>654941000</v>
      </c>
      <c r="S20" s="45">
        <f t="shared" si="6"/>
        <v>348887000</v>
      </c>
      <c r="T20" s="45">
        <f t="shared" si="6"/>
        <v>1.0032751074979742</v>
      </c>
      <c r="U20" s="45">
        <f t="shared" si="6"/>
        <v>0.5344445414619724</v>
      </c>
      <c r="V20" s="45">
        <f t="shared" si="6"/>
        <v>135696000</v>
      </c>
      <c r="W20" s="46">
        <f t="shared" si="6"/>
        <v>283807000</v>
      </c>
      <c r="X20" s="47">
        <f t="shared" si="1"/>
        <v>3.8265313642259167</v>
      </c>
      <c r="Y20" s="47">
        <f t="shared" si="2"/>
        <v>0.22931076400511616</v>
      </c>
      <c r="Z20" s="204"/>
      <c r="IT20" s="49" t="e">
        <f>#REF!</f>
        <v>#REF!</v>
      </c>
      <c r="IU20" s="49" t="e">
        <f>#REF!</f>
        <v>#REF!</v>
      </c>
    </row>
    <row r="21" spans="1:255" ht="12.75">
      <c r="A21" s="1"/>
      <c r="B21" s="50"/>
      <c r="C21" s="51" t="s">
        <v>37</v>
      </c>
      <c r="D21" s="52">
        <v>652803000</v>
      </c>
      <c r="E21" s="52"/>
      <c r="F21" s="52">
        <f>'[2]NMA'!F21+'[2]EC101'!F21+'[2]EC102'!F21+'[2]EC103'!F21+'[2]EC104'!F21+'[2]EC105'!F21+'[2]EC106'!F21+'[2]EC107'!F21+'[2]EC108'!F21+'[2]EC109'!F21+'[2]DC10'!F21+'[2]EC121'!F21+'[2]EC122'!F21+'[2]EC123'!F21+'[2]EC124'!F21+'[2]EC125'!F21+'[2]EC126'!F21+'[2]EC127'!F21+'[2]EC128'!F21+'[2]DC12'!F21+'[2]EC131'!F21+'[2]EC132'!F21+'[2]EC133'!F21+'[2]EC134'!F21+'[2]EC135'!F21+'[2]EC136'!F21+'[2]EC137'!F21+'[2]EC138'!F21+'[2]DC13'!F21+'[2]EC141'!F21+'[2]EC142'!F21+'[2]EC143'!F21+'[2]EC144'!F21+'[2]DC14'!F21+'[2]EC151'!F21+'[2]EC152'!F21+'[2]EC153'!F21+'[2]EC154'!F21+'[2]EC155'!F21+'[2]EC156'!F21+'[2]EC157'!F21+'[2]DC15'!F21+'[2]EC05b2'!F21+'[2]EC05b3'!F21+'[2]DC44'!F21</f>
        <v>0</v>
      </c>
      <c r="G21" s="52">
        <f>SUM(D21:E21)</f>
        <v>652803000</v>
      </c>
      <c r="H21" s="53">
        <v>652803000</v>
      </c>
      <c r="I21" s="53">
        <v>652803000</v>
      </c>
      <c r="J21" s="53">
        <v>654941000</v>
      </c>
      <c r="K21" s="53"/>
      <c r="L21" s="53"/>
      <c r="M21" s="53">
        <v>348887000</v>
      </c>
      <c r="N21" s="53"/>
      <c r="O21" s="54"/>
      <c r="P21" s="53"/>
      <c r="Q21" s="54"/>
      <c r="R21" s="53">
        <f>+J21+L21+N21+P21</f>
        <v>654941000</v>
      </c>
      <c r="S21" s="54">
        <f>+K21+M21+O21+Q21</f>
        <v>348887000</v>
      </c>
      <c r="T21" s="47">
        <f>IF(G21=0," ",(R21/G21))</f>
        <v>1.0032751074979742</v>
      </c>
      <c r="U21" s="47">
        <f>IF(G21=0," ",(S21/G21))</f>
        <v>0.5344445414619724</v>
      </c>
      <c r="V21" s="53">
        <v>135696000</v>
      </c>
      <c r="W21" s="54">
        <v>283807000</v>
      </c>
      <c r="X21" s="47">
        <f t="shared" si="1"/>
        <v>3.8265313642259167</v>
      </c>
      <c r="Y21" s="47">
        <f t="shared" si="2"/>
        <v>0.22931076400511616</v>
      </c>
      <c r="Z21" s="204"/>
      <c r="IT21" s="49" t="e">
        <f>#REF!</f>
        <v>#REF!</v>
      </c>
      <c r="IU21" s="49" t="e">
        <f>#REF!</f>
        <v>#REF!</v>
      </c>
    </row>
    <row r="22" spans="1:255" ht="12.75">
      <c r="A22" s="13"/>
      <c r="B22" s="50"/>
      <c r="C22" s="51" t="s">
        <v>38</v>
      </c>
      <c r="D22" s="52"/>
      <c r="E22" s="52"/>
      <c r="F22" s="52">
        <f>'[2]NMA'!F22+'[2]EC101'!F22+'[2]EC102'!F22+'[2]EC103'!F22+'[2]EC104'!F22+'[2]EC105'!F22+'[2]EC106'!F22+'[2]EC107'!F22+'[2]EC108'!F22+'[2]EC109'!F22+'[2]DC10'!F22+'[2]EC121'!F22+'[2]EC122'!F22+'[2]EC123'!F22+'[2]EC124'!F22+'[2]EC125'!F22+'[2]EC126'!F22+'[2]EC127'!F22+'[2]EC128'!F22+'[2]DC12'!F22+'[2]EC131'!F22+'[2]EC132'!F22+'[2]EC133'!F22+'[2]EC134'!F22+'[2]EC135'!F22+'[2]EC136'!F22+'[2]EC137'!F22+'[2]EC138'!F22+'[2]DC13'!F22+'[2]EC141'!F22+'[2]EC142'!F22+'[2]EC143'!F22+'[2]EC144'!F22+'[2]DC14'!F22+'[2]EC151'!F22+'[2]EC152'!F22+'[2]EC153'!F22+'[2]EC154'!F22+'[2]EC155'!F22+'[2]EC156'!F22+'[2]EC157'!F22+'[2]DC15'!F22+'[2]EC05b2'!F22+'[2]EC05b3'!F22+'[2]DC44'!F22</f>
        <v>0</v>
      </c>
      <c r="G22" s="52">
        <f>SUM(D22:E22)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 t="str">
        <f>IF(G22=0," ",(R22/G22))</f>
        <v> </v>
      </c>
      <c r="U22" s="47" t="str">
        <f>IF(G22=0," ",(S22/G22))</f>
        <v> </v>
      </c>
      <c r="V22" s="52"/>
      <c r="W22" s="55"/>
      <c r="X22" s="47" t="str">
        <f t="shared" si="1"/>
        <v> </v>
      </c>
      <c r="Y22" s="47" t="str">
        <f t="shared" si="2"/>
        <v> </v>
      </c>
      <c r="Z22" s="204"/>
      <c r="IT22" s="49" t="e">
        <f>#REF!</f>
        <v>#REF!</v>
      </c>
      <c r="IU22" s="49" t="e">
        <f>#REF!</f>
        <v>#REF!</v>
      </c>
    </row>
    <row r="23" spans="1:255" ht="12.75">
      <c r="A23" s="13"/>
      <c r="B23" s="60"/>
      <c r="C23" s="44" t="s">
        <v>39</v>
      </c>
      <c r="D23" s="45">
        <f aca="true" t="shared" si="7" ref="D23:W23">SUM(D24)</f>
        <v>32863000</v>
      </c>
      <c r="E23" s="45">
        <f t="shared" si="7"/>
        <v>0</v>
      </c>
      <c r="F23" s="45">
        <f t="shared" si="7"/>
        <v>0</v>
      </c>
      <c r="G23" s="45">
        <f t="shared" si="7"/>
        <v>32863000</v>
      </c>
      <c r="H23" s="45">
        <f t="shared" si="7"/>
        <v>0</v>
      </c>
      <c r="I23" s="45">
        <f t="shared" si="7"/>
        <v>0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</v>
      </c>
      <c r="P23" s="45">
        <f t="shared" si="7"/>
        <v>0</v>
      </c>
      <c r="Q23" s="45">
        <f t="shared" si="7"/>
        <v>0</v>
      </c>
      <c r="R23" s="45">
        <f t="shared" si="7"/>
        <v>0</v>
      </c>
      <c r="S23" s="45">
        <f t="shared" si="7"/>
        <v>0</v>
      </c>
      <c r="T23" s="45">
        <f t="shared" si="7"/>
        <v>0</v>
      </c>
      <c r="U23" s="45">
        <f t="shared" si="7"/>
        <v>0</v>
      </c>
      <c r="V23" s="45">
        <f t="shared" si="7"/>
        <v>0</v>
      </c>
      <c r="W23" s="46">
        <f t="shared" si="7"/>
        <v>0</v>
      </c>
      <c r="X23" s="47" t="str">
        <f t="shared" si="1"/>
        <v> </v>
      </c>
      <c r="Y23" s="47" t="str">
        <f t="shared" si="2"/>
        <v> </v>
      </c>
      <c r="Z23" s="205"/>
      <c r="IT23" s="49" t="e">
        <f>#REF!</f>
        <v>#REF!</v>
      </c>
      <c r="IU23" s="49" t="e">
        <f>#REF!</f>
        <v>#REF!</v>
      </c>
    </row>
    <row r="24" spans="1:255" ht="12.75">
      <c r="A24" s="13"/>
      <c r="B24" s="50"/>
      <c r="C24" s="51" t="s">
        <v>40</v>
      </c>
      <c r="D24" s="52">
        <v>32863000</v>
      </c>
      <c r="E24" s="52"/>
      <c r="F24" s="52">
        <f>'[2]NMA'!F24+'[2]EC101'!F24+'[2]EC102'!F24+'[2]EC103'!F24+'[2]EC104'!F24+'[2]EC105'!F24+'[2]EC106'!F24+'[2]EC107'!F24+'[2]EC108'!F24+'[2]EC109'!F24+'[2]DC10'!F24+'[2]EC121'!F24+'[2]EC122'!F24+'[2]EC123'!F24+'[2]EC124'!F24+'[2]EC125'!F24+'[2]EC126'!F24+'[2]EC127'!F24+'[2]EC128'!F24+'[2]DC12'!F24+'[2]EC131'!F24+'[2]EC132'!F24+'[2]EC133'!F24+'[2]EC134'!F24+'[2]EC135'!F24+'[2]EC136'!F24+'[2]EC137'!F24+'[2]EC138'!F24+'[2]DC13'!F24+'[2]EC141'!F24+'[2]EC142'!F24+'[2]EC143'!F24+'[2]EC144'!F24+'[2]DC14'!F24+'[2]EC151'!F24+'[2]EC152'!F24+'[2]EC153'!F24+'[2]EC154'!F24+'[2]EC155'!F24+'[2]EC156'!F24+'[2]EC157'!F24+'[2]DC15'!F24+'[2]EC05b2'!F24+'[2]EC05b3'!F24+'[2]DC44'!F24</f>
        <v>0</v>
      </c>
      <c r="G24" s="52">
        <f>SUM(D24:E24)</f>
        <v>32863000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2"/>
      <c r="W24" s="55"/>
      <c r="X24" s="47" t="str">
        <f t="shared" si="1"/>
        <v> </v>
      </c>
      <c r="Y24" s="47" t="str">
        <f t="shared" si="2"/>
        <v> </v>
      </c>
      <c r="Z24" s="204"/>
      <c r="IT24" s="49" t="e">
        <f>#REF!</f>
        <v>#REF!</v>
      </c>
      <c r="IU24" s="49" t="e">
        <f>#REF!</f>
        <v>#REF!</v>
      </c>
    </row>
    <row r="25" spans="1:255" ht="12.75">
      <c r="A25" s="13"/>
      <c r="B25" s="50"/>
      <c r="C25" s="44" t="s">
        <v>41</v>
      </c>
      <c r="D25" s="45">
        <f aca="true" t="shared" si="8" ref="D25:W25">SUM(D26:D30)</f>
        <v>137711000</v>
      </c>
      <c r="E25" s="45">
        <f t="shared" si="8"/>
        <v>-10131000</v>
      </c>
      <c r="F25" s="45">
        <f t="shared" si="8"/>
        <v>0</v>
      </c>
      <c r="G25" s="45">
        <f t="shared" si="8"/>
        <v>127580000</v>
      </c>
      <c r="H25" s="45">
        <f t="shared" si="8"/>
        <v>68138000</v>
      </c>
      <c r="I25" s="45">
        <f t="shared" si="8"/>
        <v>68138000</v>
      </c>
      <c r="J25" s="45">
        <f t="shared" si="8"/>
        <v>0</v>
      </c>
      <c r="K25" s="45">
        <f t="shared" si="8"/>
        <v>0</v>
      </c>
      <c r="L25" s="45">
        <f t="shared" si="8"/>
        <v>10000000</v>
      </c>
      <c r="M25" s="45">
        <f t="shared" si="8"/>
        <v>22833000</v>
      </c>
      <c r="N25" s="45">
        <f t="shared" si="8"/>
        <v>0</v>
      </c>
      <c r="O25" s="45">
        <f t="shared" si="8"/>
        <v>0</v>
      </c>
      <c r="P25" s="45">
        <f t="shared" si="8"/>
        <v>0</v>
      </c>
      <c r="Q25" s="45">
        <f t="shared" si="8"/>
        <v>0</v>
      </c>
      <c r="R25" s="45">
        <f t="shared" si="8"/>
        <v>10000000</v>
      </c>
      <c r="S25" s="45">
        <f t="shared" si="8"/>
        <v>22833000</v>
      </c>
      <c r="T25" s="45">
        <f t="shared" si="8"/>
        <v>0.20725388601036268</v>
      </c>
      <c r="U25" s="45">
        <f t="shared" si="8"/>
        <v>0.47322279792746114</v>
      </c>
      <c r="V25" s="45">
        <f t="shared" si="8"/>
        <v>24089000</v>
      </c>
      <c r="W25" s="46">
        <f t="shared" si="8"/>
        <v>40736000</v>
      </c>
      <c r="X25" s="47">
        <f t="shared" si="1"/>
        <v>-0.5848727635020133</v>
      </c>
      <c r="Y25" s="47">
        <f t="shared" si="2"/>
        <v>-0.439488413197172</v>
      </c>
      <c r="Z25" s="204"/>
      <c r="IT25" s="49" t="e">
        <f>#REF!</f>
        <v>#REF!</v>
      </c>
      <c r="IU25" s="49" t="e">
        <f>#REF!</f>
        <v>#REF!</v>
      </c>
    </row>
    <row r="26" spans="1:255" ht="12.75">
      <c r="A26" s="13"/>
      <c r="B26" s="50"/>
      <c r="C26" s="51" t="s">
        <v>42</v>
      </c>
      <c r="D26" s="52">
        <v>48250000</v>
      </c>
      <c r="E26" s="52"/>
      <c r="F26" s="52">
        <f>'[2]NMA'!F26+'[2]EC101'!F26+'[2]EC102'!F26+'[2]EC103'!F26+'[2]EC104'!F26+'[2]EC105'!F26+'[2]EC106'!F26+'[2]EC107'!F26+'[2]EC108'!F26+'[2]EC109'!F26+'[2]DC10'!F26+'[2]EC121'!F26+'[2]EC122'!F26+'[2]EC123'!F26+'[2]EC124'!F26+'[2]EC125'!F26+'[2]EC126'!F26+'[2]EC127'!F26+'[2]EC128'!F26+'[2]DC12'!F26+'[2]EC131'!F26+'[2]EC132'!F26+'[2]EC133'!F26+'[2]EC134'!F26+'[2]EC135'!F26+'[2]EC136'!F26+'[2]EC137'!F26+'[2]EC138'!F26+'[2]DC13'!F26+'[2]EC141'!F26+'[2]EC142'!F26+'[2]EC143'!F26+'[2]EC144'!F26+'[2]DC14'!F26+'[2]EC151'!F26+'[2]EC152'!F26+'[2]EC153'!F26+'[2]EC154'!F26+'[2]EC155'!F26+'[2]EC156'!F26+'[2]EC157'!F26+'[2]DC15'!F26+'[2]EC05b2'!F26+'[2]EC05b3'!F26+'[2]DC44'!F26</f>
        <v>0</v>
      </c>
      <c r="G26" s="52">
        <f>SUM(D26:E26)</f>
        <v>48250000</v>
      </c>
      <c r="H26" s="53">
        <v>33250000</v>
      </c>
      <c r="I26" s="53">
        <v>33250000</v>
      </c>
      <c r="J26" s="53"/>
      <c r="K26" s="53"/>
      <c r="L26" s="53">
        <v>10000000</v>
      </c>
      <c r="M26" s="53">
        <v>22833000</v>
      </c>
      <c r="N26" s="53"/>
      <c r="O26" s="54"/>
      <c r="P26" s="53"/>
      <c r="Q26" s="54"/>
      <c r="R26" s="53">
        <f aca="true" t="shared" si="9" ref="R26:S28">+J26+L26+N26+P26</f>
        <v>10000000</v>
      </c>
      <c r="S26" s="54">
        <f t="shared" si="9"/>
        <v>22833000</v>
      </c>
      <c r="T26" s="47">
        <f>IF(G26=0," ",(R26/G26))</f>
        <v>0.20725388601036268</v>
      </c>
      <c r="U26" s="47">
        <f>IF(G26=0," ",(S26/G26))</f>
        <v>0.47322279792746114</v>
      </c>
      <c r="V26" s="53">
        <v>24089000</v>
      </c>
      <c r="W26" s="54">
        <v>40736000</v>
      </c>
      <c r="X26" s="47">
        <f t="shared" si="1"/>
        <v>-0.5848727635020133</v>
      </c>
      <c r="Y26" s="47">
        <f t="shared" si="2"/>
        <v>-0.439488413197172</v>
      </c>
      <c r="Z26" s="204"/>
      <c r="IT26" s="49" t="e">
        <f>#REF!</f>
        <v>#REF!</v>
      </c>
      <c r="IU26" s="49" t="e">
        <f>#REF!</f>
        <v>#REF!</v>
      </c>
    </row>
    <row r="27" spans="1:255" ht="12.75">
      <c r="A27" s="13"/>
      <c r="B27" s="50"/>
      <c r="C27" s="51" t="s">
        <v>43</v>
      </c>
      <c r="D27" s="52">
        <v>38561000</v>
      </c>
      <c r="E27" s="52">
        <v>-10131000</v>
      </c>
      <c r="F27" s="52">
        <f>'[2]NMA'!F27+'[2]EC101'!F27+'[2]EC102'!F27+'[2]EC103'!F27+'[2]EC104'!F27+'[2]EC105'!F27+'[2]EC106'!F27+'[2]EC107'!F27+'[2]EC108'!F27+'[2]EC109'!F27+'[2]DC10'!F27+'[2]EC121'!F27+'[2]EC122'!F27+'[2]EC123'!F27+'[2]EC124'!F27+'[2]EC125'!F27+'[2]EC126'!F27+'[2]EC127'!F27+'[2]EC128'!F27+'[2]DC12'!F27+'[2]EC131'!F27+'[2]EC132'!F27+'[2]EC133'!F27+'[2]EC134'!F27+'[2]EC135'!F27+'[2]EC136'!F27+'[2]EC137'!F27+'[2]EC138'!F27+'[2]DC13'!F27+'[2]EC141'!F27+'[2]EC142'!F27+'[2]EC143'!F27+'[2]EC144'!F27+'[2]DC14'!F27+'[2]EC151'!F27+'[2]EC152'!F27+'[2]EC153'!F27+'[2]EC154'!F27+'[2]EC155'!F27+'[2]EC156'!F27+'[2]EC157'!F27+'[2]DC15'!F27+'[2]EC05b2'!F27+'[2]EC05b3'!F27+'[2]DC44'!F27</f>
        <v>0</v>
      </c>
      <c r="G27" s="52">
        <f>SUM(D27:E27)</f>
        <v>28430000</v>
      </c>
      <c r="H27" s="53">
        <v>34888000</v>
      </c>
      <c r="I27" s="53">
        <v>34888000</v>
      </c>
      <c r="J27" s="56"/>
      <c r="K27" s="56"/>
      <c r="L27" s="56"/>
      <c r="M27" s="56"/>
      <c r="N27" s="56"/>
      <c r="O27" s="57"/>
      <c r="P27" s="56"/>
      <c r="Q27" s="57"/>
      <c r="R27" s="56">
        <f t="shared" si="9"/>
        <v>0</v>
      </c>
      <c r="S27" s="57">
        <f t="shared" si="9"/>
        <v>0</v>
      </c>
      <c r="T27" s="58"/>
      <c r="U27" s="58"/>
      <c r="V27" s="56"/>
      <c r="W27" s="57"/>
      <c r="X27" s="58" t="str">
        <f t="shared" si="1"/>
        <v> </v>
      </c>
      <c r="Y27" s="58" t="str">
        <f t="shared" si="2"/>
        <v> </v>
      </c>
      <c r="Z27" s="204">
        <v>2</v>
      </c>
      <c r="IT27" s="49" t="e">
        <f>#REF!</f>
        <v>#REF!</v>
      </c>
      <c r="IU27" s="49" t="e">
        <f>#REF!</f>
        <v>#REF!</v>
      </c>
    </row>
    <row r="28" spans="1:255" ht="12.75">
      <c r="A28" s="42"/>
      <c r="B28" s="50"/>
      <c r="C28" s="51" t="s">
        <v>44</v>
      </c>
      <c r="D28" s="52"/>
      <c r="E28" s="52"/>
      <c r="F28" s="52">
        <f>'[2]NMA'!F28+'[2]EC101'!F28+'[2]EC102'!F28+'[2]EC103'!F28+'[2]EC104'!F28+'[2]EC105'!F28+'[2]EC106'!F28+'[2]EC107'!F28+'[2]EC108'!F28+'[2]EC109'!F28+'[2]DC10'!F28+'[2]EC121'!F28+'[2]EC122'!F28+'[2]EC123'!F28+'[2]EC124'!F28+'[2]EC125'!F28+'[2]EC126'!F28+'[2]EC127'!F28+'[2]EC128'!F28+'[2]DC12'!F28+'[2]EC131'!F28+'[2]EC132'!F28+'[2]EC133'!F28+'[2]EC134'!F28+'[2]EC135'!F28+'[2]EC136'!F28+'[2]EC137'!F28+'[2]EC138'!F28+'[2]DC13'!F28+'[2]EC141'!F28+'[2]EC142'!F28+'[2]EC143'!F28+'[2]EC144'!F28+'[2]DC14'!F28+'[2]EC151'!F28+'[2]EC152'!F28+'[2]EC153'!F28+'[2]EC154'!F28+'[2]EC155'!F28+'[2]EC156'!F28+'[2]EC157'!F28+'[2]DC15'!F28+'[2]EC05b2'!F28+'[2]EC05b3'!F28+'[2]DC44'!F28</f>
        <v>0</v>
      </c>
      <c r="G28" s="52">
        <f>SUM(D28:E28)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9"/>
        <v>0</v>
      </c>
      <c r="S28" s="57">
        <f t="shared" si="9"/>
        <v>0</v>
      </c>
      <c r="T28" s="58"/>
      <c r="U28" s="58"/>
      <c r="V28" s="56"/>
      <c r="W28" s="57"/>
      <c r="X28" s="58" t="str">
        <f t="shared" si="1"/>
        <v> </v>
      </c>
      <c r="Y28" s="58" t="str">
        <f t="shared" si="2"/>
        <v> </v>
      </c>
      <c r="Z28" s="204">
        <v>2</v>
      </c>
      <c r="IT28" s="49" t="e">
        <f>#REF!</f>
        <v>#REF!</v>
      </c>
      <c r="IU28" s="49" t="e">
        <f>#REF!</f>
        <v>#REF!</v>
      </c>
    </row>
    <row r="29" spans="1:255" ht="12.75" customHeight="1">
      <c r="A29" s="13"/>
      <c r="B29" s="50"/>
      <c r="C29" s="51" t="s">
        <v>45</v>
      </c>
      <c r="D29" s="52">
        <v>21900000</v>
      </c>
      <c r="E29" s="52"/>
      <c r="F29" s="52">
        <f>'[2]NMA'!F29+'[2]EC101'!F29+'[2]EC102'!F29+'[2]EC103'!F29+'[2]EC104'!F29+'[2]EC105'!F29+'[2]EC106'!F29+'[2]EC107'!F29+'[2]EC108'!F29+'[2]EC109'!F29+'[2]DC10'!F29+'[2]EC121'!F29+'[2]EC122'!F29+'[2]EC123'!F29+'[2]EC124'!F29+'[2]EC125'!F29+'[2]EC126'!F29+'[2]EC127'!F29+'[2]EC128'!F29+'[2]DC12'!F29+'[2]EC131'!F29+'[2]EC132'!F29+'[2]EC133'!F29+'[2]EC134'!F29+'[2]EC135'!F29+'[2]EC136'!F29+'[2]EC137'!F29+'[2]EC138'!F29+'[2]DC13'!F29+'[2]EC141'!F29+'[2]EC142'!F29+'[2]EC143'!F29+'[2]EC144'!F29+'[2]DC14'!F29+'[2]EC151'!F29+'[2]EC152'!F29+'[2]EC153'!F29+'[2]EC154'!F29+'[2]EC155'!F29+'[2]EC156'!F29+'[2]EC157'!F29+'[2]DC15'!F29+'[2]EC05b2'!F29+'[2]EC05b3'!F29+'[2]DC44'!F29</f>
        <v>0</v>
      </c>
      <c r="G29" s="52">
        <f>SUM(D29:E29)</f>
        <v>21900000</v>
      </c>
      <c r="H29" s="53"/>
      <c r="I29" s="53"/>
      <c r="J29" s="53"/>
      <c r="K29" s="53"/>
      <c r="L29" s="53"/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4"/>
      <c r="X29" s="47" t="str">
        <f t="shared" si="1"/>
        <v> </v>
      </c>
      <c r="Y29" s="47" t="str">
        <f t="shared" si="2"/>
        <v> </v>
      </c>
      <c r="Z29" s="204"/>
      <c r="IT29" s="49" t="e">
        <f>#REF!</f>
        <v>#REF!</v>
      </c>
      <c r="IU29" s="49" t="e">
        <f>#REF!</f>
        <v>#REF!</v>
      </c>
    </row>
    <row r="30" spans="1:255" ht="12.75">
      <c r="A30" s="13"/>
      <c r="B30" s="50"/>
      <c r="C30" s="51" t="s">
        <v>46</v>
      </c>
      <c r="D30" s="52">
        <v>29000000</v>
      </c>
      <c r="E30" s="52"/>
      <c r="F30" s="52">
        <f>'[2]NMA'!F30+'[2]EC101'!F30+'[2]EC102'!F30+'[2]EC103'!F30+'[2]EC104'!F30+'[2]EC105'!F30+'[2]EC106'!F30+'[2]EC107'!F30+'[2]EC108'!F30+'[2]EC109'!F30+'[2]DC10'!F30+'[2]EC121'!F30+'[2]EC122'!F30+'[2]EC123'!F30+'[2]EC124'!F30+'[2]EC125'!F30+'[2]EC126'!F30+'[2]EC127'!F30+'[2]EC128'!F30+'[2]DC12'!F30+'[2]EC131'!F30+'[2]EC132'!F30+'[2]EC133'!F30+'[2]EC134'!F30+'[2]EC135'!F30+'[2]EC136'!F30+'[2]EC137'!F30+'[2]EC138'!F30+'[2]DC13'!F30+'[2]EC141'!F30+'[2]EC142'!F30+'[2]EC143'!F30+'[2]EC144'!F30+'[2]DC14'!F30+'[2]EC151'!F30+'[2]EC152'!F30+'[2]EC153'!F30+'[2]EC154'!F30+'[2]EC155'!F30+'[2]EC156'!F30+'[2]EC157'!F30+'[2]DC15'!F30+'[2]EC05b2'!F30+'[2]EC05b3'!F30+'[2]DC44'!F30</f>
        <v>0</v>
      </c>
      <c r="G30" s="52">
        <f>SUM(D30:E30)</f>
        <v>29000000</v>
      </c>
      <c r="H30" s="53"/>
      <c r="I30" s="53"/>
      <c r="J30" s="56"/>
      <c r="K30" s="56"/>
      <c r="L30" s="56"/>
      <c r="M30" s="56"/>
      <c r="N30" s="56"/>
      <c r="O30" s="57"/>
      <c r="P30" s="56"/>
      <c r="Q30" s="57"/>
      <c r="R30" s="56">
        <f>+J30+L30+N30+P30</f>
        <v>0</v>
      </c>
      <c r="S30" s="57">
        <f>+K30+M30+O30+Q30</f>
        <v>0</v>
      </c>
      <c r="T30" s="58"/>
      <c r="U30" s="58"/>
      <c r="V30" s="56"/>
      <c r="W30" s="57"/>
      <c r="X30" s="58" t="str">
        <f t="shared" si="1"/>
        <v> </v>
      </c>
      <c r="Y30" s="58" t="str">
        <f t="shared" si="2"/>
        <v> </v>
      </c>
      <c r="Z30" s="204"/>
      <c r="IT30" s="49" t="e">
        <f>#REF!</f>
        <v>#REF!</v>
      </c>
      <c r="IU30" s="49" t="e">
        <f>#REF!</f>
        <v>#REF!</v>
      </c>
    </row>
    <row r="31" spans="1:255" ht="12.75">
      <c r="A31" s="13"/>
      <c r="B31" s="60"/>
      <c r="C31" s="44" t="s">
        <v>47</v>
      </c>
      <c r="D31" s="45">
        <f aca="true" t="shared" si="10" ref="D31:W31">SUM(D32:D37)</f>
        <v>1300000</v>
      </c>
      <c r="E31" s="45">
        <f t="shared" si="10"/>
        <v>0</v>
      </c>
      <c r="F31" s="45">
        <f t="shared" si="10"/>
        <v>0</v>
      </c>
      <c r="G31" s="45">
        <f t="shared" si="10"/>
        <v>1300000</v>
      </c>
      <c r="H31" s="45">
        <f t="shared" si="10"/>
        <v>0</v>
      </c>
      <c r="I31" s="45">
        <f t="shared" si="10"/>
        <v>0</v>
      </c>
      <c r="J31" s="45">
        <f t="shared" si="10"/>
        <v>0</v>
      </c>
      <c r="K31" s="45">
        <f t="shared" si="10"/>
        <v>0</v>
      </c>
      <c r="L31" s="45">
        <f t="shared" si="10"/>
        <v>0</v>
      </c>
      <c r="M31" s="45">
        <f t="shared" si="10"/>
        <v>0</v>
      </c>
      <c r="N31" s="45">
        <f t="shared" si="10"/>
        <v>0</v>
      </c>
      <c r="O31" s="45">
        <f t="shared" si="10"/>
        <v>0</v>
      </c>
      <c r="P31" s="45">
        <f t="shared" si="10"/>
        <v>0</v>
      </c>
      <c r="Q31" s="45">
        <f t="shared" si="10"/>
        <v>0</v>
      </c>
      <c r="R31" s="45">
        <f t="shared" si="10"/>
        <v>0</v>
      </c>
      <c r="S31" s="45">
        <f t="shared" si="10"/>
        <v>0</v>
      </c>
      <c r="T31" s="45">
        <f t="shared" si="10"/>
        <v>0</v>
      </c>
      <c r="U31" s="45">
        <f t="shared" si="10"/>
        <v>0</v>
      </c>
      <c r="V31" s="45">
        <f t="shared" si="10"/>
        <v>0</v>
      </c>
      <c r="W31" s="46">
        <f t="shared" si="10"/>
        <v>0</v>
      </c>
      <c r="X31" s="47" t="str">
        <f t="shared" si="1"/>
        <v> </v>
      </c>
      <c r="Y31" s="47" t="str">
        <f t="shared" si="2"/>
        <v> </v>
      </c>
      <c r="Z31" s="204"/>
      <c r="IT31" s="49" t="e">
        <f>#REF!</f>
        <v>#REF!</v>
      </c>
      <c r="IU31" s="49" t="e">
        <f>#REF!</f>
        <v>#REF!</v>
      </c>
    </row>
    <row r="32" spans="1:255" ht="12.75">
      <c r="A32" s="13"/>
      <c r="B32" s="50"/>
      <c r="C32" s="51" t="s">
        <v>48</v>
      </c>
      <c r="D32" s="52">
        <v>1300000</v>
      </c>
      <c r="E32" s="52"/>
      <c r="F32" s="52">
        <f>'[2]NMA'!F32+'[2]EC101'!F32+'[2]EC102'!F32+'[2]EC103'!F32+'[2]EC104'!F32+'[2]EC105'!F32+'[2]EC106'!F32+'[2]EC107'!F32+'[2]EC108'!F32+'[2]EC109'!F32+'[2]DC10'!F32+'[2]EC121'!F32+'[2]EC122'!F32+'[2]EC123'!F32+'[2]EC124'!F32+'[2]EC125'!F32+'[2]EC126'!F32+'[2]EC127'!F32+'[2]EC128'!F32+'[2]DC12'!F32+'[2]EC131'!F32+'[2]EC132'!F32+'[2]EC133'!F32+'[2]EC134'!F32+'[2]EC135'!F32+'[2]EC136'!F32+'[2]EC137'!F32+'[2]EC138'!F32+'[2]DC13'!F32+'[2]EC141'!F32+'[2]EC142'!F32+'[2]EC143'!F32+'[2]EC144'!F32+'[2]DC14'!F32+'[2]EC151'!F32+'[2]EC152'!F32+'[2]EC153'!F32+'[2]EC154'!F32+'[2]EC155'!F32+'[2]EC156'!F32+'[2]EC157'!F32+'[2]DC15'!F32+'[2]EC05b2'!F32+'[2]EC05b3'!F32+'[2]DC44'!F32</f>
        <v>0</v>
      </c>
      <c r="G32" s="52">
        <f>SUM(D32:E32)</f>
        <v>1300000</v>
      </c>
      <c r="H32" s="53"/>
      <c r="I32" s="53"/>
      <c r="J32" s="56"/>
      <c r="K32" s="56"/>
      <c r="L32" s="56"/>
      <c r="M32" s="56"/>
      <c r="N32" s="56"/>
      <c r="O32" s="57"/>
      <c r="P32" s="56"/>
      <c r="Q32" s="57"/>
      <c r="R32" s="56">
        <f aca="true" t="shared" si="11" ref="R32:R41">+J32+L32+N32+P32</f>
        <v>0</v>
      </c>
      <c r="S32" s="57">
        <f aca="true" t="shared" si="12" ref="S32:S41">+K32+M32+O32+Q32</f>
        <v>0</v>
      </c>
      <c r="T32" s="58"/>
      <c r="U32" s="58"/>
      <c r="V32" s="56"/>
      <c r="W32" s="57"/>
      <c r="X32" s="58" t="str">
        <f t="shared" si="1"/>
        <v> </v>
      </c>
      <c r="Y32" s="58" t="str">
        <f t="shared" si="2"/>
        <v> </v>
      </c>
      <c r="Z32" s="204">
        <v>2</v>
      </c>
      <c r="IT32" s="49" t="e">
        <f>#REF!</f>
        <v>#REF!</v>
      </c>
      <c r="IU32" s="49" t="e">
        <f>#REF!</f>
        <v>#REF!</v>
      </c>
    </row>
    <row r="33" spans="1:255" ht="12.75">
      <c r="A33" s="13"/>
      <c r="B33" s="50"/>
      <c r="C33" s="51" t="s">
        <v>49</v>
      </c>
      <c r="D33" s="52"/>
      <c r="E33" s="52"/>
      <c r="F33" s="52">
        <f>'[2]NMA'!F33+'[2]EC101'!F33+'[2]EC102'!F33+'[2]EC103'!F33+'[2]EC104'!F33+'[2]EC105'!F33+'[2]EC106'!F33+'[2]EC107'!F33+'[2]EC108'!F33+'[2]EC109'!F33+'[2]DC10'!F33+'[2]EC121'!F33+'[2]EC122'!F33+'[2]EC123'!F33+'[2]EC124'!F33+'[2]EC125'!F33+'[2]EC126'!F33+'[2]EC127'!F33+'[2]EC128'!F33+'[2]DC12'!F33+'[2]EC131'!F33+'[2]EC132'!F33+'[2]EC133'!F33+'[2]EC134'!F33+'[2]EC135'!F33+'[2]EC136'!F33+'[2]EC137'!F33+'[2]EC138'!F33+'[2]DC13'!F33+'[2]EC141'!F33+'[2]EC142'!F33+'[2]EC143'!F33+'[2]EC144'!F33+'[2]DC14'!F33+'[2]EC151'!F33+'[2]EC152'!F33+'[2]EC153'!F33+'[2]EC154'!F33+'[2]EC155'!F33+'[2]EC156'!F33+'[2]EC157'!F33+'[2]DC15'!F33+'[2]EC05b2'!F33+'[2]EC05b3'!F33+'[2]DC44'!F33</f>
        <v>0</v>
      </c>
      <c r="G33" s="52">
        <f>SUM(D33:E33)</f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1"/>
        <v>0</v>
      </c>
      <c r="S33" s="54">
        <f t="shared" si="12"/>
        <v>0</v>
      </c>
      <c r="T33" s="47" t="str">
        <f>IF(G33=0," ",(R33/G33))</f>
        <v> </v>
      </c>
      <c r="U33" s="47" t="str">
        <f>IF(G33=0," ",(S33/G33))</f>
        <v> </v>
      </c>
      <c r="V33" s="53"/>
      <c r="W33" s="54"/>
      <c r="X33" s="47" t="str">
        <f t="shared" si="1"/>
        <v> </v>
      </c>
      <c r="Y33" s="47" t="str">
        <f t="shared" si="2"/>
        <v> </v>
      </c>
      <c r="Z33" s="204"/>
      <c r="IT33" s="49" t="e">
        <f>#REF!</f>
        <v>#REF!</v>
      </c>
      <c r="IU33" s="49" t="e">
        <f>#REF!</f>
        <v>#REF!</v>
      </c>
    </row>
    <row r="34" spans="1:255" ht="12.75">
      <c r="A34" s="13"/>
      <c r="B34" s="50"/>
      <c r="C34" s="51" t="s">
        <v>50</v>
      </c>
      <c r="D34" s="52"/>
      <c r="E34" s="52"/>
      <c r="F34" s="52">
        <f>'[2]NMA'!F34+'[2]EC101'!F34+'[2]EC102'!F34+'[2]EC103'!F34+'[2]EC104'!F34+'[2]EC105'!F34+'[2]EC106'!F34+'[2]EC107'!F34+'[2]EC108'!F34+'[2]EC109'!F34+'[2]DC10'!F34+'[2]EC121'!F34+'[2]EC122'!F34+'[2]EC123'!F34+'[2]EC124'!F34+'[2]EC125'!F34+'[2]EC126'!F34+'[2]EC127'!F34+'[2]EC128'!F34+'[2]DC12'!F34+'[2]EC131'!F34+'[2]EC132'!F34+'[2]EC133'!F34+'[2]EC134'!F34+'[2]EC135'!F34+'[2]EC136'!F34+'[2]EC137'!F34+'[2]EC138'!F34+'[2]DC13'!F34+'[2]EC141'!F34+'[2]EC142'!F34+'[2]EC143'!F34+'[2]EC144'!F34+'[2]DC14'!F34+'[2]EC151'!F34+'[2]EC152'!F34+'[2]EC153'!F34+'[2]EC154'!F34+'[2]EC155'!F34+'[2]EC156'!F34+'[2]EC157'!F34+'[2]DC15'!F34+'[2]EC05b2'!F34+'[2]EC05b3'!F34+'[2]DC44'!F34</f>
        <v>0</v>
      </c>
      <c r="G34" s="52"/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1"/>
        <v>0</v>
      </c>
      <c r="S34" s="57">
        <f t="shared" si="12"/>
        <v>0</v>
      </c>
      <c r="T34" s="58"/>
      <c r="U34" s="58"/>
      <c r="V34" s="56"/>
      <c r="W34" s="57"/>
      <c r="X34" s="58" t="str">
        <f t="shared" si="1"/>
        <v> </v>
      </c>
      <c r="Y34" s="58" t="str">
        <f t="shared" si="2"/>
        <v> </v>
      </c>
      <c r="Z34" s="204">
        <v>2</v>
      </c>
      <c r="IT34" s="49" t="e">
        <f>#REF!</f>
        <v>#REF!</v>
      </c>
      <c r="IU34" s="49" t="e">
        <f>#REF!</f>
        <v>#REF!</v>
      </c>
    </row>
    <row r="35" spans="1:255" ht="12.75">
      <c r="A35" s="42"/>
      <c r="B35" s="50"/>
      <c r="C35" s="51" t="s">
        <v>51</v>
      </c>
      <c r="D35" s="52"/>
      <c r="E35" s="52"/>
      <c r="F35" s="52">
        <f>'[2]NMA'!F35+'[2]EC101'!F35+'[2]EC102'!F35+'[2]EC103'!F35+'[2]EC104'!F35+'[2]EC105'!F35+'[2]EC106'!F35+'[2]EC107'!F35+'[2]EC108'!F35+'[2]EC109'!F35+'[2]DC10'!F35+'[2]EC121'!F35+'[2]EC122'!F35+'[2]EC123'!F35+'[2]EC124'!F35+'[2]EC125'!F35+'[2]EC126'!F35+'[2]EC127'!F35+'[2]EC128'!F35+'[2]DC12'!F35+'[2]EC131'!F35+'[2]EC132'!F35+'[2]EC133'!F35+'[2]EC134'!F35+'[2]EC135'!F35+'[2]EC136'!F35+'[2]EC137'!F35+'[2]EC138'!F35+'[2]DC13'!F35+'[2]EC141'!F35+'[2]EC142'!F35+'[2]EC143'!F35+'[2]EC144'!F35+'[2]DC14'!F35+'[2]EC151'!F35+'[2]EC152'!F35+'[2]EC153'!F35+'[2]EC154'!F35+'[2]EC155'!F35+'[2]EC156'!F35+'[2]EC157'!F35+'[2]DC15'!F35+'[2]EC05b2'!F35+'[2]EC05b3'!F35+'[2]DC44'!F35</f>
        <v>0</v>
      </c>
      <c r="G35" s="52">
        <f>SUM(D35:E35)</f>
        <v>0</v>
      </c>
      <c r="H35" s="53"/>
      <c r="I35" s="53"/>
      <c r="J35" s="53"/>
      <c r="K35" s="53"/>
      <c r="L35" s="53"/>
      <c r="M35" s="53"/>
      <c r="N35" s="53"/>
      <c r="O35" s="54"/>
      <c r="P35" s="53"/>
      <c r="Q35" s="54"/>
      <c r="R35" s="53">
        <f t="shared" si="11"/>
        <v>0</v>
      </c>
      <c r="S35" s="54">
        <f t="shared" si="12"/>
        <v>0</v>
      </c>
      <c r="T35" s="47" t="str">
        <f>IF(G35=0," ",(R35/G35))</f>
        <v> </v>
      </c>
      <c r="U35" s="47" t="str">
        <f>IF(G35=0," ",(S35/G35))</f>
        <v> </v>
      </c>
      <c r="V35" s="53"/>
      <c r="W35" s="54"/>
      <c r="X35" s="47" t="str">
        <f t="shared" si="1"/>
        <v> </v>
      </c>
      <c r="Y35" s="47" t="str">
        <f t="shared" si="2"/>
        <v> </v>
      </c>
      <c r="Z35" s="204"/>
      <c r="IT35" s="49" t="e">
        <f>#REF!</f>
        <v>#REF!</v>
      </c>
      <c r="IU35" s="49" t="e">
        <f>#REF!</f>
        <v>#REF!</v>
      </c>
    </row>
    <row r="36" spans="1:255" ht="12.75" customHeight="1">
      <c r="A36" s="42"/>
      <c r="B36" s="50"/>
      <c r="C36" s="51" t="s">
        <v>52</v>
      </c>
      <c r="D36" s="52"/>
      <c r="E36" s="52"/>
      <c r="F36" s="52">
        <f>'[2]NMA'!F36+'[2]EC101'!F36+'[2]EC102'!F36+'[2]EC103'!F36+'[2]EC104'!F36+'[2]EC105'!F36+'[2]EC106'!F36+'[2]EC107'!F36+'[2]EC108'!F36+'[2]EC109'!F36+'[2]DC10'!F36+'[2]EC121'!F36+'[2]EC122'!F36+'[2]EC123'!F36+'[2]EC124'!F36+'[2]EC125'!F36+'[2]EC126'!F36+'[2]EC127'!F36+'[2]EC128'!F36+'[2]DC12'!F36+'[2]EC131'!F36+'[2]EC132'!F36+'[2]EC133'!F36+'[2]EC134'!F36+'[2]EC135'!F36+'[2]EC136'!F36+'[2]EC137'!F36+'[2]EC138'!F36+'[2]DC13'!F36+'[2]EC141'!F36+'[2]EC142'!F36+'[2]EC143'!F36+'[2]EC144'!F36+'[2]DC14'!F36+'[2]EC151'!F36+'[2]EC152'!F36+'[2]EC153'!F36+'[2]EC154'!F36+'[2]EC155'!F36+'[2]EC156'!F36+'[2]EC157'!F36+'[2]DC15'!F36+'[2]EC05b2'!F36+'[2]EC05b3'!F36+'[2]DC44'!F36</f>
        <v>0</v>
      </c>
      <c r="G36" s="52">
        <f>SUM(D36:E36)</f>
        <v>0</v>
      </c>
      <c r="H36" s="53"/>
      <c r="I36" s="53"/>
      <c r="J36" s="56"/>
      <c r="K36" s="45"/>
      <c r="L36" s="56"/>
      <c r="M36" s="56"/>
      <c r="N36" s="56"/>
      <c r="O36" s="57"/>
      <c r="P36" s="56"/>
      <c r="Q36" s="57"/>
      <c r="R36" s="56">
        <f t="shared" si="11"/>
        <v>0</v>
      </c>
      <c r="S36" s="57">
        <f t="shared" si="12"/>
        <v>0</v>
      </c>
      <c r="T36" s="58"/>
      <c r="U36" s="58"/>
      <c r="V36" s="56"/>
      <c r="W36" s="57"/>
      <c r="X36" s="58" t="str">
        <f t="shared" si="1"/>
        <v> </v>
      </c>
      <c r="Y36" s="58" t="str">
        <f t="shared" si="2"/>
        <v> </v>
      </c>
      <c r="Z36" s="204">
        <v>2</v>
      </c>
      <c r="IT36" s="49" t="e">
        <f>#REF!</f>
        <v>#REF!</v>
      </c>
      <c r="IU36" s="49" t="e">
        <f>#REF!</f>
        <v>#REF!</v>
      </c>
    </row>
    <row r="37" spans="1:255" ht="12.75">
      <c r="A37" s="13"/>
      <c r="B37" s="50"/>
      <c r="C37" s="51" t="s">
        <v>53</v>
      </c>
      <c r="D37" s="52"/>
      <c r="E37" s="52"/>
      <c r="F37" s="52">
        <f>'[2]NMA'!F37+'[2]EC101'!F37+'[2]EC102'!F37+'[2]EC103'!F37+'[2]EC104'!F37+'[2]EC105'!F37+'[2]EC106'!F37+'[2]EC107'!F37+'[2]EC108'!F37+'[2]EC109'!F37+'[2]DC10'!F37+'[2]EC121'!F37+'[2]EC122'!F37+'[2]EC123'!F37+'[2]EC124'!F37+'[2]EC125'!F37+'[2]EC126'!F37+'[2]EC127'!F37+'[2]EC128'!F37+'[2]DC12'!F37+'[2]EC131'!F37+'[2]EC132'!F37+'[2]EC133'!F37+'[2]EC134'!F37+'[2]EC135'!F37+'[2]EC136'!F37+'[2]EC137'!F37+'[2]EC138'!F37+'[2]DC13'!F37+'[2]EC141'!F37+'[2]EC142'!F37+'[2]EC143'!F37+'[2]EC144'!F37+'[2]DC14'!F37+'[2]EC151'!F37+'[2]EC152'!F37+'[2]EC153'!F37+'[2]EC154'!F37+'[2]EC155'!F37+'[2]EC156'!F37+'[2]EC157'!F37+'[2]DC15'!F37+'[2]EC05b2'!F37+'[2]EC05b3'!F37+'[2]DC44'!F37</f>
        <v>0</v>
      </c>
      <c r="G37" s="52">
        <f>SUM(D37:E37)</f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1"/>
        <v>0</v>
      </c>
      <c r="S37" s="54">
        <f t="shared" si="12"/>
        <v>0</v>
      </c>
      <c r="T37" s="47" t="str">
        <f aca="true" t="shared" si="13" ref="T37:T44">IF(G37=0," ",(R37/G37))</f>
        <v> </v>
      </c>
      <c r="U37" s="47" t="str">
        <f aca="true" t="shared" si="14" ref="U37:U44">IF(G37=0," ",(S37/G37))</f>
        <v> </v>
      </c>
      <c r="V37" s="53"/>
      <c r="W37" s="54"/>
      <c r="X37" s="47" t="str">
        <f t="shared" si="1"/>
        <v> </v>
      </c>
      <c r="Y37" s="47" t="str">
        <f t="shared" si="2"/>
        <v> </v>
      </c>
      <c r="Z37" s="204"/>
      <c r="IT37" s="49" t="e">
        <f>#REF!</f>
        <v>#REF!</v>
      </c>
      <c r="IU37" s="49" t="e">
        <f>#REF!</f>
        <v>#REF!</v>
      </c>
    </row>
    <row r="38" spans="1:255" ht="12.75">
      <c r="A38" s="13"/>
      <c r="B38" s="60"/>
      <c r="C38" s="44" t="s">
        <v>54</v>
      </c>
      <c r="D38" s="45">
        <f>SUM(D39:D40)</f>
        <v>212600000</v>
      </c>
      <c r="E38" s="45">
        <f>SUM(E39:E40)</f>
        <v>0</v>
      </c>
      <c r="F38" s="45">
        <f>'[2]NMA'!F38+'[2]EC101'!F38+'[2]EC102'!F38+'[2]EC103'!F38+'[2]EC104'!F38+'[2]EC105'!F38+'[2]EC106'!F38+'[2]EC107'!F38+'[2]EC108'!F38+'[2]EC109'!F38+'[2]DC10'!F38+'[2]EC121'!F38+'[2]EC122'!F38+'[2]EC123'!F38+'[2]EC124'!F38+'[2]EC125'!F38+'[2]EC126'!F38+'[2]EC127'!F38+'[2]EC128'!F38+'[2]DC12'!F38+'[2]EC131'!F38+'[2]EC132'!F38+'[2]EC133'!F38+'[2]EC134'!F38+'[2]EC135'!F38+'[2]EC136'!F38+'[2]EC137'!F38+'[2]EC138'!F38+'[2]DC13'!F38+'[2]EC141'!F38+'[2]EC142'!F38+'[2]EC143'!F38+'[2]EC144'!F38+'[2]DC14'!F38+'[2]EC151'!F38+'[2]EC152'!F38+'[2]EC153'!F38+'[2]EC154'!F38+'[2]EC155'!F38+'[2]EC156'!F38+'[2]EC157'!F38+'[2]DC15'!F38+'[2]EC05b2'!F38+'[2]EC05b3'!F38+'[2]DC44'!F38</f>
        <v>0</v>
      </c>
      <c r="G38" s="45">
        <f aca="true" t="shared" si="15" ref="G38:Q38">SUM(G39:G40)</f>
        <v>212600000</v>
      </c>
      <c r="H38" s="45">
        <f t="shared" si="15"/>
        <v>212600000</v>
      </c>
      <c r="I38" s="45">
        <f t="shared" si="15"/>
        <v>212600000</v>
      </c>
      <c r="J38" s="45">
        <f t="shared" si="15"/>
        <v>132679000</v>
      </c>
      <c r="K38" s="45">
        <f t="shared" si="15"/>
        <v>142651000</v>
      </c>
      <c r="L38" s="45">
        <f t="shared" si="15"/>
        <v>0</v>
      </c>
      <c r="M38" s="45">
        <f t="shared" si="15"/>
        <v>2090000</v>
      </c>
      <c r="N38" s="45">
        <f t="shared" si="15"/>
        <v>0</v>
      </c>
      <c r="O38" s="45">
        <f t="shared" si="15"/>
        <v>0</v>
      </c>
      <c r="P38" s="45">
        <f t="shared" si="15"/>
        <v>0</v>
      </c>
      <c r="Q38" s="45">
        <f t="shared" si="15"/>
        <v>0</v>
      </c>
      <c r="R38" s="46">
        <f t="shared" si="11"/>
        <v>132679000</v>
      </c>
      <c r="S38" s="46">
        <f t="shared" si="12"/>
        <v>144741000</v>
      </c>
      <c r="T38" s="47">
        <f t="shared" si="13"/>
        <v>0.6240780809031045</v>
      </c>
      <c r="U38" s="47">
        <f t="shared" si="14"/>
        <v>0.6808137347130762</v>
      </c>
      <c r="V38" s="45"/>
      <c r="W38" s="46"/>
      <c r="X38" s="47" t="str">
        <f t="shared" si="1"/>
        <v> </v>
      </c>
      <c r="Y38" s="47" t="str">
        <f t="shared" si="2"/>
        <v> </v>
      </c>
      <c r="Z38" s="204"/>
      <c r="IT38" s="49" t="e">
        <f>#REF!</f>
        <v>#REF!</v>
      </c>
      <c r="IU38" s="49" t="e">
        <f>#REF!</f>
        <v>#REF!</v>
      </c>
    </row>
    <row r="39" spans="1:255" ht="12.75">
      <c r="A39" s="13"/>
      <c r="B39" s="60"/>
      <c r="C39" s="51" t="s">
        <v>55</v>
      </c>
      <c r="D39" s="52">
        <v>85600000</v>
      </c>
      <c r="E39" s="52"/>
      <c r="F39" s="52">
        <f>'[2]NMA'!F39+'[2]EC101'!F39+'[2]EC102'!F39+'[2]EC103'!F39+'[2]EC104'!F39+'[2]EC105'!F39+'[2]EC106'!F39+'[2]EC107'!F39+'[2]EC108'!F39+'[2]EC109'!F39+'[2]DC10'!F39+'[2]EC121'!F39+'[2]EC122'!F39+'[2]EC123'!F39+'[2]EC124'!F39+'[2]EC125'!F39+'[2]EC126'!F39+'[2]EC127'!F39+'[2]EC128'!F39+'[2]DC12'!F39+'[2]EC131'!F39+'[2]EC132'!F39+'[2]EC133'!F39+'[2]EC134'!F39+'[2]EC135'!F39+'[2]EC136'!F39+'[2]EC137'!F39+'[2]EC138'!F39+'[2]DC13'!F39+'[2]EC141'!F39+'[2]EC142'!F39+'[2]EC143'!F39+'[2]EC144'!F39+'[2]DC14'!F39+'[2]EC151'!F39+'[2]EC152'!F39+'[2]EC153'!F39+'[2]EC154'!F39+'[2]EC155'!F39+'[2]EC156'!F39+'[2]EC157'!F39+'[2]DC15'!F39+'[2]EC05b2'!F39+'[2]EC05b3'!F39+'[2]DC44'!F39</f>
        <v>0</v>
      </c>
      <c r="G39" s="52">
        <f>SUM(D39:E39)</f>
        <v>85600000</v>
      </c>
      <c r="H39" s="53">
        <v>85600000</v>
      </c>
      <c r="I39" s="53">
        <v>85600000</v>
      </c>
      <c r="J39" s="53">
        <v>5679000</v>
      </c>
      <c r="K39" s="53">
        <v>15651000</v>
      </c>
      <c r="L39" s="53"/>
      <c r="M39" s="53">
        <v>2090000</v>
      </c>
      <c r="N39" s="53"/>
      <c r="O39" s="54"/>
      <c r="P39" s="53"/>
      <c r="Q39" s="54"/>
      <c r="R39" s="53">
        <f t="shared" si="11"/>
        <v>5679000</v>
      </c>
      <c r="S39" s="54">
        <f t="shared" si="12"/>
        <v>17741000</v>
      </c>
      <c r="T39" s="47">
        <f t="shared" si="13"/>
        <v>0.06634345794392524</v>
      </c>
      <c r="U39" s="47">
        <f t="shared" si="14"/>
        <v>0.20725467289719626</v>
      </c>
      <c r="V39" s="53"/>
      <c r="W39" s="54"/>
      <c r="X39" s="47" t="str">
        <f t="shared" si="1"/>
        <v> </v>
      </c>
      <c r="Y39" s="47" t="str">
        <f t="shared" si="2"/>
        <v> </v>
      </c>
      <c r="Z39" s="204"/>
      <c r="IT39" s="49" t="e">
        <f>#REF!</f>
        <v>#REF!</v>
      </c>
      <c r="IU39" s="49" t="e">
        <f>#REF!</f>
        <v>#REF!</v>
      </c>
    </row>
    <row r="40" spans="1:255" ht="12.75">
      <c r="A40" s="13"/>
      <c r="B40" s="50"/>
      <c r="C40" s="51" t="s">
        <v>56</v>
      </c>
      <c r="D40" s="52">
        <v>127000000</v>
      </c>
      <c r="E40" s="52"/>
      <c r="F40" s="52">
        <f>'[2]NMA'!F40+'[2]EC101'!F40+'[2]EC102'!F40+'[2]EC103'!F40+'[2]EC104'!F40+'[2]EC105'!F40+'[2]EC106'!F40+'[2]EC107'!F40+'[2]EC108'!F40+'[2]EC109'!F40+'[2]DC10'!F40+'[2]EC121'!F40+'[2]EC122'!F40+'[2]EC123'!F40+'[2]EC124'!F40+'[2]EC125'!F40+'[2]EC126'!F40+'[2]EC127'!F40+'[2]EC128'!F40+'[2]DC12'!F40+'[2]EC131'!F40+'[2]EC132'!F40+'[2]EC133'!F40+'[2]EC134'!F40+'[2]EC135'!F40+'[2]EC136'!F40+'[2]EC137'!F40+'[2]EC138'!F40+'[2]DC13'!F40+'[2]EC141'!F40+'[2]EC142'!F40+'[2]EC143'!F40+'[2]EC144'!F40+'[2]DC14'!F40+'[2]EC151'!F40+'[2]EC152'!F40+'[2]EC153'!F40+'[2]EC154'!F40+'[2]EC155'!F40+'[2]EC156'!F40+'[2]EC157'!F40+'[2]DC15'!F40+'[2]EC05b2'!F40+'[2]EC05b3'!F40+'[2]DC44'!F40</f>
        <v>0</v>
      </c>
      <c r="G40" s="52">
        <f>SUM(D40:E40)</f>
        <v>127000000</v>
      </c>
      <c r="H40" s="53">
        <v>127000000</v>
      </c>
      <c r="I40" s="53">
        <v>127000000</v>
      </c>
      <c r="J40" s="53">
        <v>127000000</v>
      </c>
      <c r="K40" s="53">
        <v>127000000</v>
      </c>
      <c r="L40" s="53"/>
      <c r="M40" s="53"/>
      <c r="N40" s="53"/>
      <c r="O40" s="54"/>
      <c r="P40" s="53"/>
      <c r="Q40" s="54"/>
      <c r="R40" s="53">
        <f t="shared" si="11"/>
        <v>127000000</v>
      </c>
      <c r="S40" s="54">
        <f t="shared" si="12"/>
        <v>127000000</v>
      </c>
      <c r="T40" s="47">
        <f t="shared" si="13"/>
        <v>1</v>
      </c>
      <c r="U40" s="47">
        <f t="shared" si="14"/>
        <v>1</v>
      </c>
      <c r="V40" s="53">
        <v>922258000</v>
      </c>
      <c r="W40" s="54">
        <v>570893000</v>
      </c>
      <c r="X40" s="47">
        <f t="shared" si="1"/>
        <v>-0.8622944989363063</v>
      </c>
      <c r="Y40" s="47">
        <f t="shared" si="2"/>
        <v>-0.7775415007715982</v>
      </c>
      <c r="Z40" s="204"/>
      <c r="IT40" s="49" t="e">
        <f>#REF!</f>
        <v>#REF!</v>
      </c>
      <c r="IU40" s="49" t="e">
        <f>#REF!</f>
        <v>#REF!</v>
      </c>
    </row>
    <row r="41" spans="1:255" ht="12.75">
      <c r="A41" s="13"/>
      <c r="B41" s="50"/>
      <c r="C41" s="51"/>
      <c r="D41" s="52"/>
      <c r="E41" s="52"/>
      <c r="F41" s="52">
        <f>'[2]NMA'!F41+'[2]EC101'!F41+'[2]EC102'!F41+'[2]EC103'!F41+'[2]EC104'!F41+'[2]EC105'!F41+'[2]EC106'!F41+'[2]EC107'!F41+'[2]EC108'!F41+'[2]EC109'!F41+'[2]DC10'!F41+'[2]EC121'!F41+'[2]EC122'!F41+'[2]EC123'!F41+'[2]EC124'!F41+'[2]EC125'!F41+'[2]EC126'!F41+'[2]EC127'!F41+'[2]EC128'!F41+'[2]DC12'!F41+'[2]EC131'!F41+'[2]EC132'!F41+'[2]EC133'!F41+'[2]EC134'!F41+'[2]EC135'!F41+'[2]EC136'!F41+'[2]EC137'!F41+'[2]EC138'!F41+'[2]DC13'!F41+'[2]EC141'!F41+'[2]EC142'!F41+'[2]EC143'!F41+'[2]EC144'!F41+'[2]DC14'!F41+'[2]EC151'!F41+'[2]EC152'!F41+'[2]EC153'!F41+'[2]EC154'!F41+'[2]EC155'!F41+'[2]EC156'!F41+'[2]EC157'!F41+'[2]DC15'!F41+'[2]EC05b2'!F41+'[2]EC05b3'!F41+'[2]DC44'!F41</f>
        <v>0</v>
      </c>
      <c r="G41" s="52">
        <f>SUM(D41:E41)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1"/>
        <v>0</v>
      </c>
      <c r="S41" s="55">
        <f t="shared" si="12"/>
        <v>0</v>
      </c>
      <c r="T41" s="47" t="str">
        <f t="shared" si="13"/>
        <v> </v>
      </c>
      <c r="U41" s="47" t="str">
        <f t="shared" si="14"/>
        <v> </v>
      </c>
      <c r="V41" s="52"/>
      <c r="W41" s="55"/>
      <c r="X41" s="47" t="str">
        <f t="shared" si="1"/>
        <v> </v>
      </c>
      <c r="Y41" s="47" t="str">
        <f t="shared" si="2"/>
        <v> </v>
      </c>
      <c r="Z41" s="204"/>
      <c r="IT41" s="49" t="e">
        <f>#REF!</f>
        <v>#REF!</v>
      </c>
      <c r="IU41" s="49" t="e">
        <f>#REF!</f>
        <v>#REF!</v>
      </c>
    </row>
    <row r="42" spans="1:255" ht="12.75">
      <c r="A42" s="13"/>
      <c r="B42" s="50"/>
      <c r="C42" s="65" t="s">
        <v>57</v>
      </c>
      <c r="D42" s="66">
        <f aca="true" t="shared" si="16" ref="D42:S42">D38+D31+D25+D20+D16+D11+D23</f>
        <v>1077907000</v>
      </c>
      <c r="E42" s="66">
        <f t="shared" si="16"/>
        <v>24989000</v>
      </c>
      <c r="F42" s="66">
        <f t="shared" si="16"/>
        <v>0</v>
      </c>
      <c r="G42" s="66">
        <f t="shared" si="16"/>
        <v>1102896000</v>
      </c>
      <c r="H42" s="66">
        <f t="shared" si="16"/>
        <v>978991000</v>
      </c>
      <c r="I42" s="66">
        <f t="shared" si="16"/>
        <v>978991000</v>
      </c>
      <c r="J42" s="66">
        <f t="shared" si="16"/>
        <v>787671000</v>
      </c>
      <c r="K42" s="66">
        <f t="shared" si="16"/>
        <v>142728000</v>
      </c>
      <c r="L42" s="66">
        <f t="shared" si="16"/>
        <v>20787000</v>
      </c>
      <c r="M42" s="66">
        <f t="shared" si="16"/>
        <v>395599000</v>
      </c>
      <c r="N42" s="66">
        <f t="shared" si="16"/>
        <v>0</v>
      </c>
      <c r="O42" s="66">
        <f t="shared" si="16"/>
        <v>0</v>
      </c>
      <c r="P42" s="66">
        <f t="shared" si="16"/>
        <v>0</v>
      </c>
      <c r="Q42" s="66">
        <f t="shared" si="16"/>
        <v>0</v>
      </c>
      <c r="R42" s="66">
        <f t="shared" si="16"/>
        <v>808458000</v>
      </c>
      <c r="S42" s="66">
        <f t="shared" si="16"/>
        <v>538327000</v>
      </c>
      <c r="T42" s="68">
        <f t="shared" si="13"/>
        <v>0.7330319449884667</v>
      </c>
      <c r="U42" s="69">
        <f t="shared" si="14"/>
        <v>0.4881031393712553</v>
      </c>
      <c r="V42" s="66">
        <f>V38+V31+V25+V20+V16+V11+V23</f>
        <v>172214000</v>
      </c>
      <c r="W42" s="67">
        <f>W38+W31+W25+W20+W16+W11+W23</f>
        <v>341972000</v>
      </c>
      <c r="X42" s="150">
        <f t="shared" si="1"/>
        <v>3.694496382407934</v>
      </c>
      <c r="Y42" s="210">
        <f t="shared" si="2"/>
        <v>0.5741844361526675</v>
      </c>
      <c r="Z42" s="204"/>
      <c r="IT42" s="49" t="e">
        <f>#REF!</f>
        <v>#REF!</v>
      </c>
      <c r="IU42" s="49" t="e">
        <f>#REF!</f>
        <v>#REF!</v>
      </c>
    </row>
    <row r="43" spans="1:255" ht="12.75">
      <c r="A43" s="13"/>
      <c r="B43" s="50"/>
      <c r="C43" s="51"/>
      <c r="D43" s="52"/>
      <c r="E43" s="52"/>
      <c r="F43" s="52">
        <f>'[2]NMA'!F43+'[2]EC101'!F43+'[2]EC102'!F43+'[2]EC103'!F43+'[2]EC104'!F43+'[2]EC105'!F43+'[2]EC106'!F43+'[2]EC107'!F43+'[2]EC108'!F43+'[2]EC109'!F43+'[2]DC10'!F43+'[2]EC121'!F43+'[2]EC122'!F43+'[2]EC123'!F43+'[2]EC124'!F43+'[2]EC125'!F43+'[2]EC126'!F43+'[2]EC127'!F43+'[2]EC128'!F43+'[2]DC12'!F43+'[2]EC131'!F43+'[2]EC132'!F43+'[2]EC133'!F43+'[2]EC134'!F43+'[2]EC135'!F43+'[2]EC136'!F43+'[2]EC137'!F43+'[2]EC138'!F43+'[2]DC13'!F43+'[2]EC141'!F43+'[2]EC142'!F43+'[2]EC143'!F43+'[2]EC144'!F43+'[2]DC14'!F43+'[2]EC151'!F43+'[2]EC152'!F43+'[2]EC153'!F43+'[2]EC154'!F43+'[2]EC155'!F43+'[2]EC156'!F43+'[2]EC157'!F43+'[2]DC15'!F43+'[2]EC05b2'!F43+'[2]EC05b3'!F43+'[2]DC44'!F43</f>
        <v>0</v>
      </c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>+J43+L43+N43+P43</f>
        <v>0</v>
      </c>
      <c r="S43" s="55">
        <f>+K43+M43+O43+Q43</f>
        <v>0</v>
      </c>
      <c r="T43" s="47" t="str">
        <f t="shared" si="13"/>
        <v> </v>
      </c>
      <c r="U43" s="47" t="str">
        <f t="shared" si="14"/>
        <v> </v>
      </c>
      <c r="V43" s="52"/>
      <c r="W43" s="55"/>
      <c r="X43" s="47" t="str">
        <f t="shared" si="1"/>
        <v> </v>
      </c>
      <c r="Y43" s="47" t="str">
        <f t="shared" si="2"/>
        <v> </v>
      </c>
      <c r="Z43" s="204"/>
      <c r="IT43" s="49" t="e">
        <f>#REF!</f>
        <v>#REF!</v>
      </c>
      <c r="IU43" s="49" t="e">
        <f>#REF!</f>
        <v>#REF!</v>
      </c>
    </row>
    <row r="44" spans="1:255" ht="12.75">
      <c r="A44" s="13"/>
      <c r="B44" s="50"/>
      <c r="C44" s="51"/>
      <c r="D44" s="52"/>
      <c r="E44" s="52"/>
      <c r="F44" s="52">
        <f>'[2]NMA'!F44+'[2]EC101'!F44+'[2]EC102'!F44+'[2]EC103'!F44+'[2]EC104'!F44+'[2]EC105'!F44+'[2]EC106'!F44+'[2]EC107'!F44+'[2]EC108'!F44+'[2]EC109'!F44+'[2]DC10'!F44+'[2]EC121'!F44+'[2]EC122'!F44+'[2]EC123'!F44+'[2]EC124'!F44+'[2]EC125'!F44+'[2]EC126'!F44+'[2]EC127'!F44+'[2]EC128'!F44+'[2]DC12'!F44+'[2]EC131'!F44+'[2]EC132'!F44+'[2]EC133'!F44+'[2]EC134'!F44+'[2]EC135'!F44+'[2]EC136'!F44+'[2]EC137'!F44+'[2]EC138'!F44+'[2]DC13'!F44+'[2]EC141'!F44+'[2]EC142'!F44+'[2]EC143'!F44+'[2]EC144'!F44+'[2]DC14'!F44+'[2]EC151'!F44+'[2]EC152'!F44+'[2]EC153'!F44+'[2]EC154'!F44+'[2]EC155'!F44+'[2]EC156'!F44+'[2]EC157'!F44+'[2]DC15'!F44+'[2]EC05b2'!F44+'[2]EC05b3'!F44+'[2]DC44'!F44</f>
        <v>0</v>
      </c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>+J44+L44+N44+P44</f>
        <v>0</v>
      </c>
      <c r="S44" s="55">
        <f>+K44+M44+O44+Q44</f>
        <v>0</v>
      </c>
      <c r="T44" s="47" t="str">
        <f t="shared" si="13"/>
        <v> </v>
      </c>
      <c r="U44" s="47" t="str">
        <f t="shared" si="14"/>
        <v> </v>
      </c>
      <c r="V44" s="52"/>
      <c r="W44" s="55"/>
      <c r="X44" s="47" t="str">
        <f t="shared" si="1"/>
        <v> </v>
      </c>
      <c r="Y44" s="47" t="str">
        <f t="shared" si="2"/>
        <v> </v>
      </c>
      <c r="Z44" s="204"/>
      <c r="IT44" s="49" t="e">
        <f>#REF!</f>
        <v>#REF!</v>
      </c>
      <c r="IU44" s="49" t="e">
        <f>#REF!</f>
        <v>#REF!</v>
      </c>
    </row>
    <row r="45" spans="1:255" ht="12.75">
      <c r="A45" s="13"/>
      <c r="B45" s="50"/>
      <c r="C45" s="44" t="s">
        <v>32</v>
      </c>
      <c r="D45" s="45">
        <f aca="true" t="shared" si="17" ref="D45:W45">SUM(D46)</f>
        <v>475257000</v>
      </c>
      <c r="E45" s="45">
        <f t="shared" si="17"/>
        <v>70000000</v>
      </c>
      <c r="F45" s="45">
        <f t="shared" si="17"/>
        <v>0</v>
      </c>
      <c r="G45" s="45">
        <f t="shared" si="17"/>
        <v>545257000</v>
      </c>
      <c r="H45" s="45">
        <f t="shared" si="17"/>
        <v>242069000</v>
      </c>
      <c r="I45" s="45">
        <f t="shared" si="17"/>
        <v>242069000</v>
      </c>
      <c r="J45" s="45">
        <f t="shared" si="17"/>
        <v>75987000</v>
      </c>
      <c r="K45" s="45">
        <f t="shared" si="17"/>
        <v>75987000</v>
      </c>
      <c r="L45" s="45">
        <f t="shared" si="17"/>
        <v>79942000</v>
      </c>
      <c r="M45" s="45">
        <f t="shared" si="17"/>
        <v>79942000</v>
      </c>
      <c r="N45" s="45">
        <f t="shared" si="17"/>
        <v>0</v>
      </c>
      <c r="O45" s="45">
        <f t="shared" si="17"/>
        <v>0</v>
      </c>
      <c r="P45" s="45">
        <f t="shared" si="17"/>
        <v>0</v>
      </c>
      <c r="Q45" s="45">
        <f t="shared" si="17"/>
        <v>0</v>
      </c>
      <c r="R45" s="45">
        <f t="shared" si="17"/>
        <v>155929000</v>
      </c>
      <c r="S45" s="45">
        <f t="shared" si="17"/>
        <v>155929000</v>
      </c>
      <c r="T45" s="151">
        <f t="shared" si="17"/>
        <v>0.2859734033675863</v>
      </c>
      <c r="U45" s="151">
        <f t="shared" si="17"/>
        <v>0.2859734033675863</v>
      </c>
      <c r="V45" s="45">
        <f t="shared" si="17"/>
        <v>66813000</v>
      </c>
      <c r="W45" s="46">
        <f t="shared" si="17"/>
        <v>45160000</v>
      </c>
      <c r="X45" s="47">
        <f t="shared" si="1"/>
        <v>1.3338122820409202</v>
      </c>
      <c r="Y45" s="47">
        <f t="shared" si="2"/>
        <v>2.452812223206377</v>
      </c>
      <c r="Z45" s="204"/>
      <c r="IT45" s="49" t="e">
        <f>#REF!</f>
        <v>#REF!</v>
      </c>
      <c r="IU45" s="49" t="e">
        <f>#REF!</f>
        <v>#REF!</v>
      </c>
    </row>
    <row r="46" spans="1:255" ht="12.75">
      <c r="A46" s="13"/>
      <c r="B46" s="50"/>
      <c r="C46" s="51" t="s">
        <v>58</v>
      </c>
      <c r="D46" s="52">
        <v>475257000</v>
      </c>
      <c r="E46" s="52">
        <v>70000000</v>
      </c>
      <c r="F46" s="52">
        <f>'[2]NMA'!F46+'[2]EC101'!F46+'[2]EC102'!F46+'[2]EC103'!F46+'[2]EC104'!F46+'[2]EC105'!F46+'[2]EC106'!F46+'[2]EC107'!F46+'[2]EC108'!F46+'[2]EC109'!F46+'[2]DC10'!F46+'[2]EC121'!F46+'[2]EC122'!F46+'[2]EC123'!F46+'[2]EC124'!F46+'[2]EC125'!F46+'[2]EC126'!F46+'[2]EC127'!F46+'[2]EC128'!F46+'[2]DC12'!F46+'[2]EC131'!F46+'[2]EC132'!F46+'[2]EC133'!F46+'[2]EC134'!F46+'[2]EC135'!F46+'[2]EC136'!F46+'[2]EC137'!F46+'[2]EC138'!F46+'[2]DC13'!F46+'[2]EC141'!F46+'[2]EC142'!F46+'[2]EC143'!F46+'[2]EC144'!F46+'[2]DC14'!F46+'[2]EC151'!F46+'[2]EC152'!F46+'[2]EC153'!F46+'[2]EC154'!F46+'[2]EC155'!F46+'[2]EC156'!F46+'[2]EC157'!F46+'[2]DC15'!F46+'[2]EC05b2'!F46+'[2]EC05b3'!F46+'[2]DC44'!F46</f>
        <v>0</v>
      </c>
      <c r="G46" s="52">
        <f>SUM(D46:E46)</f>
        <v>545257000</v>
      </c>
      <c r="H46" s="53">
        <v>242069000</v>
      </c>
      <c r="I46" s="53">
        <v>242069000</v>
      </c>
      <c r="J46" s="53">
        <v>75987000</v>
      </c>
      <c r="K46" s="53">
        <v>75987000</v>
      </c>
      <c r="L46" s="53">
        <f>155929000-J46</f>
        <v>79942000</v>
      </c>
      <c r="M46" s="53">
        <v>79942000</v>
      </c>
      <c r="N46" s="53"/>
      <c r="O46" s="54"/>
      <c r="P46" s="53"/>
      <c r="Q46" s="54"/>
      <c r="R46" s="53">
        <f>+J46+L46+N46+P46</f>
        <v>155929000</v>
      </c>
      <c r="S46" s="54">
        <f>+K46+M46+O46+Q46</f>
        <v>155929000</v>
      </c>
      <c r="T46" s="47">
        <f>IF(G46=0," ",(R46/G46))</f>
        <v>0.2859734033675863</v>
      </c>
      <c r="U46" s="47">
        <f>IF(G46=0," ",(S46/G46))</f>
        <v>0.2859734033675863</v>
      </c>
      <c r="V46" s="53">
        <v>66813000</v>
      </c>
      <c r="W46" s="54">
        <v>45160000</v>
      </c>
      <c r="X46" s="47">
        <f t="shared" si="1"/>
        <v>1.3338122820409202</v>
      </c>
      <c r="Y46" s="47">
        <f t="shared" si="2"/>
        <v>2.452812223206377</v>
      </c>
      <c r="Z46" s="204"/>
      <c r="IT46" s="49" t="e">
        <f>#REF!</f>
        <v>#REF!</v>
      </c>
      <c r="IU46" s="49" t="e">
        <f>#REF!</f>
        <v>#REF!</v>
      </c>
    </row>
    <row r="47" spans="1:255" ht="12.75">
      <c r="A47" s="13"/>
      <c r="B47" s="50"/>
      <c r="C47" s="51"/>
      <c r="D47" s="52"/>
      <c r="E47" s="52"/>
      <c r="F47" s="52">
        <f>'[2]NMA'!F47+'[2]EC101'!F47+'[2]EC102'!F47+'[2]EC103'!F47+'[2]EC104'!F47+'[2]EC105'!F47+'[2]EC106'!F47+'[2]EC107'!F47+'[2]EC108'!F47+'[2]EC109'!F47+'[2]DC10'!F47+'[2]EC121'!F47+'[2]EC122'!F47+'[2]EC123'!F47+'[2]EC124'!F47+'[2]EC125'!F47+'[2]EC126'!F47+'[2]EC127'!F47+'[2]EC128'!F47+'[2]DC12'!F47+'[2]EC131'!F47+'[2]EC132'!F47+'[2]EC133'!F47+'[2]EC134'!F47+'[2]EC135'!F47+'[2]EC136'!F47+'[2]EC137'!F47+'[2]EC138'!F47+'[2]DC13'!F47+'[2]EC141'!F47+'[2]EC142'!F47+'[2]EC143'!F47+'[2]EC144'!F47+'[2]DC14'!F47+'[2]EC151'!F47+'[2]EC152'!F47+'[2]EC153'!F47+'[2]EC154'!F47+'[2]EC155'!F47+'[2]EC156'!F47+'[2]EC157'!F47+'[2]DC15'!F47+'[2]EC05b2'!F47+'[2]EC05b3'!F47+'[2]DC44'!F47</f>
        <v>0</v>
      </c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>+J47+L47+N47+P47</f>
        <v>0</v>
      </c>
      <c r="S47" s="55">
        <f>+K47+M47+O47+Q47</f>
        <v>0</v>
      </c>
      <c r="T47" s="47" t="str">
        <f>IF(G47=0," ",(R47/G47))</f>
        <v> </v>
      </c>
      <c r="U47" s="47" t="str">
        <f>IF(G47=0," ",(S47/G47))</f>
        <v> </v>
      </c>
      <c r="V47" s="52"/>
      <c r="W47" s="55"/>
      <c r="X47" s="47" t="str">
        <f t="shared" si="1"/>
        <v> </v>
      </c>
      <c r="Y47" s="47" t="str">
        <f t="shared" si="2"/>
        <v> </v>
      </c>
      <c r="Z47" s="204"/>
      <c r="IT47" s="49" t="e">
        <f>#REF!</f>
        <v>#REF!</v>
      </c>
      <c r="IU47" s="49" t="e">
        <f>#REF!</f>
        <v>#REF!</v>
      </c>
    </row>
    <row r="48" spans="1:255" ht="12.75">
      <c r="A48" s="13"/>
      <c r="B48" s="50"/>
      <c r="C48" s="65" t="s">
        <v>59</v>
      </c>
      <c r="D48" s="66">
        <f aca="true" t="shared" si="18" ref="D48:W48">D45</f>
        <v>475257000</v>
      </c>
      <c r="E48" s="66">
        <f t="shared" si="18"/>
        <v>70000000</v>
      </c>
      <c r="F48" s="66">
        <f t="shared" si="18"/>
        <v>0</v>
      </c>
      <c r="G48" s="66">
        <f t="shared" si="18"/>
        <v>545257000</v>
      </c>
      <c r="H48" s="66">
        <f t="shared" si="18"/>
        <v>242069000</v>
      </c>
      <c r="I48" s="66">
        <f t="shared" si="18"/>
        <v>242069000</v>
      </c>
      <c r="J48" s="66">
        <f t="shared" si="18"/>
        <v>75987000</v>
      </c>
      <c r="K48" s="66">
        <f t="shared" si="18"/>
        <v>75987000</v>
      </c>
      <c r="L48" s="66">
        <f t="shared" si="18"/>
        <v>79942000</v>
      </c>
      <c r="M48" s="66">
        <f t="shared" si="18"/>
        <v>79942000</v>
      </c>
      <c r="N48" s="66">
        <f t="shared" si="18"/>
        <v>0</v>
      </c>
      <c r="O48" s="66">
        <f t="shared" si="18"/>
        <v>0</v>
      </c>
      <c r="P48" s="66">
        <f t="shared" si="18"/>
        <v>0</v>
      </c>
      <c r="Q48" s="66">
        <f t="shared" si="18"/>
        <v>0</v>
      </c>
      <c r="R48" s="66">
        <f t="shared" si="18"/>
        <v>155929000</v>
      </c>
      <c r="S48" s="66">
        <f t="shared" si="18"/>
        <v>155929000</v>
      </c>
      <c r="T48" s="150">
        <f t="shared" si="18"/>
        <v>0.2859734033675863</v>
      </c>
      <c r="U48" s="150">
        <f t="shared" si="18"/>
        <v>0.2859734033675863</v>
      </c>
      <c r="V48" s="66">
        <f t="shared" si="18"/>
        <v>66813000</v>
      </c>
      <c r="W48" s="67">
        <f t="shared" si="18"/>
        <v>45160000</v>
      </c>
      <c r="X48" s="150">
        <f t="shared" si="1"/>
        <v>1.3338122820409202</v>
      </c>
      <c r="Y48" s="210">
        <f t="shared" si="2"/>
        <v>2.452812223206377</v>
      </c>
      <c r="Z48" s="48"/>
      <c r="IT48" s="49"/>
      <c r="IU48" s="49"/>
    </row>
    <row r="49" spans="1:255" ht="12.75" customHeight="1" hidden="1">
      <c r="A49" s="13"/>
      <c r="B49" s="50"/>
      <c r="C49" s="51" t="s">
        <v>60</v>
      </c>
      <c r="D49" s="46"/>
      <c r="E49" s="70"/>
      <c r="F49" s="70">
        <f>'[2]NMA'!F49+'[2]EC101'!F49+'[2]EC102'!F49+'[2]EC103'!F49+'[2]EC104'!F49+'[2]EC105'!F49+'[2]EC106'!F49+'[2]EC107'!F49+'[2]EC108'!F49+'[2]EC109'!F49+'[2]DC10'!F49+'[2]EC121'!F49+'[2]EC122'!F49+'[2]EC123'!F49+'[2]EC124'!F49+'[2]EC125'!F49+'[2]EC126'!F49+'[2]EC127'!F49+'[2]EC128'!F49+'[2]DC12'!F49+'[2]EC131'!F49+'[2]EC132'!F49+'[2]EC133'!F49+'[2]EC134'!F49+'[2]EC135'!F49+'[2]EC136'!F49+'[2]EC137'!F49+'[2]EC138'!F49+'[2]DC13'!F49+'[2]EC141'!F49+'[2]EC142'!F49+'[2]EC143'!F49+'[2]EC144'!F49+'[2]DC14'!F49+'[2]EC151'!F49+'[2]EC152'!F49+'[2]EC153'!F49+'[2]EC154'!F49+'[2]EC155'!F49+'[2]EC156'!F49+'[2]EC157'!F49+'[2]DC15'!F49+'[2]EC05b2'!F49+'[2]EC05b3'!F49+'[2]DC44'!F49</f>
        <v>0</v>
      </c>
      <c r="G49" s="70"/>
      <c r="H49" s="70"/>
      <c r="I49" s="70"/>
      <c r="J49" s="70"/>
      <c r="K49" s="72"/>
      <c r="L49" s="70"/>
      <c r="M49" s="70"/>
      <c r="N49" s="70"/>
      <c r="O49" s="70"/>
      <c r="P49" s="70"/>
      <c r="Q49" s="70"/>
      <c r="R49" s="70">
        <f>+J49+L49+N49+P49</f>
        <v>0</v>
      </c>
      <c r="S49" s="70">
        <f>+K49+M49+O49+Q49</f>
        <v>0</v>
      </c>
      <c r="T49" s="47" t="str">
        <f>IF(G49=0," ",(R49/G49))</f>
        <v> </v>
      </c>
      <c r="U49" s="47" t="str">
        <f>IF(G49=0," ",(S49/G49))</f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T49" s="49" t="e">
        <f>#REF!</f>
        <v>#REF!</v>
      </c>
      <c r="IU49" s="49" t="e">
        <f>#REF!</f>
        <v>#REF!</v>
      </c>
    </row>
    <row r="50" spans="1:255" ht="12.75">
      <c r="A50" s="13"/>
      <c r="B50" s="50"/>
      <c r="C50" s="51" t="s">
        <v>61</v>
      </c>
      <c r="D50" s="45"/>
      <c r="E50" s="45"/>
      <c r="F50" s="45">
        <f>'[2]NMA'!F50+'[2]EC101'!F50+'[2]EC102'!F50+'[2]EC103'!F50+'[2]EC104'!F50+'[2]EC105'!F50+'[2]EC106'!F50+'[2]EC107'!F50+'[2]EC108'!F50+'[2]EC109'!F50+'[2]DC10'!F50+'[2]EC121'!F50+'[2]EC122'!F50+'[2]EC123'!F50+'[2]EC124'!F50+'[2]EC125'!F50+'[2]EC126'!F50+'[2]EC127'!F50+'[2]EC128'!F50+'[2]DC12'!F50+'[2]EC131'!F50+'[2]EC132'!F50+'[2]EC133'!F50+'[2]EC134'!F50+'[2]EC135'!F50+'[2]EC136'!F50+'[2]EC137'!F50+'[2]EC138'!F50+'[2]DC13'!F50+'[2]EC141'!F50+'[2]EC142'!F50+'[2]EC143'!F50+'[2]EC144'!F50+'[2]DC14'!F50+'[2]EC151'!F50+'[2]EC152'!F50+'[2]EC153'!F50+'[2]EC154'!F50+'[2]EC155'!F50+'[2]EC156'!F50+'[2]EC157'!F50+'[2]DC15'!F50+'[2]EC05b2'!F50+'[2]EC05b3'!F50+'[2]DC44'!F50</f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2"/>
      <c r="U50" s="47"/>
      <c r="V50" s="45"/>
      <c r="W50" s="46"/>
      <c r="X50" s="47" t="str">
        <f aca="true" t="shared" si="19" ref="X50:Y52">IF(V50=0," ",(R50-V50)/V50)</f>
        <v> </v>
      </c>
      <c r="Y50" s="47" t="str">
        <f t="shared" si="19"/>
        <v> </v>
      </c>
      <c r="Z50" s="204"/>
      <c r="IT50" s="49"/>
      <c r="IU50" s="49"/>
    </row>
    <row r="51" spans="1:255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+J51+L51+N51+P51</f>
        <v>0</v>
      </c>
      <c r="S51" s="45">
        <f>+K51+M51+O51+Q51</f>
        <v>0</v>
      </c>
      <c r="T51" s="152" t="str">
        <f>IF(G51=0," ",(R51/G51))</f>
        <v> </v>
      </c>
      <c r="U51" s="47" t="str">
        <f>IF(G51=0," ",(S51/G51))</f>
        <v> </v>
      </c>
      <c r="V51" s="45"/>
      <c r="W51" s="46"/>
      <c r="X51" s="47" t="str">
        <f t="shared" si="19"/>
        <v> </v>
      </c>
      <c r="Y51" s="47" t="str">
        <f t="shared" si="19"/>
        <v> </v>
      </c>
      <c r="Z51" s="204"/>
      <c r="IT51" s="49" t="e">
        <f>#REF!</f>
        <v>#REF!</v>
      </c>
      <c r="IU51" s="49" t="e">
        <f>#REF!</f>
        <v>#REF!</v>
      </c>
    </row>
    <row r="52" spans="1:255" ht="12.75" customHeight="1">
      <c r="A52" s="13"/>
      <c r="B52" s="50"/>
      <c r="C52" s="51" t="s">
        <v>48</v>
      </c>
      <c r="D52" s="73"/>
      <c r="E52" s="73"/>
      <c r="F52" s="73">
        <f>'[2]NMA'!F52+'[2]EC101'!F52+'[2]EC102'!F52+'[2]EC103'!F52+'[2]EC104'!F52+'[2]EC105'!F52+'[2]EC106'!F52+'[2]EC107'!F52+'[2]EC108'!F52+'[2]EC109'!F52+'[2]DC10'!F52+'[2]EC121'!F52+'[2]EC122'!F52+'[2]EC123'!F52+'[2]EC124'!F52+'[2]EC125'!F52+'[2]EC126'!F52+'[2]EC127'!F52+'[2]EC128'!F52+'[2]DC12'!F52+'[2]EC131'!F52+'[2]EC132'!F52+'[2]EC133'!F52+'[2]EC134'!F52+'[2]EC135'!F52+'[2]EC136'!F52+'[2]EC137'!F52+'[2]EC138'!F52+'[2]DC13'!F52+'[2]EC141'!F52+'[2]EC142'!F52+'[2]EC143'!F52+'[2]EC144'!F52+'[2]DC14'!F52+'[2]EC151'!F52+'[2]EC152'!F52+'[2]EC153'!F52+'[2]EC154'!F52+'[2]EC155'!F52+'[2]EC156'!F52+'[2]EC157'!F52+'[2]DC15'!F52+'[2]EC05b2'!F52+'[2]EC05b3'!F52+'[2]DC44'!F52</f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53"/>
      <c r="U52" s="47"/>
      <c r="V52" s="73"/>
      <c r="W52" s="154"/>
      <c r="X52" s="47" t="str">
        <f t="shared" si="19"/>
        <v> </v>
      </c>
      <c r="Y52" s="47" t="str">
        <f t="shared" si="19"/>
        <v> </v>
      </c>
      <c r="Z52" s="204"/>
      <c r="IT52" s="49" t="e">
        <f>#REF!</f>
        <v>#REF!</v>
      </c>
      <c r="IU52" s="49" t="e">
        <f>#REF!</f>
        <v>#REF!</v>
      </c>
    </row>
    <row r="53" spans="1:255" ht="13.5" thickBot="1">
      <c r="A53" s="13"/>
      <c r="B53" s="74"/>
      <c r="C53" s="75" t="s">
        <v>62</v>
      </c>
      <c r="D53" s="76">
        <f aca="true" t="shared" si="20" ref="D53:W53">+D48+D42</f>
        <v>1553164000</v>
      </c>
      <c r="E53" s="76">
        <f t="shared" si="20"/>
        <v>94989000</v>
      </c>
      <c r="F53" s="76">
        <f t="shared" si="20"/>
        <v>0</v>
      </c>
      <c r="G53" s="76">
        <f t="shared" si="20"/>
        <v>1648153000</v>
      </c>
      <c r="H53" s="76">
        <f t="shared" si="20"/>
        <v>1221060000</v>
      </c>
      <c r="I53" s="76">
        <f t="shared" si="20"/>
        <v>1221060000</v>
      </c>
      <c r="J53" s="76">
        <f t="shared" si="20"/>
        <v>863658000</v>
      </c>
      <c r="K53" s="76">
        <f t="shared" si="20"/>
        <v>218715000</v>
      </c>
      <c r="L53" s="76">
        <f t="shared" si="20"/>
        <v>100729000</v>
      </c>
      <c r="M53" s="76">
        <f t="shared" si="20"/>
        <v>475541000</v>
      </c>
      <c r="N53" s="76">
        <f t="shared" si="20"/>
        <v>0</v>
      </c>
      <c r="O53" s="76">
        <f t="shared" si="20"/>
        <v>0</v>
      </c>
      <c r="P53" s="76">
        <f t="shared" si="20"/>
        <v>0</v>
      </c>
      <c r="Q53" s="76">
        <f t="shared" si="20"/>
        <v>0</v>
      </c>
      <c r="R53" s="76">
        <f t="shared" si="20"/>
        <v>964387000</v>
      </c>
      <c r="S53" s="76">
        <f t="shared" si="20"/>
        <v>694256000</v>
      </c>
      <c r="T53" s="155">
        <f t="shared" si="20"/>
        <v>1.019005348356053</v>
      </c>
      <c r="U53" s="155">
        <f t="shared" si="20"/>
        <v>0.7740765427388416</v>
      </c>
      <c r="V53" s="76">
        <f t="shared" si="20"/>
        <v>239027000</v>
      </c>
      <c r="W53" s="156">
        <f t="shared" si="20"/>
        <v>387132000</v>
      </c>
      <c r="X53" s="155">
        <f>IF(V53=0," ",(R53-V53)/V53)</f>
        <v>3.034636254481711</v>
      </c>
      <c r="Y53" s="211">
        <f>IF(W53=0,"-",(S53-W53)/W53)</f>
        <v>0.7933314735025779</v>
      </c>
      <c r="Z53" s="204"/>
      <c r="IT53" s="49" t="e">
        <f>#REF!</f>
        <v>#REF!</v>
      </c>
      <c r="IU53" s="49" t="e">
        <f>#REF!</f>
        <v>#REF!</v>
      </c>
    </row>
    <row r="54" spans="1:255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2"/>
      <c r="Z54" s="204"/>
      <c r="IT54" s="49" t="e">
        <f>#REF!</f>
        <v>#REF!</v>
      </c>
      <c r="IU54" s="49" t="e">
        <f>#REF!</f>
        <v>#REF!</v>
      </c>
    </row>
    <row r="55" spans="1:255" ht="21.75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86" t="s">
        <v>11</v>
      </c>
      <c r="W55" s="86"/>
      <c r="X55" s="222" t="s">
        <v>12</v>
      </c>
      <c r="Y55" s="223"/>
      <c r="Z55" s="204"/>
      <c r="IT55" s="49" t="e">
        <f>#REF!</f>
        <v>#REF!</v>
      </c>
      <c r="IU55" s="49" t="e">
        <f>#REF!</f>
        <v>#REF!</v>
      </c>
    </row>
    <row r="56" spans="1:255" ht="65.25" customHeight="1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89" t="s">
        <v>72</v>
      </c>
      <c r="N56" s="89" t="s">
        <v>70</v>
      </c>
      <c r="O56" s="25" t="s">
        <v>125</v>
      </c>
      <c r="P56" s="89" t="s">
        <v>70</v>
      </c>
      <c r="Q56" s="25" t="s">
        <v>126</v>
      </c>
      <c r="R56" s="25" t="s">
        <v>75</v>
      </c>
      <c r="S56" s="26" t="s">
        <v>21</v>
      </c>
      <c r="T56" s="27" t="s">
        <v>76</v>
      </c>
      <c r="U56" s="28" t="s">
        <v>23</v>
      </c>
      <c r="V56" s="89" t="s">
        <v>75</v>
      </c>
      <c r="W56" s="157" t="s">
        <v>149</v>
      </c>
      <c r="X56" s="92" t="s">
        <v>77</v>
      </c>
      <c r="Y56" s="92" t="s">
        <v>25</v>
      </c>
      <c r="Z56" s="204"/>
      <c r="IT56" s="49" t="e">
        <f>#REF!</f>
        <v>#REF!</v>
      </c>
      <c r="IU56" s="49" t="e">
        <f>#REF!</f>
        <v>#REF!</v>
      </c>
    </row>
    <row r="57" spans="1:255" ht="13.5" customHeight="1">
      <c r="A57" s="13"/>
      <c r="B57" s="50"/>
      <c r="C57" s="13"/>
      <c r="D57" s="93"/>
      <c r="E57" s="94"/>
      <c r="F57" s="93"/>
      <c r="G57" s="93"/>
      <c r="H57" s="96"/>
      <c r="I57" s="97"/>
      <c r="J57" s="93"/>
      <c r="K57" s="93"/>
      <c r="L57" s="97"/>
      <c r="M57" s="97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9"/>
      <c r="X57" s="99"/>
      <c r="Y57" s="99"/>
      <c r="Z57" s="204"/>
      <c r="IT57" s="49" t="e">
        <f>#REF!</f>
        <v>#REF!</v>
      </c>
      <c r="IU57" s="49" t="e">
        <f>#REF!</f>
        <v>#REF!</v>
      </c>
    </row>
    <row r="58" spans="1:255" ht="13.5" customHeight="1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1"/>
      <c r="X58" s="101"/>
      <c r="Y58" s="101"/>
      <c r="Z58" s="204"/>
      <c r="IT58" s="49" t="e">
        <f>#REF!</f>
        <v>#REF!</v>
      </c>
      <c r="IU58" s="49" t="e">
        <f>#REF!</f>
        <v>#REF!</v>
      </c>
    </row>
    <row r="59" spans="1:255" ht="13.5" customHeight="1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47"/>
      <c r="Y59" s="47"/>
      <c r="Z59" s="204"/>
      <c r="IT59" s="49" t="e">
        <f>#REF!</f>
        <v>#REF!</v>
      </c>
      <c r="IU59" s="49" t="e">
        <f>#REF!</f>
        <v>#REF!</v>
      </c>
    </row>
    <row r="60" spans="1:255" ht="13.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47"/>
      <c r="Y60" s="47"/>
      <c r="Z60" s="204"/>
      <c r="IT60" s="49" t="e">
        <f>#REF!</f>
        <v>#REF!</v>
      </c>
      <c r="IU60" s="49" t="e">
        <f>#REF!</f>
        <v>#REF!</v>
      </c>
    </row>
    <row r="61" spans="1:255" ht="13.5" customHeight="1" hidden="1">
      <c r="A61" s="13"/>
      <c r="B61" s="50"/>
      <c r="C61" s="105" t="s">
        <v>79</v>
      </c>
      <c r="D61" s="106">
        <f aca="true" t="shared" si="21" ref="D61:O61">SUM(D62:D65)</f>
        <v>0</v>
      </c>
      <c r="E61" s="106">
        <f t="shared" si="21"/>
        <v>0</v>
      </c>
      <c r="F61" s="106">
        <f t="shared" si="21"/>
        <v>0</v>
      </c>
      <c r="G61" s="106">
        <f t="shared" si="21"/>
        <v>0</v>
      </c>
      <c r="H61" s="106">
        <f t="shared" si="21"/>
        <v>0</v>
      </c>
      <c r="I61" s="106">
        <f t="shared" si="21"/>
        <v>0</v>
      </c>
      <c r="J61" s="106">
        <f t="shared" si="21"/>
        <v>0</v>
      </c>
      <c r="K61" s="106">
        <f t="shared" si="21"/>
        <v>0</v>
      </c>
      <c r="L61" s="106">
        <f t="shared" si="21"/>
        <v>0</v>
      </c>
      <c r="M61" s="106">
        <f t="shared" si="21"/>
        <v>0</v>
      </c>
      <c r="N61" s="106">
        <f t="shared" si="21"/>
        <v>0</v>
      </c>
      <c r="O61" s="107">
        <f t="shared" si="21"/>
        <v>0</v>
      </c>
      <c r="P61" s="106"/>
      <c r="Q61" s="107"/>
      <c r="R61" s="106"/>
      <c r="S61" s="107"/>
      <c r="T61" s="106"/>
      <c r="U61" s="107"/>
      <c r="V61" s="106"/>
      <c r="W61" s="107"/>
      <c r="X61" s="47"/>
      <c r="Y61" s="47"/>
      <c r="Z61" s="204"/>
      <c r="IT61" s="49" t="e">
        <f>#REF!</f>
        <v>#REF!</v>
      </c>
      <c r="IU61" s="49" t="e">
        <f>#REF!</f>
        <v>#REF!</v>
      </c>
    </row>
    <row r="62" spans="1:255" ht="13.5" customHeight="1" hidden="1">
      <c r="A62" s="13"/>
      <c r="B62" s="50"/>
      <c r="C62" s="51" t="s">
        <v>80</v>
      </c>
      <c r="D62" s="45"/>
      <c r="E62" s="45"/>
      <c r="F62" s="45"/>
      <c r="G62" s="45">
        <f>SUM(D62:E62)</f>
        <v>0</v>
      </c>
      <c r="H62" s="45"/>
      <c r="I62" s="45"/>
      <c r="J62" s="45"/>
      <c r="K62" s="53"/>
      <c r="L62" s="45"/>
      <c r="M62" s="45"/>
      <c r="N62" s="45"/>
      <c r="O62" s="46"/>
      <c r="P62" s="45"/>
      <c r="Q62" s="46"/>
      <c r="R62" s="45"/>
      <c r="S62" s="46"/>
      <c r="T62" s="45"/>
      <c r="U62" s="46"/>
      <c r="V62" s="45"/>
      <c r="W62" s="46"/>
      <c r="X62" s="47"/>
      <c r="Y62" s="47"/>
      <c r="Z62" s="204"/>
      <c r="IT62" s="49" t="e">
        <f>#REF!</f>
        <v>#REF!</v>
      </c>
      <c r="IU62" s="49" t="e">
        <f>#REF!</f>
        <v>#REF!</v>
      </c>
    </row>
    <row r="63" spans="1:255" ht="13.5" customHeight="1" hidden="1">
      <c r="A63" s="13"/>
      <c r="B63" s="50"/>
      <c r="C63" s="51" t="s">
        <v>81</v>
      </c>
      <c r="D63" s="45"/>
      <c r="E63" s="45"/>
      <c r="F63" s="45"/>
      <c r="G63" s="45">
        <f>SUM(D63:E63)</f>
        <v>0</v>
      </c>
      <c r="H63" s="45"/>
      <c r="I63" s="45"/>
      <c r="J63" s="45"/>
      <c r="K63" s="53"/>
      <c r="L63" s="45"/>
      <c r="M63" s="45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7"/>
      <c r="Y63" s="47"/>
      <c r="Z63" s="204"/>
      <c r="IT63" s="49" t="e">
        <f>#REF!</f>
        <v>#REF!</v>
      </c>
      <c r="IU63" s="49" t="e">
        <f>#REF!</f>
        <v>#REF!</v>
      </c>
    </row>
    <row r="64" spans="1:255" ht="13.5" customHeight="1" hidden="1">
      <c r="A64" s="13"/>
      <c r="B64" s="50"/>
      <c r="C64" s="51" t="s">
        <v>82</v>
      </c>
      <c r="D64" s="45"/>
      <c r="E64" s="45"/>
      <c r="F64" s="45"/>
      <c r="G64" s="45">
        <f>SUM(D64:E64)</f>
        <v>0</v>
      </c>
      <c r="H64" s="45"/>
      <c r="I64" s="45"/>
      <c r="J64" s="45"/>
      <c r="K64" s="53"/>
      <c r="L64" s="45"/>
      <c r="M64" s="45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7"/>
      <c r="Y64" s="47"/>
      <c r="Z64" s="204"/>
      <c r="IT64" s="49" t="e">
        <f>#REF!</f>
        <v>#REF!</v>
      </c>
      <c r="IU64" s="49" t="e">
        <f>#REF!</f>
        <v>#REF!</v>
      </c>
    </row>
    <row r="65" spans="1:255" s="63" customFormat="1" ht="13.5" customHeight="1" hidden="1">
      <c r="A65" s="42"/>
      <c r="B65" s="50"/>
      <c r="C65" s="51" t="s">
        <v>83</v>
      </c>
      <c r="D65" s="45"/>
      <c r="E65" s="45"/>
      <c r="F65" s="45"/>
      <c r="G65" s="45">
        <f>SUM(D65:E65)</f>
        <v>0</v>
      </c>
      <c r="H65" s="45"/>
      <c r="I65" s="45"/>
      <c r="J65" s="45"/>
      <c r="K65" s="53"/>
      <c r="L65" s="45"/>
      <c r="M65" s="45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7"/>
      <c r="Y65" s="47"/>
      <c r="Z65" s="204"/>
      <c r="AA65" s="112"/>
      <c r="AB65" s="112"/>
      <c r="AC65" s="112"/>
      <c r="AD65" s="112"/>
      <c r="AE65" s="112"/>
      <c r="AF65" s="112"/>
      <c r="IT65" s="49" t="e">
        <f>#REF!</f>
        <v>#REF!</v>
      </c>
      <c r="IU65" s="49" t="e">
        <f>#REF!</f>
        <v>#REF!</v>
      </c>
    </row>
    <row r="66" spans="1:255" ht="13.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7"/>
      <c r="Y66" s="47"/>
      <c r="Z66" s="204"/>
      <c r="AA66" s="158"/>
      <c r="AB66" s="158"/>
      <c r="AC66" s="158"/>
      <c r="AD66" s="158"/>
      <c r="AE66" s="158"/>
      <c r="AF66" s="158"/>
      <c r="IT66" s="49" t="e">
        <f>#REF!</f>
        <v>#REF!</v>
      </c>
      <c r="IU66" s="49" t="e">
        <f>#REF!</f>
        <v>#REF!</v>
      </c>
    </row>
    <row r="67" spans="1:255" ht="13.5" customHeight="1">
      <c r="A67" s="13"/>
      <c r="B67" s="50"/>
      <c r="C67" s="108" t="s">
        <v>84</v>
      </c>
      <c r="D67" s="109">
        <f aca="true" t="shared" si="22" ref="D67:S67">+D68+D73+D78+D83+D88+D93+D98+D103+D108</f>
        <v>208067000</v>
      </c>
      <c r="E67" s="109">
        <f t="shared" si="22"/>
        <v>0</v>
      </c>
      <c r="F67" s="109">
        <f t="shared" si="22"/>
        <v>0</v>
      </c>
      <c r="G67" s="109">
        <f t="shared" si="22"/>
        <v>208067000</v>
      </c>
      <c r="H67" s="109">
        <f t="shared" si="22"/>
        <v>125817000</v>
      </c>
      <c r="I67" s="109">
        <f t="shared" si="22"/>
        <v>125817000</v>
      </c>
      <c r="J67" s="109">
        <f t="shared" si="22"/>
        <v>0</v>
      </c>
      <c r="K67" s="109">
        <f t="shared" si="22"/>
        <v>0</v>
      </c>
      <c r="L67" s="109">
        <f t="shared" si="22"/>
        <v>125817000</v>
      </c>
      <c r="M67" s="109">
        <f t="shared" si="22"/>
        <v>0</v>
      </c>
      <c r="N67" s="109">
        <f t="shared" si="22"/>
        <v>0</v>
      </c>
      <c r="O67" s="109">
        <f t="shared" si="22"/>
        <v>0</v>
      </c>
      <c r="P67" s="109">
        <f t="shared" si="22"/>
        <v>0</v>
      </c>
      <c r="Q67" s="109">
        <f t="shared" si="22"/>
        <v>0</v>
      </c>
      <c r="R67" s="109">
        <f t="shared" si="22"/>
        <v>125817000</v>
      </c>
      <c r="S67" s="109">
        <f t="shared" si="22"/>
        <v>0</v>
      </c>
      <c r="T67" s="216">
        <f aca="true" t="shared" si="23" ref="T67:T98">IF(G67=0," ",(R67/G67))</f>
        <v>0.6046946416298596</v>
      </c>
      <c r="U67" s="217"/>
      <c r="V67" s="160"/>
      <c r="W67" s="161">
        <f>+W68+W73+W78+W83+W88+W93+W98+W103+W108</f>
        <v>154080000</v>
      </c>
      <c r="X67" s="216" t="str">
        <f>IF(V67=0," ",(R67-V67)/V67)</f>
        <v> </v>
      </c>
      <c r="Y67" s="217">
        <f>IF(W67=0," ",(S67-W67)/W67)</f>
        <v>-1</v>
      </c>
      <c r="Z67" s="204"/>
      <c r="AA67" s="158"/>
      <c r="AB67" s="158"/>
      <c r="AC67" s="158"/>
      <c r="AD67" s="158"/>
      <c r="AE67" s="158"/>
      <c r="AF67" s="158"/>
      <c r="IT67" s="49" t="e">
        <f>#REF!</f>
        <v>#REF!</v>
      </c>
      <c r="IU67" s="49" t="e">
        <f>#REF!</f>
        <v>#REF!</v>
      </c>
    </row>
    <row r="68" spans="1:255" ht="13.5" customHeight="1">
      <c r="A68" s="13"/>
      <c r="B68" s="60">
        <v>1</v>
      </c>
      <c r="C68" s="202" t="s">
        <v>85</v>
      </c>
      <c r="D68" s="194">
        <f>SUM(D69:D72)</f>
        <v>0</v>
      </c>
      <c r="E68" s="194">
        <f>SUM(E69:E72)</f>
        <v>0</v>
      </c>
      <c r="F68" s="194">
        <f>'[2]NMA'!F68+'[2]EC101'!F68+'[2]EC102'!F68+'[2]EC103'!F68+'[2]EC104'!F68+'[2]EC105'!F68+'[2]EC106'!F68+'[2]EC107'!F68+'[2]EC108'!F68+'[2]EC109'!F68+'[2]DC10'!F68+'[2]EC121'!F68+'[2]EC122'!F68+'[2]EC123'!F68+'[2]EC124'!F68+'[2]EC125'!F68+'[2]EC126'!F68+'[2]EC127'!F68+'[2]EC128'!F68+'[2]DC12'!F68+'[2]EC131'!F68+'[2]EC132'!F68+'[2]EC133'!F68+'[2]EC134'!F68+'[2]EC135'!F68+'[2]EC136'!F68+'[2]EC137'!F68+'[2]EC138'!F68+'[2]DC13'!F68+'[2]EC141'!F68+'[2]EC142'!F68+'[2]EC143'!F68+'[2]EC144'!F68+'[2]DC14'!F68+'[2]EC151'!F68+'[2]EC152'!F68+'[2]EC153'!F68+'[2]EC154'!F68+'[2]EC155'!F68+'[2]EC156'!F68+'[2]EC157'!F68+'[2]DC15'!F68+'[2]EC05b2'!F68+'[2]EC05b3'!F68+'[2]DC44'!F68</f>
        <v>0</v>
      </c>
      <c r="G68" s="194">
        <f aca="true" t="shared" si="24" ref="G68:S68">SUM(G69:G72)</f>
        <v>0</v>
      </c>
      <c r="H68" s="194">
        <f t="shared" si="24"/>
        <v>0</v>
      </c>
      <c r="I68" s="194">
        <f t="shared" si="24"/>
        <v>0</v>
      </c>
      <c r="J68" s="194">
        <f t="shared" si="24"/>
        <v>0</v>
      </c>
      <c r="K68" s="194">
        <f t="shared" si="24"/>
        <v>0</v>
      </c>
      <c r="L68" s="194">
        <f t="shared" si="24"/>
        <v>0</v>
      </c>
      <c r="M68" s="194">
        <f t="shared" si="24"/>
        <v>0</v>
      </c>
      <c r="N68" s="194">
        <f t="shared" si="24"/>
        <v>0</v>
      </c>
      <c r="O68" s="194">
        <f t="shared" si="24"/>
        <v>0</v>
      </c>
      <c r="P68" s="194">
        <f t="shared" si="24"/>
        <v>0</v>
      </c>
      <c r="Q68" s="194">
        <f t="shared" si="24"/>
        <v>0</v>
      </c>
      <c r="R68" s="194">
        <f t="shared" si="24"/>
        <v>0</v>
      </c>
      <c r="S68" s="194">
        <f t="shared" si="24"/>
        <v>0</v>
      </c>
      <c r="T68" s="198" t="str">
        <f t="shared" si="23"/>
        <v> </v>
      </c>
      <c r="U68" s="198"/>
      <c r="V68" s="52"/>
      <c r="W68" s="203"/>
      <c r="X68" s="47" t="str">
        <f>IF(V68=0," ",(R68-V68)/V68)</f>
        <v> </v>
      </c>
      <c r="Y68" s="47" t="str">
        <f>IF(W68=0," ",(S68-W68)/W68)</f>
        <v> </v>
      </c>
      <c r="Z68" s="205"/>
      <c r="AA68" s="158"/>
      <c r="AB68" s="158"/>
      <c r="AC68" s="158"/>
      <c r="AD68" s="158"/>
      <c r="AE68" s="158"/>
      <c r="AF68" s="158"/>
      <c r="IT68" s="49" t="e">
        <f>#REF!</f>
        <v>#REF!</v>
      </c>
      <c r="IU68" s="49" t="e">
        <f>#REF!</f>
        <v>#REF!</v>
      </c>
    </row>
    <row r="69" spans="1:255" ht="13.5" customHeight="1" hidden="1">
      <c r="A69" s="13"/>
      <c r="B69" s="50"/>
      <c r="C69" s="113" t="s">
        <v>86</v>
      </c>
      <c r="D69" s="114"/>
      <c r="E69" s="114"/>
      <c r="F69" s="114">
        <f>'[2]NMA'!F69+'[2]EC101'!F69+'[2]EC102'!F69+'[2]EC103'!F69+'[2]EC104'!F69+'[2]EC105'!F69+'[2]EC106'!F69+'[2]EC107'!F69+'[2]EC108'!F69+'[2]EC109'!F69+'[2]DC10'!F69+'[2]EC121'!F69+'[2]EC122'!F69+'[2]EC123'!F69+'[2]EC124'!F69+'[2]EC125'!F69+'[2]EC126'!F69+'[2]EC127'!F69+'[2]EC128'!F69+'[2]DC12'!F69+'[2]EC131'!F69+'[2]EC132'!F69+'[2]EC133'!F69+'[2]EC134'!F69+'[2]EC135'!F69+'[2]EC136'!F69+'[2]EC137'!F69+'[2]EC138'!F69+'[2]DC13'!F69+'[2]EC141'!F69+'[2]EC142'!F69+'[2]EC143'!F69+'[2]EC144'!F69+'[2]DC14'!F69+'[2]EC151'!F69+'[2]EC152'!F69+'[2]EC153'!F69+'[2]EC154'!F69+'[2]EC155'!F69+'[2]EC156'!F69+'[2]EC157'!F69+'[2]DC15'!F69+'[2]EC05b2'!F69+'[2]EC05b3'!F69+'[2]DC44'!F69</f>
        <v>0</v>
      </c>
      <c r="G69" s="52">
        <f aca="true" t="shared" si="25" ref="G69:G107">SUM(D69:E69)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26" ref="R69:R100">+J69+L69+N69+P69</f>
        <v>0</v>
      </c>
      <c r="S69" s="55">
        <f aca="true" t="shared" si="27" ref="S69:S100">K69+M69+O69+Q69</f>
        <v>0</v>
      </c>
      <c r="T69" s="198" t="str">
        <f t="shared" si="23"/>
        <v> </v>
      </c>
      <c r="U69" s="198"/>
      <c r="V69" s="114"/>
      <c r="W69" s="115"/>
      <c r="X69" s="47" t="str">
        <f aca="true" t="shared" si="28" ref="X69:Y72">IF(V69=0,"-",(R69-V69)/V69)</f>
        <v>-</v>
      </c>
      <c r="Y69" s="47" t="str">
        <f t="shared" si="28"/>
        <v>-</v>
      </c>
      <c r="Z69" s="204"/>
      <c r="AA69" s="158"/>
      <c r="AB69" s="158"/>
      <c r="AC69" s="158"/>
      <c r="AD69" s="158"/>
      <c r="AE69" s="158"/>
      <c r="AF69" s="158"/>
      <c r="IT69" s="49" t="e">
        <f>#REF!</f>
        <v>#REF!</v>
      </c>
      <c r="IU69" s="49" t="e">
        <f>#REF!</f>
        <v>#REF!</v>
      </c>
    </row>
    <row r="70" spans="1:255" s="63" customFormat="1" ht="13.5" customHeight="1" hidden="1">
      <c r="A70" s="118"/>
      <c r="B70" s="50"/>
      <c r="C70" s="116" t="s">
        <v>87</v>
      </c>
      <c r="D70" s="114"/>
      <c r="E70" s="114"/>
      <c r="F70" s="114">
        <f>'[2]NMA'!F70+'[2]EC101'!F70+'[2]EC102'!F70+'[2]EC103'!F70+'[2]EC104'!F70+'[2]EC105'!F70+'[2]EC106'!F70+'[2]EC107'!F70+'[2]EC108'!F70+'[2]EC109'!F70+'[2]DC10'!F70+'[2]EC121'!F70+'[2]EC122'!F70+'[2]EC123'!F70+'[2]EC124'!F70+'[2]EC125'!F70+'[2]EC126'!F70+'[2]EC127'!F70+'[2]EC128'!F70+'[2]DC12'!F70+'[2]EC131'!F70+'[2]EC132'!F70+'[2]EC133'!F70+'[2]EC134'!F70+'[2]EC135'!F70+'[2]EC136'!F70+'[2]EC137'!F70+'[2]EC138'!F70+'[2]DC13'!F70+'[2]EC141'!F70+'[2]EC142'!F70+'[2]EC143'!F70+'[2]EC144'!F70+'[2]DC14'!F70+'[2]EC151'!F70+'[2]EC152'!F70+'[2]EC153'!F70+'[2]EC154'!F70+'[2]EC155'!F70+'[2]EC156'!F70+'[2]EC157'!F70+'[2]DC15'!F70+'[2]EC05b2'!F70+'[2]EC05b3'!F70+'[2]DC44'!F70</f>
        <v>0</v>
      </c>
      <c r="G70" s="52">
        <f t="shared" si="25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26"/>
        <v>0</v>
      </c>
      <c r="S70" s="55">
        <f t="shared" si="27"/>
        <v>0</v>
      </c>
      <c r="T70" s="198" t="str">
        <f t="shared" si="23"/>
        <v> </v>
      </c>
      <c r="U70" s="198"/>
      <c r="V70" s="114"/>
      <c r="W70" s="115"/>
      <c r="X70" s="47" t="str">
        <f t="shared" si="28"/>
        <v>-</v>
      </c>
      <c r="Y70" s="47" t="str">
        <f t="shared" si="28"/>
        <v>-</v>
      </c>
      <c r="Z70" s="204"/>
      <c r="AA70" s="61"/>
      <c r="AB70" s="61"/>
      <c r="AC70" s="61"/>
      <c r="AD70" s="61"/>
      <c r="AE70" s="61"/>
      <c r="AF70" s="61"/>
      <c r="IT70" s="49" t="e">
        <f>#REF!</f>
        <v>#REF!</v>
      </c>
      <c r="IU70" s="49" t="e">
        <f>#REF!</f>
        <v>#REF!</v>
      </c>
    </row>
    <row r="71" spans="1:255" ht="13.5" customHeight="1" hidden="1">
      <c r="A71" s="13"/>
      <c r="B71" s="50"/>
      <c r="C71" s="200"/>
      <c r="D71" s="114"/>
      <c r="E71" s="114"/>
      <c r="F71" s="114">
        <f>'[2]NMA'!F71+'[2]EC101'!F71+'[2]EC102'!F71+'[2]EC103'!F71+'[2]EC104'!F71+'[2]EC105'!F71+'[2]EC106'!F71+'[2]EC107'!F71+'[2]EC108'!F71+'[2]EC109'!F71+'[2]DC10'!F71+'[2]EC121'!F71+'[2]EC122'!F71+'[2]EC123'!F71+'[2]EC124'!F71+'[2]EC125'!F71+'[2]EC126'!F71+'[2]EC127'!F71+'[2]EC128'!F71+'[2]DC12'!F71+'[2]EC131'!F71+'[2]EC132'!F71+'[2]EC133'!F71+'[2]EC134'!F71+'[2]EC135'!F71+'[2]EC136'!F71+'[2]EC137'!F71+'[2]EC138'!F71+'[2]DC13'!F71+'[2]EC141'!F71+'[2]EC142'!F71+'[2]EC143'!F71+'[2]EC144'!F71+'[2]DC14'!F71+'[2]EC151'!F71+'[2]EC152'!F71+'[2]EC153'!F71+'[2]EC154'!F71+'[2]EC155'!F71+'[2]EC156'!F71+'[2]EC157'!F71+'[2]DC15'!F71+'[2]EC05b2'!F71+'[2]EC05b3'!F71+'[2]DC44'!F71</f>
        <v>0</v>
      </c>
      <c r="G71" s="52">
        <f t="shared" si="25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26"/>
        <v>0</v>
      </c>
      <c r="S71" s="55">
        <f t="shared" si="27"/>
        <v>0</v>
      </c>
      <c r="T71" s="198" t="str">
        <f t="shared" si="23"/>
        <v> </v>
      </c>
      <c r="U71" s="198"/>
      <c r="V71" s="114"/>
      <c r="W71" s="115"/>
      <c r="X71" s="47" t="str">
        <f t="shared" si="28"/>
        <v>-</v>
      </c>
      <c r="Y71" s="47" t="str">
        <f t="shared" si="28"/>
        <v>-</v>
      </c>
      <c r="Z71" s="204"/>
      <c r="IT71" s="49" t="e">
        <f>#REF!</f>
        <v>#REF!</v>
      </c>
      <c r="IU71" s="49" t="e">
        <f>#REF!</f>
        <v>#REF!</v>
      </c>
    </row>
    <row r="72" spans="1:255" ht="13.5" customHeight="1" hidden="1">
      <c r="A72" s="13"/>
      <c r="B72" s="50"/>
      <c r="C72" s="113"/>
      <c r="D72" s="114"/>
      <c r="E72" s="114"/>
      <c r="F72" s="114">
        <f>'[2]NMA'!F72+'[2]EC101'!F72+'[2]EC102'!F72+'[2]EC103'!F72+'[2]EC104'!F72+'[2]EC105'!F72+'[2]EC106'!F72+'[2]EC107'!F72+'[2]EC108'!F72+'[2]EC109'!F72+'[2]DC10'!F72+'[2]EC121'!F72+'[2]EC122'!F72+'[2]EC123'!F72+'[2]EC124'!F72+'[2]EC125'!F72+'[2]EC126'!F72+'[2]EC127'!F72+'[2]EC128'!F72+'[2]DC12'!F72+'[2]EC131'!F72+'[2]EC132'!F72+'[2]EC133'!F72+'[2]EC134'!F72+'[2]EC135'!F72+'[2]EC136'!F72+'[2]EC137'!F72+'[2]EC138'!F72+'[2]DC13'!F72+'[2]EC141'!F72+'[2]EC142'!F72+'[2]EC143'!F72+'[2]EC144'!F72+'[2]DC14'!F72+'[2]EC151'!F72+'[2]EC152'!F72+'[2]EC153'!F72+'[2]EC154'!F72+'[2]EC155'!F72+'[2]EC156'!F72+'[2]EC157'!F72+'[2]DC15'!F72+'[2]EC05b2'!F72+'[2]EC05b3'!F72+'[2]DC44'!F72</f>
        <v>0</v>
      </c>
      <c r="G72" s="52">
        <f t="shared" si="25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26"/>
        <v>0</v>
      </c>
      <c r="S72" s="55">
        <f t="shared" si="27"/>
        <v>0</v>
      </c>
      <c r="T72" s="198" t="str">
        <f t="shared" si="23"/>
        <v> </v>
      </c>
      <c r="U72" s="198"/>
      <c r="V72" s="114"/>
      <c r="W72" s="115"/>
      <c r="X72" s="47" t="str">
        <f t="shared" si="28"/>
        <v>-</v>
      </c>
      <c r="Y72" s="47" t="str">
        <f t="shared" si="28"/>
        <v>-</v>
      </c>
      <c r="Z72" s="204"/>
      <c r="IT72" s="49" t="e">
        <f>#REF!</f>
        <v>#REF!</v>
      </c>
      <c r="IU72" s="49" t="e">
        <f>#REF!</f>
        <v>#REF!</v>
      </c>
    </row>
    <row r="73" spans="1:255" ht="13.5" customHeight="1">
      <c r="A73" s="13"/>
      <c r="B73" s="60">
        <f>B68+1</f>
        <v>2</v>
      </c>
      <c r="C73" s="51" t="s">
        <v>88</v>
      </c>
      <c r="D73" s="52">
        <f>SUM(D74:D77)</f>
        <v>170201000</v>
      </c>
      <c r="E73" s="52">
        <f>SUM(E74:E77)</f>
        <v>0</v>
      </c>
      <c r="F73" s="52">
        <f>'[2]NMA'!F73+'[2]EC101'!F73+'[2]EC102'!F73+'[2]EC103'!F73+'[2]EC104'!F73+'[2]EC105'!F73+'[2]EC106'!F73+'[2]EC107'!F73+'[2]EC108'!F73+'[2]EC109'!F73+'[2]DC10'!F73+'[2]EC121'!F73+'[2]EC122'!F73+'[2]EC123'!F73+'[2]EC124'!F73+'[2]EC125'!F73+'[2]EC126'!F73+'[2]EC127'!F73+'[2]EC128'!F73+'[2]DC12'!F73+'[2]EC131'!F73+'[2]EC132'!F73+'[2]EC133'!F73+'[2]EC134'!F73+'[2]EC135'!F73+'[2]EC136'!F73+'[2]EC137'!F73+'[2]EC138'!F73+'[2]DC13'!F73+'[2]EC141'!F73+'[2]EC142'!F73+'[2]EC143'!F73+'[2]EC144'!F73+'[2]DC14'!F73+'[2]EC151'!F73+'[2]EC152'!F73+'[2]EC153'!F73+'[2]EC154'!F73+'[2]EC155'!F73+'[2]EC156'!F73+'[2]EC157'!F73+'[2]DC15'!F73+'[2]EC05b2'!F73+'[2]EC05b3'!F73+'[2]DC44'!F73</f>
        <v>0</v>
      </c>
      <c r="G73" s="52">
        <f t="shared" si="25"/>
        <v>170201000</v>
      </c>
      <c r="H73" s="52">
        <f aca="true" t="shared" si="29" ref="H73:Q73">SUM(H74:H77)</f>
        <v>95567000</v>
      </c>
      <c r="I73" s="52">
        <f t="shared" si="29"/>
        <v>95567000</v>
      </c>
      <c r="J73" s="52">
        <f t="shared" si="29"/>
        <v>0</v>
      </c>
      <c r="K73" s="52">
        <f t="shared" si="29"/>
        <v>0</v>
      </c>
      <c r="L73" s="52">
        <f t="shared" si="29"/>
        <v>95567000</v>
      </c>
      <c r="M73" s="52">
        <f t="shared" si="29"/>
        <v>0</v>
      </c>
      <c r="N73" s="52">
        <f t="shared" si="29"/>
        <v>0</v>
      </c>
      <c r="O73" s="52">
        <f t="shared" si="29"/>
        <v>0</v>
      </c>
      <c r="P73" s="52">
        <f t="shared" si="29"/>
        <v>0</v>
      </c>
      <c r="Q73" s="52">
        <f t="shared" si="29"/>
        <v>0</v>
      </c>
      <c r="R73" s="55">
        <f t="shared" si="26"/>
        <v>95567000</v>
      </c>
      <c r="S73" s="55">
        <f t="shared" si="27"/>
        <v>0</v>
      </c>
      <c r="T73" s="47">
        <f t="shared" si="23"/>
        <v>0.5614949383376125</v>
      </c>
      <c r="U73" s="47"/>
      <c r="V73" s="52"/>
      <c r="W73" s="55">
        <v>147540000</v>
      </c>
      <c r="X73" s="47" t="str">
        <f>IF(V73=0," ",(R73-V73)/V73)</f>
        <v> </v>
      </c>
      <c r="Y73" s="47">
        <f>IF(W73=0," ",(S73-W73)/W73)</f>
        <v>-1</v>
      </c>
      <c r="Z73" s="205"/>
      <c r="IT73" s="49" t="e">
        <f>#REF!</f>
        <v>#REF!</v>
      </c>
      <c r="IU73" s="49" t="e">
        <f>#REF!</f>
        <v>#REF!</v>
      </c>
    </row>
    <row r="74" spans="1:255" ht="13.5" customHeight="1" hidden="1">
      <c r="A74" s="13"/>
      <c r="B74" s="50"/>
      <c r="C74" s="113" t="s">
        <v>86</v>
      </c>
      <c r="D74" s="114">
        <v>170201000</v>
      </c>
      <c r="E74" s="114"/>
      <c r="F74" s="114">
        <f>'[2]NMA'!F74+'[2]EC101'!F74+'[2]EC102'!F74+'[2]EC103'!F74+'[2]EC104'!F74+'[2]EC105'!F74+'[2]EC106'!F74+'[2]EC107'!F74+'[2]EC108'!F74+'[2]EC109'!F74+'[2]DC10'!F74+'[2]EC121'!F74+'[2]EC122'!F74+'[2]EC123'!F74+'[2]EC124'!F74+'[2]EC125'!F74+'[2]EC126'!F74+'[2]EC127'!F74+'[2]EC128'!F74+'[2]DC12'!F74+'[2]EC131'!F74+'[2]EC132'!F74+'[2]EC133'!F74+'[2]EC134'!F74+'[2]EC135'!F74+'[2]EC136'!F74+'[2]EC137'!F74+'[2]EC138'!F74+'[2]DC13'!F74+'[2]EC141'!F74+'[2]EC142'!F74+'[2]EC143'!F74+'[2]EC144'!F74+'[2]DC14'!F74+'[2]EC151'!F74+'[2]EC152'!F74+'[2]EC153'!F74+'[2]EC154'!F74+'[2]EC155'!F74+'[2]EC156'!F74+'[2]EC157'!F74+'[2]DC15'!F74+'[2]EC05b2'!F74+'[2]EC05b3'!F74+'[2]DC44'!F74</f>
        <v>0</v>
      </c>
      <c r="G74" s="52">
        <f t="shared" si="25"/>
        <v>170201000</v>
      </c>
      <c r="H74" s="114">
        <v>95567000</v>
      </c>
      <c r="I74" s="114">
        <v>95567000</v>
      </c>
      <c r="J74" s="114"/>
      <c r="K74" s="114"/>
      <c r="L74" s="114">
        <v>95567000</v>
      </c>
      <c r="M74" s="114"/>
      <c r="N74" s="114"/>
      <c r="O74" s="115"/>
      <c r="P74" s="114"/>
      <c r="Q74" s="115"/>
      <c r="R74" s="55">
        <f t="shared" si="26"/>
        <v>95567000</v>
      </c>
      <c r="S74" s="55">
        <f t="shared" si="27"/>
        <v>0</v>
      </c>
      <c r="T74" s="47">
        <f t="shared" si="23"/>
        <v>0.5614949383376125</v>
      </c>
      <c r="U74" s="47"/>
      <c r="V74" s="114"/>
      <c r="W74" s="115"/>
      <c r="X74" s="47" t="str">
        <f aca="true" t="shared" si="30" ref="X74:Y77">IF(V74=0,"-",(R74-V74)/V74)</f>
        <v>-</v>
      </c>
      <c r="Y74" s="47" t="str">
        <f t="shared" si="30"/>
        <v>-</v>
      </c>
      <c r="Z74" s="204"/>
      <c r="IT74" s="49" t="e">
        <f>#REF!</f>
        <v>#REF!</v>
      </c>
      <c r="IU74" s="49" t="e">
        <f>#REF!</f>
        <v>#REF!</v>
      </c>
    </row>
    <row r="75" spans="1:255" s="120" customFormat="1" ht="13.5" customHeight="1" hidden="1">
      <c r="A75" s="118"/>
      <c r="B75" s="50"/>
      <c r="C75" s="116" t="s">
        <v>87</v>
      </c>
      <c r="D75" s="114"/>
      <c r="E75" s="114"/>
      <c r="F75" s="114">
        <f>'[2]NMA'!F75+'[2]EC101'!F75+'[2]EC102'!F75+'[2]EC103'!F75+'[2]EC104'!F75+'[2]EC105'!F75+'[2]EC106'!F75+'[2]EC107'!F75+'[2]EC108'!F75+'[2]EC109'!F75+'[2]DC10'!F75+'[2]EC121'!F75+'[2]EC122'!F75+'[2]EC123'!F75+'[2]EC124'!F75+'[2]EC125'!F75+'[2]EC126'!F75+'[2]EC127'!F75+'[2]EC128'!F75+'[2]DC12'!F75+'[2]EC131'!F75+'[2]EC132'!F75+'[2]EC133'!F75+'[2]EC134'!F75+'[2]EC135'!F75+'[2]EC136'!F75+'[2]EC137'!F75+'[2]EC138'!F75+'[2]DC13'!F75+'[2]EC141'!F75+'[2]EC142'!F75+'[2]EC143'!F75+'[2]EC144'!F75+'[2]DC14'!F75+'[2]EC151'!F75+'[2]EC152'!F75+'[2]EC153'!F75+'[2]EC154'!F75+'[2]EC155'!F75+'[2]EC156'!F75+'[2]EC157'!F75+'[2]DC15'!F75+'[2]EC05b2'!F75+'[2]EC05b3'!F75+'[2]DC44'!F75</f>
        <v>0</v>
      </c>
      <c r="G75" s="52">
        <f t="shared" si="25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26"/>
        <v>0</v>
      </c>
      <c r="S75" s="55">
        <f t="shared" si="27"/>
        <v>0</v>
      </c>
      <c r="T75" s="47" t="str">
        <f t="shared" si="23"/>
        <v> </v>
      </c>
      <c r="U75" s="47"/>
      <c r="V75" s="114"/>
      <c r="W75" s="115"/>
      <c r="X75" s="47" t="str">
        <f t="shared" si="30"/>
        <v>-</v>
      </c>
      <c r="Y75" s="47" t="str">
        <f t="shared" si="30"/>
        <v>-</v>
      </c>
      <c r="Z75" s="204"/>
      <c r="AA75" s="119"/>
      <c r="AB75" s="119"/>
      <c r="AC75" s="119"/>
      <c r="AD75" s="119"/>
      <c r="AE75" s="119"/>
      <c r="AF75" s="119"/>
      <c r="IT75" s="49" t="e">
        <f>#REF!</f>
        <v>#REF!</v>
      </c>
      <c r="IU75" s="49" t="e">
        <f>#REF!</f>
        <v>#REF!</v>
      </c>
    </row>
    <row r="76" spans="1:255" ht="13.5" customHeight="1" hidden="1">
      <c r="A76" s="13"/>
      <c r="B76" s="50"/>
      <c r="C76" s="200"/>
      <c r="D76" s="114"/>
      <c r="E76" s="114"/>
      <c r="F76" s="114">
        <f>'[2]NMA'!F76+'[2]EC101'!F76+'[2]EC102'!F76+'[2]EC103'!F76+'[2]EC104'!F76+'[2]EC105'!F76+'[2]EC106'!F76+'[2]EC107'!F76+'[2]EC108'!F76+'[2]EC109'!F76+'[2]DC10'!F76+'[2]EC121'!F76+'[2]EC122'!F76+'[2]EC123'!F76+'[2]EC124'!F76+'[2]EC125'!F76+'[2]EC126'!F76+'[2]EC127'!F76+'[2]EC128'!F76+'[2]DC12'!F76+'[2]EC131'!F76+'[2]EC132'!F76+'[2]EC133'!F76+'[2]EC134'!F76+'[2]EC135'!F76+'[2]EC136'!F76+'[2]EC137'!F76+'[2]EC138'!F76+'[2]DC13'!F76+'[2]EC141'!F76+'[2]EC142'!F76+'[2]EC143'!F76+'[2]EC144'!F76+'[2]DC14'!F76+'[2]EC151'!F76+'[2]EC152'!F76+'[2]EC153'!F76+'[2]EC154'!F76+'[2]EC155'!F76+'[2]EC156'!F76+'[2]EC157'!F76+'[2]DC15'!F76+'[2]EC05b2'!F76+'[2]EC05b3'!F76+'[2]DC44'!F76</f>
        <v>0</v>
      </c>
      <c r="G76" s="52">
        <f t="shared" si="25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26"/>
        <v>0</v>
      </c>
      <c r="S76" s="55">
        <f t="shared" si="27"/>
        <v>0</v>
      </c>
      <c r="T76" s="47" t="str">
        <f t="shared" si="23"/>
        <v> </v>
      </c>
      <c r="U76" s="47"/>
      <c r="V76" s="114"/>
      <c r="W76" s="115"/>
      <c r="X76" s="47" t="str">
        <f t="shared" si="30"/>
        <v>-</v>
      </c>
      <c r="Y76" s="47" t="str">
        <f t="shared" si="30"/>
        <v>-</v>
      </c>
      <c r="Z76" s="204"/>
      <c r="IT76" s="49" t="e">
        <f>#REF!</f>
        <v>#REF!</v>
      </c>
      <c r="IU76" s="49" t="e">
        <f>#REF!</f>
        <v>#REF!</v>
      </c>
    </row>
    <row r="77" spans="1:255" ht="13.5" customHeight="1" hidden="1">
      <c r="A77" s="13"/>
      <c r="B77" s="50"/>
      <c r="C77" s="113"/>
      <c r="D77" s="114"/>
      <c r="E77" s="114"/>
      <c r="F77" s="114">
        <f>'[2]NMA'!F77+'[2]EC101'!F77+'[2]EC102'!F77+'[2]EC103'!F77+'[2]EC104'!F77+'[2]EC105'!F77+'[2]EC106'!F77+'[2]EC107'!F77+'[2]EC108'!F77+'[2]EC109'!F77+'[2]DC10'!F77+'[2]EC121'!F77+'[2]EC122'!F77+'[2]EC123'!F77+'[2]EC124'!F77+'[2]EC125'!F77+'[2]EC126'!F77+'[2]EC127'!F77+'[2]EC128'!F77+'[2]DC12'!F77+'[2]EC131'!F77+'[2]EC132'!F77+'[2]EC133'!F77+'[2]EC134'!F77+'[2]EC135'!F77+'[2]EC136'!F77+'[2]EC137'!F77+'[2]EC138'!F77+'[2]DC13'!F77+'[2]EC141'!F77+'[2]EC142'!F77+'[2]EC143'!F77+'[2]EC144'!F77+'[2]DC14'!F77+'[2]EC151'!F77+'[2]EC152'!F77+'[2]EC153'!F77+'[2]EC154'!F77+'[2]EC155'!F77+'[2]EC156'!F77+'[2]EC157'!F77+'[2]DC15'!F77+'[2]EC05b2'!F77+'[2]EC05b3'!F77+'[2]DC44'!F77</f>
        <v>0</v>
      </c>
      <c r="G77" s="52">
        <f t="shared" si="25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26"/>
        <v>0</v>
      </c>
      <c r="S77" s="55">
        <f t="shared" si="27"/>
        <v>0</v>
      </c>
      <c r="T77" s="47" t="str">
        <f t="shared" si="23"/>
        <v> </v>
      </c>
      <c r="U77" s="47"/>
      <c r="V77" s="114"/>
      <c r="W77" s="115"/>
      <c r="X77" s="47" t="str">
        <f t="shared" si="30"/>
        <v>-</v>
      </c>
      <c r="Y77" s="47" t="str">
        <f t="shared" si="30"/>
        <v>-</v>
      </c>
      <c r="Z77" s="204"/>
      <c r="IT77" s="49" t="e">
        <f>#REF!</f>
        <v>#REF!</v>
      </c>
      <c r="IU77" s="49" t="e">
        <f>#REF!</f>
        <v>#REF!</v>
      </c>
    </row>
    <row r="78" spans="1:255" ht="13.5" customHeight="1">
      <c r="A78" s="13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>
        <f>'[2]NMA'!F78+'[2]EC101'!F78+'[2]EC102'!F78+'[2]EC103'!F78+'[2]EC104'!F78+'[2]EC105'!F78+'[2]EC106'!F78+'[2]EC107'!F78+'[2]EC108'!F78+'[2]EC109'!F78+'[2]DC10'!F78+'[2]EC121'!F78+'[2]EC122'!F78+'[2]EC123'!F78+'[2]EC124'!F78+'[2]EC125'!F78+'[2]EC126'!F78+'[2]EC127'!F78+'[2]EC128'!F78+'[2]DC12'!F78+'[2]EC131'!F78+'[2]EC132'!F78+'[2]EC133'!F78+'[2]EC134'!F78+'[2]EC135'!F78+'[2]EC136'!F78+'[2]EC137'!F78+'[2]EC138'!F78+'[2]DC13'!F78+'[2]EC141'!F78+'[2]EC142'!F78+'[2]EC143'!F78+'[2]EC144'!F78+'[2]DC14'!F78+'[2]EC151'!F78+'[2]EC152'!F78+'[2]EC153'!F78+'[2]EC154'!F78+'[2]EC155'!F78+'[2]EC156'!F78+'[2]EC157'!F78+'[2]DC15'!F78+'[2]EC05b2'!F78+'[2]EC05b3'!F78+'[2]DC44'!F78</f>
        <v>0</v>
      </c>
      <c r="G78" s="52">
        <f t="shared" si="25"/>
        <v>0</v>
      </c>
      <c r="H78" s="52">
        <f aca="true" t="shared" si="31" ref="H78:Q78">SUM(H79:H82)</f>
        <v>0</v>
      </c>
      <c r="I78" s="52">
        <f t="shared" si="31"/>
        <v>0</v>
      </c>
      <c r="J78" s="52">
        <f t="shared" si="31"/>
        <v>0</v>
      </c>
      <c r="K78" s="52">
        <f t="shared" si="31"/>
        <v>0</v>
      </c>
      <c r="L78" s="52">
        <f t="shared" si="31"/>
        <v>0</v>
      </c>
      <c r="M78" s="52">
        <f t="shared" si="31"/>
        <v>0</v>
      </c>
      <c r="N78" s="52">
        <f t="shared" si="31"/>
        <v>0</v>
      </c>
      <c r="O78" s="52">
        <f t="shared" si="31"/>
        <v>0</v>
      </c>
      <c r="P78" s="52">
        <f t="shared" si="31"/>
        <v>0</v>
      </c>
      <c r="Q78" s="52">
        <f t="shared" si="31"/>
        <v>0</v>
      </c>
      <c r="R78" s="55">
        <f t="shared" si="26"/>
        <v>0</v>
      </c>
      <c r="S78" s="55">
        <f t="shared" si="27"/>
        <v>0</v>
      </c>
      <c r="T78" s="47" t="str">
        <f t="shared" si="23"/>
        <v> </v>
      </c>
      <c r="U78" s="47"/>
      <c r="V78" s="52"/>
      <c r="W78" s="55"/>
      <c r="X78" s="47" t="str">
        <f>IF(V78=0," ",(R78-V78)/V78)</f>
        <v> </v>
      </c>
      <c r="Y78" s="47" t="str">
        <f>IF(W78=0," ",(S78-W78)/W78)</f>
        <v> </v>
      </c>
      <c r="Z78" s="205"/>
      <c r="IT78" s="49" t="e">
        <f>#REF!</f>
        <v>#REF!</v>
      </c>
      <c r="IU78" s="49" t="e">
        <f>#REF!</f>
        <v>#REF!</v>
      </c>
    </row>
    <row r="79" spans="1:255" ht="13.5" customHeight="1" hidden="1">
      <c r="A79" s="13"/>
      <c r="B79" s="50"/>
      <c r="C79" s="113" t="s">
        <v>86</v>
      </c>
      <c r="D79" s="114"/>
      <c r="E79" s="114"/>
      <c r="F79" s="114">
        <f>'[2]NMA'!F79+'[2]EC101'!F79+'[2]EC102'!F79+'[2]EC103'!F79+'[2]EC104'!F79+'[2]EC105'!F79+'[2]EC106'!F79+'[2]EC107'!F79+'[2]EC108'!F79+'[2]EC109'!F79+'[2]DC10'!F79+'[2]EC121'!F79+'[2]EC122'!F79+'[2]EC123'!F79+'[2]EC124'!F79+'[2]EC125'!F79+'[2]EC126'!F79+'[2]EC127'!F79+'[2]EC128'!F79+'[2]DC12'!F79+'[2]EC131'!F79+'[2]EC132'!F79+'[2]EC133'!F79+'[2]EC134'!F79+'[2]EC135'!F79+'[2]EC136'!F79+'[2]EC137'!F79+'[2]EC138'!F79+'[2]DC13'!F79+'[2]EC141'!F79+'[2]EC142'!F79+'[2]EC143'!F79+'[2]EC144'!F79+'[2]DC14'!F79+'[2]EC151'!F79+'[2]EC152'!F79+'[2]EC153'!F79+'[2]EC154'!F79+'[2]EC155'!F79+'[2]EC156'!F79+'[2]EC157'!F79+'[2]DC15'!F79+'[2]EC05b2'!F79+'[2]EC05b3'!F79+'[2]DC44'!F79</f>
        <v>0</v>
      </c>
      <c r="G79" s="52">
        <f t="shared" si="25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26"/>
        <v>0</v>
      </c>
      <c r="S79" s="55">
        <f t="shared" si="27"/>
        <v>0</v>
      </c>
      <c r="T79" s="47" t="str">
        <f t="shared" si="23"/>
        <v> </v>
      </c>
      <c r="U79" s="47"/>
      <c r="V79" s="114"/>
      <c r="W79" s="115"/>
      <c r="X79" s="47" t="str">
        <f aca="true" t="shared" si="32" ref="X79:Y82">IF(V79=0,"-",(R79-V79)/V79)</f>
        <v>-</v>
      </c>
      <c r="Y79" s="47" t="str">
        <f t="shared" si="32"/>
        <v>-</v>
      </c>
      <c r="Z79" s="204"/>
      <c r="IT79" s="49" t="e">
        <f>#REF!</f>
        <v>#REF!</v>
      </c>
      <c r="IU79" s="49" t="e">
        <f>#REF!</f>
        <v>#REF!</v>
      </c>
    </row>
    <row r="80" spans="1:255" s="120" customFormat="1" ht="13.5" customHeight="1" hidden="1">
      <c r="A80" s="118"/>
      <c r="B80" s="50"/>
      <c r="C80" s="116" t="s">
        <v>87</v>
      </c>
      <c r="D80" s="114"/>
      <c r="E80" s="114"/>
      <c r="F80" s="114">
        <f>'[2]NMA'!F80+'[2]EC101'!F80+'[2]EC102'!F80+'[2]EC103'!F80+'[2]EC104'!F80+'[2]EC105'!F80+'[2]EC106'!F80+'[2]EC107'!F80+'[2]EC108'!F80+'[2]EC109'!F80+'[2]DC10'!F80+'[2]EC121'!F80+'[2]EC122'!F80+'[2]EC123'!F80+'[2]EC124'!F80+'[2]EC125'!F80+'[2]EC126'!F80+'[2]EC127'!F80+'[2]EC128'!F80+'[2]DC12'!F80+'[2]EC131'!F80+'[2]EC132'!F80+'[2]EC133'!F80+'[2]EC134'!F80+'[2]EC135'!F80+'[2]EC136'!F80+'[2]EC137'!F80+'[2]EC138'!F80+'[2]DC13'!F80+'[2]EC141'!F80+'[2]EC142'!F80+'[2]EC143'!F80+'[2]EC144'!F80+'[2]DC14'!F80+'[2]EC151'!F80+'[2]EC152'!F80+'[2]EC153'!F80+'[2]EC154'!F80+'[2]EC155'!F80+'[2]EC156'!F80+'[2]EC157'!F80+'[2]DC15'!F80+'[2]EC05b2'!F80+'[2]EC05b3'!F80+'[2]DC44'!F80</f>
        <v>0</v>
      </c>
      <c r="G80" s="52">
        <f t="shared" si="25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26"/>
        <v>0</v>
      </c>
      <c r="S80" s="55">
        <f t="shared" si="27"/>
        <v>0</v>
      </c>
      <c r="T80" s="47" t="str">
        <f t="shared" si="23"/>
        <v> </v>
      </c>
      <c r="U80" s="47"/>
      <c r="V80" s="114"/>
      <c r="W80" s="115"/>
      <c r="X80" s="47" t="str">
        <f t="shared" si="32"/>
        <v>-</v>
      </c>
      <c r="Y80" s="47" t="str">
        <f t="shared" si="32"/>
        <v>-</v>
      </c>
      <c r="Z80" s="204"/>
      <c r="AA80" s="119"/>
      <c r="AB80" s="119"/>
      <c r="AC80" s="119"/>
      <c r="AD80" s="119"/>
      <c r="AE80" s="119"/>
      <c r="AF80" s="119"/>
      <c r="IT80" s="49" t="e">
        <f>#REF!</f>
        <v>#REF!</v>
      </c>
      <c r="IU80" s="49" t="e">
        <f>#REF!</f>
        <v>#REF!</v>
      </c>
    </row>
    <row r="81" spans="1:255" ht="13.5" customHeight="1" hidden="1">
      <c r="A81" s="13"/>
      <c r="B81" s="50"/>
      <c r="C81" s="200"/>
      <c r="D81" s="114"/>
      <c r="E81" s="114"/>
      <c r="F81" s="114">
        <f>'[2]NMA'!F81+'[2]EC101'!F81+'[2]EC102'!F81+'[2]EC103'!F81+'[2]EC104'!F81+'[2]EC105'!F81+'[2]EC106'!F81+'[2]EC107'!F81+'[2]EC108'!F81+'[2]EC109'!F81+'[2]DC10'!F81+'[2]EC121'!F81+'[2]EC122'!F81+'[2]EC123'!F81+'[2]EC124'!F81+'[2]EC125'!F81+'[2]EC126'!F81+'[2]EC127'!F81+'[2]EC128'!F81+'[2]DC12'!F81+'[2]EC131'!F81+'[2]EC132'!F81+'[2]EC133'!F81+'[2]EC134'!F81+'[2]EC135'!F81+'[2]EC136'!F81+'[2]EC137'!F81+'[2]EC138'!F81+'[2]DC13'!F81+'[2]EC141'!F81+'[2]EC142'!F81+'[2]EC143'!F81+'[2]EC144'!F81+'[2]DC14'!F81+'[2]EC151'!F81+'[2]EC152'!F81+'[2]EC153'!F81+'[2]EC154'!F81+'[2]EC155'!F81+'[2]EC156'!F81+'[2]EC157'!F81+'[2]DC15'!F81+'[2]EC05b2'!F81+'[2]EC05b3'!F81+'[2]DC44'!F81</f>
        <v>0</v>
      </c>
      <c r="G81" s="52">
        <f t="shared" si="25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26"/>
        <v>0</v>
      </c>
      <c r="S81" s="55">
        <f t="shared" si="27"/>
        <v>0</v>
      </c>
      <c r="T81" s="47" t="str">
        <f t="shared" si="23"/>
        <v> </v>
      </c>
      <c r="U81" s="47"/>
      <c r="V81" s="114"/>
      <c r="W81" s="115"/>
      <c r="X81" s="47" t="str">
        <f t="shared" si="32"/>
        <v>-</v>
      </c>
      <c r="Y81" s="47" t="str">
        <f t="shared" si="32"/>
        <v>-</v>
      </c>
      <c r="Z81" s="204"/>
      <c r="IT81" s="49" t="e">
        <f>#REF!</f>
        <v>#REF!</v>
      </c>
      <c r="IU81" s="49" t="e">
        <f>#REF!</f>
        <v>#REF!</v>
      </c>
    </row>
    <row r="82" spans="1:255" ht="13.5" customHeight="1" hidden="1">
      <c r="A82" s="13"/>
      <c r="B82" s="50"/>
      <c r="C82" s="113"/>
      <c r="D82" s="114"/>
      <c r="E82" s="114"/>
      <c r="F82" s="114">
        <f>'[2]NMA'!F82+'[2]EC101'!F82+'[2]EC102'!F82+'[2]EC103'!F82+'[2]EC104'!F82+'[2]EC105'!F82+'[2]EC106'!F82+'[2]EC107'!F82+'[2]EC108'!F82+'[2]EC109'!F82+'[2]DC10'!F82+'[2]EC121'!F82+'[2]EC122'!F82+'[2]EC123'!F82+'[2]EC124'!F82+'[2]EC125'!F82+'[2]EC126'!F82+'[2]EC127'!F82+'[2]EC128'!F82+'[2]DC12'!F82+'[2]EC131'!F82+'[2]EC132'!F82+'[2]EC133'!F82+'[2]EC134'!F82+'[2]EC135'!F82+'[2]EC136'!F82+'[2]EC137'!F82+'[2]EC138'!F82+'[2]DC13'!F82+'[2]EC141'!F82+'[2]EC142'!F82+'[2]EC143'!F82+'[2]EC144'!F82+'[2]DC14'!F82+'[2]EC151'!F82+'[2]EC152'!F82+'[2]EC153'!F82+'[2]EC154'!F82+'[2]EC155'!F82+'[2]EC156'!F82+'[2]EC157'!F82+'[2]DC15'!F82+'[2]EC05b2'!F82+'[2]EC05b3'!F82+'[2]DC44'!F82</f>
        <v>0</v>
      </c>
      <c r="G82" s="52">
        <f t="shared" si="25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26"/>
        <v>0</v>
      </c>
      <c r="S82" s="55">
        <f t="shared" si="27"/>
        <v>0</v>
      </c>
      <c r="T82" s="47" t="str">
        <f t="shared" si="23"/>
        <v> </v>
      </c>
      <c r="U82" s="47"/>
      <c r="V82" s="114"/>
      <c r="W82" s="115"/>
      <c r="X82" s="47" t="str">
        <f t="shared" si="32"/>
        <v>-</v>
      </c>
      <c r="Y82" s="47" t="str">
        <f t="shared" si="32"/>
        <v>-</v>
      </c>
      <c r="Z82" s="204"/>
      <c r="IT82" s="49" t="e">
        <f>#REF!</f>
        <v>#REF!</v>
      </c>
      <c r="IU82" s="49" t="e">
        <f>#REF!</f>
        <v>#REF!</v>
      </c>
    </row>
    <row r="83" spans="1:255" ht="13.5" customHeight="1">
      <c r="A83" s="13"/>
      <c r="B83" s="60">
        <f>B78+1</f>
        <v>4</v>
      </c>
      <c r="C83" s="51" t="s">
        <v>90</v>
      </c>
      <c r="D83" s="52">
        <f>SUM(D84:D87)</f>
        <v>25582000</v>
      </c>
      <c r="E83" s="52">
        <f>SUM(E84:E87)</f>
        <v>0</v>
      </c>
      <c r="F83" s="52">
        <f>'[2]NMA'!F83+'[2]EC101'!F83+'[2]EC102'!F83+'[2]EC103'!F83+'[2]EC104'!F83+'[2]EC105'!F83+'[2]EC106'!F83+'[2]EC107'!F83+'[2]EC108'!F83+'[2]EC109'!F83+'[2]DC10'!F83+'[2]EC121'!F83+'[2]EC122'!F83+'[2]EC123'!F83+'[2]EC124'!F83+'[2]EC125'!F83+'[2]EC126'!F83+'[2]EC127'!F83+'[2]EC128'!F83+'[2]DC12'!F83+'[2]EC131'!F83+'[2]EC132'!F83+'[2]EC133'!F83+'[2]EC134'!F83+'[2]EC135'!F83+'[2]EC136'!F83+'[2]EC137'!F83+'[2]EC138'!F83+'[2]DC13'!F83+'[2]EC141'!F83+'[2]EC142'!F83+'[2]EC143'!F83+'[2]EC144'!F83+'[2]DC14'!F83+'[2]EC151'!F83+'[2]EC152'!F83+'[2]EC153'!F83+'[2]EC154'!F83+'[2]EC155'!F83+'[2]EC156'!F83+'[2]EC157'!F83+'[2]DC15'!F83+'[2]EC05b2'!F83+'[2]EC05b3'!F83+'[2]DC44'!F83</f>
        <v>0</v>
      </c>
      <c r="G83" s="52">
        <f t="shared" si="25"/>
        <v>25582000</v>
      </c>
      <c r="H83" s="52">
        <f aca="true" t="shared" si="33" ref="H83:Q83">SUM(H84:H87)</f>
        <v>18966000</v>
      </c>
      <c r="I83" s="52">
        <f t="shared" si="33"/>
        <v>18966000</v>
      </c>
      <c r="J83" s="52">
        <f t="shared" si="33"/>
        <v>0</v>
      </c>
      <c r="K83" s="52">
        <f t="shared" si="33"/>
        <v>0</v>
      </c>
      <c r="L83" s="52">
        <f t="shared" si="33"/>
        <v>18966000</v>
      </c>
      <c r="M83" s="52">
        <f t="shared" si="33"/>
        <v>0</v>
      </c>
      <c r="N83" s="52">
        <f t="shared" si="33"/>
        <v>0</v>
      </c>
      <c r="O83" s="52">
        <f t="shared" si="33"/>
        <v>0</v>
      </c>
      <c r="P83" s="52">
        <f t="shared" si="33"/>
        <v>0</v>
      </c>
      <c r="Q83" s="52">
        <f t="shared" si="33"/>
        <v>0</v>
      </c>
      <c r="R83" s="55">
        <f t="shared" si="26"/>
        <v>18966000</v>
      </c>
      <c r="S83" s="55">
        <f t="shared" si="27"/>
        <v>0</v>
      </c>
      <c r="T83" s="47">
        <f t="shared" si="23"/>
        <v>0.7413806582753498</v>
      </c>
      <c r="U83" s="47"/>
      <c r="V83" s="52"/>
      <c r="W83" s="55"/>
      <c r="X83" s="47" t="str">
        <f>IF(V83=0," ",(R83-V83)/V83)</f>
        <v> </v>
      </c>
      <c r="Y83" s="47" t="str">
        <f>IF(W83=0," ",(S83-W83)/W83)</f>
        <v> </v>
      </c>
      <c r="Z83" s="205"/>
      <c r="IT83" s="49" t="e">
        <f>#REF!</f>
        <v>#REF!</v>
      </c>
      <c r="IU83" s="49" t="e">
        <f>#REF!</f>
        <v>#REF!</v>
      </c>
    </row>
    <row r="84" spans="1:255" ht="13.5" customHeight="1" hidden="1">
      <c r="A84" s="13"/>
      <c r="B84" s="50"/>
      <c r="C84" s="113" t="s">
        <v>86</v>
      </c>
      <c r="D84" s="114">
        <v>25582000</v>
      </c>
      <c r="E84" s="114"/>
      <c r="F84" s="114">
        <f>'[2]NMA'!F84+'[2]EC101'!F84+'[2]EC102'!F84+'[2]EC103'!F84+'[2]EC104'!F84+'[2]EC105'!F84+'[2]EC106'!F84+'[2]EC107'!F84+'[2]EC108'!F84+'[2]EC109'!F84+'[2]DC10'!F84+'[2]EC121'!F84+'[2]EC122'!F84+'[2]EC123'!F84+'[2]EC124'!F84+'[2]EC125'!F84+'[2]EC126'!F84+'[2]EC127'!F84+'[2]EC128'!F84+'[2]DC12'!F84+'[2]EC131'!F84+'[2]EC132'!F84+'[2]EC133'!F84+'[2]EC134'!F84+'[2]EC135'!F84+'[2]EC136'!F84+'[2]EC137'!F84+'[2]EC138'!F84+'[2]DC13'!F84+'[2]EC141'!F84+'[2]EC142'!F84+'[2]EC143'!F84+'[2]EC144'!F84+'[2]DC14'!F84+'[2]EC151'!F84+'[2]EC152'!F84+'[2]EC153'!F84+'[2]EC154'!F84+'[2]EC155'!F84+'[2]EC156'!F84+'[2]EC157'!F84+'[2]DC15'!F84+'[2]EC05b2'!F84+'[2]EC05b3'!F84+'[2]DC44'!F84</f>
        <v>0</v>
      </c>
      <c r="G84" s="52">
        <f t="shared" si="25"/>
        <v>25582000</v>
      </c>
      <c r="H84" s="114">
        <v>18966000</v>
      </c>
      <c r="I84" s="114">
        <v>18966000</v>
      </c>
      <c r="J84" s="114"/>
      <c r="K84" s="114"/>
      <c r="L84" s="114">
        <v>18966000</v>
      </c>
      <c r="M84" s="114"/>
      <c r="N84" s="114"/>
      <c r="O84" s="115"/>
      <c r="P84" s="114"/>
      <c r="Q84" s="115"/>
      <c r="R84" s="55">
        <f t="shared" si="26"/>
        <v>18966000</v>
      </c>
      <c r="S84" s="55">
        <f t="shared" si="27"/>
        <v>0</v>
      </c>
      <c r="T84" s="47">
        <f t="shared" si="23"/>
        <v>0.7413806582753498</v>
      </c>
      <c r="U84" s="47"/>
      <c r="V84" s="114"/>
      <c r="W84" s="115"/>
      <c r="X84" s="47" t="str">
        <f aca="true" t="shared" si="34" ref="X84:Y87">IF(V84=0,"-",(R84-V84)/V84)</f>
        <v>-</v>
      </c>
      <c r="Y84" s="47" t="str">
        <f t="shared" si="34"/>
        <v>-</v>
      </c>
      <c r="Z84" s="204"/>
      <c r="IT84" s="49" t="e">
        <f>#REF!</f>
        <v>#REF!</v>
      </c>
      <c r="IU84" s="49" t="e">
        <f>#REF!</f>
        <v>#REF!</v>
      </c>
    </row>
    <row r="85" spans="1:255" s="120" customFormat="1" ht="13.5" customHeight="1" hidden="1">
      <c r="A85" s="118"/>
      <c r="B85" s="50"/>
      <c r="C85" s="116" t="s">
        <v>87</v>
      </c>
      <c r="D85" s="114"/>
      <c r="E85" s="114"/>
      <c r="F85" s="114">
        <f>'[2]NMA'!F85+'[2]EC101'!F85+'[2]EC102'!F85+'[2]EC103'!F85+'[2]EC104'!F85+'[2]EC105'!F85+'[2]EC106'!F85+'[2]EC107'!F85+'[2]EC108'!F85+'[2]EC109'!F85+'[2]DC10'!F85+'[2]EC121'!F85+'[2]EC122'!F85+'[2]EC123'!F85+'[2]EC124'!F85+'[2]EC125'!F85+'[2]EC126'!F85+'[2]EC127'!F85+'[2]EC128'!F85+'[2]DC12'!F85+'[2]EC131'!F85+'[2]EC132'!F85+'[2]EC133'!F85+'[2]EC134'!F85+'[2]EC135'!F85+'[2]EC136'!F85+'[2]EC137'!F85+'[2]EC138'!F85+'[2]DC13'!F85+'[2]EC141'!F85+'[2]EC142'!F85+'[2]EC143'!F85+'[2]EC144'!F85+'[2]DC14'!F85+'[2]EC151'!F85+'[2]EC152'!F85+'[2]EC153'!F85+'[2]EC154'!F85+'[2]EC155'!F85+'[2]EC156'!F85+'[2]EC157'!F85+'[2]DC15'!F85+'[2]EC05b2'!F85+'[2]EC05b3'!F85+'[2]DC44'!F85</f>
        <v>0</v>
      </c>
      <c r="G85" s="52">
        <f t="shared" si="25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26"/>
        <v>0</v>
      </c>
      <c r="S85" s="55">
        <f t="shared" si="27"/>
        <v>0</v>
      </c>
      <c r="T85" s="47" t="str">
        <f t="shared" si="23"/>
        <v> </v>
      </c>
      <c r="U85" s="47"/>
      <c r="V85" s="114"/>
      <c r="W85" s="115"/>
      <c r="X85" s="47" t="str">
        <f t="shared" si="34"/>
        <v>-</v>
      </c>
      <c r="Y85" s="47" t="str">
        <f t="shared" si="34"/>
        <v>-</v>
      </c>
      <c r="Z85" s="204"/>
      <c r="AA85" s="119"/>
      <c r="AB85" s="119"/>
      <c r="AC85" s="119"/>
      <c r="AD85" s="119"/>
      <c r="AE85" s="119"/>
      <c r="AF85" s="119"/>
      <c r="IT85" s="49" t="e">
        <f>#REF!</f>
        <v>#REF!</v>
      </c>
      <c r="IU85" s="49" t="e">
        <f>#REF!</f>
        <v>#REF!</v>
      </c>
    </row>
    <row r="86" spans="1:255" ht="13.5" customHeight="1" hidden="1">
      <c r="A86" s="13"/>
      <c r="B86" s="50"/>
      <c r="C86" s="200"/>
      <c r="D86" s="114"/>
      <c r="E86" s="114"/>
      <c r="F86" s="114">
        <f>'[2]NMA'!F86+'[2]EC101'!F86+'[2]EC102'!F86+'[2]EC103'!F86+'[2]EC104'!F86+'[2]EC105'!F86+'[2]EC106'!F86+'[2]EC107'!F86+'[2]EC108'!F86+'[2]EC109'!F86+'[2]DC10'!F86+'[2]EC121'!F86+'[2]EC122'!F86+'[2]EC123'!F86+'[2]EC124'!F86+'[2]EC125'!F86+'[2]EC126'!F86+'[2]EC127'!F86+'[2]EC128'!F86+'[2]DC12'!F86+'[2]EC131'!F86+'[2]EC132'!F86+'[2]EC133'!F86+'[2]EC134'!F86+'[2]EC135'!F86+'[2]EC136'!F86+'[2]EC137'!F86+'[2]EC138'!F86+'[2]DC13'!F86+'[2]EC141'!F86+'[2]EC142'!F86+'[2]EC143'!F86+'[2]EC144'!F86+'[2]DC14'!F86+'[2]EC151'!F86+'[2]EC152'!F86+'[2]EC153'!F86+'[2]EC154'!F86+'[2]EC155'!F86+'[2]EC156'!F86+'[2]EC157'!F86+'[2]DC15'!F86+'[2]EC05b2'!F86+'[2]EC05b3'!F86+'[2]DC44'!F86</f>
        <v>0</v>
      </c>
      <c r="G86" s="52">
        <f t="shared" si="25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26"/>
        <v>0</v>
      </c>
      <c r="S86" s="55">
        <f t="shared" si="27"/>
        <v>0</v>
      </c>
      <c r="T86" s="47" t="str">
        <f t="shared" si="23"/>
        <v> </v>
      </c>
      <c r="U86" s="47"/>
      <c r="V86" s="114"/>
      <c r="W86" s="115"/>
      <c r="X86" s="47" t="str">
        <f t="shared" si="34"/>
        <v>-</v>
      </c>
      <c r="Y86" s="47" t="str">
        <f t="shared" si="34"/>
        <v>-</v>
      </c>
      <c r="Z86" s="204"/>
      <c r="IT86" s="49" t="e">
        <f>#REF!</f>
        <v>#REF!</v>
      </c>
      <c r="IU86" s="49" t="e">
        <f>#REF!</f>
        <v>#REF!</v>
      </c>
    </row>
    <row r="87" spans="1:255" ht="13.5" customHeight="1" hidden="1">
      <c r="A87" s="13"/>
      <c r="B87" s="50"/>
      <c r="C87" s="113"/>
      <c r="D87" s="114"/>
      <c r="E87" s="114"/>
      <c r="F87" s="114">
        <f>'[2]NMA'!F87+'[2]EC101'!F87+'[2]EC102'!F87+'[2]EC103'!F87+'[2]EC104'!F87+'[2]EC105'!F87+'[2]EC106'!F87+'[2]EC107'!F87+'[2]EC108'!F87+'[2]EC109'!F87+'[2]DC10'!F87+'[2]EC121'!F87+'[2]EC122'!F87+'[2]EC123'!F87+'[2]EC124'!F87+'[2]EC125'!F87+'[2]EC126'!F87+'[2]EC127'!F87+'[2]EC128'!F87+'[2]DC12'!F87+'[2]EC131'!F87+'[2]EC132'!F87+'[2]EC133'!F87+'[2]EC134'!F87+'[2]EC135'!F87+'[2]EC136'!F87+'[2]EC137'!F87+'[2]EC138'!F87+'[2]DC13'!F87+'[2]EC141'!F87+'[2]EC142'!F87+'[2]EC143'!F87+'[2]EC144'!F87+'[2]DC14'!F87+'[2]EC151'!F87+'[2]EC152'!F87+'[2]EC153'!F87+'[2]EC154'!F87+'[2]EC155'!F87+'[2]EC156'!F87+'[2]EC157'!F87+'[2]DC15'!F87+'[2]EC05b2'!F87+'[2]EC05b3'!F87+'[2]DC44'!F87</f>
        <v>0</v>
      </c>
      <c r="G87" s="52">
        <f t="shared" si="25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26"/>
        <v>0</v>
      </c>
      <c r="S87" s="55">
        <f t="shared" si="27"/>
        <v>0</v>
      </c>
      <c r="T87" s="47" t="str">
        <f t="shared" si="23"/>
        <v> </v>
      </c>
      <c r="U87" s="47"/>
      <c r="V87" s="114"/>
      <c r="W87" s="115"/>
      <c r="X87" s="47" t="str">
        <f t="shared" si="34"/>
        <v>-</v>
      </c>
      <c r="Y87" s="47" t="str">
        <f t="shared" si="34"/>
        <v>-</v>
      </c>
      <c r="Z87" s="204"/>
      <c r="IT87" s="49" t="e">
        <f>#REF!</f>
        <v>#REF!</v>
      </c>
      <c r="IU87" s="49" t="e">
        <f>#REF!</f>
        <v>#REF!</v>
      </c>
    </row>
    <row r="88" spans="1:255" ht="13.5" customHeight="1">
      <c r="A88" s="13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>
        <f>'[2]NMA'!F88+'[2]EC101'!F88+'[2]EC102'!F88+'[2]EC103'!F88+'[2]EC104'!F88+'[2]EC105'!F88+'[2]EC106'!F88+'[2]EC107'!F88+'[2]EC108'!F88+'[2]EC109'!F88+'[2]DC10'!F88+'[2]EC121'!F88+'[2]EC122'!F88+'[2]EC123'!F88+'[2]EC124'!F88+'[2]EC125'!F88+'[2]EC126'!F88+'[2]EC127'!F88+'[2]EC128'!F88+'[2]DC12'!F88+'[2]EC131'!F88+'[2]EC132'!F88+'[2]EC133'!F88+'[2]EC134'!F88+'[2]EC135'!F88+'[2]EC136'!F88+'[2]EC137'!F88+'[2]EC138'!F88+'[2]DC13'!F88+'[2]EC141'!F88+'[2]EC142'!F88+'[2]EC143'!F88+'[2]EC144'!F88+'[2]DC14'!F88+'[2]EC151'!F88+'[2]EC152'!F88+'[2]EC153'!F88+'[2]EC154'!F88+'[2]EC155'!F88+'[2]EC156'!F88+'[2]EC157'!F88+'[2]DC15'!F88+'[2]EC05b2'!F88+'[2]EC05b3'!F88+'[2]DC44'!F88</f>
        <v>0</v>
      </c>
      <c r="G88" s="52">
        <f t="shared" si="25"/>
        <v>0</v>
      </c>
      <c r="H88" s="52">
        <f aca="true" t="shared" si="35" ref="H88:Q88">SUM(H89:H92)</f>
        <v>0</v>
      </c>
      <c r="I88" s="52">
        <f t="shared" si="35"/>
        <v>0</v>
      </c>
      <c r="J88" s="52">
        <f t="shared" si="35"/>
        <v>0</v>
      </c>
      <c r="K88" s="52">
        <f t="shared" si="35"/>
        <v>0</v>
      </c>
      <c r="L88" s="52">
        <f t="shared" si="35"/>
        <v>0</v>
      </c>
      <c r="M88" s="52">
        <f t="shared" si="35"/>
        <v>0</v>
      </c>
      <c r="N88" s="52">
        <f t="shared" si="35"/>
        <v>0</v>
      </c>
      <c r="O88" s="52">
        <f t="shared" si="35"/>
        <v>0</v>
      </c>
      <c r="P88" s="52">
        <f t="shared" si="35"/>
        <v>0</v>
      </c>
      <c r="Q88" s="52">
        <f t="shared" si="35"/>
        <v>0</v>
      </c>
      <c r="R88" s="55">
        <f t="shared" si="26"/>
        <v>0</v>
      </c>
      <c r="S88" s="55">
        <f t="shared" si="27"/>
        <v>0</v>
      </c>
      <c r="T88" s="47" t="str">
        <f t="shared" si="23"/>
        <v> </v>
      </c>
      <c r="U88" s="47"/>
      <c r="V88" s="52"/>
      <c r="W88" s="55"/>
      <c r="X88" s="47" t="str">
        <f>IF(V88=0," ",(R88-V88)/V88)</f>
        <v> </v>
      </c>
      <c r="Y88" s="47" t="str">
        <f>IF(W88=0," ",(S88-W88)/W88)</f>
        <v> </v>
      </c>
      <c r="Z88" s="205"/>
      <c r="IT88" s="49" t="e">
        <f>#REF!</f>
        <v>#REF!</v>
      </c>
      <c r="IU88" s="49" t="e">
        <f>#REF!</f>
        <v>#REF!</v>
      </c>
    </row>
    <row r="89" spans="1:255" ht="13.5" customHeight="1" hidden="1">
      <c r="A89" s="13"/>
      <c r="B89" s="50"/>
      <c r="C89" s="113" t="s">
        <v>86</v>
      </c>
      <c r="D89" s="114"/>
      <c r="E89" s="114"/>
      <c r="F89" s="114">
        <f>'[2]NMA'!F89+'[2]EC101'!F89+'[2]EC102'!F89+'[2]EC103'!F89+'[2]EC104'!F89+'[2]EC105'!F89+'[2]EC106'!F89+'[2]EC107'!F89+'[2]EC108'!F89+'[2]EC109'!F89+'[2]DC10'!F89+'[2]EC121'!F89+'[2]EC122'!F89+'[2]EC123'!F89+'[2]EC124'!F89+'[2]EC125'!F89+'[2]EC126'!F89+'[2]EC127'!F89+'[2]EC128'!F89+'[2]DC12'!F89+'[2]EC131'!F89+'[2]EC132'!F89+'[2]EC133'!F89+'[2]EC134'!F89+'[2]EC135'!F89+'[2]EC136'!F89+'[2]EC137'!F89+'[2]EC138'!F89+'[2]DC13'!F89+'[2]EC141'!F89+'[2]EC142'!F89+'[2]EC143'!F89+'[2]EC144'!F89+'[2]DC14'!F89+'[2]EC151'!F89+'[2]EC152'!F89+'[2]EC153'!F89+'[2]EC154'!F89+'[2]EC155'!F89+'[2]EC156'!F89+'[2]EC157'!F89+'[2]DC15'!F89+'[2]EC05b2'!F89+'[2]EC05b3'!F89+'[2]DC44'!F89</f>
        <v>0</v>
      </c>
      <c r="G89" s="52">
        <f t="shared" si="25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26"/>
        <v>0</v>
      </c>
      <c r="S89" s="55">
        <f t="shared" si="27"/>
        <v>0</v>
      </c>
      <c r="T89" s="47" t="str">
        <f t="shared" si="23"/>
        <v> </v>
      </c>
      <c r="U89" s="47"/>
      <c r="V89" s="114"/>
      <c r="W89" s="115"/>
      <c r="X89" s="47" t="str">
        <f aca="true" t="shared" si="36" ref="X89:Y92">IF(V89=0,"-",(R89-V89)/V89)</f>
        <v>-</v>
      </c>
      <c r="Y89" s="47" t="str">
        <f t="shared" si="36"/>
        <v>-</v>
      </c>
      <c r="Z89" s="204"/>
      <c r="IT89" s="49" t="e">
        <f>#REF!</f>
        <v>#REF!</v>
      </c>
      <c r="IU89" s="49" t="e">
        <f>#REF!</f>
        <v>#REF!</v>
      </c>
    </row>
    <row r="90" spans="1:255" s="120" customFormat="1" ht="13.5" customHeight="1" hidden="1">
      <c r="A90" s="118"/>
      <c r="B90" s="50"/>
      <c r="C90" s="116" t="s">
        <v>87</v>
      </c>
      <c r="D90" s="114"/>
      <c r="E90" s="114"/>
      <c r="F90" s="114">
        <f>'[2]NMA'!F90+'[2]EC101'!F90+'[2]EC102'!F90+'[2]EC103'!F90+'[2]EC104'!F90+'[2]EC105'!F90+'[2]EC106'!F90+'[2]EC107'!F90+'[2]EC108'!F90+'[2]EC109'!F90+'[2]DC10'!F90+'[2]EC121'!F90+'[2]EC122'!F90+'[2]EC123'!F90+'[2]EC124'!F90+'[2]EC125'!F90+'[2]EC126'!F90+'[2]EC127'!F90+'[2]EC128'!F90+'[2]DC12'!F90+'[2]EC131'!F90+'[2]EC132'!F90+'[2]EC133'!F90+'[2]EC134'!F90+'[2]EC135'!F90+'[2]EC136'!F90+'[2]EC137'!F90+'[2]EC138'!F90+'[2]DC13'!F90+'[2]EC141'!F90+'[2]EC142'!F90+'[2]EC143'!F90+'[2]EC144'!F90+'[2]DC14'!F90+'[2]EC151'!F90+'[2]EC152'!F90+'[2]EC153'!F90+'[2]EC154'!F90+'[2]EC155'!F90+'[2]EC156'!F90+'[2]EC157'!F90+'[2]DC15'!F90+'[2]EC05b2'!F90+'[2]EC05b3'!F90+'[2]DC44'!F90</f>
        <v>0</v>
      </c>
      <c r="G90" s="52">
        <f t="shared" si="25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26"/>
        <v>0</v>
      </c>
      <c r="S90" s="55">
        <f t="shared" si="27"/>
        <v>0</v>
      </c>
      <c r="T90" s="47" t="str">
        <f t="shared" si="23"/>
        <v> </v>
      </c>
      <c r="U90" s="47"/>
      <c r="V90" s="114"/>
      <c r="W90" s="115"/>
      <c r="X90" s="47" t="str">
        <f t="shared" si="36"/>
        <v>-</v>
      </c>
      <c r="Y90" s="47" t="str">
        <f t="shared" si="36"/>
        <v>-</v>
      </c>
      <c r="Z90" s="204"/>
      <c r="AA90" s="119"/>
      <c r="AB90" s="119"/>
      <c r="AC90" s="119"/>
      <c r="AD90" s="119"/>
      <c r="AE90" s="119"/>
      <c r="AF90" s="119"/>
      <c r="IT90" s="49" t="e">
        <f>#REF!</f>
        <v>#REF!</v>
      </c>
      <c r="IU90" s="49" t="e">
        <f>#REF!</f>
        <v>#REF!</v>
      </c>
    </row>
    <row r="91" spans="1:255" ht="13.5" customHeight="1" hidden="1">
      <c r="A91" s="13"/>
      <c r="B91" s="50"/>
      <c r="C91" s="200"/>
      <c r="D91" s="114"/>
      <c r="E91" s="114"/>
      <c r="F91" s="114">
        <f>'[2]NMA'!F91+'[2]EC101'!F91+'[2]EC102'!F91+'[2]EC103'!F91+'[2]EC104'!F91+'[2]EC105'!F91+'[2]EC106'!F91+'[2]EC107'!F91+'[2]EC108'!F91+'[2]EC109'!F91+'[2]DC10'!F91+'[2]EC121'!F91+'[2]EC122'!F91+'[2]EC123'!F91+'[2]EC124'!F91+'[2]EC125'!F91+'[2]EC126'!F91+'[2]EC127'!F91+'[2]EC128'!F91+'[2]DC12'!F91+'[2]EC131'!F91+'[2]EC132'!F91+'[2]EC133'!F91+'[2]EC134'!F91+'[2]EC135'!F91+'[2]EC136'!F91+'[2]EC137'!F91+'[2]EC138'!F91+'[2]DC13'!F91+'[2]EC141'!F91+'[2]EC142'!F91+'[2]EC143'!F91+'[2]EC144'!F91+'[2]DC14'!F91+'[2]EC151'!F91+'[2]EC152'!F91+'[2]EC153'!F91+'[2]EC154'!F91+'[2]EC155'!F91+'[2]EC156'!F91+'[2]EC157'!F91+'[2]DC15'!F91+'[2]EC05b2'!F91+'[2]EC05b3'!F91+'[2]DC44'!F91</f>
        <v>0</v>
      </c>
      <c r="G91" s="52">
        <f t="shared" si="25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26"/>
        <v>0</v>
      </c>
      <c r="S91" s="55">
        <f t="shared" si="27"/>
        <v>0</v>
      </c>
      <c r="T91" s="47" t="str">
        <f t="shared" si="23"/>
        <v> </v>
      </c>
      <c r="U91" s="47"/>
      <c r="V91" s="114"/>
      <c r="W91" s="115"/>
      <c r="X91" s="47" t="str">
        <f t="shared" si="36"/>
        <v>-</v>
      </c>
      <c r="Y91" s="47" t="str">
        <f t="shared" si="36"/>
        <v>-</v>
      </c>
      <c r="Z91" s="204"/>
      <c r="IT91" s="49" t="e">
        <f>#REF!</f>
        <v>#REF!</v>
      </c>
      <c r="IU91" s="49" t="e">
        <f>#REF!</f>
        <v>#REF!</v>
      </c>
    </row>
    <row r="92" spans="1:255" ht="13.5" customHeight="1" hidden="1">
      <c r="A92" s="13"/>
      <c r="B92" s="50"/>
      <c r="C92" s="113"/>
      <c r="D92" s="114"/>
      <c r="E92" s="114"/>
      <c r="F92" s="114">
        <f>'[2]NMA'!F92+'[2]EC101'!F92+'[2]EC102'!F92+'[2]EC103'!F92+'[2]EC104'!F92+'[2]EC105'!F92+'[2]EC106'!F92+'[2]EC107'!F92+'[2]EC108'!F92+'[2]EC109'!F92+'[2]DC10'!F92+'[2]EC121'!F92+'[2]EC122'!F92+'[2]EC123'!F92+'[2]EC124'!F92+'[2]EC125'!F92+'[2]EC126'!F92+'[2]EC127'!F92+'[2]EC128'!F92+'[2]DC12'!F92+'[2]EC131'!F92+'[2]EC132'!F92+'[2]EC133'!F92+'[2]EC134'!F92+'[2]EC135'!F92+'[2]EC136'!F92+'[2]EC137'!F92+'[2]EC138'!F92+'[2]DC13'!F92+'[2]EC141'!F92+'[2]EC142'!F92+'[2]EC143'!F92+'[2]EC144'!F92+'[2]DC14'!F92+'[2]EC151'!F92+'[2]EC152'!F92+'[2]EC153'!F92+'[2]EC154'!F92+'[2]EC155'!F92+'[2]EC156'!F92+'[2]EC157'!F92+'[2]DC15'!F92+'[2]EC05b2'!F92+'[2]EC05b3'!F92+'[2]DC44'!F92</f>
        <v>0</v>
      </c>
      <c r="G92" s="52">
        <f t="shared" si="25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26"/>
        <v>0</v>
      </c>
      <c r="S92" s="55">
        <f t="shared" si="27"/>
        <v>0</v>
      </c>
      <c r="T92" s="47" t="str">
        <f t="shared" si="23"/>
        <v> </v>
      </c>
      <c r="U92" s="47"/>
      <c r="V92" s="114"/>
      <c r="W92" s="115"/>
      <c r="X92" s="47" t="str">
        <f t="shared" si="36"/>
        <v>-</v>
      </c>
      <c r="Y92" s="47" t="str">
        <f t="shared" si="36"/>
        <v>-</v>
      </c>
      <c r="Z92" s="204"/>
      <c r="IT92" s="49" t="e">
        <f>#REF!</f>
        <v>#REF!</v>
      </c>
      <c r="IU92" s="49" t="e">
        <f>#REF!</f>
        <v>#REF!</v>
      </c>
    </row>
    <row r="93" spans="1:255" ht="13.5" customHeight="1">
      <c r="A93" s="13"/>
      <c r="B93" s="60">
        <f>B88+1</f>
        <v>6</v>
      </c>
      <c r="C93" s="51" t="s">
        <v>92</v>
      </c>
      <c r="D93" s="52">
        <f>SUM(D94:D97)</f>
        <v>8534000</v>
      </c>
      <c r="E93" s="52">
        <f>SUM(E94:E97)</f>
        <v>0</v>
      </c>
      <c r="F93" s="52">
        <f>'[2]NMA'!F93+'[2]EC101'!F93+'[2]EC102'!F93+'[2]EC103'!F93+'[2]EC104'!F93+'[2]EC105'!F93+'[2]EC106'!F93+'[2]EC107'!F93+'[2]EC108'!F93+'[2]EC109'!F93+'[2]DC10'!F93+'[2]EC121'!F93+'[2]EC122'!F93+'[2]EC123'!F93+'[2]EC124'!F93+'[2]EC125'!F93+'[2]EC126'!F93+'[2]EC127'!F93+'[2]EC128'!F93+'[2]DC12'!F93+'[2]EC131'!F93+'[2]EC132'!F93+'[2]EC133'!F93+'[2]EC134'!F93+'[2]EC135'!F93+'[2]EC136'!F93+'[2]EC137'!F93+'[2]EC138'!F93+'[2]DC13'!F93+'[2]EC141'!F93+'[2]EC142'!F93+'[2]EC143'!F93+'[2]EC144'!F93+'[2]DC14'!F93+'[2]EC151'!F93+'[2]EC152'!F93+'[2]EC153'!F93+'[2]EC154'!F93+'[2]EC155'!F93+'[2]EC156'!F93+'[2]EC157'!F93+'[2]DC15'!F93+'[2]EC05b2'!F93+'[2]EC05b3'!F93+'[2]DC44'!F93</f>
        <v>0</v>
      </c>
      <c r="G93" s="52">
        <f t="shared" si="25"/>
        <v>8534000</v>
      </c>
      <c r="H93" s="52">
        <f aca="true" t="shared" si="37" ref="H93:Q93">SUM(H94:H97)</f>
        <v>8534000</v>
      </c>
      <c r="I93" s="52">
        <f t="shared" si="37"/>
        <v>8534000</v>
      </c>
      <c r="J93" s="52">
        <f t="shared" si="37"/>
        <v>0</v>
      </c>
      <c r="K93" s="52">
        <f t="shared" si="37"/>
        <v>0</v>
      </c>
      <c r="L93" s="52">
        <f t="shared" si="37"/>
        <v>8534000</v>
      </c>
      <c r="M93" s="52">
        <f t="shared" si="37"/>
        <v>0</v>
      </c>
      <c r="N93" s="52">
        <f t="shared" si="37"/>
        <v>0</v>
      </c>
      <c r="O93" s="52">
        <f t="shared" si="37"/>
        <v>0</v>
      </c>
      <c r="P93" s="52">
        <f t="shared" si="37"/>
        <v>0</v>
      </c>
      <c r="Q93" s="52">
        <f t="shared" si="37"/>
        <v>0</v>
      </c>
      <c r="R93" s="55">
        <f t="shared" si="26"/>
        <v>8534000</v>
      </c>
      <c r="S93" s="55">
        <f t="shared" si="27"/>
        <v>0</v>
      </c>
      <c r="T93" s="47">
        <f t="shared" si="23"/>
        <v>1</v>
      </c>
      <c r="U93" s="47"/>
      <c r="V93" s="52"/>
      <c r="W93" s="55">
        <v>6540000</v>
      </c>
      <c r="X93" s="47" t="str">
        <f>IF(V93=0," ",(R93-V93)/V93)</f>
        <v> </v>
      </c>
      <c r="Y93" s="47">
        <f>IF(W93=0," ",(S93-W93)/W93)</f>
        <v>-1</v>
      </c>
      <c r="Z93" s="205"/>
      <c r="IT93" s="49" t="e">
        <f>#REF!</f>
        <v>#REF!</v>
      </c>
      <c r="IU93" s="49" t="e">
        <f>#REF!</f>
        <v>#REF!</v>
      </c>
    </row>
    <row r="94" spans="1:255" ht="13.5" customHeight="1" hidden="1">
      <c r="A94" s="13"/>
      <c r="B94" s="50"/>
      <c r="C94" s="113" t="s">
        <v>86</v>
      </c>
      <c r="D94" s="114">
        <v>8534000</v>
      </c>
      <c r="E94" s="114"/>
      <c r="F94" s="114">
        <f>'[2]NMA'!F94+'[2]EC101'!F94+'[2]EC102'!F94+'[2]EC103'!F94+'[2]EC104'!F94+'[2]EC105'!F94+'[2]EC106'!F94+'[2]EC107'!F94+'[2]EC108'!F94+'[2]EC109'!F94+'[2]DC10'!F94+'[2]EC121'!F94+'[2]EC122'!F94+'[2]EC123'!F94+'[2]EC124'!F94+'[2]EC125'!F94+'[2]EC126'!F94+'[2]EC127'!F94+'[2]EC128'!F94+'[2]DC12'!F94+'[2]EC131'!F94+'[2]EC132'!F94+'[2]EC133'!F94+'[2]EC134'!F94+'[2]EC135'!F94+'[2]EC136'!F94+'[2]EC137'!F94+'[2]EC138'!F94+'[2]DC13'!F94+'[2]EC141'!F94+'[2]EC142'!F94+'[2]EC143'!F94+'[2]EC144'!F94+'[2]DC14'!F94+'[2]EC151'!F94+'[2]EC152'!F94+'[2]EC153'!F94+'[2]EC154'!F94+'[2]EC155'!F94+'[2]EC156'!F94+'[2]EC157'!F94+'[2]DC15'!F94+'[2]EC05b2'!F94+'[2]EC05b3'!F94+'[2]DC44'!F94</f>
        <v>0</v>
      </c>
      <c r="G94" s="52">
        <f t="shared" si="25"/>
        <v>8534000</v>
      </c>
      <c r="H94" s="114">
        <v>8534000</v>
      </c>
      <c r="I94" s="114">
        <v>8534000</v>
      </c>
      <c r="J94" s="114"/>
      <c r="K94" s="114"/>
      <c r="L94" s="114">
        <v>8534000</v>
      </c>
      <c r="M94" s="114"/>
      <c r="N94" s="114"/>
      <c r="O94" s="115"/>
      <c r="P94" s="114"/>
      <c r="Q94" s="115"/>
      <c r="R94" s="55">
        <f t="shared" si="26"/>
        <v>8534000</v>
      </c>
      <c r="S94" s="55">
        <f t="shared" si="27"/>
        <v>0</v>
      </c>
      <c r="T94" s="47">
        <f t="shared" si="23"/>
        <v>1</v>
      </c>
      <c r="U94" s="47"/>
      <c r="V94" s="114"/>
      <c r="W94" s="115"/>
      <c r="X94" s="47" t="str">
        <f aca="true" t="shared" si="38" ref="X94:Y97">IF(V94=0,"-",(R94-V94)/V94)</f>
        <v>-</v>
      </c>
      <c r="Y94" s="47" t="str">
        <f t="shared" si="38"/>
        <v>-</v>
      </c>
      <c r="Z94" s="204"/>
      <c r="IT94" s="49" t="e">
        <f>#REF!</f>
        <v>#REF!</v>
      </c>
      <c r="IU94" s="49" t="e">
        <f>#REF!</f>
        <v>#REF!</v>
      </c>
    </row>
    <row r="95" spans="1:255" s="63" customFormat="1" ht="13.5" customHeight="1" hidden="1">
      <c r="A95" s="118"/>
      <c r="B95" s="50"/>
      <c r="C95" s="116" t="s">
        <v>87</v>
      </c>
      <c r="D95" s="114"/>
      <c r="E95" s="114"/>
      <c r="F95" s="114">
        <f>'[2]NMA'!F95+'[2]EC101'!F95+'[2]EC102'!F95+'[2]EC103'!F95+'[2]EC104'!F95+'[2]EC105'!F95+'[2]EC106'!F95+'[2]EC107'!F95+'[2]EC108'!F95+'[2]EC109'!F95+'[2]DC10'!F95+'[2]EC121'!F95+'[2]EC122'!F95+'[2]EC123'!F95+'[2]EC124'!F95+'[2]EC125'!F95+'[2]EC126'!F95+'[2]EC127'!F95+'[2]EC128'!F95+'[2]DC12'!F95+'[2]EC131'!F95+'[2]EC132'!F95+'[2]EC133'!F95+'[2]EC134'!F95+'[2]EC135'!F95+'[2]EC136'!F95+'[2]EC137'!F95+'[2]EC138'!F95+'[2]DC13'!F95+'[2]EC141'!F95+'[2]EC142'!F95+'[2]EC143'!F95+'[2]EC144'!F95+'[2]DC14'!F95+'[2]EC151'!F95+'[2]EC152'!F95+'[2]EC153'!F95+'[2]EC154'!F95+'[2]EC155'!F95+'[2]EC156'!F95+'[2]EC157'!F95+'[2]DC15'!F95+'[2]EC05b2'!F95+'[2]EC05b3'!F95+'[2]DC44'!F95</f>
        <v>0</v>
      </c>
      <c r="G95" s="52">
        <f t="shared" si="25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26"/>
        <v>0</v>
      </c>
      <c r="S95" s="55">
        <f t="shared" si="27"/>
        <v>0</v>
      </c>
      <c r="T95" s="47" t="str">
        <f t="shared" si="23"/>
        <v> </v>
      </c>
      <c r="U95" s="47"/>
      <c r="V95" s="114"/>
      <c r="W95" s="115"/>
      <c r="X95" s="47" t="str">
        <f t="shared" si="38"/>
        <v>-</v>
      </c>
      <c r="Y95" s="47" t="str">
        <f t="shared" si="38"/>
        <v>-</v>
      </c>
      <c r="Z95" s="204"/>
      <c r="AA95" s="119"/>
      <c r="AB95" s="119"/>
      <c r="AC95" s="119"/>
      <c r="AD95" s="119"/>
      <c r="AE95" s="119"/>
      <c r="AF95" s="119"/>
      <c r="IT95" s="49" t="e">
        <f>#REF!</f>
        <v>#REF!</v>
      </c>
      <c r="IU95" s="49" t="e">
        <f>#REF!</f>
        <v>#REF!</v>
      </c>
    </row>
    <row r="96" spans="1:255" ht="13.5" customHeight="1" hidden="1">
      <c r="A96" s="13"/>
      <c r="B96" s="50"/>
      <c r="C96" s="200"/>
      <c r="D96" s="114"/>
      <c r="E96" s="114"/>
      <c r="F96" s="114">
        <f>'[2]NMA'!F96+'[2]EC101'!F96+'[2]EC102'!F96+'[2]EC103'!F96+'[2]EC104'!F96+'[2]EC105'!F96+'[2]EC106'!F96+'[2]EC107'!F96+'[2]EC108'!F96+'[2]EC109'!F96+'[2]DC10'!F96+'[2]EC121'!F96+'[2]EC122'!F96+'[2]EC123'!F96+'[2]EC124'!F96+'[2]EC125'!F96+'[2]EC126'!F96+'[2]EC127'!F96+'[2]EC128'!F96+'[2]DC12'!F96+'[2]EC131'!F96+'[2]EC132'!F96+'[2]EC133'!F96+'[2]EC134'!F96+'[2]EC135'!F96+'[2]EC136'!F96+'[2]EC137'!F96+'[2]EC138'!F96+'[2]DC13'!F96+'[2]EC141'!F96+'[2]EC142'!F96+'[2]EC143'!F96+'[2]EC144'!F96+'[2]DC14'!F96+'[2]EC151'!F96+'[2]EC152'!F96+'[2]EC153'!F96+'[2]EC154'!F96+'[2]EC155'!F96+'[2]EC156'!F96+'[2]EC157'!F96+'[2]DC15'!F96+'[2]EC05b2'!F96+'[2]EC05b3'!F96+'[2]DC44'!F96</f>
        <v>0</v>
      </c>
      <c r="G96" s="52">
        <f t="shared" si="25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26"/>
        <v>0</v>
      </c>
      <c r="S96" s="55">
        <f t="shared" si="27"/>
        <v>0</v>
      </c>
      <c r="T96" s="47" t="str">
        <f t="shared" si="23"/>
        <v> </v>
      </c>
      <c r="U96" s="47"/>
      <c r="V96" s="114"/>
      <c r="W96" s="115"/>
      <c r="X96" s="47" t="str">
        <f t="shared" si="38"/>
        <v>-</v>
      </c>
      <c r="Y96" s="47" t="str">
        <f t="shared" si="38"/>
        <v>-</v>
      </c>
      <c r="Z96" s="204"/>
      <c r="IT96" s="49" t="e">
        <f>#REF!</f>
        <v>#REF!</v>
      </c>
      <c r="IU96" s="49" t="e">
        <f>#REF!</f>
        <v>#REF!</v>
      </c>
    </row>
    <row r="97" spans="1:255" ht="13.5" customHeight="1" hidden="1">
      <c r="A97" s="13"/>
      <c r="B97" s="50"/>
      <c r="C97" s="200"/>
      <c r="D97" s="114"/>
      <c r="E97" s="114"/>
      <c r="F97" s="114">
        <f>'[2]NMA'!F97+'[2]EC101'!F97+'[2]EC102'!F97+'[2]EC103'!F97+'[2]EC104'!F97+'[2]EC105'!F97+'[2]EC106'!F97+'[2]EC107'!F97+'[2]EC108'!F97+'[2]EC109'!F97+'[2]DC10'!F97+'[2]EC121'!F97+'[2]EC122'!F97+'[2]EC123'!F97+'[2]EC124'!F97+'[2]EC125'!F97+'[2]EC126'!F97+'[2]EC127'!F97+'[2]EC128'!F97+'[2]DC12'!F97+'[2]EC131'!F97+'[2]EC132'!F97+'[2]EC133'!F97+'[2]EC134'!F97+'[2]EC135'!F97+'[2]EC136'!F97+'[2]EC137'!F97+'[2]EC138'!F97+'[2]DC13'!F97+'[2]EC141'!F97+'[2]EC142'!F97+'[2]EC143'!F97+'[2]EC144'!F97+'[2]DC14'!F97+'[2]EC151'!F97+'[2]EC152'!F97+'[2]EC153'!F97+'[2]EC154'!F97+'[2]EC155'!F97+'[2]EC156'!F97+'[2]EC157'!F97+'[2]DC15'!F97+'[2]EC05b2'!F97+'[2]EC05b3'!F97+'[2]DC44'!F97</f>
        <v>0</v>
      </c>
      <c r="G97" s="52">
        <f t="shared" si="25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26"/>
        <v>0</v>
      </c>
      <c r="S97" s="55">
        <f t="shared" si="27"/>
        <v>0</v>
      </c>
      <c r="T97" s="47" t="str">
        <f t="shared" si="23"/>
        <v> </v>
      </c>
      <c r="U97" s="47"/>
      <c r="V97" s="114"/>
      <c r="W97" s="115"/>
      <c r="X97" s="47" t="str">
        <f t="shared" si="38"/>
        <v>-</v>
      </c>
      <c r="Y97" s="47" t="str">
        <f t="shared" si="38"/>
        <v>-</v>
      </c>
      <c r="Z97" s="204"/>
      <c r="IT97" s="49" t="e">
        <f>#REF!</f>
        <v>#REF!</v>
      </c>
      <c r="IU97" s="49" t="e">
        <f>#REF!</f>
        <v>#REF!</v>
      </c>
    </row>
    <row r="98" spans="1:255" ht="13.5" customHeight="1">
      <c r="A98" s="13"/>
      <c r="B98" s="60">
        <f>B93+1</f>
        <v>7</v>
      </c>
      <c r="C98" s="51" t="s">
        <v>94</v>
      </c>
      <c r="D98" s="52">
        <f>SUM(D99:D102)</f>
        <v>3750000</v>
      </c>
      <c r="E98" s="52">
        <f>SUM(E99:E102)</f>
        <v>0</v>
      </c>
      <c r="F98" s="52">
        <f>'[2]NMA'!F98+'[2]EC101'!F98+'[2]EC102'!F98+'[2]EC103'!F98+'[2]EC104'!F98+'[2]EC105'!F98+'[2]EC106'!F98+'[2]EC107'!F98+'[2]EC108'!F98+'[2]EC109'!F98+'[2]DC10'!F98+'[2]EC121'!F98+'[2]EC122'!F98+'[2]EC123'!F98+'[2]EC124'!F98+'[2]EC125'!F98+'[2]EC126'!F98+'[2]EC127'!F98+'[2]EC128'!F98+'[2]DC12'!F98+'[2]EC131'!F98+'[2]EC132'!F98+'[2]EC133'!F98+'[2]EC134'!F98+'[2]EC135'!F98+'[2]EC136'!F98+'[2]EC137'!F98+'[2]EC138'!F98+'[2]DC13'!F98+'[2]EC141'!F98+'[2]EC142'!F98+'[2]EC143'!F98+'[2]EC144'!F98+'[2]DC14'!F98+'[2]EC151'!F98+'[2]EC152'!F98+'[2]EC153'!F98+'[2]EC154'!F98+'[2]EC155'!F98+'[2]EC156'!F98+'[2]EC157'!F98+'[2]DC15'!F98+'[2]EC05b2'!F98+'[2]EC05b3'!F98+'[2]DC44'!F98</f>
        <v>0</v>
      </c>
      <c r="G98" s="52">
        <f t="shared" si="25"/>
        <v>3750000</v>
      </c>
      <c r="H98" s="52">
        <f aca="true" t="shared" si="39" ref="H98:Q98">SUM(H99:H102)</f>
        <v>2750000</v>
      </c>
      <c r="I98" s="52">
        <f t="shared" si="39"/>
        <v>2750000</v>
      </c>
      <c r="J98" s="52">
        <f t="shared" si="39"/>
        <v>0</v>
      </c>
      <c r="K98" s="52">
        <f t="shared" si="39"/>
        <v>0</v>
      </c>
      <c r="L98" s="52">
        <f t="shared" si="39"/>
        <v>2750000</v>
      </c>
      <c r="M98" s="52">
        <f t="shared" si="39"/>
        <v>0</v>
      </c>
      <c r="N98" s="52">
        <f t="shared" si="39"/>
        <v>0</v>
      </c>
      <c r="O98" s="52">
        <f t="shared" si="39"/>
        <v>0</v>
      </c>
      <c r="P98" s="52">
        <f t="shared" si="39"/>
        <v>0</v>
      </c>
      <c r="Q98" s="52">
        <f t="shared" si="39"/>
        <v>0</v>
      </c>
      <c r="R98" s="55">
        <f t="shared" si="26"/>
        <v>2750000</v>
      </c>
      <c r="S98" s="55">
        <f t="shared" si="27"/>
        <v>0</v>
      </c>
      <c r="T98" s="47">
        <f t="shared" si="23"/>
        <v>0.7333333333333333</v>
      </c>
      <c r="U98" s="47"/>
      <c r="V98" s="52"/>
      <c r="W98" s="55"/>
      <c r="X98" s="47" t="str">
        <f>IF(V98=0," ",(R98-V98)/V98)</f>
        <v> </v>
      </c>
      <c r="Y98" s="47" t="str">
        <f>IF(W98=0," ",(S98-W98)/W98)</f>
        <v> </v>
      </c>
      <c r="Z98" s="205"/>
      <c r="IT98" s="49" t="e">
        <f>#REF!</f>
        <v>#REF!</v>
      </c>
      <c r="IU98" s="49" t="e">
        <f>#REF!</f>
        <v>#REF!</v>
      </c>
    </row>
    <row r="99" spans="1:255" ht="13.5" customHeight="1" hidden="1">
      <c r="A99" s="13"/>
      <c r="B99" s="50"/>
      <c r="C99" s="113" t="s">
        <v>86</v>
      </c>
      <c r="D99" s="114">
        <v>3750000</v>
      </c>
      <c r="E99" s="114"/>
      <c r="F99" s="114">
        <f>'[2]NMA'!F99+'[2]EC101'!F99+'[2]EC102'!F99+'[2]EC103'!F99+'[2]EC104'!F99+'[2]EC105'!F99+'[2]EC106'!F99+'[2]EC107'!F99+'[2]EC108'!F99+'[2]EC109'!F99+'[2]DC10'!F99+'[2]EC121'!F99+'[2]EC122'!F99+'[2]EC123'!F99+'[2]EC124'!F99+'[2]EC125'!F99+'[2]EC126'!F99+'[2]EC127'!F99+'[2]EC128'!F99+'[2]DC12'!F99+'[2]EC131'!F99+'[2]EC132'!F99+'[2]EC133'!F99+'[2]EC134'!F99+'[2]EC135'!F99+'[2]EC136'!F99+'[2]EC137'!F99+'[2]EC138'!F99+'[2]DC13'!F99+'[2]EC141'!F99+'[2]EC142'!F99+'[2]EC143'!F99+'[2]EC144'!F99+'[2]DC14'!F99+'[2]EC151'!F99+'[2]EC152'!F99+'[2]EC153'!F99+'[2]EC154'!F99+'[2]EC155'!F99+'[2]EC156'!F99+'[2]EC157'!F99+'[2]DC15'!F99+'[2]EC05b2'!F99+'[2]EC05b3'!F99+'[2]DC44'!F99</f>
        <v>0</v>
      </c>
      <c r="G99" s="52">
        <f t="shared" si="25"/>
        <v>3750000</v>
      </c>
      <c r="H99" s="114">
        <v>2750000</v>
      </c>
      <c r="I99" s="114">
        <v>2750000</v>
      </c>
      <c r="J99" s="114"/>
      <c r="K99" s="114"/>
      <c r="L99" s="114">
        <v>2750000</v>
      </c>
      <c r="M99" s="114"/>
      <c r="N99" s="114"/>
      <c r="O99" s="115"/>
      <c r="P99" s="114"/>
      <c r="Q99" s="115"/>
      <c r="R99" s="55">
        <f t="shared" si="26"/>
        <v>2750000</v>
      </c>
      <c r="S99" s="55">
        <f t="shared" si="27"/>
        <v>0</v>
      </c>
      <c r="T99" s="47">
        <f aca="true" t="shared" si="40" ref="T99:T130">IF(G99=0," ",(R99/G99))</f>
        <v>0.7333333333333333</v>
      </c>
      <c r="U99" s="47"/>
      <c r="V99" s="114"/>
      <c r="W99" s="115"/>
      <c r="X99" s="47" t="str">
        <f aca="true" t="shared" si="41" ref="X99:Y102">IF(V99=0,"-",(R99-V99)/V99)</f>
        <v>-</v>
      </c>
      <c r="Y99" s="47" t="str">
        <f t="shared" si="41"/>
        <v>-</v>
      </c>
      <c r="Z99" s="204"/>
      <c r="IT99" s="49" t="e">
        <f>#REF!</f>
        <v>#REF!</v>
      </c>
      <c r="IU99" s="49" t="e">
        <f>#REF!</f>
        <v>#REF!</v>
      </c>
    </row>
    <row r="100" spans="1:255" s="63" customFormat="1" ht="13.5" customHeight="1" hidden="1">
      <c r="A100" s="118"/>
      <c r="B100" s="50"/>
      <c r="C100" s="116" t="s">
        <v>87</v>
      </c>
      <c r="D100" s="114"/>
      <c r="E100" s="114"/>
      <c r="F100" s="114">
        <f>'[2]NMA'!F100+'[2]EC101'!F100+'[2]EC102'!F100+'[2]EC103'!F100+'[2]EC104'!F100+'[2]EC105'!F100+'[2]EC106'!F100+'[2]EC107'!F100+'[2]EC108'!F100+'[2]EC109'!F100+'[2]DC10'!F100+'[2]EC121'!F100+'[2]EC122'!F100+'[2]EC123'!F100+'[2]EC124'!F100+'[2]EC125'!F100+'[2]EC126'!F100+'[2]EC127'!F100+'[2]EC128'!F100+'[2]DC12'!F100+'[2]EC131'!F100+'[2]EC132'!F100+'[2]EC133'!F100+'[2]EC134'!F100+'[2]EC135'!F100+'[2]EC136'!F100+'[2]EC137'!F100+'[2]EC138'!F100+'[2]DC13'!F100+'[2]EC141'!F100+'[2]EC142'!F100+'[2]EC143'!F100+'[2]EC144'!F100+'[2]DC14'!F100+'[2]EC151'!F100+'[2]EC152'!F100+'[2]EC153'!F100+'[2]EC154'!F100+'[2]EC155'!F100+'[2]EC156'!F100+'[2]EC157'!F100+'[2]DC15'!F100+'[2]EC05b2'!F100+'[2]EC05b3'!F100+'[2]DC44'!F100</f>
        <v>0</v>
      </c>
      <c r="G100" s="52">
        <f t="shared" si="25"/>
        <v>0</v>
      </c>
      <c r="H100" s="114"/>
      <c r="I100" s="114"/>
      <c r="J100" s="114"/>
      <c r="K100" s="114"/>
      <c r="L100" s="114"/>
      <c r="M100" s="114"/>
      <c r="N100" s="114"/>
      <c r="O100" s="115"/>
      <c r="P100" s="114"/>
      <c r="Q100" s="115"/>
      <c r="R100" s="55">
        <f t="shared" si="26"/>
        <v>0</v>
      </c>
      <c r="S100" s="55">
        <f t="shared" si="27"/>
        <v>0</v>
      </c>
      <c r="T100" s="47" t="str">
        <f t="shared" si="40"/>
        <v> </v>
      </c>
      <c r="U100" s="47"/>
      <c r="V100" s="114"/>
      <c r="W100" s="115"/>
      <c r="X100" s="47" t="str">
        <f t="shared" si="41"/>
        <v>-</v>
      </c>
      <c r="Y100" s="47" t="str">
        <f t="shared" si="41"/>
        <v>-</v>
      </c>
      <c r="Z100" s="204"/>
      <c r="AA100" s="119"/>
      <c r="AB100" s="119"/>
      <c r="AC100" s="119"/>
      <c r="AD100" s="119"/>
      <c r="AE100" s="119"/>
      <c r="AF100" s="119"/>
      <c r="IT100" s="49" t="e">
        <f>#REF!</f>
        <v>#REF!</v>
      </c>
      <c r="IU100" s="49" t="e">
        <f>#REF!</f>
        <v>#REF!</v>
      </c>
    </row>
    <row r="101" spans="1:255" ht="13.5" customHeight="1" hidden="1">
      <c r="A101" s="13"/>
      <c r="B101" s="50"/>
      <c r="C101" s="200"/>
      <c r="D101" s="114"/>
      <c r="E101" s="114"/>
      <c r="F101" s="114">
        <f>'[2]NMA'!F101+'[2]EC101'!F101+'[2]EC102'!F101+'[2]EC103'!F101+'[2]EC104'!F101+'[2]EC105'!F101+'[2]EC106'!F101+'[2]EC107'!F101+'[2]EC108'!F101+'[2]EC109'!F101+'[2]DC10'!F101+'[2]EC121'!F101+'[2]EC122'!F101+'[2]EC123'!F101+'[2]EC124'!F101+'[2]EC125'!F101+'[2]EC126'!F101+'[2]EC127'!F101+'[2]EC128'!F101+'[2]DC12'!F101+'[2]EC131'!F101+'[2]EC132'!F101+'[2]EC133'!F101+'[2]EC134'!F101+'[2]EC135'!F101+'[2]EC136'!F101+'[2]EC137'!F101+'[2]EC138'!F101+'[2]DC13'!F101+'[2]EC141'!F101+'[2]EC142'!F101+'[2]EC143'!F101+'[2]EC144'!F101+'[2]DC14'!F101+'[2]EC151'!F101+'[2]EC152'!F101+'[2]EC153'!F101+'[2]EC154'!F101+'[2]EC155'!F101+'[2]EC156'!F101+'[2]EC157'!F101+'[2]DC15'!F101+'[2]EC05b2'!F101+'[2]EC05b3'!F101+'[2]DC44'!F101</f>
        <v>0</v>
      </c>
      <c r="G101" s="52">
        <f t="shared" si="25"/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42" ref="R101:R124">+J101+L101+N101+P101</f>
        <v>0</v>
      </c>
      <c r="S101" s="55">
        <f aca="true" t="shared" si="43" ref="S101:S124">K101+M101+O101+Q101</f>
        <v>0</v>
      </c>
      <c r="T101" s="47" t="str">
        <f t="shared" si="40"/>
        <v> </v>
      </c>
      <c r="U101" s="47"/>
      <c r="V101" s="114"/>
      <c r="W101" s="115"/>
      <c r="X101" s="47" t="str">
        <f t="shared" si="41"/>
        <v>-</v>
      </c>
      <c r="Y101" s="47" t="str">
        <f t="shared" si="41"/>
        <v>-</v>
      </c>
      <c r="Z101" s="204"/>
      <c r="IT101" s="49" t="e">
        <f>#REF!</f>
        <v>#REF!</v>
      </c>
      <c r="IU101" s="49" t="e">
        <f>#REF!</f>
        <v>#REF!</v>
      </c>
    </row>
    <row r="102" spans="1:255" ht="13.5" customHeight="1" hidden="1">
      <c r="A102" s="13"/>
      <c r="B102" s="50"/>
      <c r="C102" s="200"/>
      <c r="D102" s="114"/>
      <c r="E102" s="114"/>
      <c r="F102" s="114">
        <f>'[2]NMA'!F102+'[2]EC101'!F102+'[2]EC102'!F102+'[2]EC103'!F102+'[2]EC104'!F102+'[2]EC105'!F102+'[2]EC106'!F102+'[2]EC107'!F102+'[2]EC108'!F102+'[2]EC109'!F102+'[2]DC10'!F102+'[2]EC121'!F102+'[2]EC122'!F102+'[2]EC123'!F102+'[2]EC124'!F102+'[2]EC125'!F102+'[2]EC126'!F102+'[2]EC127'!F102+'[2]EC128'!F102+'[2]DC12'!F102+'[2]EC131'!F102+'[2]EC132'!F102+'[2]EC133'!F102+'[2]EC134'!F102+'[2]EC135'!F102+'[2]EC136'!F102+'[2]EC137'!F102+'[2]EC138'!F102+'[2]DC13'!F102+'[2]EC141'!F102+'[2]EC142'!F102+'[2]EC143'!F102+'[2]EC144'!F102+'[2]DC14'!F102+'[2]EC151'!F102+'[2]EC152'!F102+'[2]EC153'!F102+'[2]EC154'!F102+'[2]EC155'!F102+'[2]EC156'!F102+'[2]EC157'!F102+'[2]DC15'!F102+'[2]EC05b2'!F102+'[2]EC05b3'!F102+'[2]DC44'!F102</f>
        <v>0</v>
      </c>
      <c r="G102" s="52">
        <f t="shared" si="25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42"/>
        <v>0</v>
      </c>
      <c r="S102" s="55">
        <f t="shared" si="43"/>
        <v>0</v>
      </c>
      <c r="T102" s="47" t="str">
        <f t="shared" si="40"/>
        <v> </v>
      </c>
      <c r="U102" s="47"/>
      <c r="V102" s="114"/>
      <c r="W102" s="115"/>
      <c r="X102" s="47" t="str">
        <f t="shared" si="41"/>
        <v>-</v>
      </c>
      <c r="Y102" s="47" t="str">
        <f t="shared" si="41"/>
        <v>-</v>
      </c>
      <c r="Z102" s="204"/>
      <c r="IT102" s="49" t="e">
        <f>#REF!</f>
        <v>#REF!</v>
      </c>
      <c r="IU102" s="49" t="e">
        <f>#REF!</f>
        <v>#REF!</v>
      </c>
    </row>
    <row r="103" spans="1:255" ht="13.5" customHeight="1">
      <c r="A103" s="13"/>
      <c r="B103" s="60">
        <f>B98+1</f>
        <v>8</v>
      </c>
      <c r="C103" s="51" t="s">
        <v>95</v>
      </c>
      <c r="D103" s="52">
        <f>SUM(D104:D107)</f>
        <v>0</v>
      </c>
      <c r="E103" s="52">
        <f>SUM(E104:E107)</f>
        <v>0</v>
      </c>
      <c r="F103" s="52">
        <f>'[2]NMA'!F103+'[2]EC101'!F103+'[2]EC102'!F103+'[2]EC103'!F103+'[2]EC104'!F103+'[2]EC105'!F103+'[2]EC106'!F103+'[2]EC107'!F103+'[2]EC108'!F103+'[2]EC109'!F103+'[2]DC10'!F103+'[2]EC121'!F103+'[2]EC122'!F103+'[2]EC123'!F103+'[2]EC124'!F103+'[2]EC125'!F103+'[2]EC126'!F103+'[2]EC127'!F103+'[2]EC128'!F103+'[2]DC12'!F103+'[2]EC131'!F103+'[2]EC132'!F103+'[2]EC133'!F103+'[2]EC134'!F103+'[2]EC135'!F103+'[2]EC136'!F103+'[2]EC137'!F103+'[2]EC138'!F103+'[2]DC13'!F103+'[2]EC141'!F103+'[2]EC142'!F103+'[2]EC143'!F103+'[2]EC144'!F103+'[2]DC14'!F103+'[2]EC151'!F103+'[2]EC152'!F103+'[2]EC153'!F103+'[2]EC154'!F103+'[2]EC155'!F103+'[2]EC156'!F103+'[2]EC157'!F103+'[2]DC15'!F103+'[2]EC05b2'!F103+'[2]EC05b3'!F103+'[2]DC44'!F103</f>
        <v>0</v>
      </c>
      <c r="G103" s="52">
        <f t="shared" si="25"/>
        <v>0</v>
      </c>
      <c r="H103" s="52">
        <f aca="true" t="shared" si="44" ref="H103:Q103">SUM(H104:H107)</f>
        <v>0</v>
      </c>
      <c r="I103" s="52">
        <f t="shared" si="44"/>
        <v>0</v>
      </c>
      <c r="J103" s="52">
        <f t="shared" si="44"/>
        <v>0</v>
      </c>
      <c r="K103" s="52">
        <f t="shared" si="44"/>
        <v>0</v>
      </c>
      <c r="L103" s="52">
        <f t="shared" si="44"/>
        <v>0</v>
      </c>
      <c r="M103" s="52">
        <f t="shared" si="44"/>
        <v>0</v>
      </c>
      <c r="N103" s="52">
        <f t="shared" si="44"/>
        <v>0</v>
      </c>
      <c r="O103" s="52">
        <f t="shared" si="44"/>
        <v>0</v>
      </c>
      <c r="P103" s="52">
        <f t="shared" si="44"/>
        <v>0</v>
      </c>
      <c r="Q103" s="52">
        <f t="shared" si="44"/>
        <v>0</v>
      </c>
      <c r="R103" s="55">
        <f t="shared" si="42"/>
        <v>0</v>
      </c>
      <c r="S103" s="55">
        <f t="shared" si="43"/>
        <v>0</v>
      </c>
      <c r="T103" s="47" t="str">
        <f t="shared" si="40"/>
        <v> </v>
      </c>
      <c r="U103" s="47"/>
      <c r="V103" s="52"/>
      <c r="W103" s="55"/>
      <c r="X103" s="47" t="str">
        <f>IF(V103=0," ",(R103-V103)/V103)</f>
        <v> </v>
      </c>
      <c r="Y103" s="47" t="str">
        <f>IF(W103=0," ",(S103-W103)/W103)</f>
        <v> </v>
      </c>
      <c r="Z103" s="205"/>
      <c r="IT103" s="49" t="e">
        <f>#REF!</f>
        <v>#REF!</v>
      </c>
      <c r="IU103" s="49" t="e">
        <f>#REF!</f>
        <v>#REF!</v>
      </c>
    </row>
    <row r="104" spans="1:255" ht="13.5" customHeight="1" hidden="1">
      <c r="A104" s="13"/>
      <c r="B104" s="50"/>
      <c r="C104" s="113" t="s">
        <v>86</v>
      </c>
      <c r="D104" s="114"/>
      <c r="E104" s="114"/>
      <c r="F104" s="114">
        <f>'[2]NMA'!F104+'[2]EC101'!F104+'[2]EC102'!F104+'[2]EC103'!F104+'[2]EC104'!F104+'[2]EC105'!F104+'[2]EC106'!F104+'[2]EC107'!F104+'[2]EC108'!F104+'[2]EC109'!F104+'[2]DC10'!F104+'[2]EC121'!F104+'[2]EC122'!F104+'[2]EC123'!F104+'[2]EC124'!F104+'[2]EC125'!F104+'[2]EC126'!F104+'[2]EC127'!F104+'[2]EC128'!F104+'[2]DC12'!F104+'[2]EC131'!F104+'[2]EC132'!F104+'[2]EC133'!F104+'[2]EC134'!F104+'[2]EC135'!F104+'[2]EC136'!F104+'[2]EC137'!F104+'[2]EC138'!F104+'[2]DC13'!F104+'[2]EC141'!F104+'[2]EC142'!F104+'[2]EC143'!F104+'[2]EC144'!F104+'[2]DC14'!F104+'[2]EC151'!F104+'[2]EC152'!F104+'[2]EC153'!F104+'[2]EC154'!F104+'[2]EC155'!F104+'[2]EC156'!F104+'[2]EC157'!F104+'[2]DC15'!F104+'[2]EC05b2'!F104+'[2]EC05b3'!F104+'[2]DC44'!F104</f>
        <v>0</v>
      </c>
      <c r="G104" s="52">
        <f t="shared" si="25"/>
        <v>0</v>
      </c>
      <c r="H104" s="114"/>
      <c r="I104" s="114"/>
      <c r="J104" s="114"/>
      <c r="K104" s="114"/>
      <c r="L104" s="114"/>
      <c r="M104" s="114"/>
      <c r="N104" s="114"/>
      <c r="O104" s="115"/>
      <c r="P104" s="114"/>
      <c r="Q104" s="115"/>
      <c r="R104" s="55">
        <f t="shared" si="42"/>
        <v>0</v>
      </c>
      <c r="S104" s="55">
        <f t="shared" si="43"/>
        <v>0</v>
      </c>
      <c r="T104" s="47" t="str">
        <f t="shared" si="40"/>
        <v> </v>
      </c>
      <c r="U104" s="47"/>
      <c r="V104" s="114"/>
      <c r="W104" s="115"/>
      <c r="X104" s="47" t="str">
        <f aca="true" t="shared" si="45" ref="X104:Y107">IF(V104=0,"-",(R104-V104)/V104)</f>
        <v>-</v>
      </c>
      <c r="Y104" s="47" t="str">
        <f t="shared" si="45"/>
        <v>-</v>
      </c>
      <c r="Z104" s="204"/>
      <c r="IT104" s="49" t="e">
        <f>#REF!</f>
        <v>#REF!</v>
      </c>
      <c r="IU104" s="49" t="e">
        <f>#REF!</f>
        <v>#REF!</v>
      </c>
    </row>
    <row r="105" spans="1:255" s="63" customFormat="1" ht="13.5" customHeight="1" hidden="1">
      <c r="A105" s="118"/>
      <c r="B105" s="50"/>
      <c r="C105" s="116" t="s">
        <v>87</v>
      </c>
      <c r="D105" s="114"/>
      <c r="E105" s="114"/>
      <c r="F105" s="114">
        <f>'[2]NMA'!F105+'[2]EC101'!F105+'[2]EC102'!F105+'[2]EC103'!F105+'[2]EC104'!F105+'[2]EC105'!F105+'[2]EC106'!F105+'[2]EC107'!F105+'[2]EC108'!F105+'[2]EC109'!F105+'[2]DC10'!F105+'[2]EC121'!F105+'[2]EC122'!F105+'[2]EC123'!F105+'[2]EC124'!F105+'[2]EC125'!F105+'[2]EC126'!F105+'[2]EC127'!F105+'[2]EC128'!F105+'[2]DC12'!F105+'[2]EC131'!F105+'[2]EC132'!F105+'[2]EC133'!F105+'[2]EC134'!F105+'[2]EC135'!F105+'[2]EC136'!F105+'[2]EC137'!F105+'[2]EC138'!F105+'[2]DC13'!F105+'[2]EC141'!F105+'[2]EC142'!F105+'[2]EC143'!F105+'[2]EC144'!F105+'[2]DC14'!F105+'[2]EC151'!F105+'[2]EC152'!F105+'[2]EC153'!F105+'[2]EC154'!F105+'[2]EC155'!F105+'[2]EC156'!F105+'[2]EC157'!F105+'[2]DC15'!F105+'[2]EC05b2'!F105+'[2]EC05b3'!F105+'[2]DC44'!F105</f>
        <v>0</v>
      </c>
      <c r="G105" s="52">
        <f t="shared" si="25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42"/>
        <v>0</v>
      </c>
      <c r="S105" s="55">
        <f t="shared" si="43"/>
        <v>0</v>
      </c>
      <c r="T105" s="47" t="str">
        <f t="shared" si="40"/>
        <v> </v>
      </c>
      <c r="U105" s="47"/>
      <c r="V105" s="114"/>
      <c r="W105" s="115"/>
      <c r="X105" s="47" t="str">
        <f t="shared" si="45"/>
        <v>-</v>
      </c>
      <c r="Y105" s="47" t="str">
        <f t="shared" si="45"/>
        <v>-</v>
      </c>
      <c r="Z105" s="204"/>
      <c r="AA105" s="119"/>
      <c r="AB105" s="119"/>
      <c r="AC105" s="119"/>
      <c r="AD105" s="119"/>
      <c r="AE105" s="119"/>
      <c r="AF105" s="119"/>
      <c r="IT105" s="49" t="e">
        <f>#REF!</f>
        <v>#REF!</v>
      </c>
      <c r="IU105" s="49" t="e">
        <f>#REF!</f>
        <v>#REF!</v>
      </c>
    </row>
    <row r="106" spans="1:255" ht="12.75" customHeight="1" hidden="1">
      <c r="A106" s="13"/>
      <c r="B106" s="50"/>
      <c r="C106" s="200"/>
      <c r="D106" s="114"/>
      <c r="E106" s="114"/>
      <c r="F106" s="114">
        <f>'[2]NMA'!F106+'[2]EC101'!F106+'[2]EC102'!F106+'[2]EC103'!F106+'[2]EC104'!F106+'[2]EC105'!F106+'[2]EC106'!F106+'[2]EC107'!F106+'[2]EC108'!F106+'[2]EC109'!F106+'[2]DC10'!F106+'[2]EC121'!F106+'[2]EC122'!F106+'[2]EC123'!F106+'[2]EC124'!F106+'[2]EC125'!F106+'[2]EC126'!F106+'[2]EC127'!F106+'[2]EC128'!F106+'[2]DC12'!F106+'[2]EC131'!F106+'[2]EC132'!F106+'[2]EC133'!F106+'[2]EC134'!F106+'[2]EC135'!F106+'[2]EC136'!F106+'[2]EC137'!F106+'[2]EC138'!F106+'[2]DC13'!F106+'[2]EC141'!F106+'[2]EC142'!F106+'[2]EC143'!F106+'[2]EC144'!F106+'[2]DC14'!F106+'[2]EC151'!F106+'[2]EC152'!F106+'[2]EC153'!F106+'[2]EC154'!F106+'[2]EC155'!F106+'[2]EC156'!F106+'[2]EC157'!F106+'[2]DC15'!F106+'[2]EC05b2'!F106+'[2]EC05b3'!F106+'[2]DC44'!F106</f>
        <v>0</v>
      </c>
      <c r="G106" s="52">
        <f t="shared" si="25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42"/>
        <v>0</v>
      </c>
      <c r="S106" s="55">
        <f t="shared" si="43"/>
        <v>0</v>
      </c>
      <c r="T106" s="47" t="str">
        <f t="shared" si="40"/>
        <v> </v>
      </c>
      <c r="U106" s="47"/>
      <c r="V106" s="114"/>
      <c r="W106" s="115"/>
      <c r="X106" s="47" t="str">
        <f t="shared" si="45"/>
        <v>-</v>
      </c>
      <c r="Y106" s="47" t="str">
        <f t="shared" si="45"/>
        <v>-</v>
      </c>
      <c r="Z106" s="204"/>
      <c r="IT106" s="49" t="e">
        <f>#REF!</f>
        <v>#REF!</v>
      </c>
      <c r="IU106" s="49" t="e">
        <f>#REF!</f>
        <v>#REF!</v>
      </c>
    </row>
    <row r="107" spans="1:255" ht="12.75" customHeight="1" hidden="1">
      <c r="A107" s="13"/>
      <c r="B107" s="50"/>
      <c r="C107" s="200"/>
      <c r="D107" s="114"/>
      <c r="E107" s="114"/>
      <c r="F107" s="114">
        <f>'[2]NMA'!F107+'[2]EC101'!F107+'[2]EC102'!F107+'[2]EC103'!F107+'[2]EC104'!F107+'[2]EC105'!F107+'[2]EC106'!F107+'[2]EC107'!F107+'[2]EC108'!F107+'[2]EC109'!F107+'[2]DC10'!F107+'[2]EC121'!F107+'[2]EC122'!F107+'[2]EC123'!F107+'[2]EC124'!F107+'[2]EC125'!F107+'[2]EC126'!F107+'[2]EC127'!F107+'[2]EC128'!F107+'[2]DC12'!F107+'[2]EC131'!F107+'[2]EC132'!F107+'[2]EC133'!F107+'[2]EC134'!F107+'[2]EC135'!F107+'[2]EC136'!F107+'[2]EC137'!F107+'[2]EC138'!F107+'[2]DC13'!F107+'[2]EC141'!F107+'[2]EC142'!F107+'[2]EC143'!F107+'[2]EC144'!F107+'[2]DC14'!F107+'[2]EC151'!F107+'[2]EC152'!F107+'[2]EC153'!F107+'[2]EC154'!F107+'[2]EC155'!F107+'[2]EC156'!F107+'[2]EC157'!F107+'[2]DC15'!F107+'[2]EC05b2'!F107+'[2]EC05b3'!F107+'[2]DC44'!F107</f>
        <v>0</v>
      </c>
      <c r="G107" s="52">
        <f t="shared" si="25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42"/>
        <v>0</v>
      </c>
      <c r="S107" s="55">
        <f t="shared" si="43"/>
        <v>0</v>
      </c>
      <c r="T107" s="47" t="str">
        <f t="shared" si="40"/>
        <v> </v>
      </c>
      <c r="U107" s="47"/>
      <c r="V107" s="114"/>
      <c r="W107" s="115"/>
      <c r="X107" s="47" t="str">
        <f t="shared" si="45"/>
        <v>-</v>
      </c>
      <c r="Y107" s="47" t="str">
        <f t="shared" si="45"/>
        <v>-</v>
      </c>
      <c r="Z107" s="204"/>
      <c r="IT107" s="49" t="e">
        <f>#REF!</f>
        <v>#REF!</v>
      </c>
      <c r="IU107" s="49" t="e">
        <f>#REF!</f>
        <v>#REF!</v>
      </c>
    </row>
    <row r="108" spans="1:255" ht="12.75" customHeight="1">
      <c r="A108" s="13"/>
      <c r="B108" s="60">
        <f>B103+1</f>
        <v>9</v>
      </c>
      <c r="C108" s="51" t="s">
        <v>96</v>
      </c>
      <c r="D108" s="52">
        <f>SUM(D109:D124)</f>
        <v>0</v>
      </c>
      <c r="E108" s="52">
        <f>SUM(E109:E124)</f>
        <v>0</v>
      </c>
      <c r="F108" s="52">
        <f>'[2]NMA'!F108+'[2]EC101'!F108+'[2]EC102'!F108+'[2]EC103'!F108+'[2]EC104'!F108+'[2]EC105'!F108+'[2]EC106'!F108+'[2]EC107'!F108+'[2]EC108'!F108+'[2]EC109'!F108+'[2]DC10'!F108+'[2]EC121'!F108+'[2]EC122'!F108+'[2]EC123'!F108+'[2]EC124'!F108+'[2]EC125'!F108+'[2]EC126'!F108+'[2]EC127'!F108+'[2]EC128'!F108+'[2]DC12'!F108+'[2]EC131'!F108+'[2]EC132'!F108+'[2]EC133'!F108+'[2]EC134'!F108+'[2]EC135'!F108+'[2]EC136'!F108+'[2]EC137'!F108+'[2]EC138'!F108+'[2]DC13'!F108+'[2]EC141'!F108+'[2]EC142'!F108+'[2]EC143'!F108+'[2]EC144'!F108+'[2]DC14'!F108+'[2]EC151'!F108+'[2]EC152'!F108+'[2]EC153'!F108+'[2]EC154'!F108+'[2]EC155'!F108+'[2]EC156'!F108+'[2]EC157'!F108+'[2]DC15'!F108+'[2]EC05b2'!F108+'[2]EC05b3'!F108+'[2]DC44'!F108</f>
        <v>0</v>
      </c>
      <c r="G108" s="52">
        <f aca="true" t="shared" si="46" ref="G108:Q108">SUM(G109:G124)</f>
        <v>0</v>
      </c>
      <c r="H108" s="52">
        <f t="shared" si="46"/>
        <v>0</v>
      </c>
      <c r="I108" s="52">
        <f t="shared" si="46"/>
        <v>0</v>
      </c>
      <c r="J108" s="52">
        <f t="shared" si="46"/>
        <v>0</v>
      </c>
      <c r="K108" s="52">
        <f t="shared" si="46"/>
        <v>0</v>
      </c>
      <c r="L108" s="52">
        <f t="shared" si="46"/>
        <v>0</v>
      </c>
      <c r="M108" s="52">
        <f t="shared" si="46"/>
        <v>0</v>
      </c>
      <c r="N108" s="52">
        <f t="shared" si="46"/>
        <v>0</v>
      </c>
      <c r="O108" s="52">
        <f t="shared" si="46"/>
        <v>0</v>
      </c>
      <c r="P108" s="52">
        <f t="shared" si="46"/>
        <v>0</v>
      </c>
      <c r="Q108" s="52">
        <f t="shared" si="46"/>
        <v>0</v>
      </c>
      <c r="R108" s="55">
        <f t="shared" si="42"/>
        <v>0</v>
      </c>
      <c r="S108" s="55">
        <f t="shared" si="43"/>
        <v>0</v>
      </c>
      <c r="T108" s="47" t="str">
        <f t="shared" si="40"/>
        <v> </v>
      </c>
      <c r="U108" s="47"/>
      <c r="V108" s="52"/>
      <c r="W108" s="55"/>
      <c r="X108" s="47" t="str">
        <f>IF(V108=0," ",(R108-V108)/V108)</f>
        <v> </v>
      </c>
      <c r="Y108" s="47" t="str">
        <f>IF(W108=0," ",(S108-W108)/W108)</f>
        <v> </v>
      </c>
      <c r="Z108" s="205"/>
      <c r="IT108" s="49" t="e">
        <f>#REF!</f>
        <v>#REF!</v>
      </c>
      <c r="IU108" s="49" t="e">
        <f>#REF!</f>
        <v>#REF!</v>
      </c>
    </row>
    <row r="109" spans="1:255" ht="12.75" customHeight="1" hidden="1">
      <c r="A109" s="13"/>
      <c r="B109" s="50"/>
      <c r="C109" s="113" t="s">
        <v>127</v>
      </c>
      <c r="D109" s="114"/>
      <c r="E109" s="114"/>
      <c r="F109" s="114">
        <f>'[2]NMA'!F109+'[2]EC101'!F109+'[2]EC102'!F109+'[2]EC103'!F109+'[2]EC104'!F109+'[2]EC105'!F109+'[2]EC106'!F109+'[2]EC107'!F109+'[2]EC108'!F109+'[2]EC109'!F109+'[2]DC10'!F109+'[2]EC121'!F109+'[2]EC122'!F109+'[2]EC123'!F109+'[2]EC124'!F109+'[2]EC125'!F109+'[2]EC126'!F109+'[2]EC127'!F109+'[2]EC128'!F109+'[2]DC12'!F109+'[2]EC131'!F109+'[2]EC132'!F109+'[2]EC133'!F109+'[2]EC134'!F109+'[2]EC135'!F109+'[2]EC136'!F109+'[2]EC137'!F109+'[2]EC138'!F109+'[2]DC13'!F109+'[2]EC141'!F109+'[2]EC142'!F109+'[2]EC143'!F109+'[2]EC144'!F109+'[2]DC14'!F109+'[2]EC151'!F109+'[2]EC152'!F109+'[2]EC153'!F109+'[2]EC154'!F109+'[2]EC155'!F109+'[2]EC156'!F109+'[2]EC157'!F109+'[2]DC15'!F109+'[2]EC05b2'!F109+'[2]EC05b3'!F109+'[2]DC44'!F109</f>
        <v>0</v>
      </c>
      <c r="G109" s="52">
        <f aca="true" t="shared" si="47" ref="G109:G123">SUM(D109:E109)</f>
        <v>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42"/>
        <v>0</v>
      </c>
      <c r="S109" s="46">
        <f t="shared" si="43"/>
        <v>0</v>
      </c>
      <c r="T109" s="47" t="str">
        <f t="shared" si="40"/>
        <v> </v>
      </c>
      <c r="U109" s="47"/>
      <c r="V109" s="114"/>
      <c r="W109" s="115"/>
      <c r="X109" s="47" t="str">
        <f aca="true" t="shared" si="48" ref="X109:X141">IF(V109=0,"-",(R109-V109)/V109)</f>
        <v>-</v>
      </c>
      <c r="Y109" s="47" t="str">
        <f aca="true" t="shared" si="49" ref="Y109:Y141">IF(W109=0,"-",(S109-W109)/W109)</f>
        <v>-</v>
      </c>
      <c r="Z109" s="204"/>
      <c r="IT109" s="49" t="e">
        <f>#REF!</f>
        <v>#REF!</v>
      </c>
      <c r="IU109" s="49" t="e">
        <f>#REF!</f>
        <v>#REF!</v>
      </c>
    </row>
    <row r="110" spans="1:255" ht="12.75" customHeight="1" hidden="1">
      <c r="A110" s="13"/>
      <c r="B110" s="50"/>
      <c r="C110" s="116" t="s">
        <v>87</v>
      </c>
      <c r="D110" s="114"/>
      <c r="E110" s="114"/>
      <c r="F110" s="114">
        <f>'[2]NMA'!F110+'[2]EC101'!F110+'[2]EC102'!F110+'[2]EC103'!F110+'[2]EC104'!F110+'[2]EC105'!F110+'[2]EC106'!F110+'[2]EC107'!F110+'[2]EC108'!F110+'[2]EC109'!F110+'[2]DC10'!F110+'[2]EC121'!F110+'[2]EC122'!F110+'[2]EC123'!F110+'[2]EC124'!F110+'[2]EC125'!F110+'[2]EC126'!F110+'[2]EC127'!F110+'[2]EC128'!F110+'[2]DC12'!F110+'[2]EC131'!F110+'[2]EC132'!F110+'[2]EC133'!F110+'[2]EC134'!F110+'[2]EC135'!F110+'[2]EC136'!F110+'[2]EC137'!F110+'[2]EC138'!F110+'[2]DC13'!F110+'[2]EC141'!F110+'[2]EC142'!F110+'[2]EC143'!F110+'[2]EC144'!F110+'[2]DC14'!F110+'[2]EC151'!F110+'[2]EC152'!F110+'[2]EC153'!F110+'[2]EC154'!F110+'[2]EC155'!F110+'[2]EC156'!F110+'[2]EC157'!F110+'[2]DC15'!F110+'[2]EC05b2'!F110+'[2]EC05b3'!F110+'[2]DC44'!F110</f>
        <v>0</v>
      </c>
      <c r="G110" s="52">
        <f t="shared" si="47"/>
        <v>0</v>
      </c>
      <c r="H110" s="114"/>
      <c r="I110" s="114"/>
      <c r="J110" s="114"/>
      <c r="K110" s="114"/>
      <c r="L110" s="114"/>
      <c r="M110" s="114"/>
      <c r="N110" s="114"/>
      <c r="O110" s="115"/>
      <c r="P110" s="114"/>
      <c r="Q110" s="115"/>
      <c r="R110" s="46">
        <f t="shared" si="42"/>
        <v>0</v>
      </c>
      <c r="S110" s="46">
        <f t="shared" si="43"/>
        <v>0</v>
      </c>
      <c r="T110" s="47" t="str">
        <f t="shared" si="40"/>
        <v> </v>
      </c>
      <c r="U110" s="47"/>
      <c r="V110" s="114"/>
      <c r="W110" s="115"/>
      <c r="X110" s="47" t="str">
        <f t="shared" si="48"/>
        <v>-</v>
      </c>
      <c r="Y110" s="47" t="str">
        <f t="shared" si="49"/>
        <v>-</v>
      </c>
      <c r="Z110" s="204"/>
      <c r="IT110" s="49" t="e">
        <f>#REF!</f>
        <v>#REF!</v>
      </c>
      <c r="IU110" s="49" t="e">
        <f>#REF!</f>
        <v>#REF!</v>
      </c>
    </row>
    <row r="111" spans="1:255" ht="12.75" customHeight="1" hidden="1">
      <c r="A111" s="13"/>
      <c r="B111" s="50"/>
      <c r="C111" s="117"/>
      <c r="D111" s="114"/>
      <c r="E111" s="114"/>
      <c r="F111" s="114">
        <f>'[2]NMA'!F111+'[2]EC101'!F111+'[2]EC102'!F111+'[2]EC103'!F111+'[2]EC104'!F111+'[2]EC105'!F111+'[2]EC106'!F111+'[2]EC107'!F111+'[2]EC108'!F111+'[2]EC109'!F111+'[2]DC10'!F111+'[2]EC121'!F111+'[2]EC122'!F111+'[2]EC123'!F111+'[2]EC124'!F111+'[2]EC125'!F111+'[2]EC126'!F111+'[2]EC127'!F111+'[2]EC128'!F111+'[2]DC12'!F111+'[2]EC131'!F111+'[2]EC132'!F111+'[2]EC133'!F111+'[2]EC134'!F111+'[2]EC135'!F111+'[2]EC136'!F111+'[2]EC137'!F111+'[2]EC138'!F111+'[2]DC13'!F111+'[2]EC141'!F111+'[2]EC142'!F111+'[2]EC143'!F111+'[2]EC144'!F111+'[2]DC14'!F111+'[2]EC151'!F111+'[2]EC152'!F111+'[2]EC153'!F111+'[2]EC154'!F111+'[2]EC155'!F111+'[2]EC156'!F111+'[2]EC157'!F111+'[2]DC15'!F111+'[2]EC05b2'!F111+'[2]EC05b3'!F111+'[2]DC44'!F111</f>
        <v>0</v>
      </c>
      <c r="G111" s="52">
        <f t="shared" si="47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42"/>
        <v>0</v>
      </c>
      <c r="S111" s="46">
        <f t="shared" si="43"/>
        <v>0</v>
      </c>
      <c r="T111" s="47" t="str">
        <f t="shared" si="40"/>
        <v> </v>
      </c>
      <c r="U111" s="47"/>
      <c r="V111" s="114"/>
      <c r="W111" s="115"/>
      <c r="X111" s="47" t="str">
        <f t="shared" si="48"/>
        <v>-</v>
      </c>
      <c r="Y111" s="47" t="str">
        <f t="shared" si="49"/>
        <v>-</v>
      </c>
      <c r="Z111" s="204"/>
      <c r="IT111" s="49" t="e">
        <f>#REF!</f>
        <v>#REF!</v>
      </c>
      <c r="IU111" s="49" t="e">
        <f>#REF!</f>
        <v>#REF!</v>
      </c>
    </row>
    <row r="112" spans="1:255" ht="12.75" customHeight="1" hidden="1">
      <c r="A112" s="13"/>
      <c r="B112" s="50"/>
      <c r="C112" s="117"/>
      <c r="D112" s="114"/>
      <c r="E112" s="114"/>
      <c r="F112" s="114">
        <f>'[2]NMA'!F112+'[2]EC101'!F112+'[2]EC102'!F112+'[2]EC103'!F112+'[2]EC104'!F112+'[2]EC105'!F112+'[2]EC106'!F112+'[2]EC107'!F112+'[2]EC108'!F112+'[2]EC109'!F112+'[2]DC10'!F112+'[2]EC121'!F112+'[2]EC122'!F112+'[2]EC123'!F112+'[2]EC124'!F112+'[2]EC125'!F112+'[2]EC126'!F112+'[2]EC127'!F112+'[2]EC128'!F112+'[2]DC12'!F112+'[2]EC131'!F112+'[2]EC132'!F112+'[2]EC133'!F112+'[2]EC134'!F112+'[2]EC135'!F112+'[2]EC136'!F112+'[2]EC137'!F112+'[2]EC138'!F112+'[2]DC13'!F112+'[2]EC141'!F112+'[2]EC142'!F112+'[2]EC143'!F112+'[2]EC144'!F112+'[2]DC14'!F112+'[2]EC151'!F112+'[2]EC152'!F112+'[2]EC153'!F112+'[2]EC154'!F112+'[2]EC155'!F112+'[2]EC156'!F112+'[2]EC157'!F112+'[2]DC15'!F112+'[2]EC05b2'!F112+'[2]EC05b3'!F112+'[2]DC44'!F112</f>
        <v>0</v>
      </c>
      <c r="G112" s="52">
        <f t="shared" si="47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42"/>
        <v>0</v>
      </c>
      <c r="S112" s="46">
        <f t="shared" si="43"/>
        <v>0</v>
      </c>
      <c r="T112" s="47" t="str">
        <f t="shared" si="40"/>
        <v> </v>
      </c>
      <c r="U112" s="47"/>
      <c r="V112" s="114"/>
      <c r="W112" s="115"/>
      <c r="X112" s="47" t="str">
        <f t="shared" si="48"/>
        <v>-</v>
      </c>
      <c r="Y112" s="47" t="str">
        <f t="shared" si="49"/>
        <v>-</v>
      </c>
      <c r="Z112" s="204"/>
      <c r="IT112" s="49" t="e">
        <f>#REF!</f>
        <v>#REF!</v>
      </c>
      <c r="IU112" s="49" t="e">
        <f>#REF!</f>
        <v>#REF!</v>
      </c>
    </row>
    <row r="113" spans="1:255" ht="12.75" customHeight="1" hidden="1">
      <c r="A113" s="13"/>
      <c r="B113" s="50"/>
      <c r="C113" s="117"/>
      <c r="D113" s="114"/>
      <c r="E113" s="114"/>
      <c r="F113" s="114">
        <f>'[2]NMA'!F113+'[2]EC101'!F113+'[2]EC102'!F113+'[2]EC103'!F113+'[2]EC104'!F113+'[2]EC105'!F113+'[2]EC106'!F113+'[2]EC107'!F113+'[2]EC108'!F113+'[2]EC109'!F113+'[2]DC10'!F113+'[2]EC121'!F113+'[2]EC122'!F113+'[2]EC123'!F113+'[2]EC124'!F113+'[2]EC125'!F113+'[2]EC126'!F113+'[2]EC127'!F113+'[2]EC128'!F113+'[2]DC12'!F113+'[2]EC131'!F113+'[2]EC132'!F113+'[2]EC133'!F113+'[2]EC134'!F113+'[2]EC135'!F113+'[2]EC136'!F113+'[2]EC137'!F113+'[2]EC138'!F113+'[2]DC13'!F113+'[2]EC141'!F113+'[2]EC142'!F113+'[2]EC143'!F113+'[2]EC144'!F113+'[2]DC14'!F113+'[2]EC151'!F113+'[2]EC152'!F113+'[2]EC153'!F113+'[2]EC154'!F113+'[2]EC155'!F113+'[2]EC156'!F113+'[2]EC157'!F113+'[2]DC15'!F113+'[2]EC05b2'!F113+'[2]EC05b3'!F113+'[2]DC44'!F113</f>
        <v>0</v>
      </c>
      <c r="G113" s="52">
        <f t="shared" si="47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42"/>
        <v>0</v>
      </c>
      <c r="S113" s="46">
        <f t="shared" si="43"/>
        <v>0</v>
      </c>
      <c r="T113" s="47" t="str">
        <f t="shared" si="40"/>
        <v> </v>
      </c>
      <c r="U113" s="47"/>
      <c r="V113" s="114"/>
      <c r="W113" s="115"/>
      <c r="X113" s="47" t="str">
        <f t="shared" si="48"/>
        <v>-</v>
      </c>
      <c r="Y113" s="47" t="str">
        <f t="shared" si="49"/>
        <v>-</v>
      </c>
      <c r="Z113" s="204"/>
      <c r="IT113" s="49" t="e">
        <f>#REF!</f>
        <v>#REF!</v>
      </c>
      <c r="IU113" s="49" t="e">
        <f>#REF!</f>
        <v>#REF!</v>
      </c>
    </row>
    <row r="114" spans="1:255" ht="12.75" customHeight="1" hidden="1">
      <c r="A114" s="13"/>
      <c r="B114" s="50"/>
      <c r="C114" s="117"/>
      <c r="D114" s="114"/>
      <c r="E114" s="114"/>
      <c r="F114" s="114">
        <f>'[2]NMA'!F114+'[2]EC101'!F114+'[2]EC102'!F114+'[2]EC103'!F114+'[2]EC104'!F114+'[2]EC105'!F114+'[2]EC106'!F114+'[2]EC107'!F114+'[2]EC108'!F114+'[2]EC109'!F114+'[2]DC10'!F114+'[2]EC121'!F114+'[2]EC122'!F114+'[2]EC123'!F114+'[2]EC124'!F114+'[2]EC125'!F114+'[2]EC126'!F114+'[2]EC127'!F114+'[2]EC128'!F114+'[2]DC12'!F114+'[2]EC131'!F114+'[2]EC132'!F114+'[2]EC133'!F114+'[2]EC134'!F114+'[2]EC135'!F114+'[2]EC136'!F114+'[2]EC137'!F114+'[2]EC138'!F114+'[2]DC13'!F114+'[2]EC141'!F114+'[2]EC142'!F114+'[2]EC143'!F114+'[2]EC144'!F114+'[2]DC14'!F114+'[2]EC151'!F114+'[2]EC152'!F114+'[2]EC153'!F114+'[2]EC154'!F114+'[2]EC155'!F114+'[2]EC156'!F114+'[2]EC157'!F114+'[2]DC15'!F114+'[2]EC05b2'!F114+'[2]EC05b3'!F114+'[2]DC44'!F114</f>
        <v>0</v>
      </c>
      <c r="G114" s="52">
        <f t="shared" si="47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42"/>
        <v>0</v>
      </c>
      <c r="S114" s="46">
        <f t="shared" si="43"/>
        <v>0</v>
      </c>
      <c r="T114" s="47" t="str">
        <f t="shared" si="40"/>
        <v> </v>
      </c>
      <c r="U114" s="47"/>
      <c r="V114" s="114"/>
      <c r="W114" s="115"/>
      <c r="X114" s="47" t="str">
        <f t="shared" si="48"/>
        <v>-</v>
      </c>
      <c r="Y114" s="47" t="str">
        <f t="shared" si="49"/>
        <v>-</v>
      </c>
      <c r="Z114" s="204"/>
      <c r="IT114" s="49" t="e">
        <f>#REF!</f>
        <v>#REF!</v>
      </c>
      <c r="IU114" s="49" t="e">
        <f>#REF!</f>
        <v>#REF!</v>
      </c>
    </row>
    <row r="115" spans="1:255" ht="12.75" customHeight="1" hidden="1">
      <c r="A115" s="13"/>
      <c r="B115" s="50"/>
      <c r="C115" s="117"/>
      <c r="D115" s="114"/>
      <c r="E115" s="114"/>
      <c r="F115" s="114">
        <f>'[2]NMA'!F115+'[2]EC101'!F115+'[2]EC102'!F115+'[2]EC103'!F115+'[2]EC104'!F115+'[2]EC105'!F115+'[2]EC106'!F115+'[2]EC107'!F115+'[2]EC108'!F115+'[2]EC109'!F115+'[2]DC10'!F115+'[2]EC121'!F115+'[2]EC122'!F115+'[2]EC123'!F115+'[2]EC124'!F115+'[2]EC125'!F115+'[2]EC126'!F115+'[2]EC127'!F115+'[2]EC128'!F115+'[2]DC12'!F115+'[2]EC131'!F115+'[2]EC132'!F115+'[2]EC133'!F115+'[2]EC134'!F115+'[2]EC135'!F115+'[2]EC136'!F115+'[2]EC137'!F115+'[2]EC138'!F115+'[2]DC13'!F115+'[2]EC141'!F115+'[2]EC142'!F115+'[2]EC143'!F115+'[2]EC144'!F115+'[2]DC14'!F115+'[2]EC151'!F115+'[2]EC152'!F115+'[2]EC153'!F115+'[2]EC154'!F115+'[2]EC155'!F115+'[2]EC156'!F115+'[2]EC157'!F115+'[2]DC15'!F115+'[2]EC05b2'!F115+'[2]EC05b3'!F115+'[2]DC44'!F115</f>
        <v>0</v>
      </c>
      <c r="G115" s="52">
        <f t="shared" si="47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42"/>
        <v>0</v>
      </c>
      <c r="S115" s="46">
        <f t="shared" si="43"/>
        <v>0</v>
      </c>
      <c r="T115" s="47" t="str">
        <f t="shared" si="40"/>
        <v> </v>
      </c>
      <c r="U115" s="47"/>
      <c r="V115" s="114"/>
      <c r="W115" s="115"/>
      <c r="X115" s="47" t="str">
        <f t="shared" si="48"/>
        <v>-</v>
      </c>
      <c r="Y115" s="47" t="str">
        <f t="shared" si="49"/>
        <v>-</v>
      </c>
      <c r="Z115" s="204"/>
      <c r="IT115" s="49" t="e">
        <f>#REF!</f>
        <v>#REF!</v>
      </c>
      <c r="IU115" s="49" t="e">
        <f>#REF!</f>
        <v>#REF!</v>
      </c>
    </row>
    <row r="116" spans="1:255" ht="12.75" customHeight="1" hidden="1">
      <c r="A116" s="13"/>
      <c r="B116" s="50"/>
      <c r="C116" s="117"/>
      <c r="D116" s="114"/>
      <c r="E116" s="114"/>
      <c r="F116" s="114">
        <f>'[2]NMA'!F116+'[2]EC101'!F116+'[2]EC102'!F116+'[2]EC103'!F116+'[2]EC104'!F116+'[2]EC105'!F116+'[2]EC106'!F116+'[2]EC107'!F116+'[2]EC108'!F116+'[2]EC109'!F116+'[2]DC10'!F116+'[2]EC121'!F116+'[2]EC122'!F116+'[2]EC123'!F116+'[2]EC124'!F116+'[2]EC125'!F116+'[2]EC126'!F116+'[2]EC127'!F116+'[2]EC128'!F116+'[2]DC12'!F116+'[2]EC131'!F116+'[2]EC132'!F116+'[2]EC133'!F116+'[2]EC134'!F116+'[2]EC135'!F116+'[2]EC136'!F116+'[2]EC137'!F116+'[2]EC138'!F116+'[2]DC13'!F116+'[2]EC141'!F116+'[2]EC142'!F116+'[2]EC143'!F116+'[2]EC144'!F116+'[2]DC14'!F116+'[2]EC151'!F116+'[2]EC152'!F116+'[2]EC153'!F116+'[2]EC154'!F116+'[2]EC155'!F116+'[2]EC156'!F116+'[2]EC157'!F116+'[2]DC15'!F116+'[2]EC05b2'!F116+'[2]EC05b3'!F116+'[2]DC44'!F116</f>
        <v>0</v>
      </c>
      <c r="G116" s="52">
        <f t="shared" si="47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42"/>
        <v>0</v>
      </c>
      <c r="S116" s="46">
        <f t="shared" si="43"/>
        <v>0</v>
      </c>
      <c r="T116" s="47" t="str">
        <f t="shared" si="40"/>
        <v> </v>
      </c>
      <c r="U116" s="47"/>
      <c r="V116" s="114"/>
      <c r="W116" s="115"/>
      <c r="X116" s="47" t="str">
        <f t="shared" si="48"/>
        <v>-</v>
      </c>
      <c r="Y116" s="47" t="str">
        <f t="shared" si="49"/>
        <v>-</v>
      </c>
      <c r="Z116" s="204"/>
      <c r="IT116" s="49" t="e">
        <f>#REF!</f>
        <v>#REF!</v>
      </c>
      <c r="IU116" s="49" t="e">
        <f>#REF!</f>
        <v>#REF!</v>
      </c>
    </row>
    <row r="117" spans="1:255" ht="12.75" customHeight="1" hidden="1">
      <c r="A117" s="13"/>
      <c r="B117" s="50"/>
      <c r="C117" s="117"/>
      <c r="D117" s="114"/>
      <c r="E117" s="114"/>
      <c r="F117" s="114">
        <f>'[2]NMA'!F117+'[2]EC101'!F117+'[2]EC102'!F117+'[2]EC103'!F117+'[2]EC104'!F117+'[2]EC105'!F117+'[2]EC106'!F117+'[2]EC107'!F117+'[2]EC108'!F117+'[2]EC109'!F117+'[2]DC10'!F117+'[2]EC121'!F117+'[2]EC122'!F117+'[2]EC123'!F117+'[2]EC124'!F117+'[2]EC125'!F117+'[2]EC126'!F117+'[2]EC127'!F117+'[2]EC128'!F117+'[2]DC12'!F117+'[2]EC131'!F117+'[2]EC132'!F117+'[2]EC133'!F117+'[2]EC134'!F117+'[2]EC135'!F117+'[2]EC136'!F117+'[2]EC137'!F117+'[2]EC138'!F117+'[2]DC13'!F117+'[2]EC141'!F117+'[2]EC142'!F117+'[2]EC143'!F117+'[2]EC144'!F117+'[2]DC14'!F117+'[2]EC151'!F117+'[2]EC152'!F117+'[2]EC153'!F117+'[2]EC154'!F117+'[2]EC155'!F117+'[2]EC156'!F117+'[2]EC157'!F117+'[2]DC15'!F117+'[2]EC05b2'!F117+'[2]EC05b3'!F117+'[2]DC44'!F117</f>
        <v>0</v>
      </c>
      <c r="G117" s="52">
        <f t="shared" si="47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42"/>
        <v>0</v>
      </c>
      <c r="S117" s="46">
        <f t="shared" si="43"/>
        <v>0</v>
      </c>
      <c r="T117" s="47" t="str">
        <f t="shared" si="40"/>
        <v> </v>
      </c>
      <c r="U117" s="47"/>
      <c r="V117" s="114"/>
      <c r="W117" s="115"/>
      <c r="X117" s="47" t="str">
        <f t="shared" si="48"/>
        <v>-</v>
      </c>
      <c r="Y117" s="47" t="str">
        <f t="shared" si="49"/>
        <v>-</v>
      </c>
      <c r="Z117" s="204"/>
      <c r="IT117" s="49" t="e">
        <f>#REF!</f>
        <v>#REF!</v>
      </c>
      <c r="IU117" s="49" t="e">
        <f>#REF!</f>
        <v>#REF!</v>
      </c>
    </row>
    <row r="118" spans="1:255" ht="12.75" customHeight="1" hidden="1">
      <c r="A118" s="13"/>
      <c r="B118" s="50"/>
      <c r="C118" s="117"/>
      <c r="D118" s="114"/>
      <c r="E118" s="114"/>
      <c r="F118" s="114">
        <f>'[2]NMA'!F118+'[2]EC101'!F118+'[2]EC102'!F118+'[2]EC103'!F118+'[2]EC104'!F118+'[2]EC105'!F118+'[2]EC106'!F118+'[2]EC107'!F118+'[2]EC108'!F118+'[2]EC109'!F118+'[2]DC10'!F118+'[2]EC121'!F118+'[2]EC122'!F118+'[2]EC123'!F118+'[2]EC124'!F118+'[2]EC125'!F118+'[2]EC126'!F118+'[2]EC127'!F118+'[2]EC128'!F118+'[2]DC12'!F118+'[2]EC131'!F118+'[2]EC132'!F118+'[2]EC133'!F118+'[2]EC134'!F118+'[2]EC135'!F118+'[2]EC136'!F118+'[2]EC137'!F118+'[2]EC138'!F118+'[2]DC13'!F118+'[2]EC141'!F118+'[2]EC142'!F118+'[2]EC143'!F118+'[2]EC144'!F118+'[2]DC14'!F118+'[2]EC151'!F118+'[2]EC152'!F118+'[2]EC153'!F118+'[2]EC154'!F118+'[2]EC155'!F118+'[2]EC156'!F118+'[2]EC157'!F118+'[2]DC15'!F118+'[2]EC05b2'!F118+'[2]EC05b3'!F118+'[2]DC44'!F118</f>
        <v>0</v>
      </c>
      <c r="G118" s="52">
        <f t="shared" si="47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42"/>
        <v>0</v>
      </c>
      <c r="S118" s="46">
        <f t="shared" si="43"/>
        <v>0</v>
      </c>
      <c r="T118" s="47" t="str">
        <f t="shared" si="40"/>
        <v> </v>
      </c>
      <c r="U118" s="47"/>
      <c r="V118" s="114"/>
      <c r="W118" s="115"/>
      <c r="X118" s="47" t="str">
        <f t="shared" si="48"/>
        <v>-</v>
      </c>
      <c r="Y118" s="47" t="str">
        <f t="shared" si="49"/>
        <v>-</v>
      </c>
      <c r="Z118" s="204"/>
      <c r="IT118" s="49" t="e">
        <f>#REF!</f>
        <v>#REF!</v>
      </c>
      <c r="IU118" s="49" t="e">
        <f>#REF!</f>
        <v>#REF!</v>
      </c>
    </row>
    <row r="119" spans="1:255" ht="12.75" customHeight="1" hidden="1">
      <c r="A119" s="13"/>
      <c r="B119" s="50"/>
      <c r="C119" s="117"/>
      <c r="D119" s="114"/>
      <c r="E119" s="114"/>
      <c r="F119" s="114">
        <f>'[2]NMA'!F119+'[2]EC101'!F119+'[2]EC102'!F119+'[2]EC103'!F119+'[2]EC104'!F119+'[2]EC105'!F119+'[2]EC106'!F119+'[2]EC107'!F119+'[2]EC108'!F119+'[2]EC109'!F119+'[2]DC10'!F119+'[2]EC121'!F119+'[2]EC122'!F119+'[2]EC123'!F119+'[2]EC124'!F119+'[2]EC125'!F119+'[2]EC126'!F119+'[2]EC127'!F119+'[2]EC128'!F119+'[2]DC12'!F119+'[2]EC131'!F119+'[2]EC132'!F119+'[2]EC133'!F119+'[2]EC134'!F119+'[2]EC135'!F119+'[2]EC136'!F119+'[2]EC137'!F119+'[2]EC138'!F119+'[2]DC13'!F119+'[2]EC141'!F119+'[2]EC142'!F119+'[2]EC143'!F119+'[2]EC144'!F119+'[2]DC14'!F119+'[2]EC151'!F119+'[2]EC152'!F119+'[2]EC153'!F119+'[2]EC154'!F119+'[2]EC155'!F119+'[2]EC156'!F119+'[2]EC157'!F119+'[2]DC15'!F119+'[2]EC05b2'!F119+'[2]EC05b3'!F119+'[2]DC44'!F119</f>
        <v>0</v>
      </c>
      <c r="G119" s="52">
        <f t="shared" si="47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42"/>
        <v>0</v>
      </c>
      <c r="S119" s="46">
        <f t="shared" si="43"/>
        <v>0</v>
      </c>
      <c r="T119" s="47" t="str">
        <f t="shared" si="40"/>
        <v> </v>
      </c>
      <c r="U119" s="47"/>
      <c r="V119" s="114"/>
      <c r="W119" s="115"/>
      <c r="X119" s="47" t="str">
        <f t="shared" si="48"/>
        <v>-</v>
      </c>
      <c r="Y119" s="47" t="str">
        <f t="shared" si="49"/>
        <v>-</v>
      </c>
      <c r="Z119" s="204"/>
      <c r="IT119" s="49" t="e">
        <f>#REF!</f>
        <v>#REF!</v>
      </c>
      <c r="IU119" s="49" t="e">
        <f>#REF!</f>
        <v>#REF!</v>
      </c>
    </row>
    <row r="120" spans="1:255" ht="12.75" customHeight="1" hidden="1">
      <c r="A120" s="13"/>
      <c r="B120" s="50"/>
      <c r="C120" s="117"/>
      <c r="D120" s="114"/>
      <c r="E120" s="114"/>
      <c r="F120" s="114">
        <f>'[2]NMA'!F120+'[2]EC101'!F120+'[2]EC102'!F120+'[2]EC103'!F120+'[2]EC104'!F120+'[2]EC105'!F120+'[2]EC106'!F120+'[2]EC107'!F120+'[2]EC108'!F120+'[2]EC109'!F120+'[2]DC10'!F120+'[2]EC121'!F120+'[2]EC122'!F120+'[2]EC123'!F120+'[2]EC124'!F120+'[2]EC125'!F120+'[2]EC126'!F120+'[2]EC127'!F120+'[2]EC128'!F120+'[2]DC12'!F120+'[2]EC131'!F120+'[2]EC132'!F120+'[2]EC133'!F120+'[2]EC134'!F120+'[2]EC135'!F120+'[2]EC136'!F120+'[2]EC137'!F120+'[2]EC138'!F120+'[2]DC13'!F120+'[2]EC141'!F120+'[2]EC142'!F120+'[2]EC143'!F120+'[2]EC144'!F120+'[2]DC14'!F120+'[2]EC151'!F120+'[2]EC152'!F120+'[2]EC153'!F120+'[2]EC154'!F120+'[2]EC155'!F120+'[2]EC156'!F120+'[2]EC157'!F120+'[2]DC15'!F120+'[2]EC05b2'!F120+'[2]EC05b3'!F120+'[2]DC44'!F120</f>
        <v>0</v>
      </c>
      <c r="G120" s="52">
        <f t="shared" si="47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42"/>
        <v>0</v>
      </c>
      <c r="S120" s="46">
        <f t="shared" si="43"/>
        <v>0</v>
      </c>
      <c r="T120" s="47" t="str">
        <f t="shared" si="40"/>
        <v> </v>
      </c>
      <c r="U120" s="47"/>
      <c r="V120" s="114"/>
      <c r="W120" s="115"/>
      <c r="X120" s="47" t="str">
        <f t="shared" si="48"/>
        <v>-</v>
      </c>
      <c r="Y120" s="47" t="str">
        <f t="shared" si="49"/>
        <v>-</v>
      </c>
      <c r="Z120" s="204"/>
      <c r="IT120" s="49" t="e">
        <f>#REF!</f>
        <v>#REF!</v>
      </c>
      <c r="IU120" s="49" t="e">
        <f>#REF!</f>
        <v>#REF!</v>
      </c>
    </row>
    <row r="121" spans="1:255" ht="12.75" customHeight="1" hidden="1">
      <c r="A121" s="13"/>
      <c r="B121" s="50"/>
      <c r="C121" s="117"/>
      <c r="D121" s="114"/>
      <c r="E121" s="114"/>
      <c r="F121" s="114">
        <f>'[2]NMA'!F121+'[2]EC101'!F121+'[2]EC102'!F121+'[2]EC103'!F121+'[2]EC104'!F121+'[2]EC105'!F121+'[2]EC106'!F121+'[2]EC107'!F121+'[2]EC108'!F121+'[2]EC109'!F121+'[2]DC10'!F121+'[2]EC121'!F121+'[2]EC122'!F121+'[2]EC123'!F121+'[2]EC124'!F121+'[2]EC125'!F121+'[2]EC126'!F121+'[2]EC127'!F121+'[2]EC128'!F121+'[2]DC12'!F121+'[2]EC131'!F121+'[2]EC132'!F121+'[2]EC133'!F121+'[2]EC134'!F121+'[2]EC135'!F121+'[2]EC136'!F121+'[2]EC137'!F121+'[2]EC138'!F121+'[2]DC13'!F121+'[2]EC141'!F121+'[2]EC142'!F121+'[2]EC143'!F121+'[2]EC144'!F121+'[2]DC14'!F121+'[2]EC151'!F121+'[2]EC152'!F121+'[2]EC153'!F121+'[2]EC154'!F121+'[2]EC155'!F121+'[2]EC156'!F121+'[2]EC157'!F121+'[2]DC15'!F121+'[2]EC05b2'!F121+'[2]EC05b3'!F121+'[2]DC44'!F121</f>
        <v>0</v>
      </c>
      <c r="G121" s="52">
        <f t="shared" si="47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42"/>
        <v>0</v>
      </c>
      <c r="S121" s="46">
        <f t="shared" si="43"/>
        <v>0</v>
      </c>
      <c r="T121" s="47" t="str">
        <f t="shared" si="40"/>
        <v> </v>
      </c>
      <c r="U121" s="47"/>
      <c r="V121" s="114"/>
      <c r="W121" s="115"/>
      <c r="X121" s="47" t="str">
        <f t="shared" si="48"/>
        <v>-</v>
      </c>
      <c r="Y121" s="47" t="str">
        <f t="shared" si="49"/>
        <v>-</v>
      </c>
      <c r="Z121" s="204"/>
      <c r="IT121" s="49" t="e">
        <f>#REF!</f>
        <v>#REF!</v>
      </c>
      <c r="IU121" s="49" t="e">
        <f>#REF!</f>
        <v>#REF!</v>
      </c>
    </row>
    <row r="122" spans="1:255" ht="22.5" customHeight="1" hidden="1">
      <c r="A122" s="13"/>
      <c r="B122" s="50"/>
      <c r="C122" s="117"/>
      <c r="D122" s="114"/>
      <c r="E122" s="114"/>
      <c r="F122" s="114">
        <f>'[2]NMA'!F122+'[2]EC101'!F122+'[2]EC102'!F122+'[2]EC103'!F122+'[2]EC104'!F122+'[2]EC105'!F122+'[2]EC106'!F122+'[2]EC107'!F122+'[2]EC108'!F122+'[2]EC109'!F122+'[2]DC10'!F122+'[2]EC121'!F122+'[2]EC122'!F122+'[2]EC123'!F122+'[2]EC124'!F122+'[2]EC125'!F122+'[2]EC126'!F122+'[2]EC127'!F122+'[2]EC128'!F122+'[2]DC12'!F122+'[2]EC131'!F122+'[2]EC132'!F122+'[2]EC133'!F122+'[2]EC134'!F122+'[2]EC135'!F122+'[2]EC136'!F122+'[2]EC137'!F122+'[2]EC138'!F122+'[2]DC13'!F122+'[2]EC141'!F122+'[2]EC142'!F122+'[2]EC143'!F122+'[2]EC144'!F122+'[2]DC14'!F122+'[2]EC151'!F122+'[2]EC152'!F122+'[2]EC153'!F122+'[2]EC154'!F122+'[2]EC155'!F122+'[2]EC156'!F122+'[2]EC157'!F122+'[2]DC15'!F122+'[2]EC05b2'!F122+'[2]EC05b3'!F122+'[2]DC44'!F122</f>
        <v>0</v>
      </c>
      <c r="G122" s="52">
        <f t="shared" si="47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42"/>
        <v>0</v>
      </c>
      <c r="S122" s="46">
        <f t="shared" si="43"/>
        <v>0</v>
      </c>
      <c r="T122" s="47" t="str">
        <f t="shared" si="40"/>
        <v> </v>
      </c>
      <c r="U122" s="47"/>
      <c r="V122" s="114"/>
      <c r="W122" s="115"/>
      <c r="X122" s="47" t="str">
        <f t="shared" si="48"/>
        <v>-</v>
      </c>
      <c r="Y122" s="47" t="str">
        <f t="shared" si="49"/>
        <v>-</v>
      </c>
      <c r="Z122" s="204"/>
      <c r="IT122" s="49" t="e">
        <f>#REF!</f>
        <v>#REF!</v>
      </c>
      <c r="IU122" s="49" t="e">
        <f>#REF!</f>
        <v>#REF!</v>
      </c>
    </row>
    <row r="123" spans="1:255" ht="12.75" customHeight="1" hidden="1">
      <c r="A123" s="13"/>
      <c r="B123" s="50"/>
      <c r="C123" s="117"/>
      <c r="D123" s="114"/>
      <c r="E123" s="114"/>
      <c r="F123" s="114">
        <f>'[2]NMA'!F123+'[2]EC101'!F123+'[2]EC102'!F123+'[2]EC103'!F123+'[2]EC104'!F123+'[2]EC105'!F123+'[2]EC106'!F123+'[2]EC107'!F123+'[2]EC108'!F123+'[2]EC109'!F123+'[2]DC10'!F123+'[2]EC121'!F123+'[2]EC122'!F123+'[2]EC123'!F123+'[2]EC124'!F123+'[2]EC125'!F123+'[2]EC126'!F123+'[2]EC127'!F123+'[2]EC128'!F123+'[2]DC12'!F123+'[2]EC131'!F123+'[2]EC132'!F123+'[2]EC133'!F123+'[2]EC134'!F123+'[2]EC135'!F123+'[2]EC136'!F123+'[2]EC137'!F123+'[2]EC138'!F123+'[2]DC13'!F123+'[2]EC141'!F123+'[2]EC142'!F123+'[2]EC143'!F123+'[2]EC144'!F123+'[2]DC14'!F123+'[2]EC151'!F123+'[2]EC152'!F123+'[2]EC153'!F123+'[2]EC154'!F123+'[2]EC155'!F123+'[2]EC156'!F123+'[2]EC157'!F123+'[2]DC15'!F123+'[2]EC05b2'!F123+'[2]EC05b3'!F123+'[2]DC44'!F123</f>
        <v>0</v>
      </c>
      <c r="G123" s="52">
        <f t="shared" si="47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42"/>
        <v>0</v>
      </c>
      <c r="S123" s="46">
        <f t="shared" si="43"/>
        <v>0</v>
      </c>
      <c r="T123" s="47" t="str">
        <f t="shared" si="40"/>
        <v> </v>
      </c>
      <c r="U123" s="47"/>
      <c r="V123" s="114"/>
      <c r="W123" s="115"/>
      <c r="X123" s="47" t="str">
        <f t="shared" si="48"/>
        <v>-</v>
      </c>
      <c r="Y123" s="47" t="str">
        <f t="shared" si="49"/>
        <v>-</v>
      </c>
      <c r="Z123" s="204"/>
      <c r="IT123" s="49" t="e">
        <f>#REF!</f>
        <v>#REF!</v>
      </c>
      <c r="IU123" s="49" t="e">
        <f>#REF!</f>
        <v>#REF!</v>
      </c>
    </row>
    <row r="124" spans="1:255" ht="12.75" customHeight="1" hidden="1">
      <c r="A124" s="13"/>
      <c r="B124" s="50"/>
      <c r="C124" s="121"/>
      <c r="D124" s="122"/>
      <c r="E124" s="122"/>
      <c r="F124" s="122">
        <f>'[2]NMA'!F124+'[2]EC101'!F124+'[2]EC102'!F124+'[2]EC103'!F124+'[2]EC104'!F124+'[2]EC105'!F124+'[2]EC106'!F124+'[2]EC107'!F124+'[2]EC108'!F124+'[2]EC109'!F124+'[2]DC10'!F124+'[2]EC121'!F124+'[2]EC122'!F124+'[2]EC123'!F124+'[2]EC124'!F124+'[2]EC125'!F124+'[2]EC126'!F124+'[2]EC127'!F124+'[2]EC128'!F124+'[2]DC12'!F124+'[2]EC131'!F124+'[2]EC132'!F124+'[2]EC133'!F124+'[2]EC134'!F124+'[2]EC135'!F124+'[2]EC136'!F124+'[2]EC137'!F124+'[2]EC138'!F124+'[2]DC13'!F124+'[2]EC141'!F124+'[2]EC142'!F124+'[2]EC143'!F124+'[2]EC144'!F124+'[2]DC14'!F124+'[2]EC151'!F124+'[2]EC152'!F124+'[2]EC153'!F124+'[2]EC154'!F124+'[2]EC155'!F124+'[2]EC156'!F124+'[2]EC157'!F124+'[2]DC15'!F124+'[2]EC05b2'!F124+'[2]EC05b3'!F124+'[2]DC44'!F124</f>
        <v>0</v>
      </c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42"/>
        <v>0</v>
      </c>
      <c r="S124" s="46">
        <f t="shared" si="43"/>
        <v>0</v>
      </c>
      <c r="T124" s="47" t="str">
        <f t="shared" si="40"/>
        <v> </v>
      </c>
      <c r="U124" s="47"/>
      <c r="V124" s="122"/>
      <c r="W124" s="123"/>
      <c r="X124" s="47" t="str">
        <f t="shared" si="48"/>
        <v>-</v>
      </c>
      <c r="Y124" s="47" t="str">
        <f t="shared" si="49"/>
        <v>-</v>
      </c>
      <c r="Z124" s="204"/>
      <c r="IT124" s="49" t="e">
        <f>#REF!</f>
        <v>#REF!</v>
      </c>
      <c r="IU124" s="49" t="e">
        <f>#REF!</f>
        <v>#REF!</v>
      </c>
    </row>
    <row r="125" spans="1:255" ht="12.75" customHeight="1" hidden="1">
      <c r="A125" s="13"/>
      <c r="B125" s="50"/>
      <c r="C125" s="124" t="s">
        <v>98</v>
      </c>
      <c r="D125" s="66">
        <f>SUM(D126:D140)</f>
        <v>0</v>
      </c>
      <c r="E125" s="66">
        <f>SUM(E126:E140)</f>
        <v>0</v>
      </c>
      <c r="F125" s="66">
        <f>'[2]NMA'!F125+'[2]EC101'!F125+'[2]EC102'!F125+'[2]EC103'!F125+'[2]EC104'!F125+'[2]EC105'!F125+'[2]EC106'!F125+'[2]EC107'!F125+'[2]EC108'!F125+'[2]EC109'!F125+'[2]DC10'!F125+'[2]EC121'!F125+'[2]EC122'!F125+'[2]EC123'!F125+'[2]EC124'!F125+'[2]EC125'!F125+'[2]EC126'!F125+'[2]EC127'!F125+'[2]EC128'!F125+'[2]DC12'!F125+'[2]EC131'!F125+'[2]EC132'!F125+'[2]EC133'!F125+'[2]EC134'!F125+'[2]EC135'!F125+'[2]EC136'!F125+'[2]EC137'!F125+'[2]EC138'!F125+'[2]DC13'!F125+'[2]EC141'!F125+'[2]EC142'!F125+'[2]EC143'!F125+'[2]EC144'!F125+'[2]DC14'!F125+'[2]EC151'!F125+'[2]EC152'!F125+'[2]EC153'!F125+'[2]EC154'!F125+'[2]EC155'!F125+'[2]EC156'!F125+'[2]EC157'!F125+'[2]DC15'!F125+'[2]EC05b2'!F125+'[2]EC05b3'!F125+'[2]DC44'!F125</f>
        <v>0</v>
      </c>
      <c r="G125" s="66">
        <f aca="true" t="shared" si="50" ref="G125:O125">SUM(G126:G140)</f>
        <v>0</v>
      </c>
      <c r="H125" s="66">
        <f t="shared" si="50"/>
        <v>0</v>
      </c>
      <c r="I125" s="66">
        <f t="shared" si="50"/>
        <v>0</v>
      </c>
      <c r="J125" s="66">
        <f t="shared" si="50"/>
        <v>0</v>
      </c>
      <c r="K125" s="66">
        <f t="shared" si="50"/>
        <v>0</v>
      </c>
      <c r="L125" s="66">
        <f t="shared" si="50"/>
        <v>0</v>
      </c>
      <c r="M125" s="66">
        <f t="shared" si="50"/>
        <v>0</v>
      </c>
      <c r="N125" s="66">
        <f t="shared" si="50"/>
        <v>0</v>
      </c>
      <c r="O125" s="67">
        <f t="shared" si="50"/>
        <v>0</v>
      </c>
      <c r="P125" s="66"/>
      <c r="Q125" s="67"/>
      <c r="R125" s="66"/>
      <c r="S125" s="67"/>
      <c r="T125" s="47" t="str">
        <f t="shared" si="40"/>
        <v> </v>
      </c>
      <c r="U125" s="47"/>
      <c r="V125" s="66"/>
      <c r="W125" s="67"/>
      <c r="X125" s="47" t="str">
        <f t="shared" si="48"/>
        <v>-</v>
      </c>
      <c r="Y125" s="47" t="str">
        <f t="shared" si="49"/>
        <v>-</v>
      </c>
      <c r="Z125" s="204"/>
      <c r="IT125" s="49" t="e">
        <f>#REF!</f>
        <v>#REF!</v>
      </c>
      <c r="IU125" s="49" t="e">
        <f>#REF!</f>
        <v>#REF!</v>
      </c>
    </row>
    <row r="126" spans="1:255" ht="12.75" customHeight="1" hidden="1">
      <c r="A126" s="13"/>
      <c r="B126" s="50">
        <v>1</v>
      </c>
      <c r="C126" s="117"/>
      <c r="D126" s="114"/>
      <c r="E126" s="114"/>
      <c r="F126" s="114">
        <f>'[2]NMA'!F126+'[2]EC101'!F126+'[2]EC102'!F126+'[2]EC103'!F126+'[2]EC104'!F126+'[2]EC105'!F126+'[2]EC106'!F126+'[2]EC107'!F126+'[2]EC108'!F126+'[2]EC109'!F126+'[2]DC10'!F126+'[2]EC121'!F126+'[2]EC122'!F126+'[2]EC123'!F126+'[2]EC124'!F126+'[2]EC125'!F126+'[2]EC126'!F126+'[2]EC127'!F126+'[2]EC128'!F126+'[2]DC12'!F126+'[2]EC131'!F126+'[2]EC132'!F126+'[2]EC133'!F126+'[2]EC134'!F126+'[2]EC135'!F126+'[2]EC136'!F126+'[2]EC137'!F126+'[2]EC138'!F126+'[2]DC13'!F126+'[2]EC141'!F126+'[2]EC142'!F126+'[2]EC143'!F126+'[2]EC144'!F126+'[2]DC14'!F126+'[2]EC151'!F126+'[2]EC152'!F126+'[2]EC153'!F126+'[2]EC154'!F126+'[2]EC155'!F126+'[2]EC156'!F126+'[2]EC157'!F126+'[2]DC15'!F126+'[2]EC05b2'!F126+'[2]EC05b3'!F126+'[2]DC44'!F126</f>
        <v>0</v>
      </c>
      <c r="G126" s="52">
        <f aca="true" t="shared" si="51" ref="G126:G140">SUM(D126:E126)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47" t="str">
        <f t="shared" si="40"/>
        <v> </v>
      </c>
      <c r="U126" s="47"/>
      <c r="V126" s="114"/>
      <c r="W126" s="115"/>
      <c r="X126" s="47" t="str">
        <f t="shared" si="48"/>
        <v>-</v>
      </c>
      <c r="Y126" s="47" t="str">
        <f t="shared" si="49"/>
        <v>-</v>
      </c>
      <c r="Z126" s="204"/>
      <c r="IT126" s="49" t="e">
        <f>#REF!</f>
        <v>#REF!</v>
      </c>
      <c r="IU126" s="49" t="e">
        <f>#REF!</f>
        <v>#REF!</v>
      </c>
    </row>
    <row r="127" spans="1:255" ht="12.75" customHeight="1" hidden="1">
      <c r="A127" s="13"/>
      <c r="B127" s="50">
        <f aca="true" t="shared" si="52" ref="B127:B140">B126+1</f>
        <v>2</v>
      </c>
      <c r="C127" s="117"/>
      <c r="D127" s="114"/>
      <c r="E127" s="114"/>
      <c r="F127" s="114">
        <f>'[2]NMA'!F127+'[2]EC101'!F127+'[2]EC102'!F127+'[2]EC103'!F127+'[2]EC104'!F127+'[2]EC105'!F127+'[2]EC106'!F127+'[2]EC107'!F127+'[2]EC108'!F127+'[2]EC109'!F127+'[2]DC10'!F127+'[2]EC121'!F127+'[2]EC122'!F127+'[2]EC123'!F127+'[2]EC124'!F127+'[2]EC125'!F127+'[2]EC126'!F127+'[2]EC127'!F127+'[2]EC128'!F127+'[2]DC12'!F127+'[2]EC131'!F127+'[2]EC132'!F127+'[2]EC133'!F127+'[2]EC134'!F127+'[2]EC135'!F127+'[2]EC136'!F127+'[2]EC137'!F127+'[2]EC138'!F127+'[2]DC13'!F127+'[2]EC141'!F127+'[2]EC142'!F127+'[2]EC143'!F127+'[2]EC144'!F127+'[2]DC14'!F127+'[2]EC151'!F127+'[2]EC152'!F127+'[2]EC153'!F127+'[2]EC154'!F127+'[2]EC155'!F127+'[2]EC156'!F127+'[2]EC157'!F127+'[2]DC15'!F127+'[2]EC05b2'!F127+'[2]EC05b3'!F127+'[2]DC44'!F127</f>
        <v>0</v>
      </c>
      <c r="G127" s="52">
        <f t="shared" si="51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47" t="str">
        <f t="shared" si="40"/>
        <v> </v>
      </c>
      <c r="U127" s="47"/>
      <c r="V127" s="114"/>
      <c r="W127" s="115"/>
      <c r="X127" s="47" t="str">
        <f t="shared" si="48"/>
        <v>-</v>
      </c>
      <c r="Y127" s="47" t="str">
        <f t="shared" si="49"/>
        <v>-</v>
      </c>
      <c r="Z127" s="204"/>
      <c r="IT127" s="49" t="e">
        <f>#REF!</f>
        <v>#REF!</v>
      </c>
      <c r="IU127" s="49" t="e">
        <f>#REF!</f>
        <v>#REF!</v>
      </c>
    </row>
    <row r="128" spans="1:255" ht="12.75" customHeight="1" hidden="1">
      <c r="A128" s="13"/>
      <c r="B128" s="50">
        <f t="shared" si="52"/>
        <v>3</v>
      </c>
      <c r="C128" s="117"/>
      <c r="D128" s="114"/>
      <c r="E128" s="114"/>
      <c r="F128" s="114">
        <f>'[2]NMA'!F128+'[2]EC101'!F128+'[2]EC102'!F128+'[2]EC103'!F128+'[2]EC104'!F128+'[2]EC105'!F128+'[2]EC106'!F128+'[2]EC107'!F128+'[2]EC108'!F128+'[2]EC109'!F128+'[2]DC10'!F128+'[2]EC121'!F128+'[2]EC122'!F128+'[2]EC123'!F128+'[2]EC124'!F128+'[2]EC125'!F128+'[2]EC126'!F128+'[2]EC127'!F128+'[2]EC128'!F128+'[2]DC12'!F128+'[2]EC131'!F128+'[2]EC132'!F128+'[2]EC133'!F128+'[2]EC134'!F128+'[2]EC135'!F128+'[2]EC136'!F128+'[2]EC137'!F128+'[2]EC138'!F128+'[2]DC13'!F128+'[2]EC141'!F128+'[2]EC142'!F128+'[2]EC143'!F128+'[2]EC144'!F128+'[2]DC14'!F128+'[2]EC151'!F128+'[2]EC152'!F128+'[2]EC153'!F128+'[2]EC154'!F128+'[2]EC155'!F128+'[2]EC156'!F128+'[2]EC157'!F128+'[2]DC15'!F128+'[2]EC05b2'!F128+'[2]EC05b3'!F128+'[2]DC44'!F128</f>
        <v>0</v>
      </c>
      <c r="G128" s="52">
        <f t="shared" si="51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47" t="str">
        <f t="shared" si="40"/>
        <v> </v>
      </c>
      <c r="U128" s="47"/>
      <c r="V128" s="114"/>
      <c r="W128" s="115"/>
      <c r="X128" s="47" t="str">
        <f t="shared" si="48"/>
        <v>-</v>
      </c>
      <c r="Y128" s="47" t="str">
        <f t="shared" si="49"/>
        <v>-</v>
      </c>
      <c r="Z128" s="204"/>
      <c r="IT128" s="49" t="e">
        <f>#REF!</f>
        <v>#REF!</v>
      </c>
      <c r="IU128" s="49" t="e">
        <f>#REF!</f>
        <v>#REF!</v>
      </c>
    </row>
    <row r="129" spans="1:255" ht="12.75" customHeight="1" hidden="1">
      <c r="A129" s="13"/>
      <c r="B129" s="50">
        <f t="shared" si="52"/>
        <v>4</v>
      </c>
      <c r="C129" s="117"/>
      <c r="D129" s="114"/>
      <c r="E129" s="114"/>
      <c r="F129" s="114">
        <f>'[2]NMA'!F129+'[2]EC101'!F129+'[2]EC102'!F129+'[2]EC103'!F129+'[2]EC104'!F129+'[2]EC105'!F129+'[2]EC106'!F129+'[2]EC107'!F129+'[2]EC108'!F129+'[2]EC109'!F129+'[2]DC10'!F129+'[2]EC121'!F129+'[2]EC122'!F129+'[2]EC123'!F129+'[2]EC124'!F129+'[2]EC125'!F129+'[2]EC126'!F129+'[2]EC127'!F129+'[2]EC128'!F129+'[2]DC12'!F129+'[2]EC131'!F129+'[2]EC132'!F129+'[2]EC133'!F129+'[2]EC134'!F129+'[2]EC135'!F129+'[2]EC136'!F129+'[2]EC137'!F129+'[2]EC138'!F129+'[2]DC13'!F129+'[2]EC141'!F129+'[2]EC142'!F129+'[2]EC143'!F129+'[2]EC144'!F129+'[2]DC14'!F129+'[2]EC151'!F129+'[2]EC152'!F129+'[2]EC153'!F129+'[2]EC154'!F129+'[2]EC155'!F129+'[2]EC156'!F129+'[2]EC157'!F129+'[2]DC15'!F129+'[2]EC05b2'!F129+'[2]EC05b3'!F129+'[2]DC44'!F129</f>
        <v>0</v>
      </c>
      <c r="G129" s="52">
        <f t="shared" si="51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47" t="str">
        <f t="shared" si="40"/>
        <v> </v>
      </c>
      <c r="U129" s="47"/>
      <c r="V129" s="114"/>
      <c r="W129" s="115"/>
      <c r="X129" s="47" t="str">
        <f t="shared" si="48"/>
        <v>-</v>
      </c>
      <c r="Y129" s="47" t="str">
        <f t="shared" si="49"/>
        <v>-</v>
      </c>
      <c r="Z129" s="204"/>
      <c r="IT129" s="49" t="e">
        <f>#REF!</f>
        <v>#REF!</v>
      </c>
      <c r="IU129" s="49" t="e">
        <f>#REF!</f>
        <v>#REF!</v>
      </c>
    </row>
    <row r="130" spans="1:255" ht="12.75" customHeight="1" hidden="1">
      <c r="A130" s="13"/>
      <c r="B130" s="50">
        <f t="shared" si="52"/>
        <v>5</v>
      </c>
      <c r="C130" s="117"/>
      <c r="D130" s="114"/>
      <c r="E130" s="114"/>
      <c r="F130" s="114">
        <f>'[2]NMA'!F130+'[2]EC101'!F130+'[2]EC102'!F130+'[2]EC103'!F130+'[2]EC104'!F130+'[2]EC105'!F130+'[2]EC106'!F130+'[2]EC107'!F130+'[2]EC108'!F130+'[2]EC109'!F130+'[2]DC10'!F130+'[2]EC121'!F130+'[2]EC122'!F130+'[2]EC123'!F130+'[2]EC124'!F130+'[2]EC125'!F130+'[2]EC126'!F130+'[2]EC127'!F130+'[2]EC128'!F130+'[2]DC12'!F130+'[2]EC131'!F130+'[2]EC132'!F130+'[2]EC133'!F130+'[2]EC134'!F130+'[2]EC135'!F130+'[2]EC136'!F130+'[2]EC137'!F130+'[2]EC138'!F130+'[2]DC13'!F130+'[2]EC141'!F130+'[2]EC142'!F130+'[2]EC143'!F130+'[2]EC144'!F130+'[2]DC14'!F130+'[2]EC151'!F130+'[2]EC152'!F130+'[2]EC153'!F130+'[2]EC154'!F130+'[2]EC155'!F130+'[2]EC156'!F130+'[2]EC157'!F130+'[2]DC15'!F130+'[2]EC05b2'!F130+'[2]EC05b3'!F130+'[2]DC44'!F130</f>
        <v>0</v>
      </c>
      <c r="G130" s="52">
        <f t="shared" si="51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47" t="str">
        <f t="shared" si="40"/>
        <v> </v>
      </c>
      <c r="U130" s="47"/>
      <c r="V130" s="114"/>
      <c r="W130" s="115"/>
      <c r="X130" s="47" t="str">
        <f t="shared" si="48"/>
        <v>-</v>
      </c>
      <c r="Y130" s="47" t="str">
        <f t="shared" si="49"/>
        <v>-</v>
      </c>
      <c r="Z130" s="204"/>
      <c r="IT130" s="49" t="e">
        <f>#REF!</f>
        <v>#REF!</v>
      </c>
      <c r="IU130" s="49" t="e">
        <f>#REF!</f>
        <v>#REF!</v>
      </c>
    </row>
    <row r="131" spans="1:255" ht="12.75" customHeight="1" hidden="1">
      <c r="A131" s="13"/>
      <c r="B131" s="50">
        <f t="shared" si="52"/>
        <v>6</v>
      </c>
      <c r="C131" s="117"/>
      <c r="D131" s="114"/>
      <c r="E131" s="114"/>
      <c r="F131" s="114">
        <f>'[2]NMA'!F131+'[2]EC101'!F131+'[2]EC102'!F131+'[2]EC103'!F131+'[2]EC104'!F131+'[2]EC105'!F131+'[2]EC106'!F131+'[2]EC107'!F131+'[2]EC108'!F131+'[2]EC109'!F131+'[2]DC10'!F131+'[2]EC121'!F131+'[2]EC122'!F131+'[2]EC123'!F131+'[2]EC124'!F131+'[2]EC125'!F131+'[2]EC126'!F131+'[2]EC127'!F131+'[2]EC128'!F131+'[2]DC12'!F131+'[2]EC131'!F131+'[2]EC132'!F131+'[2]EC133'!F131+'[2]EC134'!F131+'[2]EC135'!F131+'[2]EC136'!F131+'[2]EC137'!F131+'[2]EC138'!F131+'[2]DC13'!F131+'[2]EC141'!F131+'[2]EC142'!F131+'[2]EC143'!F131+'[2]EC144'!F131+'[2]DC14'!F131+'[2]EC151'!F131+'[2]EC152'!F131+'[2]EC153'!F131+'[2]EC154'!F131+'[2]EC155'!F131+'[2]EC156'!F131+'[2]EC157'!F131+'[2]DC15'!F131+'[2]EC05b2'!F131+'[2]EC05b3'!F131+'[2]DC44'!F131</f>
        <v>0</v>
      </c>
      <c r="G131" s="52">
        <f t="shared" si="51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47" t="str">
        <f aca="true" t="shared" si="53" ref="T131:T143">IF(G131=0," ",(R131/G131))</f>
        <v> </v>
      </c>
      <c r="U131" s="47"/>
      <c r="V131" s="114"/>
      <c r="W131" s="115"/>
      <c r="X131" s="47" t="str">
        <f t="shared" si="48"/>
        <v>-</v>
      </c>
      <c r="Y131" s="47" t="str">
        <f t="shared" si="49"/>
        <v>-</v>
      </c>
      <c r="Z131" s="204"/>
      <c r="IT131" s="49" t="e">
        <f>#REF!</f>
        <v>#REF!</v>
      </c>
      <c r="IU131" s="49" t="e">
        <f>#REF!</f>
        <v>#REF!</v>
      </c>
    </row>
    <row r="132" spans="1:255" ht="12.75" customHeight="1" hidden="1">
      <c r="A132" s="13"/>
      <c r="B132" s="50">
        <f t="shared" si="52"/>
        <v>7</v>
      </c>
      <c r="C132" s="117"/>
      <c r="D132" s="114"/>
      <c r="E132" s="114"/>
      <c r="F132" s="114">
        <f>'[2]NMA'!F132+'[2]EC101'!F132+'[2]EC102'!F132+'[2]EC103'!F132+'[2]EC104'!F132+'[2]EC105'!F132+'[2]EC106'!F132+'[2]EC107'!F132+'[2]EC108'!F132+'[2]EC109'!F132+'[2]DC10'!F132+'[2]EC121'!F132+'[2]EC122'!F132+'[2]EC123'!F132+'[2]EC124'!F132+'[2]EC125'!F132+'[2]EC126'!F132+'[2]EC127'!F132+'[2]EC128'!F132+'[2]DC12'!F132+'[2]EC131'!F132+'[2]EC132'!F132+'[2]EC133'!F132+'[2]EC134'!F132+'[2]EC135'!F132+'[2]EC136'!F132+'[2]EC137'!F132+'[2]EC138'!F132+'[2]DC13'!F132+'[2]EC141'!F132+'[2]EC142'!F132+'[2]EC143'!F132+'[2]EC144'!F132+'[2]DC14'!F132+'[2]EC151'!F132+'[2]EC152'!F132+'[2]EC153'!F132+'[2]EC154'!F132+'[2]EC155'!F132+'[2]EC156'!F132+'[2]EC157'!F132+'[2]DC15'!F132+'[2]EC05b2'!F132+'[2]EC05b3'!F132+'[2]DC44'!F132</f>
        <v>0</v>
      </c>
      <c r="G132" s="52">
        <f t="shared" si="51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47" t="str">
        <f t="shared" si="53"/>
        <v> </v>
      </c>
      <c r="U132" s="47"/>
      <c r="V132" s="114"/>
      <c r="W132" s="115"/>
      <c r="X132" s="47" t="str">
        <f t="shared" si="48"/>
        <v>-</v>
      </c>
      <c r="Y132" s="47" t="str">
        <f t="shared" si="49"/>
        <v>-</v>
      </c>
      <c r="Z132" s="204"/>
      <c r="IT132" s="49" t="e">
        <f>#REF!</f>
        <v>#REF!</v>
      </c>
      <c r="IU132" s="49" t="e">
        <f>#REF!</f>
        <v>#REF!</v>
      </c>
    </row>
    <row r="133" spans="1:255" ht="12.75" customHeight="1" hidden="1">
      <c r="A133" s="13"/>
      <c r="B133" s="50">
        <f t="shared" si="52"/>
        <v>8</v>
      </c>
      <c r="C133" s="117"/>
      <c r="D133" s="114"/>
      <c r="E133" s="114"/>
      <c r="F133" s="114">
        <f>'[2]NMA'!F133+'[2]EC101'!F133+'[2]EC102'!F133+'[2]EC103'!F133+'[2]EC104'!F133+'[2]EC105'!F133+'[2]EC106'!F133+'[2]EC107'!F133+'[2]EC108'!F133+'[2]EC109'!F133+'[2]DC10'!F133+'[2]EC121'!F133+'[2]EC122'!F133+'[2]EC123'!F133+'[2]EC124'!F133+'[2]EC125'!F133+'[2]EC126'!F133+'[2]EC127'!F133+'[2]EC128'!F133+'[2]DC12'!F133+'[2]EC131'!F133+'[2]EC132'!F133+'[2]EC133'!F133+'[2]EC134'!F133+'[2]EC135'!F133+'[2]EC136'!F133+'[2]EC137'!F133+'[2]EC138'!F133+'[2]DC13'!F133+'[2]EC141'!F133+'[2]EC142'!F133+'[2]EC143'!F133+'[2]EC144'!F133+'[2]DC14'!F133+'[2]EC151'!F133+'[2]EC152'!F133+'[2]EC153'!F133+'[2]EC154'!F133+'[2]EC155'!F133+'[2]EC156'!F133+'[2]EC157'!F133+'[2]DC15'!F133+'[2]EC05b2'!F133+'[2]EC05b3'!F133+'[2]DC44'!F133</f>
        <v>0</v>
      </c>
      <c r="G133" s="52">
        <f t="shared" si="51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47" t="str">
        <f t="shared" si="53"/>
        <v> </v>
      </c>
      <c r="U133" s="47"/>
      <c r="V133" s="114"/>
      <c r="W133" s="115"/>
      <c r="X133" s="47" t="str">
        <f t="shared" si="48"/>
        <v>-</v>
      </c>
      <c r="Y133" s="47" t="str">
        <f t="shared" si="49"/>
        <v>-</v>
      </c>
      <c r="Z133" s="204"/>
      <c r="IT133" s="49" t="e">
        <f>#REF!</f>
        <v>#REF!</v>
      </c>
      <c r="IU133" s="49" t="e">
        <f>#REF!</f>
        <v>#REF!</v>
      </c>
    </row>
    <row r="134" spans="1:255" ht="12.75" customHeight="1" hidden="1">
      <c r="A134" s="13"/>
      <c r="B134" s="50">
        <f t="shared" si="52"/>
        <v>9</v>
      </c>
      <c r="C134" s="117"/>
      <c r="D134" s="114"/>
      <c r="E134" s="114"/>
      <c r="F134" s="114">
        <f>'[2]NMA'!F134+'[2]EC101'!F134+'[2]EC102'!F134+'[2]EC103'!F134+'[2]EC104'!F134+'[2]EC105'!F134+'[2]EC106'!F134+'[2]EC107'!F134+'[2]EC108'!F134+'[2]EC109'!F134+'[2]DC10'!F134+'[2]EC121'!F134+'[2]EC122'!F134+'[2]EC123'!F134+'[2]EC124'!F134+'[2]EC125'!F134+'[2]EC126'!F134+'[2]EC127'!F134+'[2]EC128'!F134+'[2]DC12'!F134+'[2]EC131'!F134+'[2]EC132'!F134+'[2]EC133'!F134+'[2]EC134'!F134+'[2]EC135'!F134+'[2]EC136'!F134+'[2]EC137'!F134+'[2]EC138'!F134+'[2]DC13'!F134+'[2]EC141'!F134+'[2]EC142'!F134+'[2]EC143'!F134+'[2]EC144'!F134+'[2]DC14'!F134+'[2]EC151'!F134+'[2]EC152'!F134+'[2]EC153'!F134+'[2]EC154'!F134+'[2]EC155'!F134+'[2]EC156'!F134+'[2]EC157'!F134+'[2]DC15'!F134+'[2]EC05b2'!F134+'[2]EC05b3'!F134+'[2]DC44'!F134</f>
        <v>0</v>
      </c>
      <c r="G134" s="52">
        <f t="shared" si="51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47" t="str">
        <f t="shared" si="53"/>
        <v> </v>
      </c>
      <c r="U134" s="47"/>
      <c r="V134" s="114"/>
      <c r="W134" s="115"/>
      <c r="X134" s="47" t="str">
        <f t="shared" si="48"/>
        <v>-</v>
      </c>
      <c r="Y134" s="47" t="str">
        <f t="shared" si="49"/>
        <v>-</v>
      </c>
      <c r="Z134" s="204"/>
      <c r="IT134" s="49" t="e">
        <f>#REF!</f>
        <v>#REF!</v>
      </c>
      <c r="IU134" s="49" t="e">
        <f>#REF!</f>
        <v>#REF!</v>
      </c>
    </row>
    <row r="135" spans="1:255" ht="12.75" customHeight="1" hidden="1">
      <c r="A135" s="13"/>
      <c r="B135" s="50">
        <f t="shared" si="52"/>
        <v>10</v>
      </c>
      <c r="C135" s="117"/>
      <c r="D135" s="114"/>
      <c r="E135" s="114"/>
      <c r="F135" s="114">
        <f>'[2]NMA'!F135+'[2]EC101'!F135+'[2]EC102'!F135+'[2]EC103'!F135+'[2]EC104'!F135+'[2]EC105'!F135+'[2]EC106'!F135+'[2]EC107'!F135+'[2]EC108'!F135+'[2]EC109'!F135+'[2]DC10'!F135+'[2]EC121'!F135+'[2]EC122'!F135+'[2]EC123'!F135+'[2]EC124'!F135+'[2]EC125'!F135+'[2]EC126'!F135+'[2]EC127'!F135+'[2]EC128'!F135+'[2]DC12'!F135+'[2]EC131'!F135+'[2]EC132'!F135+'[2]EC133'!F135+'[2]EC134'!F135+'[2]EC135'!F135+'[2]EC136'!F135+'[2]EC137'!F135+'[2]EC138'!F135+'[2]DC13'!F135+'[2]EC141'!F135+'[2]EC142'!F135+'[2]EC143'!F135+'[2]EC144'!F135+'[2]DC14'!F135+'[2]EC151'!F135+'[2]EC152'!F135+'[2]EC153'!F135+'[2]EC154'!F135+'[2]EC155'!F135+'[2]EC156'!F135+'[2]EC157'!F135+'[2]DC15'!F135+'[2]EC05b2'!F135+'[2]EC05b3'!F135+'[2]DC44'!F135</f>
        <v>0</v>
      </c>
      <c r="G135" s="52">
        <f t="shared" si="51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47" t="str">
        <f t="shared" si="53"/>
        <v> </v>
      </c>
      <c r="U135" s="47"/>
      <c r="V135" s="114"/>
      <c r="W135" s="115"/>
      <c r="X135" s="47" t="str">
        <f t="shared" si="48"/>
        <v>-</v>
      </c>
      <c r="Y135" s="47" t="str">
        <f t="shared" si="49"/>
        <v>-</v>
      </c>
      <c r="Z135" s="204"/>
      <c r="IT135" s="49" t="e">
        <f>#REF!</f>
        <v>#REF!</v>
      </c>
      <c r="IU135" s="49" t="e">
        <f>#REF!</f>
        <v>#REF!</v>
      </c>
    </row>
    <row r="136" spans="1:255" ht="12.75" customHeight="1" hidden="1">
      <c r="A136" s="13"/>
      <c r="B136" s="50">
        <f t="shared" si="52"/>
        <v>11</v>
      </c>
      <c r="C136" s="117"/>
      <c r="D136" s="114"/>
      <c r="E136" s="114"/>
      <c r="F136" s="114">
        <f>'[2]NMA'!F136+'[2]EC101'!F136+'[2]EC102'!F136+'[2]EC103'!F136+'[2]EC104'!F136+'[2]EC105'!F136+'[2]EC106'!F136+'[2]EC107'!F136+'[2]EC108'!F136+'[2]EC109'!F136+'[2]DC10'!F136+'[2]EC121'!F136+'[2]EC122'!F136+'[2]EC123'!F136+'[2]EC124'!F136+'[2]EC125'!F136+'[2]EC126'!F136+'[2]EC127'!F136+'[2]EC128'!F136+'[2]DC12'!F136+'[2]EC131'!F136+'[2]EC132'!F136+'[2]EC133'!F136+'[2]EC134'!F136+'[2]EC135'!F136+'[2]EC136'!F136+'[2]EC137'!F136+'[2]EC138'!F136+'[2]DC13'!F136+'[2]EC141'!F136+'[2]EC142'!F136+'[2]EC143'!F136+'[2]EC144'!F136+'[2]DC14'!F136+'[2]EC151'!F136+'[2]EC152'!F136+'[2]EC153'!F136+'[2]EC154'!F136+'[2]EC155'!F136+'[2]EC156'!F136+'[2]EC157'!F136+'[2]DC15'!F136+'[2]EC05b2'!F136+'[2]EC05b3'!F136+'[2]DC44'!F136</f>
        <v>0</v>
      </c>
      <c r="G136" s="52">
        <f t="shared" si="51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47" t="str">
        <f t="shared" si="53"/>
        <v> </v>
      </c>
      <c r="U136" s="47"/>
      <c r="V136" s="114"/>
      <c r="W136" s="115"/>
      <c r="X136" s="47" t="str">
        <f t="shared" si="48"/>
        <v>-</v>
      </c>
      <c r="Y136" s="47" t="str">
        <f t="shared" si="49"/>
        <v>-</v>
      </c>
      <c r="Z136" s="204"/>
      <c r="IT136" s="49" t="e">
        <f>#REF!</f>
        <v>#REF!</v>
      </c>
      <c r="IU136" s="49" t="e">
        <f>#REF!</f>
        <v>#REF!</v>
      </c>
    </row>
    <row r="137" spans="1:255" ht="12.75" customHeight="1" hidden="1">
      <c r="A137" s="13"/>
      <c r="B137" s="50">
        <f t="shared" si="52"/>
        <v>12</v>
      </c>
      <c r="C137" s="117"/>
      <c r="D137" s="114"/>
      <c r="E137" s="114"/>
      <c r="F137" s="114">
        <f>'[2]NMA'!F137+'[2]EC101'!F137+'[2]EC102'!F137+'[2]EC103'!F137+'[2]EC104'!F137+'[2]EC105'!F137+'[2]EC106'!F137+'[2]EC107'!F137+'[2]EC108'!F137+'[2]EC109'!F137+'[2]DC10'!F137+'[2]EC121'!F137+'[2]EC122'!F137+'[2]EC123'!F137+'[2]EC124'!F137+'[2]EC125'!F137+'[2]EC126'!F137+'[2]EC127'!F137+'[2]EC128'!F137+'[2]DC12'!F137+'[2]EC131'!F137+'[2]EC132'!F137+'[2]EC133'!F137+'[2]EC134'!F137+'[2]EC135'!F137+'[2]EC136'!F137+'[2]EC137'!F137+'[2]EC138'!F137+'[2]DC13'!F137+'[2]EC141'!F137+'[2]EC142'!F137+'[2]EC143'!F137+'[2]EC144'!F137+'[2]DC14'!F137+'[2]EC151'!F137+'[2]EC152'!F137+'[2]EC153'!F137+'[2]EC154'!F137+'[2]EC155'!F137+'[2]EC156'!F137+'[2]EC157'!F137+'[2]DC15'!F137+'[2]EC05b2'!F137+'[2]EC05b3'!F137+'[2]DC44'!F137</f>
        <v>0</v>
      </c>
      <c r="G137" s="52">
        <f t="shared" si="51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47" t="str">
        <f t="shared" si="53"/>
        <v> </v>
      </c>
      <c r="U137" s="47"/>
      <c r="V137" s="114"/>
      <c r="W137" s="115"/>
      <c r="X137" s="47" t="str">
        <f t="shared" si="48"/>
        <v>-</v>
      </c>
      <c r="Y137" s="47" t="str">
        <f t="shared" si="49"/>
        <v>-</v>
      </c>
      <c r="Z137" s="204"/>
      <c r="IT137" s="49" t="e">
        <f>#REF!</f>
        <v>#REF!</v>
      </c>
      <c r="IU137" s="49" t="e">
        <f>#REF!</f>
        <v>#REF!</v>
      </c>
    </row>
    <row r="138" spans="1:255" ht="12.75" customHeight="1" hidden="1">
      <c r="A138" s="59"/>
      <c r="B138" s="50">
        <f t="shared" si="52"/>
        <v>13</v>
      </c>
      <c r="C138" s="125"/>
      <c r="D138" s="114"/>
      <c r="E138" s="114"/>
      <c r="F138" s="114">
        <f>'[2]NMA'!F138+'[2]EC101'!F138+'[2]EC102'!F138+'[2]EC103'!F138+'[2]EC104'!F138+'[2]EC105'!F138+'[2]EC106'!F138+'[2]EC107'!F138+'[2]EC108'!F138+'[2]EC109'!F138+'[2]DC10'!F138+'[2]EC121'!F138+'[2]EC122'!F138+'[2]EC123'!F138+'[2]EC124'!F138+'[2]EC125'!F138+'[2]EC126'!F138+'[2]EC127'!F138+'[2]EC128'!F138+'[2]DC12'!F138+'[2]EC131'!F138+'[2]EC132'!F138+'[2]EC133'!F138+'[2]EC134'!F138+'[2]EC135'!F138+'[2]EC136'!F138+'[2]EC137'!F138+'[2]EC138'!F138+'[2]DC13'!F138+'[2]EC141'!F138+'[2]EC142'!F138+'[2]EC143'!F138+'[2]EC144'!F138+'[2]DC14'!F138+'[2]EC151'!F138+'[2]EC152'!F138+'[2]EC153'!F138+'[2]EC154'!F138+'[2]EC155'!F138+'[2]EC156'!F138+'[2]EC157'!F138+'[2]DC15'!F138+'[2]EC05b2'!F138+'[2]EC05b3'!F138+'[2]DC44'!F138</f>
        <v>0</v>
      </c>
      <c r="G138" s="52">
        <f t="shared" si="51"/>
        <v>0</v>
      </c>
      <c r="H138" s="114"/>
      <c r="I138" s="114"/>
      <c r="J138" s="115"/>
      <c r="K138" s="114"/>
      <c r="L138" s="115"/>
      <c r="M138" s="115"/>
      <c r="N138" s="115"/>
      <c r="O138" s="115"/>
      <c r="P138" s="115"/>
      <c r="Q138" s="115"/>
      <c r="R138" s="115"/>
      <c r="S138" s="115"/>
      <c r="T138" s="47" t="str">
        <f t="shared" si="53"/>
        <v> </v>
      </c>
      <c r="U138" s="47"/>
      <c r="V138" s="115"/>
      <c r="W138" s="115"/>
      <c r="X138" s="47" t="str">
        <f t="shared" si="48"/>
        <v>-</v>
      </c>
      <c r="Y138" s="47" t="str">
        <f t="shared" si="49"/>
        <v>-</v>
      </c>
      <c r="Z138" s="204"/>
      <c r="IT138" s="49" t="e">
        <f>#REF!</f>
        <v>#REF!</v>
      </c>
      <c r="IU138" s="49" t="e">
        <f>#REF!</f>
        <v>#REF!</v>
      </c>
    </row>
    <row r="139" spans="1:255" ht="12.75" customHeight="1" hidden="1">
      <c r="A139" s="59"/>
      <c r="B139" s="50">
        <f t="shared" si="52"/>
        <v>14</v>
      </c>
      <c r="C139" s="125"/>
      <c r="D139" s="114"/>
      <c r="E139" s="114"/>
      <c r="F139" s="114">
        <f>'[2]NMA'!F139+'[2]EC101'!F139+'[2]EC102'!F139+'[2]EC103'!F139+'[2]EC104'!F139+'[2]EC105'!F139+'[2]EC106'!F139+'[2]EC107'!F139+'[2]EC108'!F139+'[2]EC109'!F139+'[2]DC10'!F139+'[2]EC121'!F139+'[2]EC122'!F139+'[2]EC123'!F139+'[2]EC124'!F139+'[2]EC125'!F139+'[2]EC126'!F139+'[2]EC127'!F139+'[2]EC128'!F139+'[2]DC12'!F139+'[2]EC131'!F139+'[2]EC132'!F139+'[2]EC133'!F139+'[2]EC134'!F139+'[2]EC135'!F139+'[2]EC136'!F139+'[2]EC137'!F139+'[2]EC138'!F139+'[2]DC13'!F139+'[2]EC141'!F139+'[2]EC142'!F139+'[2]EC143'!F139+'[2]EC144'!F139+'[2]DC14'!F139+'[2]EC151'!F139+'[2]EC152'!F139+'[2]EC153'!F139+'[2]EC154'!F139+'[2]EC155'!F139+'[2]EC156'!F139+'[2]EC157'!F139+'[2]DC15'!F139+'[2]EC05b2'!F139+'[2]EC05b3'!F139+'[2]DC44'!F139</f>
        <v>0</v>
      </c>
      <c r="G139" s="52">
        <f t="shared" si="51"/>
        <v>0</v>
      </c>
      <c r="H139" s="114"/>
      <c r="I139" s="114"/>
      <c r="J139" s="115"/>
      <c r="K139" s="114"/>
      <c r="L139" s="115"/>
      <c r="M139" s="115"/>
      <c r="N139" s="115"/>
      <c r="O139" s="115"/>
      <c r="P139" s="115"/>
      <c r="Q139" s="115"/>
      <c r="R139" s="115"/>
      <c r="S139" s="115"/>
      <c r="T139" s="47" t="str">
        <f t="shared" si="53"/>
        <v> </v>
      </c>
      <c r="U139" s="47"/>
      <c r="V139" s="115"/>
      <c r="W139" s="115"/>
      <c r="X139" s="47" t="str">
        <f t="shared" si="48"/>
        <v>-</v>
      </c>
      <c r="Y139" s="47" t="str">
        <f t="shared" si="49"/>
        <v>-</v>
      </c>
      <c r="Z139" s="204"/>
      <c r="IT139" s="49" t="e">
        <f>#REF!</f>
        <v>#REF!</v>
      </c>
      <c r="IU139" s="49" t="e">
        <f>#REF!</f>
        <v>#REF!</v>
      </c>
    </row>
    <row r="140" spans="1:255" ht="12.75" customHeight="1" hidden="1">
      <c r="A140" s="59"/>
      <c r="B140" s="50">
        <f t="shared" si="52"/>
        <v>15</v>
      </c>
      <c r="C140" s="125"/>
      <c r="D140" s="114"/>
      <c r="E140" s="114"/>
      <c r="F140" s="114">
        <f>'[2]NMA'!F140+'[2]EC101'!F140+'[2]EC102'!F140+'[2]EC103'!F140+'[2]EC104'!F140+'[2]EC105'!F140+'[2]EC106'!F140+'[2]EC107'!F140+'[2]EC108'!F140+'[2]EC109'!F140+'[2]DC10'!F140+'[2]EC121'!F140+'[2]EC122'!F140+'[2]EC123'!F140+'[2]EC124'!F140+'[2]EC125'!F140+'[2]EC126'!F140+'[2]EC127'!F140+'[2]EC128'!F140+'[2]DC12'!F140+'[2]EC131'!F140+'[2]EC132'!F140+'[2]EC133'!F140+'[2]EC134'!F140+'[2]EC135'!F140+'[2]EC136'!F140+'[2]EC137'!F140+'[2]EC138'!F140+'[2]DC13'!F140+'[2]EC141'!F140+'[2]EC142'!F140+'[2]EC143'!F140+'[2]EC144'!F140+'[2]DC14'!F140+'[2]EC151'!F140+'[2]EC152'!F140+'[2]EC153'!F140+'[2]EC154'!F140+'[2]EC155'!F140+'[2]EC156'!F140+'[2]EC157'!F140+'[2]DC15'!F140+'[2]EC05b2'!F140+'[2]EC05b3'!F140+'[2]DC44'!F140</f>
        <v>0</v>
      </c>
      <c r="G140" s="52">
        <f t="shared" si="51"/>
        <v>0</v>
      </c>
      <c r="H140" s="114"/>
      <c r="I140" s="114"/>
      <c r="J140" s="115"/>
      <c r="K140" s="114"/>
      <c r="L140" s="115"/>
      <c r="M140" s="115"/>
      <c r="N140" s="115"/>
      <c r="O140" s="115"/>
      <c r="P140" s="115"/>
      <c r="Q140" s="115"/>
      <c r="R140" s="115"/>
      <c r="S140" s="115"/>
      <c r="T140" s="47" t="str">
        <f t="shared" si="53"/>
        <v> </v>
      </c>
      <c r="U140" s="47"/>
      <c r="V140" s="115"/>
      <c r="W140" s="115"/>
      <c r="X140" s="47" t="str">
        <f t="shared" si="48"/>
        <v>-</v>
      </c>
      <c r="Y140" s="47" t="str">
        <f t="shared" si="49"/>
        <v>-</v>
      </c>
      <c r="Z140" s="204"/>
      <c r="IT140" s="49" t="e">
        <f>#REF!</f>
        <v>#REF!</v>
      </c>
      <c r="IU140" s="49" t="e">
        <f>#REF!</f>
        <v>#REF!</v>
      </c>
    </row>
    <row r="141" spans="1:255" ht="13.5" customHeight="1" hidden="1" thickBot="1">
      <c r="A141" s="1"/>
      <c r="B141" s="126"/>
      <c r="C141" s="127"/>
      <c r="D141" s="128"/>
      <c r="E141" s="129"/>
      <c r="F141" s="129">
        <f>'[2]NMA'!F141+'[2]EC101'!F141+'[2]EC102'!F141+'[2]EC103'!F141+'[2]EC104'!F141+'[2]EC105'!F141+'[2]EC106'!F141+'[2]EC107'!F141+'[2]EC108'!F141+'[2]EC109'!F141+'[2]DC10'!F141+'[2]EC121'!F141+'[2]EC122'!F141+'[2]EC123'!F141+'[2]EC124'!F141+'[2]EC125'!F141+'[2]EC126'!F141+'[2]EC127'!F141+'[2]EC128'!F141+'[2]DC12'!F141+'[2]EC131'!F141+'[2]EC132'!F141+'[2]EC133'!F141+'[2]EC134'!F141+'[2]EC135'!F141+'[2]EC136'!F141+'[2]EC137'!F141+'[2]EC138'!F141+'[2]DC13'!F141+'[2]EC141'!F141+'[2]EC142'!F141+'[2]EC143'!F141+'[2]EC144'!F141+'[2]DC14'!F141+'[2]EC151'!F141+'[2]EC152'!F141+'[2]EC153'!F141+'[2]EC154'!F141+'[2]EC155'!F141+'[2]EC156'!F141+'[2]EC157'!F141+'[2]DC15'!F141+'[2]EC05b2'!F141+'[2]EC05b3'!F141+'[2]DC44'!F141</f>
        <v>0</v>
      </c>
      <c r="G141" s="129"/>
      <c r="H141" s="128"/>
      <c r="I141" s="129"/>
      <c r="J141" s="128"/>
      <c r="K141" s="129"/>
      <c r="L141" s="128"/>
      <c r="M141" s="128"/>
      <c r="N141" s="128"/>
      <c r="O141" s="128"/>
      <c r="P141" s="128"/>
      <c r="Q141" s="128"/>
      <c r="R141" s="128"/>
      <c r="S141" s="128"/>
      <c r="T141" s="47" t="str">
        <f t="shared" si="53"/>
        <v> </v>
      </c>
      <c r="U141" s="47"/>
      <c r="V141" s="128"/>
      <c r="W141" s="128"/>
      <c r="X141" s="47" t="str">
        <f t="shared" si="48"/>
        <v>-</v>
      </c>
      <c r="Y141" s="47" t="str">
        <f t="shared" si="49"/>
        <v>-</v>
      </c>
      <c r="Z141" s="204"/>
      <c r="IT141" s="49" t="e">
        <f>#REF!</f>
        <v>#REF!</v>
      </c>
      <c r="IU141" s="49" t="e">
        <f>#REF!</f>
        <v>#REF!</v>
      </c>
    </row>
    <row r="142" spans="1:255" ht="13.5" customHeight="1" hidden="1" thickTop="1">
      <c r="A142" s="136"/>
      <c r="B142" s="126"/>
      <c r="C142" s="127" t="s">
        <v>57</v>
      </c>
      <c r="D142" s="128">
        <f>D125+D67</f>
        <v>208067000</v>
      </c>
      <c r="E142" s="128">
        <f>E125+E67</f>
        <v>0</v>
      </c>
      <c r="F142" s="128">
        <f>'[2]NMA'!F142+'[2]EC101'!F142+'[2]EC102'!F142+'[2]EC103'!F142+'[2]EC104'!F142+'[2]EC105'!F142+'[2]EC106'!F142+'[2]EC107'!F142+'[2]EC108'!F142+'[2]EC109'!F142+'[2]DC10'!F142+'[2]EC121'!F142+'[2]EC122'!F142+'[2]EC123'!F142+'[2]EC124'!F142+'[2]EC125'!F142+'[2]EC126'!F142+'[2]EC127'!F142+'[2]EC128'!F142+'[2]DC12'!F142+'[2]EC131'!F142+'[2]EC132'!F142+'[2]EC133'!F142+'[2]EC134'!F142+'[2]EC135'!F142+'[2]EC136'!F142+'[2]EC137'!F142+'[2]EC138'!F142+'[2]DC13'!F142+'[2]EC141'!F142+'[2]EC142'!F142+'[2]EC143'!F142+'[2]EC144'!F142+'[2]DC14'!F142+'[2]EC151'!F142+'[2]EC152'!F142+'[2]EC153'!F142+'[2]EC154'!F142+'[2]EC155'!F142+'[2]EC156'!F142+'[2]EC157'!F142+'[2]DC15'!F142+'[2]EC05b2'!F142+'[2]EC05b3'!F142+'[2]DC44'!F142</f>
        <v>0</v>
      </c>
      <c r="G142" s="128">
        <f aca="true" t="shared" si="54" ref="G142:S142">G125+G67</f>
        <v>208067000</v>
      </c>
      <c r="H142" s="128">
        <f t="shared" si="54"/>
        <v>125817000</v>
      </c>
      <c r="I142" s="128">
        <f t="shared" si="54"/>
        <v>125817000</v>
      </c>
      <c r="J142" s="128">
        <f t="shared" si="54"/>
        <v>0</v>
      </c>
      <c r="K142" s="128">
        <f t="shared" si="54"/>
        <v>0</v>
      </c>
      <c r="L142" s="128">
        <f t="shared" si="54"/>
        <v>125817000</v>
      </c>
      <c r="M142" s="128">
        <f t="shared" si="54"/>
        <v>0</v>
      </c>
      <c r="N142" s="128">
        <f t="shared" si="54"/>
        <v>0</v>
      </c>
      <c r="O142" s="128">
        <f t="shared" si="54"/>
        <v>0</v>
      </c>
      <c r="P142" s="128">
        <f t="shared" si="54"/>
        <v>0</v>
      </c>
      <c r="Q142" s="128">
        <f t="shared" si="54"/>
        <v>0</v>
      </c>
      <c r="R142" s="128">
        <f t="shared" si="54"/>
        <v>125817000</v>
      </c>
      <c r="S142" s="128">
        <f t="shared" si="54"/>
        <v>0</v>
      </c>
      <c r="T142" s="47">
        <f t="shared" si="53"/>
        <v>0.6046946416298596</v>
      </c>
      <c r="U142" s="47"/>
      <c r="V142" s="128"/>
      <c r="W142" s="128"/>
      <c r="X142" s="47" t="str">
        <f>IF(V142=0," ",(R142-V142)/V142)</f>
        <v> </v>
      </c>
      <c r="Y142" s="47" t="str">
        <f>IF(W142=0," ",(S142-W142)/W142)</f>
        <v> </v>
      </c>
      <c r="Z142" s="204"/>
      <c r="IT142" s="49" t="e">
        <f>#REF!</f>
        <v>#REF!</v>
      </c>
      <c r="IU142" s="49" t="e">
        <f>#REF!</f>
        <v>#REF!</v>
      </c>
    </row>
    <row r="143" spans="1:255" ht="12.75">
      <c r="A143" s="1"/>
      <c r="B143" s="126"/>
      <c r="C143" s="130" t="s">
        <v>122</v>
      </c>
      <c r="D143" s="131">
        <f>D67</f>
        <v>208067000</v>
      </c>
      <c r="E143" s="131">
        <f>E67</f>
        <v>0</v>
      </c>
      <c r="F143" s="131">
        <f>'[2]NMA'!F143+'[2]EC101'!F143+'[2]EC102'!F143+'[2]EC103'!F143+'[2]EC104'!F143+'[2]EC105'!F143+'[2]EC106'!F143+'[2]EC107'!F143+'[2]EC108'!F143+'[2]EC109'!F143+'[2]DC10'!F143+'[2]EC121'!F143+'[2]EC122'!F143+'[2]EC123'!F143+'[2]EC124'!F143+'[2]EC125'!F143+'[2]EC126'!F143+'[2]EC127'!F143+'[2]EC128'!F143+'[2]DC12'!F143+'[2]EC131'!F143+'[2]EC132'!F143+'[2]EC133'!F143+'[2]EC134'!F143+'[2]EC135'!F143+'[2]EC136'!F143+'[2]EC137'!F143+'[2]EC138'!F143+'[2]DC13'!F143+'[2]EC141'!F143+'[2]EC142'!F143+'[2]EC143'!F143+'[2]EC144'!F143+'[2]DC14'!F143+'[2]EC151'!F143+'[2]EC152'!F143+'[2]EC153'!F143+'[2]EC154'!F143+'[2]EC155'!F143+'[2]EC156'!F143+'[2]EC157'!F143+'[2]DC15'!F143+'[2]EC05b2'!F143+'[2]EC05b3'!F143+'[2]DC44'!F143</f>
        <v>0</v>
      </c>
      <c r="G143" s="131">
        <f aca="true" t="shared" si="55" ref="G143:S143">G67</f>
        <v>208067000</v>
      </c>
      <c r="H143" s="131">
        <f t="shared" si="55"/>
        <v>125817000</v>
      </c>
      <c r="I143" s="131">
        <f t="shared" si="55"/>
        <v>125817000</v>
      </c>
      <c r="J143" s="131">
        <f t="shared" si="55"/>
        <v>0</v>
      </c>
      <c r="K143" s="131">
        <f t="shared" si="55"/>
        <v>0</v>
      </c>
      <c r="L143" s="131">
        <f t="shared" si="55"/>
        <v>125817000</v>
      </c>
      <c r="M143" s="131">
        <f t="shared" si="55"/>
        <v>0</v>
      </c>
      <c r="N143" s="131">
        <f t="shared" si="55"/>
        <v>0</v>
      </c>
      <c r="O143" s="131">
        <f t="shared" si="55"/>
        <v>0</v>
      </c>
      <c r="P143" s="131">
        <f t="shared" si="55"/>
        <v>0</v>
      </c>
      <c r="Q143" s="131">
        <f t="shared" si="55"/>
        <v>0</v>
      </c>
      <c r="R143" s="131">
        <f t="shared" si="55"/>
        <v>125817000</v>
      </c>
      <c r="S143" s="131">
        <f t="shared" si="55"/>
        <v>0</v>
      </c>
      <c r="T143" s="68">
        <f t="shared" si="53"/>
        <v>0.6046946416298596</v>
      </c>
      <c r="U143" s="69"/>
      <c r="V143" s="131"/>
      <c r="W143" s="131"/>
      <c r="X143" s="68" t="str">
        <f>IF(V143=0," ",(R143-V143)/V143)</f>
        <v> </v>
      </c>
      <c r="Y143" s="69" t="str">
        <f>IF(W143=0," ",(S143-W143)/W143)</f>
        <v> </v>
      </c>
      <c r="Z143" s="204"/>
      <c r="IT143" s="49" t="e">
        <f>#REF!</f>
        <v>#REF!</v>
      </c>
      <c r="IU143" s="49" t="e">
        <f>#REF!</f>
        <v>#REF!</v>
      </c>
    </row>
    <row r="144" spans="1:255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4"/>
      <c r="X144" s="163"/>
      <c r="Y144" s="135"/>
      <c r="Z144" s="206"/>
      <c r="IT144" s="49" t="e">
        <f>#REF!</f>
        <v>#REF!</v>
      </c>
      <c r="IU144" s="49" t="e">
        <f>#REF!</f>
        <v>#REF!</v>
      </c>
    </row>
    <row r="145" spans="1:255" ht="13.5" thickTop="1">
      <c r="A145" s="1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T145" s="49" t="e">
        <f>#REF!</f>
        <v>#REF!</v>
      </c>
      <c r="IU145" s="49" t="e">
        <f>#REF!</f>
        <v>#REF!</v>
      </c>
    </row>
    <row r="146" spans="1:255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T146" s="49" t="e">
        <f>#REF!</f>
        <v>#REF!</v>
      </c>
      <c r="IU146" s="49" t="e">
        <f>#REF!</f>
        <v>#REF!</v>
      </c>
    </row>
    <row r="147" spans="1:255" ht="12.75">
      <c r="A147" s="4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T147" s="49" t="e">
        <f>#REF!</f>
        <v>#REF!</v>
      </c>
      <c r="IU147" s="49" t="e">
        <f>#REF!</f>
        <v>#REF!</v>
      </c>
    </row>
    <row r="148" spans="1:255" ht="12.75">
      <c r="A148" s="4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T148" s="49" t="e">
        <f>#REF!</f>
        <v>#REF!</v>
      </c>
      <c r="IU148" s="49" t="e">
        <f>#REF!</f>
        <v>#REF!</v>
      </c>
    </row>
    <row r="149" spans="1:255" s="63" customFormat="1" ht="12.75">
      <c r="A149" s="42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3"/>
      <c r="AA149" s="158"/>
      <c r="AB149" s="112"/>
      <c r="AC149" s="112"/>
      <c r="AD149" s="112"/>
      <c r="AE149" s="112"/>
      <c r="AF149" s="112"/>
      <c r="IT149" s="49"/>
      <c r="IU149" s="49"/>
    </row>
    <row r="150" spans="1:255" ht="12.75">
      <c r="A150" s="13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AB150" s="158"/>
      <c r="AC150" s="158"/>
      <c r="AD150" s="158"/>
      <c r="AE150" s="158"/>
      <c r="AF150" s="158"/>
      <c r="IT150" s="49"/>
      <c r="IU150" s="49"/>
    </row>
    <row r="151" spans="1:255" ht="12.75">
      <c r="A151" s="13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B151" s="158"/>
      <c r="AC151" s="158"/>
      <c r="AD151" s="158"/>
      <c r="AE151" s="158"/>
      <c r="AF151" s="158"/>
      <c r="IT151" s="49"/>
      <c r="IU151" s="49"/>
    </row>
    <row r="152" spans="2:255" ht="15.75"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3"/>
      <c r="O152" s="143"/>
      <c r="P152" s="143"/>
      <c r="Q152" s="143"/>
      <c r="R152" s="143"/>
      <c r="S152" s="143"/>
      <c r="T152" s="144"/>
      <c r="U152" s="144"/>
      <c r="V152" s="141"/>
      <c r="W152" s="141"/>
      <c r="X152" s="144"/>
      <c r="Y152" s="144"/>
      <c r="Z152" s="144"/>
      <c r="IT152" s="49" t="e">
        <f>#REF!</f>
        <v>#REF!</v>
      </c>
      <c r="IU152" s="49" t="e">
        <f>#REF!</f>
        <v>#REF!</v>
      </c>
    </row>
    <row r="153" spans="2:255" ht="15.75"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3"/>
      <c r="O153" s="143"/>
      <c r="P153" s="143"/>
      <c r="Q153" s="143"/>
      <c r="R153" s="143"/>
      <c r="S153" s="143"/>
      <c r="T153" s="144"/>
      <c r="U153" s="144"/>
      <c r="V153" s="141"/>
      <c r="W153" s="141"/>
      <c r="X153" s="144"/>
      <c r="Y153" s="144"/>
      <c r="Z153" s="144"/>
      <c r="IT153" s="49" t="e">
        <f>#REF!</f>
        <v>#REF!</v>
      </c>
      <c r="IU153" s="49" t="e">
        <f>#REF!</f>
        <v>#REF!</v>
      </c>
    </row>
    <row r="154" spans="2:255" ht="15.75"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3"/>
      <c r="O154" s="143"/>
      <c r="P154" s="143"/>
      <c r="Q154" s="143"/>
      <c r="R154" s="143"/>
      <c r="S154" s="143"/>
      <c r="T154" s="144"/>
      <c r="U154" s="144"/>
      <c r="V154" s="141"/>
      <c r="W154" s="141"/>
      <c r="X154" s="144"/>
      <c r="Y154" s="144"/>
      <c r="Z154" s="144"/>
      <c r="IT154" s="49" t="e">
        <f>#REF!</f>
        <v>#REF!</v>
      </c>
      <c r="IU154" s="49" t="e">
        <f>#REF!</f>
        <v>#REF!</v>
      </c>
    </row>
    <row r="155" spans="2:255" ht="15.75"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3"/>
      <c r="O155" s="143"/>
      <c r="P155" s="143"/>
      <c r="Q155" s="143"/>
      <c r="R155" s="143"/>
      <c r="S155" s="143"/>
      <c r="T155" s="144"/>
      <c r="U155" s="144"/>
      <c r="V155" s="141"/>
      <c r="W155" s="141"/>
      <c r="X155" s="144"/>
      <c r="Y155" s="144"/>
      <c r="Z155" s="144"/>
      <c r="IT155" s="49" t="e">
        <f>#REF!</f>
        <v>#REF!</v>
      </c>
      <c r="IU155" s="49" t="e">
        <f>#REF!</f>
        <v>#REF!</v>
      </c>
    </row>
    <row r="156" spans="2:255" ht="15.75"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3"/>
      <c r="O156" s="143"/>
      <c r="P156" s="143"/>
      <c r="Q156" s="143"/>
      <c r="R156" s="143"/>
      <c r="S156" s="143"/>
      <c r="T156" s="144"/>
      <c r="U156" s="144"/>
      <c r="V156" s="141"/>
      <c r="W156" s="141"/>
      <c r="X156" s="144"/>
      <c r="Y156" s="144"/>
      <c r="Z156" s="144"/>
      <c r="IT156" s="49" t="e">
        <f>#REF!</f>
        <v>#REF!</v>
      </c>
      <c r="IU156" s="49" t="e">
        <f>#REF!</f>
        <v>#REF!</v>
      </c>
    </row>
    <row r="157" spans="2:255" ht="15.75"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3"/>
      <c r="O157" s="143"/>
      <c r="P157" s="143"/>
      <c r="Q157" s="143"/>
      <c r="R157" s="143"/>
      <c r="S157" s="143"/>
      <c r="T157" s="144"/>
      <c r="U157" s="144"/>
      <c r="V157" s="141"/>
      <c r="W157" s="141"/>
      <c r="X157" s="144"/>
      <c r="Y157" s="144"/>
      <c r="Z157" s="144"/>
      <c r="IT157" s="49" t="e">
        <f>#REF!</f>
        <v>#REF!</v>
      </c>
      <c r="IU157" s="49" t="e">
        <f>#REF!</f>
        <v>#REF!</v>
      </c>
    </row>
    <row r="158" spans="2:255" ht="15.75"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3"/>
      <c r="O158" s="143"/>
      <c r="P158" s="143"/>
      <c r="Q158" s="143"/>
      <c r="R158" s="143"/>
      <c r="S158" s="143"/>
      <c r="T158" s="144"/>
      <c r="U158" s="144"/>
      <c r="V158" s="141"/>
      <c r="W158" s="141"/>
      <c r="X158" s="144"/>
      <c r="Y158" s="144"/>
      <c r="Z158" s="144"/>
      <c r="IT158" s="49" t="e">
        <f>#REF!</f>
        <v>#REF!</v>
      </c>
      <c r="IU158" s="49" t="e">
        <f>#REF!</f>
        <v>#REF!</v>
      </c>
    </row>
    <row r="159" spans="2:255" ht="15.75"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3"/>
      <c r="O159" s="143"/>
      <c r="P159" s="143"/>
      <c r="Q159" s="143"/>
      <c r="R159" s="143"/>
      <c r="S159" s="143"/>
      <c r="T159" s="144"/>
      <c r="U159" s="144"/>
      <c r="V159" s="141"/>
      <c r="W159" s="141"/>
      <c r="X159" s="144"/>
      <c r="Y159" s="144"/>
      <c r="Z159" s="144"/>
      <c r="IT159" s="18" t="e">
        <f>#REF!</f>
        <v>#REF!</v>
      </c>
      <c r="IU159" s="18" t="e">
        <f>#REF!</f>
        <v>#REF!</v>
      </c>
    </row>
  </sheetData>
  <sheetProtection/>
  <mergeCells count="4">
    <mergeCell ref="T55:U55"/>
    <mergeCell ref="T6:U6"/>
    <mergeCell ref="X6:Y6"/>
    <mergeCell ref="X55:Y55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U159"/>
  <sheetViews>
    <sheetView showGridLines="0" view="pageBreakPreview" zoomScaleNormal="80" zoomScaleSheetLayoutView="100" zoomScalePageLayoutView="0" workbookViewId="0" topLeftCell="S1">
      <selection activeCell="AG28" sqref="AG28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28125" style="148" customWidth="1"/>
    <col min="4" max="13" width="15.421875" style="148" customWidth="1"/>
    <col min="14" max="17" width="15.421875" style="148" hidden="1" customWidth="1"/>
    <col min="18" max="25" width="15.421875" style="148" customWidth="1"/>
    <col min="26" max="26" width="3.57421875" style="3" customWidth="1"/>
    <col min="27" max="27" width="4.57421875" style="4" customWidth="1"/>
    <col min="28" max="28" width="12.28125" style="4" hidden="1" customWidth="1"/>
    <col min="29" max="29" width="12.00390625" style="4" hidden="1" customWidth="1"/>
    <col min="30" max="31" width="12.28125" style="4" hidden="1" customWidth="1"/>
    <col min="32" max="32" width="12.28125" style="4" customWidth="1"/>
    <col min="33" max="16384" width="9.140625" style="18" customWidth="1"/>
  </cols>
  <sheetData>
    <row r="1" spans="1:32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 t="s">
        <v>154</v>
      </c>
      <c r="AD1" s="4"/>
      <c r="AE1" s="4"/>
      <c r="AF1" s="4"/>
    </row>
    <row r="2" spans="1:32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 t="s">
        <v>129</v>
      </c>
      <c r="AD2" s="4"/>
      <c r="AE2" s="4"/>
      <c r="AF2" s="4"/>
    </row>
    <row r="3" spans="1:32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9"/>
      <c r="Y3" s="11"/>
      <c r="Z3" s="204"/>
      <c r="AA3" s="4"/>
      <c r="AB3" s="4"/>
      <c r="AC3" s="4"/>
      <c r="AD3" s="4"/>
      <c r="AE3" s="4"/>
      <c r="AF3" s="4"/>
    </row>
    <row r="4" spans="1:32" s="5" customFormat="1" ht="12.75">
      <c r="A4" s="8"/>
      <c r="B4" s="9"/>
      <c r="C4" s="12" t="s">
        <v>124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</row>
    <row r="5" spans="1:26" ht="12.75">
      <c r="A5" s="13"/>
      <c r="B5" s="14"/>
      <c r="C5" s="15" t="str">
        <f>"Name of Municipality: "&amp;AC2</f>
        <v>Name of Municipality: City of Tshwane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1.75" customHeight="1">
      <c r="A6" s="13"/>
      <c r="B6" s="14"/>
      <c r="C6" s="15" t="str">
        <f>"Municipal Code: "&amp;AC1</f>
        <v>Municipal Code: GT002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19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4"/>
      <c r="V6" s="19" t="s">
        <v>11</v>
      </c>
      <c r="W6" s="19"/>
      <c r="X6" s="219" t="s">
        <v>12</v>
      </c>
      <c r="Y6" s="225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114</v>
      </c>
      <c r="K7" s="25" t="s">
        <v>115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20</v>
      </c>
      <c r="W7" s="26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29"/>
      <c r="N8" s="29"/>
      <c r="O8" s="32"/>
      <c r="P8" s="29"/>
      <c r="Q8" s="32"/>
      <c r="R8" s="29"/>
      <c r="S8" s="32"/>
      <c r="T8" s="27"/>
      <c r="U8" s="28"/>
      <c r="V8" s="29"/>
      <c r="W8" s="32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6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5" ht="12.75">
      <c r="A11" s="42"/>
      <c r="B11" s="43"/>
      <c r="C11" s="44" t="s">
        <v>27</v>
      </c>
      <c r="D11" s="45">
        <f aca="true" t="shared" si="0" ref="D11:S11">SUM(D12:D15)</f>
        <v>8475000</v>
      </c>
      <c r="E11" s="45">
        <f t="shared" si="0"/>
        <v>10000000</v>
      </c>
      <c r="F11" s="45">
        <f t="shared" si="0"/>
        <v>0</v>
      </c>
      <c r="G11" s="45">
        <f t="shared" si="0"/>
        <v>18475000</v>
      </c>
      <c r="H11" s="45">
        <f t="shared" si="0"/>
        <v>8447000</v>
      </c>
      <c r="I11" s="45">
        <f t="shared" si="0"/>
        <v>8447000</v>
      </c>
      <c r="J11" s="45">
        <f t="shared" si="0"/>
        <v>93000</v>
      </c>
      <c r="K11" s="45">
        <f t="shared" si="0"/>
        <v>924000</v>
      </c>
      <c r="L11" s="45">
        <f t="shared" si="0"/>
        <v>317000</v>
      </c>
      <c r="M11" s="45">
        <f t="shared" si="0"/>
        <v>2028000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410000</v>
      </c>
      <c r="S11" s="45">
        <f t="shared" si="0"/>
        <v>2952000</v>
      </c>
      <c r="T11" s="47">
        <f>IF(G11=0," ",(R11/G11))</f>
        <v>0.022192151556156968</v>
      </c>
      <c r="U11" s="47">
        <f>IF(G11=0," ",(S11/G11))</f>
        <v>0.15978349120433016</v>
      </c>
      <c r="V11" s="45">
        <f>SUM(V12:V15)</f>
        <v>314000</v>
      </c>
      <c r="W11" s="46">
        <f>SUM(W12:W15)</f>
        <v>314000</v>
      </c>
      <c r="X11" s="47">
        <f aca="true" t="shared" si="1" ref="X11:X48">IF(V11=0," ",(R11-V11)/V11)</f>
        <v>0.3057324840764331</v>
      </c>
      <c r="Y11" s="47">
        <f aca="true" t="shared" si="2" ref="Y11:Y48">IF(W11=0," ",(S11-W11)/W11)</f>
        <v>8.401273885350319</v>
      </c>
      <c r="Z11" s="204"/>
      <c r="IT11" s="49" t="e">
        <f>#REF!</f>
        <v>#REF!</v>
      </c>
      <c r="IU11" s="49" t="e">
        <f>#REF!</f>
        <v>#REF!</v>
      </c>
    </row>
    <row r="12" spans="1:255" ht="12.75">
      <c r="A12" s="13"/>
      <c r="B12" s="50"/>
      <c r="C12" s="51" t="s">
        <v>28</v>
      </c>
      <c r="D12" s="52"/>
      <c r="E12" s="52"/>
      <c r="F12" s="52">
        <f>'[2]NMA'!F12+'[2]EC101'!F12+'[2]EC102'!F12+'[2]EC103'!F12+'[2]EC104'!F12+'[2]EC105'!F12+'[2]EC106'!F12+'[2]EC107'!F12+'[2]EC108'!F12+'[2]EC109'!F12+'[2]DC10'!F12+'[2]EC121'!F12+'[2]EC122'!F12+'[2]EC123'!F12+'[2]EC124'!F12+'[2]EC125'!F12+'[2]EC126'!F12+'[2]EC127'!F12+'[2]EC128'!F12+'[2]DC12'!F12+'[2]EC131'!F12+'[2]EC132'!F12+'[2]EC133'!F12+'[2]EC134'!F12+'[2]EC135'!F12+'[2]EC136'!F12+'[2]EC137'!F12+'[2]EC138'!F12+'[2]DC13'!F12+'[2]EC141'!F12+'[2]EC142'!F12+'[2]EC143'!F12+'[2]EC144'!F12+'[2]DC14'!F12+'[2]EC151'!F12+'[2]EC152'!F12+'[2]EC153'!F12+'[2]EC154'!F12+'[2]EC155'!F12+'[2]EC156'!F12+'[2]EC157'!F12+'[2]DC15'!F12+'[2]EC05b2'!F12+'[2]EC05b3'!F12+'[2]DC44'!F12</f>
        <v>0</v>
      </c>
      <c r="G12" s="52">
        <f>SUM(D12:E12)</f>
        <v>0</v>
      </c>
      <c r="H12" s="53"/>
      <c r="I12" s="53"/>
      <c r="J12" s="53"/>
      <c r="K12" s="53"/>
      <c r="L12" s="53"/>
      <c r="M12" s="53"/>
      <c r="N12" s="53"/>
      <c r="O12" s="54"/>
      <c r="P12" s="53"/>
      <c r="Q12" s="54"/>
      <c r="R12" s="53">
        <f aca="true" t="shared" si="3" ref="R12:S15">+J12+L12+N12+P12</f>
        <v>0</v>
      </c>
      <c r="S12" s="54">
        <f t="shared" si="3"/>
        <v>0</v>
      </c>
      <c r="T12" s="47" t="str">
        <f>IF(G12=0," ",(R12/G12))</f>
        <v> </v>
      </c>
      <c r="U12" s="47" t="str">
        <f>IF(G12=0," ",(S12/G12))</f>
        <v> </v>
      </c>
      <c r="V12" s="53"/>
      <c r="W12" s="54"/>
      <c r="X12" s="47" t="str">
        <f t="shared" si="1"/>
        <v> </v>
      </c>
      <c r="Y12" s="47" t="str">
        <f t="shared" si="2"/>
        <v> </v>
      </c>
      <c r="Z12" s="204"/>
      <c r="IT12" s="49" t="e">
        <f>#REF!</f>
        <v>#REF!</v>
      </c>
      <c r="IU12" s="49" t="e">
        <f>#REF!</f>
        <v>#REF!</v>
      </c>
    </row>
    <row r="13" spans="1:255" ht="12.75">
      <c r="A13" s="13"/>
      <c r="B13" s="50"/>
      <c r="C13" s="51" t="s">
        <v>29</v>
      </c>
      <c r="D13" s="52">
        <v>750000</v>
      </c>
      <c r="E13" s="52"/>
      <c r="F13" s="52">
        <f>'[2]NMA'!F13+'[2]EC101'!F13+'[2]EC102'!F13+'[2]EC103'!F13+'[2]EC104'!F13+'[2]EC105'!F13+'[2]EC106'!F13+'[2]EC107'!F13+'[2]EC108'!F13+'[2]EC109'!F13+'[2]DC10'!F13+'[2]EC121'!F13+'[2]EC122'!F13+'[2]EC123'!F13+'[2]EC124'!F13+'[2]EC125'!F13+'[2]EC126'!F13+'[2]EC127'!F13+'[2]EC128'!F13+'[2]DC12'!F13+'[2]EC131'!F13+'[2]EC132'!F13+'[2]EC133'!F13+'[2]EC134'!F13+'[2]EC135'!F13+'[2]EC136'!F13+'[2]EC137'!F13+'[2]EC138'!F13+'[2]DC13'!F13+'[2]EC141'!F13+'[2]EC142'!F13+'[2]EC143'!F13+'[2]EC144'!F13+'[2]DC14'!F13+'[2]EC151'!F13+'[2]EC152'!F13+'[2]EC153'!F13+'[2]EC154'!F13+'[2]EC155'!F13+'[2]EC156'!F13+'[2]EC157'!F13+'[2]DC15'!F13+'[2]EC05b2'!F13+'[2]EC05b3'!F13+'[2]DC44'!F13</f>
        <v>0</v>
      </c>
      <c r="G13" s="52">
        <f>SUM(D13:E13)</f>
        <v>750000</v>
      </c>
      <c r="H13" s="53">
        <v>750000</v>
      </c>
      <c r="I13" s="53">
        <v>750000</v>
      </c>
      <c r="J13" s="53">
        <v>93000</v>
      </c>
      <c r="K13" s="53">
        <v>94000</v>
      </c>
      <c r="L13" s="53">
        <f>410000-J13</f>
        <v>317000</v>
      </c>
      <c r="M13" s="53">
        <v>318000</v>
      </c>
      <c r="N13" s="53"/>
      <c r="O13" s="54"/>
      <c r="P13" s="53"/>
      <c r="Q13" s="54"/>
      <c r="R13" s="53">
        <f t="shared" si="3"/>
        <v>410000</v>
      </c>
      <c r="S13" s="54">
        <f t="shared" si="3"/>
        <v>412000</v>
      </c>
      <c r="T13" s="47">
        <f>IF(G13=0," ",(R13/G13))</f>
        <v>0.5466666666666666</v>
      </c>
      <c r="U13" s="47">
        <f>IF(G13=0," ",(S13/G13))</f>
        <v>0.5493333333333333</v>
      </c>
      <c r="V13" s="53">
        <v>314000</v>
      </c>
      <c r="W13" s="54">
        <v>314000</v>
      </c>
      <c r="X13" s="47">
        <f t="shared" si="1"/>
        <v>0.3057324840764331</v>
      </c>
      <c r="Y13" s="47">
        <f t="shared" si="2"/>
        <v>0.31210191082802546</v>
      </c>
      <c r="Z13" s="204"/>
      <c r="IT13" s="49" t="e">
        <f>#REF!</f>
        <v>#REF!</v>
      </c>
      <c r="IU13" s="49" t="e">
        <f>#REF!</f>
        <v>#REF!</v>
      </c>
    </row>
    <row r="14" spans="1:255" ht="12.75">
      <c r="A14" s="13"/>
      <c r="B14" s="50"/>
      <c r="C14" s="51" t="s">
        <v>30</v>
      </c>
      <c r="D14" s="52">
        <v>6725000</v>
      </c>
      <c r="E14" s="52">
        <v>5000000</v>
      </c>
      <c r="F14" s="52">
        <f>'[2]NMA'!F14+'[2]EC101'!F14+'[2]EC102'!F14+'[2]EC103'!F14+'[2]EC104'!F14+'[2]EC105'!F14+'[2]EC106'!F14+'[2]EC107'!F14+'[2]EC108'!F14+'[2]EC109'!F14+'[2]DC10'!F14+'[2]EC121'!F14+'[2]EC122'!F14+'[2]EC123'!F14+'[2]EC124'!F14+'[2]EC125'!F14+'[2]EC126'!F14+'[2]EC127'!F14+'[2]EC128'!F14+'[2]DC12'!F14+'[2]EC131'!F14+'[2]EC132'!F14+'[2]EC133'!F14+'[2]EC134'!F14+'[2]EC135'!F14+'[2]EC136'!F14+'[2]EC137'!F14+'[2]EC138'!F14+'[2]DC13'!F14+'[2]EC141'!F14+'[2]EC142'!F14+'[2]EC143'!F14+'[2]EC144'!F14+'[2]DC14'!F14+'[2]EC151'!F14+'[2]EC152'!F14+'[2]EC153'!F14+'[2]EC154'!F14+'[2]EC155'!F14+'[2]EC156'!F14+'[2]EC157'!F14+'[2]DC15'!F14+'[2]EC05b2'!F14+'[2]EC05b3'!F14+'[2]DC44'!F14</f>
        <v>0</v>
      </c>
      <c r="G14" s="52">
        <f>SUM(D14:E14)</f>
        <v>11725000</v>
      </c>
      <c r="H14" s="53">
        <v>6725000</v>
      </c>
      <c r="I14" s="53">
        <v>6725000</v>
      </c>
      <c r="J14" s="52"/>
      <c r="K14" s="53">
        <v>830000</v>
      </c>
      <c r="L14" s="52"/>
      <c r="M14" s="52">
        <v>1710000</v>
      </c>
      <c r="N14" s="52"/>
      <c r="O14" s="55"/>
      <c r="P14" s="52"/>
      <c r="Q14" s="55"/>
      <c r="R14" s="52">
        <f t="shared" si="3"/>
        <v>0</v>
      </c>
      <c r="S14" s="55">
        <f t="shared" si="3"/>
        <v>2540000</v>
      </c>
      <c r="T14" s="47">
        <f>IF(G14=0," ",(R14/G14))</f>
        <v>0</v>
      </c>
      <c r="U14" s="47">
        <f>IF(G14=0," ",(S14/G14))</f>
        <v>0.2166311300639659</v>
      </c>
      <c r="V14" s="52"/>
      <c r="W14" s="55"/>
      <c r="X14" s="47" t="str">
        <f t="shared" si="1"/>
        <v> </v>
      </c>
      <c r="Y14" s="47" t="str">
        <f t="shared" si="2"/>
        <v> </v>
      </c>
      <c r="Z14" s="204"/>
      <c r="IT14" s="49" t="e">
        <f>#REF!</f>
        <v>#REF!</v>
      </c>
      <c r="IU14" s="49" t="e">
        <f>#REF!</f>
        <v>#REF!</v>
      </c>
    </row>
    <row r="15" spans="1:255" ht="12.75">
      <c r="A15" s="13"/>
      <c r="B15" s="50"/>
      <c r="C15" s="51" t="s">
        <v>31</v>
      </c>
      <c r="D15" s="52">
        <v>1000000</v>
      </c>
      <c r="E15" s="52">
        <v>5000000</v>
      </c>
      <c r="F15" s="52">
        <f>'[2]NMA'!F15+'[2]EC101'!F15+'[2]EC102'!F15+'[2]EC103'!F15+'[2]EC104'!F15+'[2]EC105'!F15+'[2]EC106'!F15+'[2]EC107'!F15+'[2]EC108'!F15+'[2]EC109'!F15+'[2]DC10'!F15+'[2]EC121'!F15+'[2]EC122'!F15+'[2]EC123'!F15+'[2]EC124'!F15+'[2]EC125'!F15+'[2]EC126'!F15+'[2]EC127'!F15+'[2]EC128'!F15+'[2]DC12'!F15+'[2]EC131'!F15+'[2]EC132'!F15+'[2]EC133'!F15+'[2]EC134'!F15+'[2]EC135'!F15+'[2]EC136'!F15+'[2]EC137'!F15+'[2]EC138'!F15+'[2]DC13'!F15+'[2]EC141'!F15+'[2]EC142'!F15+'[2]EC143'!F15+'[2]EC144'!F15+'[2]DC14'!F15+'[2]EC151'!F15+'[2]EC152'!F15+'[2]EC153'!F15+'[2]EC154'!F15+'[2]EC155'!F15+'[2]EC156'!F15+'[2]EC157'!F15+'[2]DC15'!F15+'[2]EC05b2'!F15+'[2]EC05b3'!F15+'[2]DC44'!F15</f>
        <v>0</v>
      </c>
      <c r="G15" s="52">
        <f>SUM(D15:E15)</f>
        <v>6000000</v>
      </c>
      <c r="H15" s="52">
        <v>972000</v>
      </c>
      <c r="I15" s="52">
        <v>972000</v>
      </c>
      <c r="J15" s="56"/>
      <c r="K15" s="56"/>
      <c r="L15" s="56"/>
      <c r="M15" s="56"/>
      <c r="N15" s="56"/>
      <c r="O15" s="57"/>
      <c r="P15" s="56"/>
      <c r="Q15" s="57"/>
      <c r="R15" s="56">
        <f t="shared" si="3"/>
        <v>0</v>
      </c>
      <c r="S15" s="57">
        <f t="shared" si="3"/>
        <v>0</v>
      </c>
      <c r="T15" s="58"/>
      <c r="U15" s="58"/>
      <c r="V15" s="56"/>
      <c r="W15" s="57"/>
      <c r="X15" s="58" t="str">
        <f t="shared" si="1"/>
        <v> </v>
      </c>
      <c r="Y15" s="58" t="str">
        <f t="shared" si="2"/>
        <v> </v>
      </c>
      <c r="Z15" s="204">
        <v>2</v>
      </c>
      <c r="IT15" s="49" t="e">
        <f>#REF!</f>
        <v>#REF!</v>
      </c>
      <c r="IU15" s="49" t="e">
        <f>#REF!</f>
        <v>#REF!</v>
      </c>
    </row>
    <row r="16" spans="1:255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>
        <f>'[2]NMA'!F16+'[2]EC101'!F16+'[2]EC102'!F16+'[2]EC103'!F16+'[2]EC104'!F16+'[2]EC105'!F16+'[2]EC106'!F16+'[2]EC107'!F16+'[2]EC108'!F16+'[2]EC109'!F16+'[2]DC10'!F16+'[2]EC121'!F16+'[2]EC122'!F16+'[2]EC123'!F16+'[2]EC124'!F16+'[2]EC125'!F16+'[2]EC126'!F16+'[2]EC127'!F16+'[2]EC128'!F16+'[2]DC12'!F16+'[2]EC131'!F16+'[2]EC132'!F16+'[2]EC133'!F16+'[2]EC134'!F16+'[2]EC135'!F16+'[2]EC136'!F16+'[2]EC137'!F16+'[2]EC138'!F16+'[2]DC13'!F16+'[2]EC141'!F16+'[2]EC142'!F16+'[2]EC143'!F16+'[2]EC144'!F16+'[2]DC14'!F16+'[2]EC151'!F16+'[2]EC152'!F16+'[2]EC153'!F16+'[2]EC154'!F16+'[2]EC155'!F16+'[2]EC156'!F16+'[2]EC157'!F16+'[2]DC15'!F16+'[2]EC05b2'!F16+'[2]EC05b3'!F16+'[2]DC44'!F16</f>
        <v>0</v>
      </c>
      <c r="G16" s="45">
        <f aca="true" t="shared" si="4" ref="G16:S16">SUM(G17:G19)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7" t="str">
        <f>IF(G16=0," ",(R16/G16))</f>
        <v> </v>
      </c>
      <c r="U16" s="47" t="str">
        <f>IF(G16=0," ",(S16/G16))</f>
        <v> </v>
      </c>
      <c r="V16" s="45"/>
      <c r="W16" s="46"/>
      <c r="X16" s="47" t="str">
        <f t="shared" si="1"/>
        <v> </v>
      </c>
      <c r="Y16" s="47" t="str">
        <f t="shared" si="2"/>
        <v> </v>
      </c>
      <c r="Z16" s="204"/>
      <c r="IT16" s="49" t="e">
        <f>#REF!</f>
        <v>#REF!</v>
      </c>
      <c r="IU16" s="49" t="e">
        <f>#REF!</f>
        <v>#REF!</v>
      </c>
    </row>
    <row r="17" spans="1:255" ht="12.75">
      <c r="A17" s="59"/>
      <c r="B17" s="60"/>
      <c r="C17" s="51" t="s">
        <v>33</v>
      </c>
      <c r="D17" s="52"/>
      <c r="E17" s="52"/>
      <c r="F17" s="52">
        <f>'[2]NMA'!F17+'[2]EC101'!F17+'[2]EC102'!F17+'[2]EC103'!F17+'[2]EC104'!F17+'[2]EC105'!F17+'[2]EC106'!F17+'[2]EC107'!F17+'[2]EC108'!F17+'[2]EC109'!F17+'[2]DC10'!F17+'[2]EC121'!F17+'[2]EC122'!F17+'[2]EC123'!F17+'[2]EC124'!F17+'[2]EC125'!F17+'[2]EC126'!F17+'[2]EC127'!F17+'[2]EC128'!F17+'[2]DC12'!F17+'[2]EC131'!F17+'[2]EC132'!F17+'[2]EC133'!F17+'[2]EC134'!F17+'[2]EC135'!F17+'[2]EC136'!F17+'[2]EC137'!F17+'[2]EC138'!F17+'[2]DC13'!F17+'[2]EC141'!F17+'[2]EC142'!F17+'[2]EC143'!F17+'[2]EC144'!F17+'[2]DC14'!F17+'[2]EC151'!F17+'[2]EC152'!F17+'[2]EC153'!F17+'[2]EC154'!F17+'[2]EC155'!F17+'[2]EC156'!F17+'[2]EC157'!F17+'[2]DC15'!F17+'[2]EC05b2'!F17+'[2]EC05b3'!F17+'[2]DC44'!F17</f>
        <v>0</v>
      </c>
      <c r="G17" s="52">
        <f>SUM(D17:E17)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5" ref="R17:S19">+J17+L17+N17+P17</f>
        <v>0</v>
      </c>
      <c r="S17" s="54">
        <f t="shared" si="5"/>
        <v>0</v>
      </c>
      <c r="T17" s="47" t="str">
        <f>IF(G17=0," ",(R17/G17))</f>
        <v> </v>
      </c>
      <c r="U17" s="47" t="str">
        <f>IF(G17=0," ",(S17/G17))</f>
        <v> </v>
      </c>
      <c r="V17" s="53"/>
      <c r="W17" s="54"/>
      <c r="X17" s="47" t="str">
        <f t="shared" si="1"/>
        <v> </v>
      </c>
      <c r="Y17" s="47" t="str">
        <f t="shared" si="2"/>
        <v> </v>
      </c>
      <c r="Z17" s="204"/>
      <c r="IT17" s="49" t="e">
        <f>#REF!</f>
        <v>#REF!</v>
      </c>
      <c r="IU17" s="49" t="e">
        <f>#REF!</f>
        <v>#REF!</v>
      </c>
    </row>
    <row r="18" spans="1:255" ht="12.75">
      <c r="A18" s="1"/>
      <c r="B18" s="50"/>
      <c r="C18" s="51" t="s">
        <v>34</v>
      </c>
      <c r="D18" s="52"/>
      <c r="E18" s="52"/>
      <c r="F18" s="52">
        <f>'[2]NMA'!F18+'[2]EC101'!F18+'[2]EC102'!F18+'[2]EC103'!F18+'[2]EC104'!F18+'[2]EC105'!F18+'[2]EC106'!F18+'[2]EC107'!F18+'[2]EC108'!F18+'[2]EC109'!F18+'[2]DC10'!F18+'[2]EC121'!F18+'[2]EC122'!F18+'[2]EC123'!F18+'[2]EC124'!F18+'[2]EC125'!F18+'[2]EC126'!F18+'[2]EC127'!F18+'[2]EC128'!F18+'[2]DC12'!F18+'[2]EC131'!F18+'[2]EC132'!F18+'[2]EC133'!F18+'[2]EC134'!F18+'[2]EC135'!F18+'[2]EC136'!F18+'[2]EC137'!F18+'[2]EC138'!F18+'[2]DC13'!F18+'[2]EC141'!F18+'[2]EC142'!F18+'[2]EC143'!F18+'[2]EC144'!F18+'[2]DC14'!F18+'[2]EC151'!F18+'[2]EC152'!F18+'[2]EC153'!F18+'[2]EC154'!F18+'[2]EC155'!F18+'[2]EC156'!F18+'[2]EC157'!F18+'[2]DC15'!F18+'[2]EC05b2'!F18+'[2]EC05b3'!F18+'[2]DC44'!F18</f>
        <v>0</v>
      </c>
      <c r="G18" s="52">
        <f>SUM(D18:E18)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5"/>
        <v>0</v>
      </c>
      <c r="S18" s="54">
        <f t="shared" si="5"/>
        <v>0</v>
      </c>
      <c r="T18" s="47" t="str">
        <f>IF(G18=0," ",(R18/G18))</f>
        <v> </v>
      </c>
      <c r="U18" s="47" t="str">
        <f>IF(G18=0," ",(S18/G18))</f>
        <v> </v>
      </c>
      <c r="V18" s="53"/>
      <c r="W18" s="54"/>
      <c r="X18" s="47" t="str">
        <f t="shared" si="1"/>
        <v> </v>
      </c>
      <c r="Y18" s="47" t="str">
        <f t="shared" si="2"/>
        <v> </v>
      </c>
      <c r="Z18" s="204"/>
      <c r="IT18" s="49" t="e">
        <f>#REF!</f>
        <v>#REF!</v>
      </c>
      <c r="IU18" s="49" t="e">
        <f>#REF!</f>
        <v>#REF!</v>
      </c>
    </row>
    <row r="19" spans="1:255" ht="12.75">
      <c r="A19" s="1"/>
      <c r="B19" s="50"/>
      <c r="C19" s="51" t="s">
        <v>35</v>
      </c>
      <c r="D19" s="52"/>
      <c r="E19" s="52"/>
      <c r="F19" s="52">
        <f>'[2]NMA'!F19+'[2]EC101'!F19+'[2]EC102'!F19+'[2]EC103'!F19+'[2]EC104'!F19+'[2]EC105'!F19+'[2]EC106'!F19+'[2]EC107'!F19+'[2]EC108'!F19+'[2]EC109'!F19+'[2]DC10'!F19+'[2]EC121'!F19+'[2]EC122'!F19+'[2]EC123'!F19+'[2]EC124'!F19+'[2]EC125'!F19+'[2]EC126'!F19+'[2]EC127'!F19+'[2]EC128'!F19+'[2]DC12'!F19+'[2]EC131'!F19+'[2]EC132'!F19+'[2]EC133'!F19+'[2]EC134'!F19+'[2]EC135'!F19+'[2]EC136'!F19+'[2]EC137'!F19+'[2]EC138'!F19+'[2]DC13'!F19+'[2]EC141'!F19+'[2]EC142'!F19+'[2]EC143'!F19+'[2]EC144'!F19+'[2]DC14'!F19+'[2]EC151'!F19+'[2]EC152'!F19+'[2]EC153'!F19+'[2]EC154'!F19+'[2]EC155'!F19+'[2]EC156'!F19+'[2]EC157'!F19+'[2]DC15'!F19+'[2]EC05b2'!F19+'[2]EC05b3'!F19+'[2]DC44'!F19</f>
        <v>0</v>
      </c>
      <c r="G19" s="52">
        <f>SUM(D19:E19)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5"/>
        <v>0</v>
      </c>
      <c r="S19" s="55">
        <f t="shared" si="5"/>
        <v>0</v>
      </c>
      <c r="T19" s="47" t="str">
        <f>IF(G19=0," ",(R19/G19))</f>
        <v> </v>
      </c>
      <c r="U19" s="47" t="str">
        <f>IF(G19=0," ",(S19/G19))</f>
        <v> </v>
      </c>
      <c r="V19" s="52"/>
      <c r="W19" s="55"/>
      <c r="X19" s="47" t="str">
        <f t="shared" si="1"/>
        <v> </v>
      </c>
      <c r="Y19" s="47" t="str">
        <f t="shared" si="2"/>
        <v> </v>
      </c>
      <c r="Z19" s="204"/>
      <c r="IT19" s="49" t="e">
        <f>#REF!</f>
        <v>#REF!</v>
      </c>
      <c r="IU19" s="49" t="e">
        <f>#REF!</f>
        <v>#REF!</v>
      </c>
    </row>
    <row r="20" spans="1:255" ht="12.75">
      <c r="A20" s="59"/>
      <c r="B20" s="60"/>
      <c r="C20" s="44" t="s">
        <v>36</v>
      </c>
      <c r="D20" s="45">
        <f aca="true" t="shared" si="6" ref="D20:W20">SUM(D21:D22)</f>
        <v>565245000</v>
      </c>
      <c r="E20" s="45">
        <f t="shared" si="6"/>
        <v>0</v>
      </c>
      <c r="F20" s="45">
        <f t="shared" si="6"/>
        <v>0</v>
      </c>
      <c r="G20" s="45">
        <f t="shared" si="6"/>
        <v>565245000</v>
      </c>
      <c r="H20" s="45">
        <f t="shared" si="6"/>
        <v>0</v>
      </c>
      <c r="I20" s="45">
        <f t="shared" si="6"/>
        <v>0</v>
      </c>
      <c r="J20" s="45">
        <f t="shared" si="6"/>
        <v>0</v>
      </c>
      <c r="K20" s="45">
        <f t="shared" si="6"/>
        <v>16379000</v>
      </c>
      <c r="L20" s="45">
        <f t="shared" si="6"/>
        <v>0</v>
      </c>
      <c r="M20" s="45">
        <f t="shared" si="6"/>
        <v>73564000</v>
      </c>
      <c r="N20" s="45">
        <f t="shared" si="6"/>
        <v>0</v>
      </c>
      <c r="O20" s="45">
        <f t="shared" si="6"/>
        <v>0</v>
      </c>
      <c r="P20" s="45">
        <f t="shared" si="6"/>
        <v>0</v>
      </c>
      <c r="Q20" s="45">
        <f t="shared" si="6"/>
        <v>0</v>
      </c>
      <c r="R20" s="45">
        <f t="shared" si="6"/>
        <v>0</v>
      </c>
      <c r="S20" s="45">
        <f t="shared" si="6"/>
        <v>89943000</v>
      </c>
      <c r="T20" s="45">
        <f t="shared" si="6"/>
        <v>0</v>
      </c>
      <c r="U20" s="45">
        <f t="shared" si="6"/>
        <v>0.15912215057187593</v>
      </c>
      <c r="V20" s="45">
        <f t="shared" si="6"/>
        <v>8239000</v>
      </c>
      <c r="W20" s="46">
        <f t="shared" si="6"/>
        <v>11072000</v>
      </c>
      <c r="X20" s="47">
        <f t="shared" si="1"/>
        <v>-1</v>
      </c>
      <c r="Y20" s="47">
        <f t="shared" si="2"/>
        <v>7.123464595375722</v>
      </c>
      <c r="Z20" s="204"/>
      <c r="IT20" s="49" t="e">
        <f>#REF!</f>
        <v>#REF!</v>
      </c>
      <c r="IU20" s="49" t="e">
        <f>#REF!</f>
        <v>#REF!</v>
      </c>
    </row>
    <row r="21" spans="1:255" ht="12.75">
      <c r="A21" s="1"/>
      <c r="B21" s="50"/>
      <c r="C21" s="51" t="s">
        <v>37</v>
      </c>
      <c r="D21" s="52">
        <v>565245000</v>
      </c>
      <c r="E21" s="52"/>
      <c r="F21" s="52">
        <f>'[2]NMA'!F21+'[2]EC101'!F21+'[2]EC102'!F21+'[2]EC103'!F21+'[2]EC104'!F21+'[2]EC105'!F21+'[2]EC106'!F21+'[2]EC107'!F21+'[2]EC108'!F21+'[2]EC109'!F21+'[2]DC10'!F21+'[2]EC121'!F21+'[2]EC122'!F21+'[2]EC123'!F21+'[2]EC124'!F21+'[2]EC125'!F21+'[2]EC126'!F21+'[2]EC127'!F21+'[2]EC128'!F21+'[2]DC12'!F21+'[2]EC131'!F21+'[2]EC132'!F21+'[2]EC133'!F21+'[2]EC134'!F21+'[2]EC135'!F21+'[2]EC136'!F21+'[2]EC137'!F21+'[2]EC138'!F21+'[2]DC13'!F21+'[2]EC141'!F21+'[2]EC142'!F21+'[2]EC143'!F21+'[2]EC144'!F21+'[2]DC14'!F21+'[2]EC151'!F21+'[2]EC152'!F21+'[2]EC153'!F21+'[2]EC154'!F21+'[2]EC155'!F21+'[2]EC156'!F21+'[2]EC157'!F21+'[2]DC15'!F21+'[2]EC05b2'!F21+'[2]EC05b3'!F21+'[2]DC44'!F21</f>
        <v>0</v>
      </c>
      <c r="G21" s="52">
        <f>SUM(D21:E21)</f>
        <v>565245000</v>
      </c>
      <c r="H21" s="53"/>
      <c r="I21" s="53"/>
      <c r="J21" s="53"/>
      <c r="K21" s="53">
        <v>16379000</v>
      </c>
      <c r="L21" s="53"/>
      <c r="M21" s="53">
        <v>73564000</v>
      </c>
      <c r="N21" s="53"/>
      <c r="O21" s="54"/>
      <c r="P21" s="53"/>
      <c r="Q21" s="54"/>
      <c r="R21" s="53">
        <f>+J21+L21+N21+P21</f>
        <v>0</v>
      </c>
      <c r="S21" s="54">
        <f>+K21+M21+O21+Q21</f>
        <v>89943000</v>
      </c>
      <c r="T21" s="47"/>
      <c r="U21" s="47">
        <f>IF(G21=0," ",(S21/G21))</f>
        <v>0.15912215057187593</v>
      </c>
      <c r="V21" s="53">
        <v>8239000</v>
      </c>
      <c r="W21" s="54">
        <v>11072000</v>
      </c>
      <c r="X21" s="47">
        <f t="shared" si="1"/>
        <v>-1</v>
      </c>
      <c r="Y21" s="47">
        <f t="shared" si="2"/>
        <v>7.123464595375722</v>
      </c>
      <c r="Z21" s="204"/>
      <c r="IT21" s="49" t="e">
        <f>#REF!</f>
        <v>#REF!</v>
      </c>
      <c r="IU21" s="49" t="e">
        <f>#REF!</f>
        <v>#REF!</v>
      </c>
    </row>
    <row r="22" spans="1:255" ht="12.75">
      <c r="A22" s="13"/>
      <c r="B22" s="50"/>
      <c r="C22" s="51" t="s">
        <v>38</v>
      </c>
      <c r="D22" s="52"/>
      <c r="E22" s="52"/>
      <c r="F22" s="52">
        <f>'[2]NMA'!F22+'[2]EC101'!F22+'[2]EC102'!F22+'[2]EC103'!F22+'[2]EC104'!F22+'[2]EC105'!F22+'[2]EC106'!F22+'[2]EC107'!F22+'[2]EC108'!F22+'[2]EC109'!F22+'[2]DC10'!F22+'[2]EC121'!F22+'[2]EC122'!F22+'[2]EC123'!F22+'[2]EC124'!F22+'[2]EC125'!F22+'[2]EC126'!F22+'[2]EC127'!F22+'[2]EC128'!F22+'[2]DC12'!F22+'[2]EC131'!F22+'[2]EC132'!F22+'[2]EC133'!F22+'[2]EC134'!F22+'[2]EC135'!F22+'[2]EC136'!F22+'[2]EC137'!F22+'[2]EC138'!F22+'[2]DC13'!F22+'[2]EC141'!F22+'[2]EC142'!F22+'[2]EC143'!F22+'[2]EC144'!F22+'[2]DC14'!F22+'[2]EC151'!F22+'[2]EC152'!F22+'[2]EC153'!F22+'[2]EC154'!F22+'[2]EC155'!F22+'[2]EC156'!F22+'[2]EC157'!F22+'[2]DC15'!F22+'[2]EC05b2'!F22+'[2]EC05b3'!F22+'[2]DC44'!F22</f>
        <v>0</v>
      </c>
      <c r="G22" s="52">
        <f>SUM(D22:E22)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 t="str">
        <f>IF(G22=0," ",(R22/G22))</f>
        <v> </v>
      </c>
      <c r="U22" s="47" t="str">
        <f>IF(G22=0," ",(S22/G22))</f>
        <v> </v>
      </c>
      <c r="V22" s="52"/>
      <c r="W22" s="55"/>
      <c r="X22" s="47" t="str">
        <f t="shared" si="1"/>
        <v> </v>
      </c>
      <c r="Y22" s="47" t="str">
        <f t="shared" si="2"/>
        <v> </v>
      </c>
      <c r="Z22" s="204"/>
      <c r="IT22" s="49" t="e">
        <f>#REF!</f>
        <v>#REF!</v>
      </c>
      <c r="IU22" s="49" t="e">
        <f>#REF!</f>
        <v>#REF!</v>
      </c>
    </row>
    <row r="23" spans="1:255" ht="12.75">
      <c r="A23" s="13"/>
      <c r="B23" s="60"/>
      <c r="C23" s="44" t="s">
        <v>39</v>
      </c>
      <c r="D23" s="45">
        <f aca="true" t="shared" si="7" ref="D23:W23">SUM(D24)</f>
        <v>333000</v>
      </c>
      <c r="E23" s="45">
        <f t="shared" si="7"/>
        <v>0</v>
      </c>
      <c r="F23" s="45">
        <f t="shared" si="7"/>
        <v>0</v>
      </c>
      <c r="G23" s="45">
        <f t="shared" si="7"/>
        <v>333000</v>
      </c>
      <c r="H23" s="45">
        <f t="shared" si="7"/>
        <v>0</v>
      </c>
      <c r="I23" s="45">
        <f t="shared" si="7"/>
        <v>0</v>
      </c>
      <c r="J23" s="45">
        <f t="shared" si="7"/>
        <v>0</v>
      </c>
      <c r="K23" s="45">
        <f t="shared" si="7"/>
        <v>0</v>
      </c>
      <c r="L23" s="45">
        <f t="shared" si="7"/>
        <v>0</v>
      </c>
      <c r="M23" s="45">
        <f t="shared" si="7"/>
        <v>0</v>
      </c>
      <c r="N23" s="45">
        <f t="shared" si="7"/>
        <v>0</v>
      </c>
      <c r="O23" s="45">
        <f t="shared" si="7"/>
        <v>0</v>
      </c>
      <c r="P23" s="45">
        <f t="shared" si="7"/>
        <v>0</v>
      </c>
      <c r="Q23" s="45">
        <f t="shared" si="7"/>
        <v>0</v>
      </c>
      <c r="R23" s="45">
        <f t="shared" si="7"/>
        <v>0</v>
      </c>
      <c r="S23" s="45">
        <f t="shared" si="7"/>
        <v>0</v>
      </c>
      <c r="T23" s="45">
        <f t="shared" si="7"/>
        <v>0</v>
      </c>
      <c r="U23" s="45">
        <f t="shared" si="7"/>
        <v>0</v>
      </c>
      <c r="V23" s="45">
        <f t="shared" si="7"/>
        <v>0</v>
      </c>
      <c r="W23" s="46">
        <f t="shared" si="7"/>
        <v>0</v>
      </c>
      <c r="X23" s="47" t="str">
        <f t="shared" si="1"/>
        <v> </v>
      </c>
      <c r="Y23" s="47" t="str">
        <f t="shared" si="2"/>
        <v> </v>
      </c>
      <c r="Z23" s="205"/>
      <c r="IT23" s="49" t="e">
        <f>#REF!</f>
        <v>#REF!</v>
      </c>
      <c r="IU23" s="49" t="e">
        <f>#REF!</f>
        <v>#REF!</v>
      </c>
    </row>
    <row r="24" spans="1:255" ht="12.75">
      <c r="A24" s="13"/>
      <c r="B24" s="50"/>
      <c r="C24" s="51" t="s">
        <v>40</v>
      </c>
      <c r="D24" s="52">
        <v>333000</v>
      </c>
      <c r="E24" s="52"/>
      <c r="F24" s="52">
        <f>'[2]NMA'!F24+'[2]EC101'!F24+'[2]EC102'!F24+'[2]EC103'!F24+'[2]EC104'!F24+'[2]EC105'!F24+'[2]EC106'!F24+'[2]EC107'!F24+'[2]EC108'!F24+'[2]EC109'!F24+'[2]DC10'!F24+'[2]EC121'!F24+'[2]EC122'!F24+'[2]EC123'!F24+'[2]EC124'!F24+'[2]EC125'!F24+'[2]EC126'!F24+'[2]EC127'!F24+'[2]EC128'!F24+'[2]DC12'!F24+'[2]EC131'!F24+'[2]EC132'!F24+'[2]EC133'!F24+'[2]EC134'!F24+'[2]EC135'!F24+'[2]EC136'!F24+'[2]EC137'!F24+'[2]EC138'!F24+'[2]DC13'!F24+'[2]EC141'!F24+'[2]EC142'!F24+'[2]EC143'!F24+'[2]EC144'!F24+'[2]DC14'!F24+'[2]EC151'!F24+'[2]EC152'!F24+'[2]EC153'!F24+'[2]EC154'!F24+'[2]EC155'!F24+'[2]EC156'!F24+'[2]EC157'!F24+'[2]DC15'!F24+'[2]EC05b2'!F24+'[2]EC05b3'!F24+'[2]DC44'!F24</f>
        <v>0</v>
      </c>
      <c r="G24" s="52">
        <f>SUM(D24:E24)</f>
        <v>333000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2"/>
      <c r="W24" s="55"/>
      <c r="X24" s="47" t="str">
        <f t="shared" si="1"/>
        <v> </v>
      </c>
      <c r="Y24" s="47" t="str">
        <f t="shared" si="2"/>
        <v> </v>
      </c>
      <c r="Z24" s="204"/>
      <c r="IT24" s="49" t="e">
        <f>#REF!</f>
        <v>#REF!</v>
      </c>
      <c r="IU24" s="49" t="e">
        <f>#REF!</f>
        <v>#REF!</v>
      </c>
    </row>
    <row r="25" spans="1:255" ht="12.75">
      <c r="A25" s="13"/>
      <c r="B25" s="50"/>
      <c r="C25" s="44" t="s">
        <v>41</v>
      </c>
      <c r="D25" s="45">
        <f aca="true" t="shared" si="8" ref="D25:W25">SUM(D26:D30)</f>
        <v>65423000</v>
      </c>
      <c r="E25" s="45">
        <f t="shared" si="8"/>
        <v>2177000</v>
      </c>
      <c r="F25" s="45">
        <f t="shared" si="8"/>
        <v>0</v>
      </c>
      <c r="G25" s="45">
        <f t="shared" si="8"/>
        <v>67600000</v>
      </c>
      <c r="H25" s="45">
        <f t="shared" si="8"/>
        <v>17631000</v>
      </c>
      <c r="I25" s="45">
        <f t="shared" si="8"/>
        <v>17631000</v>
      </c>
      <c r="J25" s="45">
        <f t="shared" si="8"/>
        <v>0</v>
      </c>
      <c r="K25" s="45">
        <f t="shared" si="8"/>
        <v>6260000</v>
      </c>
      <c r="L25" s="45">
        <f t="shared" si="8"/>
        <v>0</v>
      </c>
      <c r="M25" s="45">
        <f t="shared" si="8"/>
        <v>11184000</v>
      </c>
      <c r="N25" s="45">
        <f t="shared" si="8"/>
        <v>0</v>
      </c>
      <c r="O25" s="45">
        <f t="shared" si="8"/>
        <v>0</v>
      </c>
      <c r="P25" s="45">
        <f t="shared" si="8"/>
        <v>0</v>
      </c>
      <c r="Q25" s="45">
        <f t="shared" si="8"/>
        <v>0</v>
      </c>
      <c r="R25" s="45">
        <f t="shared" si="8"/>
        <v>0</v>
      </c>
      <c r="S25" s="45">
        <f t="shared" si="8"/>
        <v>17444000</v>
      </c>
      <c r="T25" s="45">
        <f t="shared" si="8"/>
        <v>0</v>
      </c>
      <c r="U25" s="45">
        <f t="shared" si="8"/>
        <v>0.7658266748617086</v>
      </c>
      <c r="V25" s="45">
        <f t="shared" si="8"/>
        <v>2566000</v>
      </c>
      <c r="W25" s="46">
        <f t="shared" si="8"/>
        <v>24192000</v>
      </c>
      <c r="X25" s="47">
        <f t="shared" si="1"/>
        <v>-1</v>
      </c>
      <c r="Y25" s="47">
        <f t="shared" si="2"/>
        <v>-0.2789351851851852</v>
      </c>
      <c r="Z25" s="204"/>
      <c r="IT25" s="49" t="e">
        <f>#REF!</f>
        <v>#REF!</v>
      </c>
      <c r="IU25" s="49" t="e">
        <f>#REF!</f>
        <v>#REF!</v>
      </c>
    </row>
    <row r="26" spans="1:255" ht="12.75">
      <c r="A26" s="13"/>
      <c r="B26" s="50"/>
      <c r="C26" s="51" t="s">
        <v>42</v>
      </c>
      <c r="D26" s="52">
        <v>22778000</v>
      </c>
      <c r="E26" s="52"/>
      <c r="F26" s="52">
        <f>'[2]NMA'!F26+'[2]EC101'!F26+'[2]EC102'!F26+'[2]EC103'!F26+'[2]EC104'!F26+'[2]EC105'!F26+'[2]EC106'!F26+'[2]EC107'!F26+'[2]EC108'!F26+'[2]EC109'!F26+'[2]DC10'!F26+'[2]EC121'!F26+'[2]EC122'!F26+'[2]EC123'!F26+'[2]EC124'!F26+'[2]EC125'!F26+'[2]EC126'!F26+'[2]EC127'!F26+'[2]EC128'!F26+'[2]DC12'!F26+'[2]EC131'!F26+'[2]EC132'!F26+'[2]EC133'!F26+'[2]EC134'!F26+'[2]EC135'!F26+'[2]EC136'!F26+'[2]EC137'!F26+'[2]EC138'!F26+'[2]DC13'!F26+'[2]EC141'!F26+'[2]EC142'!F26+'[2]EC143'!F26+'[2]EC144'!F26+'[2]DC14'!F26+'[2]EC151'!F26+'[2]EC152'!F26+'[2]EC153'!F26+'[2]EC154'!F26+'[2]EC155'!F26+'[2]EC156'!F26+'[2]EC157'!F26+'[2]DC15'!F26+'[2]EC05b2'!F26+'[2]EC05b3'!F26+'[2]DC44'!F26</f>
        <v>0</v>
      </c>
      <c r="G26" s="52">
        <f>SUM(D26:E26)</f>
        <v>22778000</v>
      </c>
      <c r="H26" s="53">
        <v>7778000</v>
      </c>
      <c r="I26" s="53">
        <v>7778000</v>
      </c>
      <c r="J26" s="53"/>
      <c r="K26" s="53">
        <v>6260000</v>
      </c>
      <c r="L26" s="53"/>
      <c r="M26" s="53">
        <v>11184000</v>
      </c>
      <c r="N26" s="53"/>
      <c r="O26" s="54"/>
      <c r="P26" s="53"/>
      <c r="Q26" s="54"/>
      <c r="R26" s="53">
        <f aca="true" t="shared" si="9" ref="R26:S28">+J26+L26+N26+P26</f>
        <v>0</v>
      </c>
      <c r="S26" s="54">
        <f t="shared" si="9"/>
        <v>17444000</v>
      </c>
      <c r="T26" s="47"/>
      <c r="U26" s="47">
        <f>IF(G26=0," ",(S26/G26))</f>
        <v>0.7658266748617086</v>
      </c>
      <c r="V26" s="53">
        <v>2566000</v>
      </c>
      <c r="W26" s="54">
        <v>24192000</v>
      </c>
      <c r="X26" s="47">
        <f t="shared" si="1"/>
        <v>-1</v>
      </c>
      <c r="Y26" s="47">
        <f t="shared" si="2"/>
        <v>-0.2789351851851852</v>
      </c>
      <c r="Z26" s="204"/>
      <c r="IT26" s="49" t="e">
        <f>#REF!</f>
        <v>#REF!</v>
      </c>
      <c r="IU26" s="49" t="e">
        <f>#REF!</f>
        <v>#REF!</v>
      </c>
    </row>
    <row r="27" spans="1:255" ht="12.75">
      <c r="A27" s="13"/>
      <c r="B27" s="50"/>
      <c r="C27" s="51" t="s">
        <v>43</v>
      </c>
      <c r="D27" s="52">
        <v>12645000</v>
      </c>
      <c r="E27" s="52">
        <v>2177000</v>
      </c>
      <c r="F27" s="52">
        <f>'[2]NMA'!F27+'[2]EC101'!F27+'[2]EC102'!F27+'[2]EC103'!F27+'[2]EC104'!F27+'[2]EC105'!F27+'[2]EC106'!F27+'[2]EC107'!F27+'[2]EC108'!F27+'[2]EC109'!F27+'[2]DC10'!F27+'[2]EC121'!F27+'[2]EC122'!F27+'[2]EC123'!F27+'[2]EC124'!F27+'[2]EC125'!F27+'[2]EC126'!F27+'[2]EC127'!F27+'[2]EC128'!F27+'[2]DC12'!F27+'[2]EC131'!F27+'[2]EC132'!F27+'[2]EC133'!F27+'[2]EC134'!F27+'[2]EC135'!F27+'[2]EC136'!F27+'[2]EC137'!F27+'[2]EC138'!F27+'[2]DC13'!F27+'[2]EC141'!F27+'[2]EC142'!F27+'[2]EC143'!F27+'[2]EC144'!F27+'[2]DC14'!F27+'[2]EC151'!F27+'[2]EC152'!F27+'[2]EC153'!F27+'[2]EC154'!F27+'[2]EC155'!F27+'[2]EC156'!F27+'[2]EC157'!F27+'[2]DC15'!F27+'[2]EC05b2'!F27+'[2]EC05b3'!F27+'[2]DC44'!F27</f>
        <v>0</v>
      </c>
      <c r="G27" s="52">
        <f>SUM(D27:E27)</f>
        <v>14822000</v>
      </c>
      <c r="H27" s="53">
        <v>9853000</v>
      </c>
      <c r="I27" s="53">
        <v>9853000</v>
      </c>
      <c r="J27" s="56"/>
      <c r="K27" s="56"/>
      <c r="L27" s="56"/>
      <c r="M27" s="56"/>
      <c r="N27" s="56"/>
      <c r="O27" s="57"/>
      <c r="P27" s="56"/>
      <c r="Q27" s="57"/>
      <c r="R27" s="56">
        <f t="shared" si="9"/>
        <v>0</v>
      </c>
      <c r="S27" s="57">
        <f t="shared" si="9"/>
        <v>0</v>
      </c>
      <c r="T27" s="58"/>
      <c r="U27" s="58"/>
      <c r="V27" s="56"/>
      <c r="W27" s="57"/>
      <c r="X27" s="58" t="str">
        <f t="shared" si="1"/>
        <v> </v>
      </c>
      <c r="Y27" s="58" t="str">
        <f t="shared" si="2"/>
        <v> </v>
      </c>
      <c r="Z27" s="204">
        <v>2</v>
      </c>
      <c r="IT27" s="49" t="e">
        <f>#REF!</f>
        <v>#REF!</v>
      </c>
      <c r="IU27" s="49" t="e">
        <f>#REF!</f>
        <v>#REF!</v>
      </c>
    </row>
    <row r="28" spans="1:255" ht="12.75">
      <c r="A28" s="42"/>
      <c r="B28" s="50"/>
      <c r="C28" s="51" t="s">
        <v>44</v>
      </c>
      <c r="D28" s="52"/>
      <c r="E28" s="52"/>
      <c r="F28" s="52">
        <f>'[2]NMA'!F28+'[2]EC101'!F28+'[2]EC102'!F28+'[2]EC103'!F28+'[2]EC104'!F28+'[2]EC105'!F28+'[2]EC106'!F28+'[2]EC107'!F28+'[2]EC108'!F28+'[2]EC109'!F28+'[2]DC10'!F28+'[2]EC121'!F28+'[2]EC122'!F28+'[2]EC123'!F28+'[2]EC124'!F28+'[2]EC125'!F28+'[2]EC126'!F28+'[2]EC127'!F28+'[2]EC128'!F28+'[2]DC12'!F28+'[2]EC131'!F28+'[2]EC132'!F28+'[2]EC133'!F28+'[2]EC134'!F28+'[2]EC135'!F28+'[2]EC136'!F28+'[2]EC137'!F28+'[2]EC138'!F28+'[2]DC13'!F28+'[2]EC141'!F28+'[2]EC142'!F28+'[2]EC143'!F28+'[2]EC144'!F28+'[2]DC14'!F28+'[2]EC151'!F28+'[2]EC152'!F28+'[2]EC153'!F28+'[2]EC154'!F28+'[2]EC155'!F28+'[2]EC156'!F28+'[2]EC157'!F28+'[2]DC15'!F28+'[2]EC05b2'!F28+'[2]EC05b3'!F28+'[2]DC44'!F28</f>
        <v>0</v>
      </c>
      <c r="G28" s="52">
        <f>SUM(D28:E28)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9"/>
        <v>0</v>
      </c>
      <c r="S28" s="57">
        <f t="shared" si="9"/>
        <v>0</v>
      </c>
      <c r="T28" s="58"/>
      <c r="U28" s="58"/>
      <c r="V28" s="56"/>
      <c r="W28" s="57"/>
      <c r="X28" s="58" t="str">
        <f t="shared" si="1"/>
        <v> </v>
      </c>
      <c r="Y28" s="58" t="str">
        <f t="shared" si="2"/>
        <v> </v>
      </c>
      <c r="Z28" s="204">
        <v>2</v>
      </c>
      <c r="IT28" s="49" t="e">
        <f>#REF!</f>
        <v>#REF!</v>
      </c>
      <c r="IU28" s="49" t="e">
        <f>#REF!</f>
        <v>#REF!</v>
      </c>
    </row>
    <row r="29" spans="1:255" ht="12.75" customHeight="1">
      <c r="A29" s="13"/>
      <c r="B29" s="50"/>
      <c r="C29" s="51" t="s">
        <v>45</v>
      </c>
      <c r="D29" s="52">
        <v>30000000</v>
      </c>
      <c r="E29" s="52"/>
      <c r="F29" s="52">
        <f>'[2]NMA'!F29+'[2]EC101'!F29+'[2]EC102'!F29+'[2]EC103'!F29+'[2]EC104'!F29+'[2]EC105'!F29+'[2]EC106'!F29+'[2]EC107'!F29+'[2]EC108'!F29+'[2]EC109'!F29+'[2]DC10'!F29+'[2]EC121'!F29+'[2]EC122'!F29+'[2]EC123'!F29+'[2]EC124'!F29+'[2]EC125'!F29+'[2]EC126'!F29+'[2]EC127'!F29+'[2]EC128'!F29+'[2]DC12'!F29+'[2]EC131'!F29+'[2]EC132'!F29+'[2]EC133'!F29+'[2]EC134'!F29+'[2]EC135'!F29+'[2]EC136'!F29+'[2]EC137'!F29+'[2]EC138'!F29+'[2]DC13'!F29+'[2]EC141'!F29+'[2]EC142'!F29+'[2]EC143'!F29+'[2]EC144'!F29+'[2]DC14'!F29+'[2]EC151'!F29+'[2]EC152'!F29+'[2]EC153'!F29+'[2]EC154'!F29+'[2]EC155'!F29+'[2]EC156'!F29+'[2]EC157'!F29+'[2]DC15'!F29+'[2]EC05b2'!F29+'[2]EC05b3'!F29+'[2]DC44'!F29</f>
        <v>0</v>
      </c>
      <c r="G29" s="52">
        <f>SUM(D29:E29)</f>
        <v>30000000</v>
      </c>
      <c r="H29" s="53"/>
      <c r="I29" s="53"/>
      <c r="J29" s="53"/>
      <c r="K29" s="53"/>
      <c r="L29" s="53"/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4"/>
      <c r="X29" s="47" t="str">
        <f t="shared" si="1"/>
        <v> </v>
      </c>
      <c r="Y29" s="47" t="str">
        <f t="shared" si="2"/>
        <v> </v>
      </c>
      <c r="Z29" s="204"/>
      <c r="IT29" s="49" t="e">
        <f>#REF!</f>
        <v>#REF!</v>
      </c>
      <c r="IU29" s="49" t="e">
        <f>#REF!</f>
        <v>#REF!</v>
      </c>
    </row>
    <row r="30" spans="1:255" ht="12.75">
      <c r="A30" s="13"/>
      <c r="B30" s="50"/>
      <c r="C30" s="51" t="s">
        <v>46</v>
      </c>
      <c r="D30" s="52"/>
      <c r="E30" s="52"/>
      <c r="F30" s="52">
        <f>'[2]NMA'!F30+'[2]EC101'!F30+'[2]EC102'!F30+'[2]EC103'!F30+'[2]EC104'!F30+'[2]EC105'!F30+'[2]EC106'!F30+'[2]EC107'!F30+'[2]EC108'!F30+'[2]EC109'!F30+'[2]DC10'!F30+'[2]EC121'!F30+'[2]EC122'!F30+'[2]EC123'!F30+'[2]EC124'!F30+'[2]EC125'!F30+'[2]EC126'!F30+'[2]EC127'!F30+'[2]EC128'!F30+'[2]DC12'!F30+'[2]EC131'!F30+'[2]EC132'!F30+'[2]EC133'!F30+'[2]EC134'!F30+'[2]EC135'!F30+'[2]EC136'!F30+'[2]EC137'!F30+'[2]EC138'!F30+'[2]DC13'!F30+'[2]EC141'!F30+'[2]EC142'!F30+'[2]EC143'!F30+'[2]EC144'!F30+'[2]DC14'!F30+'[2]EC151'!F30+'[2]EC152'!F30+'[2]EC153'!F30+'[2]EC154'!F30+'[2]EC155'!F30+'[2]EC156'!F30+'[2]EC157'!F30+'[2]DC15'!F30+'[2]EC05b2'!F30+'[2]EC05b3'!F30+'[2]DC44'!F30</f>
        <v>0</v>
      </c>
      <c r="G30" s="52">
        <f>SUM(D30:E30)</f>
        <v>0</v>
      </c>
      <c r="H30" s="53"/>
      <c r="I30" s="53"/>
      <c r="J30" s="56"/>
      <c r="K30" s="56"/>
      <c r="L30" s="56"/>
      <c r="M30" s="56"/>
      <c r="N30" s="56"/>
      <c r="O30" s="57"/>
      <c r="P30" s="56"/>
      <c r="Q30" s="57"/>
      <c r="R30" s="56">
        <f>+J30+L30+N30+P30</f>
        <v>0</v>
      </c>
      <c r="S30" s="57">
        <f>+K30+M30+O30+Q30</f>
        <v>0</v>
      </c>
      <c r="T30" s="58"/>
      <c r="U30" s="58"/>
      <c r="V30" s="56"/>
      <c r="W30" s="57"/>
      <c r="X30" s="58" t="str">
        <f t="shared" si="1"/>
        <v> </v>
      </c>
      <c r="Y30" s="58" t="str">
        <f t="shared" si="2"/>
        <v> </v>
      </c>
      <c r="Z30" s="204"/>
      <c r="IT30" s="49" t="e">
        <f>#REF!</f>
        <v>#REF!</v>
      </c>
      <c r="IU30" s="49" t="e">
        <f>#REF!</f>
        <v>#REF!</v>
      </c>
    </row>
    <row r="31" spans="1:255" ht="12.75">
      <c r="A31" s="13"/>
      <c r="B31" s="60"/>
      <c r="C31" s="44" t="s">
        <v>47</v>
      </c>
      <c r="D31" s="45">
        <f aca="true" t="shared" si="10" ref="D31:W31">SUM(D32:D37)</f>
        <v>16359000</v>
      </c>
      <c r="E31" s="45">
        <f t="shared" si="10"/>
        <v>0</v>
      </c>
      <c r="F31" s="45">
        <f t="shared" si="10"/>
        <v>0</v>
      </c>
      <c r="G31" s="45">
        <f t="shared" si="10"/>
        <v>16359000</v>
      </c>
      <c r="H31" s="45">
        <f t="shared" si="10"/>
        <v>7545000</v>
      </c>
      <c r="I31" s="45">
        <f t="shared" si="10"/>
        <v>7545000</v>
      </c>
      <c r="J31" s="45">
        <f t="shared" si="10"/>
        <v>5029000</v>
      </c>
      <c r="K31" s="45">
        <f t="shared" si="10"/>
        <v>1423000</v>
      </c>
      <c r="L31" s="45">
        <f t="shared" si="10"/>
        <v>2516000</v>
      </c>
      <c r="M31" s="45">
        <f t="shared" si="10"/>
        <v>2628000</v>
      </c>
      <c r="N31" s="45">
        <f t="shared" si="10"/>
        <v>0</v>
      </c>
      <c r="O31" s="45">
        <f t="shared" si="10"/>
        <v>0</v>
      </c>
      <c r="P31" s="45">
        <f t="shared" si="10"/>
        <v>0</v>
      </c>
      <c r="Q31" s="45">
        <f t="shared" si="10"/>
        <v>0</v>
      </c>
      <c r="R31" s="45">
        <f t="shared" si="10"/>
        <v>7545000</v>
      </c>
      <c r="S31" s="45">
        <f t="shared" si="10"/>
        <v>4051000</v>
      </c>
      <c r="T31" s="45">
        <f t="shared" si="10"/>
        <v>0.7500745600954369</v>
      </c>
      <c r="U31" s="45">
        <f t="shared" si="10"/>
        <v>0.4027239288199622</v>
      </c>
      <c r="V31" s="45">
        <f t="shared" si="10"/>
        <v>7079000</v>
      </c>
      <c r="W31" s="46">
        <f t="shared" si="10"/>
        <v>7079000</v>
      </c>
      <c r="X31" s="47">
        <f t="shared" si="1"/>
        <v>0.06582850685125018</v>
      </c>
      <c r="Y31" s="47">
        <f t="shared" si="2"/>
        <v>-0.42774403164288743</v>
      </c>
      <c r="Z31" s="204"/>
      <c r="IT31" s="49" t="e">
        <f>#REF!</f>
        <v>#REF!</v>
      </c>
      <c r="IU31" s="49" t="e">
        <f>#REF!</f>
        <v>#REF!</v>
      </c>
    </row>
    <row r="32" spans="1:255" ht="12.75">
      <c r="A32" s="13"/>
      <c r="B32" s="50"/>
      <c r="C32" s="51" t="s">
        <v>48</v>
      </c>
      <c r="D32" s="52">
        <v>6300000</v>
      </c>
      <c r="E32" s="52"/>
      <c r="F32" s="52">
        <f>'[2]NMA'!F32+'[2]EC101'!F32+'[2]EC102'!F32+'[2]EC103'!F32+'[2]EC104'!F32+'[2]EC105'!F32+'[2]EC106'!F32+'[2]EC107'!F32+'[2]EC108'!F32+'[2]EC109'!F32+'[2]DC10'!F32+'[2]EC121'!F32+'[2]EC122'!F32+'[2]EC123'!F32+'[2]EC124'!F32+'[2]EC125'!F32+'[2]EC126'!F32+'[2]EC127'!F32+'[2]EC128'!F32+'[2]DC12'!F32+'[2]EC131'!F32+'[2]EC132'!F32+'[2]EC133'!F32+'[2]EC134'!F32+'[2]EC135'!F32+'[2]EC136'!F32+'[2]EC137'!F32+'[2]EC138'!F32+'[2]DC13'!F32+'[2]EC141'!F32+'[2]EC142'!F32+'[2]EC143'!F32+'[2]EC144'!F32+'[2]DC14'!F32+'[2]EC151'!F32+'[2]EC152'!F32+'[2]EC153'!F32+'[2]EC154'!F32+'[2]EC155'!F32+'[2]EC156'!F32+'[2]EC157'!F32+'[2]DC15'!F32+'[2]EC05b2'!F32+'[2]EC05b3'!F32+'[2]DC44'!F32</f>
        <v>0</v>
      </c>
      <c r="G32" s="52">
        <f aca="true" t="shared" si="11" ref="G32:G37">SUM(D32:E32)</f>
        <v>6300000</v>
      </c>
      <c r="H32" s="53"/>
      <c r="I32" s="53"/>
      <c r="J32" s="56"/>
      <c r="K32" s="56"/>
      <c r="L32" s="56"/>
      <c r="M32" s="56"/>
      <c r="N32" s="56"/>
      <c r="O32" s="57"/>
      <c r="P32" s="56"/>
      <c r="Q32" s="57"/>
      <c r="R32" s="56">
        <f aca="true" t="shared" si="12" ref="R32:R41">+J32+L32+N32+P32</f>
        <v>0</v>
      </c>
      <c r="S32" s="57">
        <f aca="true" t="shared" si="13" ref="S32:S41">+K32+M32+O32+Q32</f>
        <v>0</v>
      </c>
      <c r="T32" s="58"/>
      <c r="U32" s="58"/>
      <c r="V32" s="56"/>
      <c r="W32" s="57"/>
      <c r="X32" s="58" t="str">
        <f t="shared" si="1"/>
        <v> </v>
      </c>
      <c r="Y32" s="58" t="str">
        <f t="shared" si="2"/>
        <v> </v>
      </c>
      <c r="Z32" s="204">
        <v>2</v>
      </c>
      <c r="IT32" s="49" t="e">
        <f>#REF!</f>
        <v>#REF!</v>
      </c>
      <c r="IU32" s="49" t="e">
        <f>#REF!</f>
        <v>#REF!</v>
      </c>
    </row>
    <row r="33" spans="1:255" ht="12.75">
      <c r="A33" s="13"/>
      <c r="B33" s="50"/>
      <c r="C33" s="51" t="s">
        <v>49</v>
      </c>
      <c r="D33" s="52"/>
      <c r="E33" s="52"/>
      <c r="F33" s="52">
        <f>'[2]NMA'!F33+'[2]EC101'!F33+'[2]EC102'!F33+'[2]EC103'!F33+'[2]EC104'!F33+'[2]EC105'!F33+'[2]EC106'!F33+'[2]EC107'!F33+'[2]EC108'!F33+'[2]EC109'!F33+'[2]DC10'!F33+'[2]EC121'!F33+'[2]EC122'!F33+'[2]EC123'!F33+'[2]EC124'!F33+'[2]EC125'!F33+'[2]EC126'!F33+'[2]EC127'!F33+'[2]EC128'!F33+'[2]DC12'!F33+'[2]EC131'!F33+'[2]EC132'!F33+'[2]EC133'!F33+'[2]EC134'!F33+'[2]EC135'!F33+'[2]EC136'!F33+'[2]EC137'!F33+'[2]EC138'!F33+'[2]DC13'!F33+'[2]EC141'!F33+'[2]EC142'!F33+'[2]EC143'!F33+'[2]EC144'!F33+'[2]DC14'!F33+'[2]EC151'!F33+'[2]EC152'!F33+'[2]EC153'!F33+'[2]EC154'!F33+'[2]EC155'!F33+'[2]EC156'!F33+'[2]EC157'!F33+'[2]DC15'!F33+'[2]EC05b2'!F33+'[2]EC05b3'!F33+'[2]DC44'!F33</f>
        <v>0</v>
      </c>
      <c r="G33" s="52">
        <f t="shared" si="11"/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2"/>
        <v>0</v>
      </c>
      <c r="S33" s="54">
        <f t="shared" si="13"/>
        <v>0</v>
      </c>
      <c r="T33" s="47" t="str">
        <f>IF(G33=0," ",(R33/G33))</f>
        <v> </v>
      </c>
      <c r="U33" s="47" t="str">
        <f>IF(G33=0," ",(S33/G33))</f>
        <v> </v>
      </c>
      <c r="V33" s="53"/>
      <c r="W33" s="54"/>
      <c r="X33" s="47" t="str">
        <f t="shared" si="1"/>
        <v> </v>
      </c>
      <c r="Y33" s="47" t="str">
        <f t="shared" si="2"/>
        <v> </v>
      </c>
      <c r="Z33" s="204"/>
      <c r="IT33" s="49" t="e">
        <f>#REF!</f>
        <v>#REF!</v>
      </c>
      <c r="IU33" s="49" t="e">
        <f>#REF!</f>
        <v>#REF!</v>
      </c>
    </row>
    <row r="34" spans="1:255" ht="12.75">
      <c r="A34" s="13"/>
      <c r="B34" s="50"/>
      <c r="C34" s="51" t="s">
        <v>50</v>
      </c>
      <c r="D34" s="52"/>
      <c r="E34" s="52"/>
      <c r="F34" s="52">
        <f>'[2]NMA'!F34+'[2]EC101'!F34+'[2]EC102'!F34+'[2]EC103'!F34+'[2]EC104'!F34+'[2]EC105'!F34+'[2]EC106'!F34+'[2]EC107'!F34+'[2]EC108'!F34+'[2]EC109'!F34+'[2]DC10'!F34+'[2]EC121'!F34+'[2]EC122'!F34+'[2]EC123'!F34+'[2]EC124'!F34+'[2]EC125'!F34+'[2]EC126'!F34+'[2]EC127'!F34+'[2]EC128'!F34+'[2]DC12'!F34+'[2]EC131'!F34+'[2]EC132'!F34+'[2]EC133'!F34+'[2]EC134'!F34+'[2]EC135'!F34+'[2]EC136'!F34+'[2]EC137'!F34+'[2]EC138'!F34+'[2]DC13'!F34+'[2]EC141'!F34+'[2]EC142'!F34+'[2]EC143'!F34+'[2]EC144'!F34+'[2]DC14'!F34+'[2]EC151'!F34+'[2]EC152'!F34+'[2]EC153'!F34+'[2]EC154'!F34+'[2]EC155'!F34+'[2]EC156'!F34+'[2]EC157'!F34+'[2]DC15'!F34+'[2]EC05b2'!F34+'[2]EC05b3'!F34+'[2]DC44'!F34</f>
        <v>0</v>
      </c>
      <c r="G34" s="52">
        <f t="shared" si="11"/>
        <v>0</v>
      </c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2"/>
        <v>0</v>
      </c>
      <c r="S34" s="57">
        <f t="shared" si="13"/>
        <v>0</v>
      </c>
      <c r="T34" s="58"/>
      <c r="U34" s="58"/>
      <c r="V34" s="56"/>
      <c r="W34" s="57"/>
      <c r="X34" s="58" t="str">
        <f t="shared" si="1"/>
        <v> </v>
      </c>
      <c r="Y34" s="58" t="str">
        <f t="shared" si="2"/>
        <v> </v>
      </c>
      <c r="Z34" s="204">
        <v>2</v>
      </c>
      <c r="IT34" s="49" t="e">
        <f>#REF!</f>
        <v>#REF!</v>
      </c>
      <c r="IU34" s="49" t="e">
        <f>#REF!</f>
        <v>#REF!</v>
      </c>
    </row>
    <row r="35" spans="1:255" ht="12.75">
      <c r="A35" s="42"/>
      <c r="B35" s="50"/>
      <c r="C35" s="51" t="s">
        <v>51</v>
      </c>
      <c r="D35" s="52">
        <v>10059000</v>
      </c>
      <c r="E35" s="52"/>
      <c r="F35" s="52">
        <f>'[2]NMA'!F35+'[2]EC101'!F35+'[2]EC102'!F35+'[2]EC103'!F35+'[2]EC104'!F35+'[2]EC105'!F35+'[2]EC106'!F35+'[2]EC107'!F35+'[2]EC108'!F35+'[2]EC109'!F35+'[2]DC10'!F35+'[2]EC121'!F35+'[2]EC122'!F35+'[2]EC123'!F35+'[2]EC124'!F35+'[2]EC125'!F35+'[2]EC126'!F35+'[2]EC127'!F35+'[2]EC128'!F35+'[2]DC12'!F35+'[2]EC131'!F35+'[2]EC132'!F35+'[2]EC133'!F35+'[2]EC134'!F35+'[2]EC135'!F35+'[2]EC136'!F35+'[2]EC137'!F35+'[2]EC138'!F35+'[2]DC13'!F35+'[2]EC141'!F35+'[2]EC142'!F35+'[2]EC143'!F35+'[2]EC144'!F35+'[2]DC14'!F35+'[2]EC151'!F35+'[2]EC152'!F35+'[2]EC153'!F35+'[2]EC154'!F35+'[2]EC155'!F35+'[2]EC156'!F35+'[2]EC157'!F35+'[2]DC15'!F35+'[2]EC05b2'!F35+'[2]EC05b3'!F35+'[2]DC44'!F35</f>
        <v>0</v>
      </c>
      <c r="G35" s="52">
        <f t="shared" si="11"/>
        <v>10059000</v>
      </c>
      <c r="H35" s="53">
        <v>7545000</v>
      </c>
      <c r="I35" s="53">
        <v>7545000</v>
      </c>
      <c r="J35" s="53">
        <v>5029000</v>
      </c>
      <c r="K35" s="53">
        <v>1423000</v>
      </c>
      <c r="L35" s="53">
        <f>7545000-J35</f>
        <v>2516000</v>
      </c>
      <c r="M35" s="53">
        <v>2628000</v>
      </c>
      <c r="N35" s="53"/>
      <c r="O35" s="54"/>
      <c r="P35" s="53"/>
      <c r="Q35" s="54"/>
      <c r="R35" s="53">
        <f t="shared" si="12"/>
        <v>7545000</v>
      </c>
      <c r="S35" s="54">
        <f t="shared" si="13"/>
        <v>4051000</v>
      </c>
      <c r="T35" s="47">
        <f>IF(G35=0," ",(R35/G35))</f>
        <v>0.7500745600954369</v>
      </c>
      <c r="U35" s="47">
        <f>IF(G35=0," ",(S35/G35))</f>
        <v>0.4027239288199622</v>
      </c>
      <c r="V35" s="53">
        <v>7079000</v>
      </c>
      <c r="W35" s="54">
        <v>7079000</v>
      </c>
      <c r="X35" s="47">
        <f t="shared" si="1"/>
        <v>0.06582850685125018</v>
      </c>
      <c r="Y35" s="47">
        <f t="shared" si="2"/>
        <v>-0.42774403164288743</v>
      </c>
      <c r="Z35" s="204"/>
      <c r="IT35" s="49" t="e">
        <f>#REF!</f>
        <v>#REF!</v>
      </c>
      <c r="IU35" s="49" t="e">
        <f>#REF!</f>
        <v>#REF!</v>
      </c>
    </row>
    <row r="36" spans="1:255" ht="12.75" customHeight="1">
      <c r="A36" s="42"/>
      <c r="B36" s="50"/>
      <c r="C36" s="51" t="s">
        <v>52</v>
      </c>
      <c r="D36" s="52"/>
      <c r="E36" s="52"/>
      <c r="F36" s="52">
        <f>'[2]NMA'!F36+'[2]EC101'!F36+'[2]EC102'!F36+'[2]EC103'!F36+'[2]EC104'!F36+'[2]EC105'!F36+'[2]EC106'!F36+'[2]EC107'!F36+'[2]EC108'!F36+'[2]EC109'!F36+'[2]DC10'!F36+'[2]EC121'!F36+'[2]EC122'!F36+'[2]EC123'!F36+'[2]EC124'!F36+'[2]EC125'!F36+'[2]EC126'!F36+'[2]EC127'!F36+'[2]EC128'!F36+'[2]DC12'!F36+'[2]EC131'!F36+'[2]EC132'!F36+'[2]EC133'!F36+'[2]EC134'!F36+'[2]EC135'!F36+'[2]EC136'!F36+'[2]EC137'!F36+'[2]EC138'!F36+'[2]DC13'!F36+'[2]EC141'!F36+'[2]EC142'!F36+'[2]EC143'!F36+'[2]EC144'!F36+'[2]DC14'!F36+'[2]EC151'!F36+'[2]EC152'!F36+'[2]EC153'!F36+'[2]EC154'!F36+'[2]EC155'!F36+'[2]EC156'!F36+'[2]EC157'!F36+'[2]DC15'!F36+'[2]EC05b2'!F36+'[2]EC05b3'!F36+'[2]DC44'!F36</f>
        <v>0</v>
      </c>
      <c r="G36" s="52">
        <f t="shared" si="11"/>
        <v>0</v>
      </c>
      <c r="H36" s="53"/>
      <c r="I36" s="53"/>
      <c r="J36" s="56"/>
      <c r="K36" s="45"/>
      <c r="L36" s="56"/>
      <c r="M36" s="56"/>
      <c r="N36" s="56"/>
      <c r="O36" s="57"/>
      <c r="P36" s="56"/>
      <c r="Q36" s="57"/>
      <c r="R36" s="56">
        <f t="shared" si="12"/>
        <v>0</v>
      </c>
      <c r="S36" s="57">
        <f t="shared" si="13"/>
        <v>0</v>
      </c>
      <c r="T36" s="58"/>
      <c r="U36" s="58"/>
      <c r="V36" s="56"/>
      <c r="W36" s="57"/>
      <c r="X36" s="58" t="str">
        <f t="shared" si="1"/>
        <v> </v>
      </c>
      <c r="Y36" s="58" t="str">
        <f t="shared" si="2"/>
        <v> </v>
      </c>
      <c r="Z36" s="204">
        <v>2</v>
      </c>
      <c r="IT36" s="49" t="e">
        <f>#REF!</f>
        <v>#REF!</v>
      </c>
      <c r="IU36" s="49" t="e">
        <f>#REF!</f>
        <v>#REF!</v>
      </c>
    </row>
    <row r="37" spans="1:255" ht="12.75">
      <c r="A37" s="13"/>
      <c r="B37" s="50"/>
      <c r="C37" s="51" t="s">
        <v>53</v>
      </c>
      <c r="D37" s="52"/>
      <c r="E37" s="52"/>
      <c r="F37" s="52">
        <f>'[2]NMA'!F37+'[2]EC101'!F37+'[2]EC102'!F37+'[2]EC103'!F37+'[2]EC104'!F37+'[2]EC105'!F37+'[2]EC106'!F37+'[2]EC107'!F37+'[2]EC108'!F37+'[2]EC109'!F37+'[2]DC10'!F37+'[2]EC121'!F37+'[2]EC122'!F37+'[2]EC123'!F37+'[2]EC124'!F37+'[2]EC125'!F37+'[2]EC126'!F37+'[2]EC127'!F37+'[2]EC128'!F37+'[2]DC12'!F37+'[2]EC131'!F37+'[2]EC132'!F37+'[2]EC133'!F37+'[2]EC134'!F37+'[2]EC135'!F37+'[2]EC136'!F37+'[2]EC137'!F37+'[2]EC138'!F37+'[2]DC13'!F37+'[2]EC141'!F37+'[2]EC142'!F37+'[2]EC143'!F37+'[2]EC144'!F37+'[2]DC14'!F37+'[2]EC151'!F37+'[2]EC152'!F37+'[2]EC153'!F37+'[2]EC154'!F37+'[2]EC155'!F37+'[2]EC156'!F37+'[2]EC157'!F37+'[2]DC15'!F37+'[2]EC05b2'!F37+'[2]EC05b3'!F37+'[2]DC44'!F37</f>
        <v>0</v>
      </c>
      <c r="G37" s="52">
        <f t="shared" si="11"/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2"/>
        <v>0</v>
      </c>
      <c r="S37" s="54">
        <f t="shared" si="13"/>
        <v>0</v>
      </c>
      <c r="T37" s="47" t="str">
        <f>IF(G37=0," ",(R37/G37))</f>
        <v> </v>
      </c>
      <c r="U37" s="47" t="str">
        <f>IF(G37=0," ",(S37/G37))</f>
        <v> </v>
      </c>
      <c r="V37" s="53"/>
      <c r="W37" s="54"/>
      <c r="X37" s="47" t="str">
        <f t="shared" si="1"/>
        <v> </v>
      </c>
      <c r="Y37" s="47" t="str">
        <f t="shared" si="2"/>
        <v> </v>
      </c>
      <c r="Z37" s="204"/>
      <c r="IT37" s="49" t="e">
        <f>#REF!</f>
        <v>#REF!</v>
      </c>
      <c r="IU37" s="49" t="e">
        <f>#REF!</f>
        <v>#REF!</v>
      </c>
    </row>
    <row r="38" spans="1:255" ht="12.75">
      <c r="A38" s="13"/>
      <c r="B38" s="60"/>
      <c r="C38" s="44" t="s">
        <v>54</v>
      </c>
      <c r="D38" s="45">
        <f>SUM(D39:D40)</f>
        <v>55800000</v>
      </c>
      <c r="E38" s="45">
        <f>SUM(E39:E40)</f>
        <v>0</v>
      </c>
      <c r="F38" s="45">
        <f>'[2]NMA'!F38+'[2]EC101'!F38+'[2]EC102'!F38+'[2]EC103'!F38+'[2]EC104'!F38+'[2]EC105'!F38+'[2]EC106'!F38+'[2]EC107'!F38+'[2]EC108'!F38+'[2]EC109'!F38+'[2]DC10'!F38+'[2]EC121'!F38+'[2]EC122'!F38+'[2]EC123'!F38+'[2]EC124'!F38+'[2]EC125'!F38+'[2]EC126'!F38+'[2]EC127'!F38+'[2]EC128'!F38+'[2]DC12'!F38+'[2]EC131'!F38+'[2]EC132'!F38+'[2]EC133'!F38+'[2]EC134'!F38+'[2]EC135'!F38+'[2]EC136'!F38+'[2]EC137'!F38+'[2]EC138'!F38+'[2]DC13'!F38+'[2]EC141'!F38+'[2]EC142'!F38+'[2]EC143'!F38+'[2]EC144'!F38+'[2]DC14'!F38+'[2]EC151'!F38+'[2]EC152'!F38+'[2]EC153'!F38+'[2]EC154'!F38+'[2]EC155'!F38+'[2]EC156'!F38+'[2]EC157'!F38+'[2]DC15'!F38+'[2]EC05b2'!F38+'[2]EC05b3'!F38+'[2]DC44'!F38</f>
        <v>0</v>
      </c>
      <c r="G38" s="45">
        <f aca="true" t="shared" si="14" ref="G38:Q38">SUM(G39:G40)</f>
        <v>55800000</v>
      </c>
      <c r="H38" s="45">
        <f t="shared" si="14"/>
        <v>55800000</v>
      </c>
      <c r="I38" s="45">
        <f t="shared" si="14"/>
        <v>55800000</v>
      </c>
      <c r="J38" s="45">
        <f t="shared" si="14"/>
        <v>0</v>
      </c>
      <c r="K38" s="45">
        <f t="shared" si="14"/>
        <v>0</v>
      </c>
      <c r="L38" s="45">
        <f t="shared" si="14"/>
        <v>0</v>
      </c>
      <c r="M38" s="45">
        <f t="shared" si="14"/>
        <v>0</v>
      </c>
      <c r="N38" s="45">
        <f t="shared" si="14"/>
        <v>0</v>
      </c>
      <c r="O38" s="45">
        <f t="shared" si="14"/>
        <v>0</v>
      </c>
      <c r="P38" s="45">
        <f t="shared" si="14"/>
        <v>0</v>
      </c>
      <c r="Q38" s="45">
        <f t="shared" si="14"/>
        <v>0</v>
      </c>
      <c r="R38" s="46">
        <f t="shared" si="12"/>
        <v>0</v>
      </c>
      <c r="S38" s="46">
        <f t="shared" si="13"/>
        <v>0</v>
      </c>
      <c r="T38" s="47"/>
      <c r="U38" s="47"/>
      <c r="V38" s="45"/>
      <c r="W38" s="46"/>
      <c r="X38" s="47" t="str">
        <f t="shared" si="1"/>
        <v> </v>
      </c>
      <c r="Y38" s="47" t="str">
        <f t="shared" si="2"/>
        <v> </v>
      </c>
      <c r="Z38" s="204"/>
      <c r="IT38" s="49" t="e">
        <f>#REF!</f>
        <v>#REF!</v>
      </c>
      <c r="IU38" s="49" t="e">
        <f>#REF!</f>
        <v>#REF!</v>
      </c>
    </row>
    <row r="39" spans="1:255" ht="12.75">
      <c r="A39" s="13"/>
      <c r="B39" s="60"/>
      <c r="C39" s="51" t="s">
        <v>55</v>
      </c>
      <c r="D39" s="52">
        <v>55800000</v>
      </c>
      <c r="E39" s="52"/>
      <c r="F39" s="52">
        <f>'[2]NMA'!F39+'[2]EC101'!F39+'[2]EC102'!F39+'[2]EC103'!F39+'[2]EC104'!F39+'[2]EC105'!F39+'[2]EC106'!F39+'[2]EC107'!F39+'[2]EC108'!F39+'[2]EC109'!F39+'[2]DC10'!F39+'[2]EC121'!F39+'[2]EC122'!F39+'[2]EC123'!F39+'[2]EC124'!F39+'[2]EC125'!F39+'[2]EC126'!F39+'[2]EC127'!F39+'[2]EC128'!F39+'[2]DC12'!F39+'[2]EC131'!F39+'[2]EC132'!F39+'[2]EC133'!F39+'[2]EC134'!F39+'[2]EC135'!F39+'[2]EC136'!F39+'[2]EC137'!F39+'[2]EC138'!F39+'[2]DC13'!F39+'[2]EC141'!F39+'[2]EC142'!F39+'[2]EC143'!F39+'[2]EC144'!F39+'[2]DC14'!F39+'[2]EC151'!F39+'[2]EC152'!F39+'[2]EC153'!F39+'[2]EC154'!F39+'[2]EC155'!F39+'[2]EC156'!F39+'[2]EC157'!F39+'[2]DC15'!F39+'[2]EC05b2'!F39+'[2]EC05b3'!F39+'[2]DC44'!F39</f>
        <v>0</v>
      </c>
      <c r="G39" s="52">
        <f>SUM(D39:E39)</f>
        <v>55800000</v>
      </c>
      <c r="H39" s="53">
        <v>55800000</v>
      </c>
      <c r="I39" s="53">
        <v>55800000</v>
      </c>
      <c r="J39" s="53"/>
      <c r="K39" s="53"/>
      <c r="L39" s="53"/>
      <c r="M39" s="53"/>
      <c r="N39" s="53"/>
      <c r="O39" s="54"/>
      <c r="P39" s="53"/>
      <c r="Q39" s="54"/>
      <c r="R39" s="53">
        <f t="shared" si="12"/>
        <v>0</v>
      </c>
      <c r="S39" s="54">
        <f t="shared" si="13"/>
        <v>0</v>
      </c>
      <c r="T39" s="47"/>
      <c r="U39" s="47"/>
      <c r="V39" s="53"/>
      <c r="W39" s="54"/>
      <c r="X39" s="47" t="str">
        <f t="shared" si="1"/>
        <v> </v>
      </c>
      <c r="Y39" s="47" t="str">
        <f t="shared" si="2"/>
        <v> </v>
      </c>
      <c r="Z39" s="204"/>
      <c r="IT39" s="49" t="e">
        <f>#REF!</f>
        <v>#REF!</v>
      </c>
      <c r="IU39" s="49" t="e">
        <f>#REF!</f>
        <v>#REF!</v>
      </c>
    </row>
    <row r="40" spans="1:255" ht="12.75">
      <c r="A40" s="13"/>
      <c r="B40" s="50"/>
      <c r="C40" s="51" t="s">
        <v>56</v>
      </c>
      <c r="D40" s="52"/>
      <c r="E40" s="52"/>
      <c r="F40" s="52">
        <f>'[2]NMA'!F40+'[2]EC101'!F40+'[2]EC102'!F40+'[2]EC103'!F40+'[2]EC104'!F40+'[2]EC105'!F40+'[2]EC106'!F40+'[2]EC107'!F40+'[2]EC108'!F40+'[2]EC109'!F40+'[2]DC10'!F40+'[2]EC121'!F40+'[2]EC122'!F40+'[2]EC123'!F40+'[2]EC124'!F40+'[2]EC125'!F40+'[2]EC126'!F40+'[2]EC127'!F40+'[2]EC128'!F40+'[2]DC12'!F40+'[2]EC131'!F40+'[2]EC132'!F40+'[2]EC133'!F40+'[2]EC134'!F40+'[2]EC135'!F40+'[2]EC136'!F40+'[2]EC137'!F40+'[2]EC138'!F40+'[2]DC13'!F40+'[2]EC141'!F40+'[2]EC142'!F40+'[2]EC143'!F40+'[2]EC144'!F40+'[2]DC14'!F40+'[2]EC151'!F40+'[2]EC152'!F40+'[2]EC153'!F40+'[2]EC154'!F40+'[2]EC155'!F40+'[2]EC156'!F40+'[2]EC157'!F40+'[2]DC15'!F40+'[2]EC05b2'!F40+'[2]EC05b3'!F40+'[2]DC44'!F40</f>
        <v>0</v>
      </c>
      <c r="G40" s="52">
        <f>SUM(D40:E40)</f>
        <v>0</v>
      </c>
      <c r="H40" s="53"/>
      <c r="I40" s="53"/>
      <c r="J40" s="53"/>
      <c r="K40" s="53"/>
      <c r="L40" s="53"/>
      <c r="M40" s="53"/>
      <c r="N40" s="53"/>
      <c r="O40" s="54"/>
      <c r="P40" s="53"/>
      <c r="Q40" s="54"/>
      <c r="R40" s="53">
        <f t="shared" si="12"/>
        <v>0</v>
      </c>
      <c r="S40" s="54">
        <f t="shared" si="13"/>
        <v>0</v>
      </c>
      <c r="T40" s="47" t="str">
        <f>IF(G40=0," ",(R40/G40))</f>
        <v> </v>
      </c>
      <c r="U40" s="47" t="str">
        <f>IF(G40=0," ",(S40/G40))</f>
        <v> </v>
      </c>
      <c r="V40" s="53">
        <v>43370000</v>
      </c>
      <c r="W40" s="54">
        <v>43370000</v>
      </c>
      <c r="X40" s="47">
        <f t="shared" si="1"/>
        <v>-1</v>
      </c>
      <c r="Y40" s="47">
        <f t="shared" si="2"/>
        <v>-1</v>
      </c>
      <c r="Z40" s="204"/>
      <c r="IT40" s="49" t="e">
        <f>#REF!</f>
        <v>#REF!</v>
      </c>
      <c r="IU40" s="49" t="e">
        <f>#REF!</f>
        <v>#REF!</v>
      </c>
    </row>
    <row r="41" spans="1:255" ht="12.75">
      <c r="A41" s="13"/>
      <c r="B41" s="50"/>
      <c r="C41" s="51"/>
      <c r="D41" s="52"/>
      <c r="E41" s="52"/>
      <c r="F41" s="52">
        <f>'[2]NMA'!F41+'[2]EC101'!F41+'[2]EC102'!F41+'[2]EC103'!F41+'[2]EC104'!F41+'[2]EC105'!F41+'[2]EC106'!F41+'[2]EC107'!F41+'[2]EC108'!F41+'[2]EC109'!F41+'[2]DC10'!F41+'[2]EC121'!F41+'[2]EC122'!F41+'[2]EC123'!F41+'[2]EC124'!F41+'[2]EC125'!F41+'[2]EC126'!F41+'[2]EC127'!F41+'[2]EC128'!F41+'[2]DC12'!F41+'[2]EC131'!F41+'[2]EC132'!F41+'[2]EC133'!F41+'[2]EC134'!F41+'[2]EC135'!F41+'[2]EC136'!F41+'[2]EC137'!F41+'[2]EC138'!F41+'[2]DC13'!F41+'[2]EC141'!F41+'[2]EC142'!F41+'[2]EC143'!F41+'[2]EC144'!F41+'[2]DC14'!F41+'[2]EC151'!F41+'[2]EC152'!F41+'[2]EC153'!F41+'[2]EC154'!F41+'[2]EC155'!F41+'[2]EC156'!F41+'[2]EC157'!F41+'[2]DC15'!F41+'[2]EC05b2'!F41+'[2]EC05b3'!F41+'[2]DC44'!F41</f>
        <v>0</v>
      </c>
      <c r="G41" s="52">
        <f>SUM(D41:E41)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2"/>
        <v>0</v>
      </c>
      <c r="S41" s="55">
        <f t="shared" si="13"/>
        <v>0</v>
      </c>
      <c r="T41" s="47" t="str">
        <f>IF(G41=0," ",(R41/G41))</f>
        <v> </v>
      </c>
      <c r="U41" s="47" t="str">
        <f>IF(G41=0," ",(S41/G41))</f>
        <v> </v>
      </c>
      <c r="V41" s="52"/>
      <c r="W41" s="55"/>
      <c r="X41" s="47" t="str">
        <f t="shared" si="1"/>
        <v> </v>
      </c>
      <c r="Y41" s="47" t="str">
        <f t="shared" si="2"/>
        <v> </v>
      </c>
      <c r="Z41" s="204"/>
      <c r="IT41" s="49" t="e">
        <f>#REF!</f>
        <v>#REF!</v>
      </c>
      <c r="IU41" s="49" t="e">
        <f>#REF!</f>
        <v>#REF!</v>
      </c>
    </row>
    <row r="42" spans="1:255" ht="12.75">
      <c r="A42" s="13"/>
      <c r="B42" s="50"/>
      <c r="C42" s="65" t="s">
        <v>57</v>
      </c>
      <c r="D42" s="66">
        <f aca="true" t="shared" si="15" ref="D42:S42">D38+D31+D25+D20+D16+D11+D23</f>
        <v>711635000</v>
      </c>
      <c r="E42" s="66">
        <f t="shared" si="15"/>
        <v>12177000</v>
      </c>
      <c r="F42" s="66">
        <f t="shared" si="15"/>
        <v>0</v>
      </c>
      <c r="G42" s="66">
        <f t="shared" si="15"/>
        <v>723812000</v>
      </c>
      <c r="H42" s="66">
        <f t="shared" si="15"/>
        <v>89423000</v>
      </c>
      <c r="I42" s="66">
        <f t="shared" si="15"/>
        <v>89423000</v>
      </c>
      <c r="J42" s="66">
        <f t="shared" si="15"/>
        <v>5122000</v>
      </c>
      <c r="K42" s="66">
        <f t="shared" si="15"/>
        <v>24986000</v>
      </c>
      <c r="L42" s="66">
        <f t="shared" si="15"/>
        <v>2833000</v>
      </c>
      <c r="M42" s="66">
        <f t="shared" si="15"/>
        <v>89404000</v>
      </c>
      <c r="N42" s="66">
        <f t="shared" si="15"/>
        <v>0</v>
      </c>
      <c r="O42" s="66">
        <f t="shared" si="15"/>
        <v>0</v>
      </c>
      <c r="P42" s="66">
        <f t="shared" si="15"/>
        <v>0</v>
      </c>
      <c r="Q42" s="66">
        <f t="shared" si="15"/>
        <v>0</v>
      </c>
      <c r="R42" s="66">
        <f t="shared" si="15"/>
        <v>7955000</v>
      </c>
      <c r="S42" s="66">
        <f t="shared" si="15"/>
        <v>114390000</v>
      </c>
      <c r="T42" s="68">
        <f>IF(G42=0," ",(R42/G42))</f>
        <v>0.010990422927500512</v>
      </c>
      <c r="U42" s="69">
        <f>IF(G42=0," ",(S42/G42))</f>
        <v>0.15803827513221666</v>
      </c>
      <c r="V42" s="66">
        <f>V38+V31+V25+V20+V16+V11+V23</f>
        <v>18198000</v>
      </c>
      <c r="W42" s="67">
        <f>W38+W31+W25+W20+W16+W11+W23</f>
        <v>42657000</v>
      </c>
      <c r="X42" s="68">
        <f t="shared" si="1"/>
        <v>-0.5628640509946148</v>
      </c>
      <c r="Y42" s="69">
        <f t="shared" si="2"/>
        <v>1.6816231802517758</v>
      </c>
      <c r="Z42" s="204"/>
      <c r="IT42" s="49" t="e">
        <f>#REF!</f>
        <v>#REF!</v>
      </c>
      <c r="IU42" s="49" t="e">
        <f>#REF!</f>
        <v>#REF!</v>
      </c>
    </row>
    <row r="43" spans="1:255" ht="12.75">
      <c r="A43" s="13"/>
      <c r="B43" s="50"/>
      <c r="C43" s="51"/>
      <c r="D43" s="52"/>
      <c r="E43" s="52"/>
      <c r="F43" s="52">
        <f>'[2]NMA'!F43+'[2]EC101'!F43+'[2]EC102'!F43+'[2]EC103'!F43+'[2]EC104'!F43+'[2]EC105'!F43+'[2]EC106'!F43+'[2]EC107'!F43+'[2]EC108'!F43+'[2]EC109'!F43+'[2]DC10'!F43+'[2]EC121'!F43+'[2]EC122'!F43+'[2]EC123'!F43+'[2]EC124'!F43+'[2]EC125'!F43+'[2]EC126'!F43+'[2]EC127'!F43+'[2]EC128'!F43+'[2]DC12'!F43+'[2]EC131'!F43+'[2]EC132'!F43+'[2]EC133'!F43+'[2]EC134'!F43+'[2]EC135'!F43+'[2]EC136'!F43+'[2]EC137'!F43+'[2]EC138'!F43+'[2]DC13'!F43+'[2]EC141'!F43+'[2]EC142'!F43+'[2]EC143'!F43+'[2]EC144'!F43+'[2]DC14'!F43+'[2]EC151'!F43+'[2]EC152'!F43+'[2]EC153'!F43+'[2]EC154'!F43+'[2]EC155'!F43+'[2]EC156'!F43+'[2]EC157'!F43+'[2]DC15'!F43+'[2]EC05b2'!F43+'[2]EC05b3'!F43+'[2]DC44'!F43</f>
        <v>0</v>
      </c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>+J43+L43+N43+P43</f>
        <v>0</v>
      </c>
      <c r="S43" s="55">
        <f>+K43+M43+O43+Q43</f>
        <v>0</v>
      </c>
      <c r="T43" s="47" t="str">
        <f>IF(G43=0," ",(R43/G43))</f>
        <v> </v>
      </c>
      <c r="U43" s="47" t="str">
        <f>IF(G43=0," ",(S43/G43))</f>
        <v> </v>
      </c>
      <c r="V43" s="52"/>
      <c r="W43" s="55"/>
      <c r="X43" s="47" t="str">
        <f t="shared" si="1"/>
        <v> </v>
      </c>
      <c r="Y43" s="47" t="str">
        <f t="shared" si="2"/>
        <v> </v>
      </c>
      <c r="Z43" s="204"/>
      <c r="IT43" s="49" t="e">
        <f>#REF!</f>
        <v>#REF!</v>
      </c>
      <c r="IU43" s="49" t="e">
        <f>#REF!</f>
        <v>#REF!</v>
      </c>
    </row>
    <row r="44" spans="1:255" ht="12.75">
      <c r="A44" s="13"/>
      <c r="B44" s="50"/>
      <c r="C44" s="51"/>
      <c r="D44" s="52"/>
      <c r="E44" s="52"/>
      <c r="F44" s="52">
        <f>'[2]NMA'!F44+'[2]EC101'!F44+'[2]EC102'!F44+'[2]EC103'!F44+'[2]EC104'!F44+'[2]EC105'!F44+'[2]EC106'!F44+'[2]EC107'!F44+'[2]EC108'!F44+'[2]EC109'!F44+'[2]DC10'!F44+'[2]EC121'!F44+'[2]EC122'!F44+'[2]EC123'!F44+'[2]EC124'!F44+'[2]EC125'!F44+'[2]EC126'!F44+'[2]EC127'!F44+'[2]EC128'!F44+'[2]DC12'!F44+'[2]EC131'!F44+'[2]EC132'!F44+'[2]EC133'!F44+'[2]EC134'!F44+'[2]EC135'!F44+'[2]EC136'!F44+'[2]EC137'!F44+'[2]EC138'!F44+'[2]DC13'!F44+'[2]EC141'!F44+'[2]EC142'!F44+'[2]EC143'!F44+'[2]EC144'!F44+'[2]DC14'!F44+'[2]EC151'!F44+'[2]EC152'!F44+'[2]EC153'!F44+'[2]EC154'!F44+'[2]EC155'!F44+'[2]EC156'!F44+'[2]EC157'!F44+'[2]DC15'!F44+'[2]EC05b2'!F44+'[2]EC05b3'!F44+'[2]DC44'!F44</f>
        <v>0</v>
      </c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>+J44+L44+N44+P44</f>
        <v>0</v>
      </c>
      <c r="S44" s="55">
        <f>+K44+M44+O44+Q44</f>
        <v>0</v>
      </c>
      <c r="T44" s="47" t="str">
        <f>IF(G44=0," ",(R44/G44))</f>
        <v> </v>
      </c>
      <c r="U44" s="47" t="str">
        <f>IF(G44=0," ",(S44/G44))</f>
        <v> </v>
      </c>
      <c r="V44" s="52"/>
      <c r="W44" s="55"/>
      <c r="X44" s="47" t="str">
        <f t="shared" si="1"/>
        <v> </v>
      </c>
      <c r="Y44" s="47" t="str">
        <f t="shared" si="2"/>
        <v> </v>
      </c>
      <c r="Z44" s="204"/>
      <c r="IT44" s="49" t="e">
        <f>#REF!</f>
        <v>#REF!</v>
      </c>
      <c r="IU44" s="49" t="e">
        <f>#REF!</f>
        <v>#REF!</v>
      </c>
    </row>
    <row r="45" spans="1:255" ht="12.75">
      <c r="A45" s="13"/>
      <c r="B45" s="50"/>
      <c r="C45" s="44" t="s">
        <v>32</v>
      </c>
      <c r="D45" s="45">
        <f aca="true" t="shared" si="16" ref="D45:W45">SUM(D46)</f>
        <v>328083000</v>
      </c>
      <c r="E45" s="45">
        <f t="shared" si="16"/>
        <v>0</v>
      </c>
      <c r="F45" s="45">
        <f t="shared" si="16"/>
        <v>0</v>
      </c>
      <c r="G45" s="45">
        <f t="shared" si="16"/>
        <v>328083000</v>
      </c>
      <c r="H45" s="45">
        <f t="shared" si="16"/>
        <v>328083000</v>
      </c>
      <c r="I45" s="45">
        <f t="shared" si="16"/>
        <v>328083000</v>
      </c>
      <c r="J45" s="45">
        <f t="shared" si="16"/>
        <v>17343000</v>
      </c>
      <c r="K45" s="45">
        <f t="shared" si="16"/>
        <v>21241000</v>
      </c>
      <c r="L45" s="45">
        <f t="shared" si="16"/>
        <v>41898000</v>
      </c>
      <c r="M45" s="45">
        <f t="shared" si="16"/>
        <v>37999000</v>
      </c>
      <c r="N45" s="45">
        <f t="shared" si="16"/>
        <v>0</v>
      </c>
      <c r="O45" s="45">
        <f t="shared" si="16"/>
        <v>0</v>
      </c>
      <c r="P45" s="45">
        <f t="shared" si="16"/>
        <v>0</v>
      </c>
      <c r="Q45" s="45">
        <f t="shared" si="16"/>
        <v>0</v>
      </c>
      <c r="R45" s="45">
        <f t="shared" si="16"/>
        <v>59241000</v>
      </c>
      <c r="S45" s="45">
        <f t="shared" si="16"/>
        <v>59240000</v>
      </c>
      <c r="T45" s="151">
        <f t="shared" si="16"/>
        <v>0.18056711259041158</v>
      </c>
      <c r="U45" s="151">
        <f t="shared" si="16"/>
        <v>0.18056406458121876</v>
      </c>
      <c r="V45" s="45">
        <f t="shared" si="16"/>
        <v>146300000</v>
      </c>
      <c r="W45" s="46">
        <f t="shared" si="16"/>
        <v>146300000</v>
      </c>
      <c r="X45" s="47">
        <f t="shared" si="1"/>
        <v>-0.5950717703349282</v>
      </c>
      <c r="Y45" s="47">
        <f t="shared" si="2"/>
        <v>-0.5950786056049214</v>
      </c>
      <c r="Z45" s="204"/>
      <c r="IT45" s="49" t="e">
        <f>#REF!</f>
        <v>#REF!</v>
      </c>
      <c r="IU45" s="49" t="e">
        <f>#REF!</f>
        <v>#REF!</v>
      </c>
    </row>
    <row r="46" spans="1:255" ht="12.75">
      <c r="A46" s="13"/>
      <c r="B46" s="50"/>
      <c r="C46" s="51" t="s">
        <v>58</v>
      </c>
      <c r="D46" s="52">
        <v>328083000</v>
      </c>
      <c r="E46" s="52"/>
      <c r="F46" s="52">
        <f>'[2]NMA'!F46+'[2]EC101'!F46+'[2]EC102'!F46+'[2]EC103'!F46+'[2]EC104'!F46+'[2]EC105'!F46+'[2]EC106'!F46+'[2]EC107'!F46+'[2]EC108'!F46+'[2]EC109'!F46+'[2]DC10'!F46+'[2]EC121'!F46+'[2]EC122'!F46+'[2]EC123'!F46+'[2]EC124'!F46+'[2]EC125'!F46+'[2]EC126'!F46+'[2]EC127'!F46+'[2]EC128'!F46+'[2]DC12'!F46+'[2]EC131'!F46+'[2]EC132'!F46+'[2]EC133'!F46+'[2]EC134'!F46+'[2]EC135'!F46+'[2]EC136'!F46+'[2]EC137'!F46+'[2]EC138'!F46+'[2]DC13'!F46+'[2]EC141'!F46+'[2]EC142'!F46+'[2]EC143'!F46+'[2]EC144'!F46+'[2]DC14'!F46+'[2]EC151'!F46+'[2]EC152'!F46+'[2]EC153'!F46+'[2]EC154'!F46+'[2]EC155'!F46+'[2]EC156'!F46+'[2]EC157'!F46+'[2]DC15'!F46+'[2]EC05b2'!F46+'[2]EC05b3'!F46+'[2]DC44'!F46</f>
        <v>0</v>
      </c>
      <c r="G46" s="52">
        <f>SUM(D46:E46)</f>
        <v>328083000</v>
      </c>
      <c r="H46" s="53">
        <v>328083000</v>
      </c>
      <c r="I46" s="53">
        <v>328083000</v>
      </c>
      <c r="J46" s="53">
        <v>17343000</v>
      </c>
      <c r="K46" s="53">
        <v>21241000</v>
      </c>
      <c r="L46" s="53">
        <f>59241000-J46</f>
        <v>41898000</v>
      </c>
      <c r="M46" s="53">
        <v>37999000</v>
      </c>
      <c r="N46" s="53"/>
      <c r="O46" s="54"/>
      <c r="P46" s="53"/>
      <c r="Q46" s="54"/>
      <c r="R46" s="53">
        <f>+J46+L46+N46+P46</f>
        <v>59241000</v>
      </c>
      <c r="S46" s="54">
        <f>+K46+M46+O46+Q46</f>
        <v>59240000</v>
      </c>
      <c r="T46" s="47">
        <f>IF(G46=0," ",(R46/G46))</f>
        <v>0.18056711259041158</v>
      </c>
      <c r="U46" s="47">
        <f>IF(G46=0," ",(S46/G46))</f>
        <v>0.18056406458121876</v>
      </c>
      <c r="V46" s="53">
        <v>146300000</v>
      </c>
      <c r="W46" s="54">
        <v>146300000</v>
      </c>
      <c r="X46" s="47">
        <f t="shared" si="1"/>
        <v>-0.5950717703349282</v>
      </c>
      <c r="Y46" s="47">
        <f t="shared" si="2"/>
        <v>-0.5950786056049214</v>
      </c>
      <c r="Z46" s="204"/>
      <c r="IT46" s="49" t="e">
        <f>#REF!</f>
        <v>#REF!</v>
      </c>
      <c r="IU46" s="49" t="e">
        <f>#REF!</f>
        <v>#REF!</v>
      </c>
    </row>
    <row r="47" spans="1:255" ht="12.75">
      <c r="A47" s="13"/>
      <c r="B47" s="50"/>
      <c r="C47" s="51"/>
      <c r="D47" s="52"/>
      <c r="E47" s="52"/>
      <c r="F47" s="52">
        <f>'[2]NMA'!F47+'[2]EC101'!F47+'[2]EC102'!F47+'[2]EC103'!F47+'[2]EC104'!F47+'[2]EC105'!F47+'[2]EC106'!F47+'[2]EC107'!F47+'[2]EC108'!F47+'[2]EC109'!F47+'[2]DC10'!F47+'[2]EC121'!F47+'[2]EC122'!F47+'[2]EC123'!F47+'[2]EC124'!F47+'[2]EC125'!F47+'[2]EC126'!F47+'[2]EC127'!F47+'[2]EC128'!F47+'[2]DC12'!F47+'[2]EC131'!F47+'[2]EC132'!F47+'[2]EC133'!F47+'[2]EC134'!F47+'[2]EC135'!F47+'[2]EC136'!F47+'[2]EC137'!F47+'[2]EC138'!F47+'[2]DC13'!F47+'[2]EC141'!F47+'[2]EC142'!F47+'[2]EC143'!F47+'[2]EC144'!F47+'[2]DC14'!F47+'[2]EC151'!F47+'[2]EC152'!F47+'[2]EC153'!F47+'[2]EC154'!F47+'[2]EC155'!F47+'[2]EC156'!F47+'[2]EC157'!F47+'[2]DC15'!F47+'[2]EC05b2'!F47+'[2]EC05b3'!F47+'[2]DC44'!F47</f>
        <v>0</v>
      </c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>+J47+L47+N47+P47</f>
        <v>0</v>
      </c>
      <c r="S47" s="55">
        <f>+K47+M47+O47+Q47</f>
        <v>0</v>
      </c>
      <c r="T47" s="47" t="str">
        <f>IF(G47=0," ",(R47/G47))</f>
        <v> </v>
      </c>
      <c r="U47" s="47" t="str">
        <f>IF(G47=0," ",(S47/G47))</f>
        <v> </v>
      </c>
      <c r="V47" s="52"/>
      <c r="W47" s="55"/>
      <c r="X47" s="47" t="str">
        <f t="shared" si="1"/>
        <v> </v>
      </c>
      <c r="Y47" s="47" t="str">
        <f t="shared" si="2"/>
        <v> </v>
      </c>
      <c r="Z47" s="204"/>
      <c r="IT47" s="49" t="e">
        <f>#REF!</f>
        <v>#REF!</v>
      </c>
      <c r="IU47" s="49" t="e">
        <f>#REF!</f>
        <v>#REF!</v>
      </c>
    </row>
    <row r="48" spans="1:255" ht="12.75">
      <c r="A48" s="13"/>
      <c r="B48" s="50"/>
      <c r="C48" s="65" t="s">
        <v>59</v>
      </c>
      <c r="D48" s="66">
        <f aca="true" t="shared" si="17" ref="D48:W48">D45</f>
        <v>328083000</v>
      </c>
      <c r="E48" s="66">
        <f t="shared" si="17"/>
        <v>0</v>
      </c>
      <c r="F48" s="66">
        <f t="shared" si="17"/>
        <v>0</v>
      </c>
      <c r="G48" s="66">
        <f t="shared" si="17"/>
        <v>328083000</v>
      </c>
      <c r="H48" s="66">
        <f t="shared" si="17"/>
        <v>328083000</v>
      </c>
      <c r="I48" s="66">
        <f t="shared" si="17"/>
        <v>328083000</v>
      </c>
      <c r="J48" s="66">
        <f t="shared" si="17"/>
        <v>17343000</v>
      </c>
      <c r="K48" s="66">
        <f t="shared" si="17"/>
        <v>21241000</v>
      </c>
      <c r="L48" s="66">
        <f t="shared" si="17"/>
        <v>41898000</v>
      </c>
      <c r="M48" s="66">
        <f t="shared" si="17"/>
        <v>37999000</v>
      </c>
      <c r="N48" s="66">
        <f t="shared" si="17"/>
        <v>0</v>
      </c>
      <c r="O48" s="66">
        <f t="shared" si="17"/>
        <v>0</v>
      </c>
      <c r="P48" s="66">
        <f t="shared" si="17"/>
        <v>0</v>
      </c>
      <c r="Q48" s="66">
        <f t="shared" si="17"/>
        <v>0</v>
      </c>
      <c r="R48" s="66">
        <f t="shared" si="17"/>
        <v>59241000</v>
      </c>
      <c r="S48" s="66">
        <f t="shared" si="17"/>
        <v>59240000</v>
      </c>
      <c r="T48" s="150">
        <f t="shared" si="17"/>
        <v>0.18056711259041158</v>
      </c>
      <c r="U48" s="150">
        <f t="shared" si="17"/>
        <v>0.18056406458121876</v>
      </c>
      <c r="V48" s="66">
        <f t="shared" si="17"/>
        <v>146300000</v>
      </c>
      <c r="W48" s="67">
        <f t="shared" si="17"/>
        <v>146300000</v>
      </c>
      <c r="X48" s="68">
        <f t="shared" si="1"/>
        <v>-0.5950717703349282</v>
      </c>
      <c r="Y48" s="69">
        <f t="shared" si="2"/>
        <v>-0.5950786056049214</v>
      </c>
      <c r="Z48" s="48"/>
      <c r="IT48" s="49"/>
      <c r="IU48" s="49"/>
    </row>
    <row r="49" spans="1:255" ht="12.75" customHeight="1" hidden="1">
      <c r="A49" s="13"/>
      <c r="B49" s="50"/>
      <c r="C49" s="51" t="s">
        <v>60</v>
      </c>
      <c r="D49" s="46"/>
      <c r="E49" s="70"/>
      <c r="F49" s="70">
        <f>'[2]NMA'!F49+'[2]EC101'!F49+'[2]EC102'!F49+'[2]EC103'!F49+'[2]EC104'!F49+'[2]EC105'!F49+'[2]EC106'!F49+'[2]EC107'!F49+'[2]EC108'!F49+'[2]EC109'!F49+'[2]DC10'!F49+'[2]EC121'!F49+'[2]EC122'!F49+'[2]EC123'!F49+'[2]EC124'!F49+'[2]EC125'!F49+'[2]EC126'!F49+'[2]EC127'!F49+'[2]EC128'!F49+'[2]DC12'!F49+'[2]EC131'!F49+'[2]EC132'!F49+'[2]EC133'!F49+'[2]EC134'!F49+'[2]EC135'!F49+'[2]EC136'!F49+'[2]EC137'!F49+'[2]EC138'!F49+'[2]DC13'!F49+'[2]EC141'!F49+'[2]EC142'!F49+'[2]EC143'!F49+'[2]EC144'!F49+'[2]DC14'!F49+'[2]EC151'!F49+'[2]EC152'!F49+'[2]EC153'!F49+'[2]EC154'!F49+'[2]EC155'!F49+'[2]EC156'!F49+'[2]EC157'!F49+'[2]DC15'!F49+'[2]EC05b2'!F49+'[2]EC05b3'!F49+'[2]DC44'!F49</f>
        <v>0</v>
      </c>
      <c r="G49" s="70"/>
      <c r="H49" s="70"/>
      <c r="I49" s="70"/>
      <c r="J49" s="70"/>
      <c r="K49" s="72"/>
      <c r="L49" s="70"/>
      <c r="M49" s="70"/>
      <c r="N49" s="70"/>
      <c r="O49" s="70"/>
      <c r="P49" s="70"/>
      <c r="Q49" s="70"/>
      <c r="R49" s="70">
        <f>+J49+L49+N49+P49</f>
        <v>0</v>
      </c>
      <c r="S49" s="70">
        <f>+K49+M49+O49+Q49</f>
        <v>0</v>
      </c>
      <c r="T49" s="47" t="str">
        <f>IF(G49=0," ",(R49/G49))</f>
        <v> </v>
      </c>
      <c r="U49" s="47" t="str">
        <f>IF(G49=0," ",(S49/G49))</f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T49" s="49" t="e">
        <f>#REF!</f>
        <v>#REF!</v>
      </c>
      <c r="IU49" s="49" t="e">
        <f>#REF!</f>
        <v>#REF!</v>
      </c>
    </row>
    <row r="50" spans="1:255" ht="12.75">
      <c r="A50" s="13"/>
      <c r="B50" s="50"/>
      <c r="C50" s="51" t="s">
        <v>61</v>
      </c>
      <c r="D50" s="45"/>
      <c r="E50" s="45"/>
      <c r="F50" s="45">
        <f>'[2]NMA'!F50+'[2]EC101'!F50+'[2]EC102'!F50+'[2]EC103'!F50+'[2]EC104'!F50+'[2]EC105'!F50+'[2]EC106'!F50+'[2]EC107'!F50+'[2]EC108'!F50+'[2]EC109'!F50+'[2]DC10'!F50+'[2]EC121'!F50+'[2]EC122'!F50+'[2]EC123'!F50+'[2]EC124'!F50+'[2]EC125'!F50+'[2]EC126'!F50+'[2]EC127'!F50+'[2]EC128'!F50+'[2]DC12'!F50+'[2]EC131'!F50+'[2]EC132'!F50+'[2]EC133'!F50+'[2]EC134'!F50+'[2]EC135'!F50+'[2]EC136'!F50+'[2]EC137'!F50+'[2]EC138'!F50+'[2]DC13'!F50+'[2]EC141'!F50+'[2]EC142'!F50+'[2]EC143'!F50+'[2]EC144'!F50+'[2]DC14'!F50+'[2]EC151'!F50+'[2]EC152'!F50+'[2]EC153'!F50+'[2]EC154'!F50+'[2]EC155'!F50+'[2]EC156'!F50+'[2]EC157'!F50+'[2]DC15'!F50+'[2]EC05b2'!F50+'[2]EC05b3'!F50+'[2]DC44'!F50</f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2"/>
      <c r="U50" s="47"/>
      <c r="V50" s="45"/>
      <c r="W50" s="46"/>
      <c r="X50" s="47" t="str">
        <f aca="true" t="shared" si="18" ref="X50:Y52">IF(V50=0," ",(R50-V50)/V50)</f>
        <v> </v>
      </c>
      <c r="Y50" s="47" t="str">
        <f t="shared" si="18"/>
        <v> </v>
      </c>
      <c r="Z50" s="204"/>
      <c r="IT50" s="49"/>
      <c r="IU50" s="49"/>
    </row>
    <row r="51" spans="1:255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+J51+L51+N51+P51</f>
        <v>0</v>
      </c>
      <c r="S51" s="45">
        <f>+K51+M51+O51+Q51</f>
        <v>0</v>
      </c>
      <c r="T51" s="152" t="str">
        <f>IF(G51=0," ",(R51/G51))</f>
        <v> </v>
      </c>
      <c r="U51" s="47" t="str">
        <f>IF(G51=0," ",(S51/G51))</f>
        <v> </v>
      </c>
      <c r="V51" s="45"/>
      <c r="W51" s="46"/>
      <c r="X51" s="47" t="str">
        <f t="shared" si="18"/>
        <v> </v>
      </c>
      <c r="Y51" s="47" t="str">
        <f t="shared" si="18"/>
        <v> </v>
      </c>
      <c r="Z51" s="204"/>
      <c r="IT51" s="49" t="e">
        <f>#REF!</f>
        <v>#REF!</v>
      </c>
      <c r="IU51" s="49" t="e">
        <f>#REF!</f>
        <v>#REF!</v>
      </c>
    </row>
    <row r="52" spans="1:255" ht="12.75" customHeight="1">
      <c r="A52" s="13"/>
      <c r="B52" s="50"/>
      <c r="C52" s="51" t="s">
        <v>48</v>
      </c>
      <c r="D52" s="73"/>
      <c r="E52" s="73"/>
      <c r="F52" s="73">
        <f>'[2]NMA'!F52+'[2]EC101'!F52+'[2]EC102'!F52+'[2]EC103'!F52+'[2]EC104'!F52+'[2]EC105'!F52+'[2]EC106'!F52+'[2]EC107'!F52+'[2]EC108'!F52+'[2]EC109'!F52+'[2]DC10'!F52+'[2]EC121'!F52+'[2]EC122'!F52+'[2]EC123'!F52+'[2]EC124'!F52+'[2]EC125'!F52+'[2]EC126'!F52+'[2]EC127'!F52+'[2]EC128'!F52+'[2]DC12'!F52+'[2]EC131'!F52+'[2]EC132'!F52+'[2]EC133'!F52+'[2]EC134'!F52+'[2]EC135'!F52+'[2]EC136'!F52+'[2]EC137'!F52+'[2]EC138'!F52+'[2]DC13'!F52+'[2]EC141'!F52+'[2]EC142'!F52+'[2]EC143'!F52+'[2]EC144'!F52+'[2]DC14'!F52+'[2]EC151'!F52+'[2]EC152'!F52+'[2]EC153'!F52+'[2]EC154'!F52+'[2]EC155'!F52+'[2]EC156'!F52+'[2]EC157'!F52+'[2]DC15'!F52+'[2]EC05b2'!F52+'[2]EC05b3'!F52+'[2]DC44'!F52</f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53"/>
      <c r="U52" s="47"/>
      <c r="V52" s="73"/>
      <c r="W52" s="154"/>
      <c r="X52" s="47" t="str">
        <f t="shared" si="18"/>
        <v> </v>
      </c>
      <c r="Y52" s="47" t="str">
        <f t="shared" si="18"/>
        <v> </v>
      </c>
      <c r="Z52" s="204"/>
      <c r="IT52" s="49" t="e">
        <f>#REF!</f>
        <v>#REF!</v>
      </c>
      <c r="IU52" s="49" t="e">
        <f>#REF!</f>
        <v>#REF!</v>
      </c>
    </row>
    <row r="53" spans="1:255" ht="13.5" thickBot="1">
      <c r="A53" s="13"/>
      <c r="B53" s="74"/>
      <c r="C53" s="75" t="s">
        <v>62</v>
      </c>
      <c r="D53" s="76">
        <f aca="true" t="shared" si="19" ref="D53:W53">+D48+D42</f>
        <v>1039718000</v>
      </c>
      <c r="E53" s="76">
        <f t="shared" si="19"/>
        <v>12177000</v>
      </c>
      <c r="F53" s="76">
        <f t="shared" si="19"/>
        <v>0</v>
      </c>
      <c r="G53" s="76">
        <f t="shared" si="19"/>
        <v>1051895000</v>
      </c>
      <c r="H53" s="76">
        <f t="shared" si="19"/>
        <v>417506000</v>
      </c>
      <c r="I53" s="76">
        <f t="shared" si="19"/>
        <v>417506000</v>
      </c>
      <c r="J53" s="76">
        <f t="shared" si="19"/>
        <v>22465000</v>
      </c>
      <c r="K53" s="76">
        <f t="shared" si="19"/>
        <v>46227000</v>
      </c>
      <c r="L53" s="76">
        <f t="shared" si="19"/>
        <v>44731000</v>
      </c>
      <c r="M53" s="76">
        <f t="shared" si="19"/>
        <v>127403000</v>
      </c>
      <c r="N53" s="76">
        <f t="shared" si="19"/>
        <v>0</v>
      </c>
      <c r="O53" s="76">
        <f t="shared" si="19"/>
        <v>0</v>
      </c>
      <c r="P53" s="76">
        <f t="shared" si="19"/>
        <v>0</v>
      </c>
      <c r="Q53" s="76">
        <f t="shared" si="19"/>
        <v>0</v>
      </c>
      <c r="R53" s="76">
        <f t="shared" si="19"/>
        <v>67196000</v>
      </c>
      <c r="S53" s="76">
        <f t="shared" si="19"/>
        <v>173630000</v>
      </c>
      <c r="T53" s="155">
        <f t="shared" si="19"/>
        <v>0.1915575355179121</v>
      </c>
      <c r="U53" s="155">
        <f t="shared" si="19"/>
        <v>0.33860233971343545</v>
      </c>
      <c r="V53" s="76">
        <f t="shared" si="19"/>
        <v>164498000</v>
      </c>
      <c r="W53" s="156">
        <f t="shared" si="19"/>
        <v>188957000</v>
      </c>
      <c r="X53" s="77">
        <f>IF(V53=0," ",(R53-V53)/V53)</f>
        <v>-0.5915087113521137</v>
      </c>
      <c r="Y53" s="78">
        <f>IF(W53=0,"-",(S53-W53)/W53)</f>
        <v>-0.08111369253322184</v>
      </c>
      <c r="Z53" s="204"/>
      <c r="IT53" s="49" t="e">
        <f>#REF!</f>
        <v>#REF!</v>
      </c>
      <c r="IU53" s="49" t="e">
        <f>#REF!</f>
        <v>#REF!</v>
      </c>
    </row>
    <row r="54" spans="1:255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1"/>
      <c r="Y54" s="82"/>
      <c r="Z54" s="204"/>
      <c r="IT54" s="49" t="e">
        <f>#REF!</f>
        <v>#REF!</v>
      </c>
      <c r="IU54" s="49" t="e">
        <f>#REF!</f>
        <v>#REF!</v>
      </c>
    </row>
    <row r="55" spans="1:255" ht="21.75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86" t="s">
        <v>11</v>
      </c>
      <c r="W55" s="86"/>
      <c r="X55" s="222" t="s">
        <v>12</v>
      </c>
      <c r="Y55" s="223"/>
      <c r="Z55" s="204"/>
      <c r="IT55" s="49" t="e">
        <f>#REF!</f>
        <v>#REF!</v>
      </c>
      <c r="IU55" s="49" t="e">
        <f>#REF!</f>
        <v>#REF!</v>
      </c>
    </row>
    <row r="56" spans="1:255" ht="65.25" customHeight="1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89" t="s">
        <v>72</v>
      </c>
      <c r="N56" s="89" t="s">
        <v>70</v>
      </c>
      <c r="O56" s="25" t="s">
        <v>125</v>
      </c>
      <c r="P56" s="89" t="s">
        <v>70</v>
      </c>
      <c r="Q56" s="25" t="s">
        <v>126</v>
      </c>
      <c r="R56" s="25" t="s">
        <v>75</v>
      </c>
      <c r="S56" s="26" t="s">
        <v>21</v>
      </c>
      <c r="T56" s="27" t="s">
        <v>76</v>
      </c>
      <c r="U56" s="28" t="s">
        <v>23</v>
      </c>
      <c r="V56" s="89" t="s">
        <v>75</v>
      </c>
      <c r="W56" s="157" t="s">
        <v>149</v>
      </c>
      <c r="X56" s="92" t="s">
        <v>77</v>
      </c>
      <c r="Y56" s="92" t="s">
        <v>25</v>
      </c>
      <c r="Z56" s="204"/>
      <c r="IT56" s="49" t="e">
        <f>#REF!</f>
        <v>#REF!</v>
      </c>
      <c r="IU56" s="49" t="e">
        <f>#REF!</f>
        <v>#REF!</v>
      </c>
    </row>
    <row r="57" spans="1:255" ht="13.5" customHeight="1">
      <c r="A57" s="13"/>
      <c r="B57" s="50"/>
      <c r="C57" s="13"/>
      <c r="D57" s="93"/>
      <c r="E57" s="94"/>
      <c r="F57" s="93"/>
      <c r="G57" s="93"/>
      <c r="H57" s="96"/>
      <c r="I57" s="97"/>
      <c r="J57" s="93"/>
      <c r="K57" s="93"/>
      <c r="L57" s="97"/>
      <c r="M57" s="97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9"/>
      <c r="X57" s="99"/>
      <c r="Y57" s="99"/>
      <c r="Z57" s="204"/>
      <c r="IT57" s="49" t="e">
        <f>#REF!</f>
        <v>#REF!</v>
      </c>
      <c r="IU57" s="49" t="e">
        <f>#REF!</f>
        <v>#REF!</v>
      </c>
    </row>
    <row r="58" spans="1:255" ht="13.5" customHeight="1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1"/>
      <c r="X58" s="101"/>
      <c r="Y58" s="101"/>
      <c r="Z58" s="204"/>
      <c r="IT58" s="49" t="e">
        <f>#REF!</f>
        <v>#REF!</v>
      </c>
      <c r="IU58" s="49" t="e">
        <f>#REF!</f>
        <v>#REF!</v>
      </c>
    </row>
    <row r="59" spans="1:255" ht="13.5" customHeight="1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4"/>
      <c r="Y59" s="94"/>
      <c r="Z59" s="204"/>
      <c r="IT59" s="49" t="e">
        <f>#REF!</f>
        <v>#REF!</v>
      </c>
      <c r="IU59" s="49" t="e">
        <f>#REF!</f>
        <v>#REF!</v>
      </c>
    </row>
    <row r="60" spans="1:255" ht="13.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04"/>
      <c r="Y60" s="104"/>
      <c r="Z60" s="204"/>
      <c r="IT60" s="49" t="e">
        <f>#REF!</f>
        <v>#REF!</v>
      </c>
      <c r="IU60" s="49" t="e">
        <f>#REF!</f>
        <v>#REF!</v>
      </c>
    </row>
    <row r="61" spans="1:255" ht="13.5" customHeight="1" hidden="1">
      <c r="A61" s="13"/>
      <c r="B61" s="50"/>
      <c r="C61" s="105" t="s">
        <v>79</v>
      </c>
      <c r="D61" s="106">
        <f aca="true" t="shared" si="20" ref="D61:O61">SUM(D62:D65)</f>
        <v>0</v>
      </c>
      <c r="E61" s="106">
        <f t="shared" si="20"/>
        <v>0</v>
      </c>
      <c r="F61" s="106">
        <f t="shared" si="20"/>
        <v>0</v>
      </c>
      <c r="G61" s="106">
        <f t="shared" si="20"/>
        <v>0</v>
      </c>
      <c r="H61" s="106">
        <f t="shared" si="20"/>
        <v>0</v>
      </c>
      <c r="I61" s="106">
        <f t="shared" si="20"/>
        <v>0</v>
      </c>
      <c r="J61" s="106">
        <f t="shared" si="20"/>
        <v>0</v>
      </c>
      <c r="K61" s="106">
        <f t="shared" si="20"/>
        <v>0</v>
      </c>
      <c r="L61" s="106">
        <f t="shared" si="20"/>
        <v>0</v>
      </c>
      <c r="M61" s="106">
        <f t="shared" si="20"/>
        <v>0</v>
      </c>
      <c r="N61" s="106">
        <f t="shared" si="20"/>
        <v>0</v>
      </c>
      <c r="O61" s="107">
        <f t="shared" si="20"/>
        <v>0</v>
      </c>
      <c r="P61" s="106"/>
      <c r="Q61" s="107"/>
      <c r="R61" s="106"/>
      <c r="S61" s="107"/>
      <c r="T61" s="106"/>
      <c r="U61" s="107"/>
      <c r="V61" s="106"/>
      <c r="W61" s="107"/>
      <c r="X61" s="107"/>
      <c r="Y61" s="107"/>
      <c r="Z61" s="204"/>
      <c r="IT61" s="49" t="e">
        <f>#REF!</f>
        <v>#REF!</v>
      </c>
      <c r="IU61" s="49" t="e">
        <f>#REF!</f>
        <v>#REF!</v>
      </c>
    </row>
    <row r="62" spans="1:255" ht="13.5" customHeight="1" hidden="1">
      <c r="A62" s="13"/>
      <c r="B62" s="50"/>
      <c r="C62" s="51" t="s">
        <v>80</v>
      </c>
      <c r="D62" s="45"/>
      <c r="E62" s="45"/>
      <c r="F62" s="45"/>
      <c r="G62" s="45">
        <f>SUM(D62:E62)</f>
        <v>0</v>
      </c>
      <c r="H62" s="45"/>
      <c r="I62" s="45"/>
      <c r="J62" s="45"/>
      <c r="K62" s="53"/>
      <c r="L62" s="45"/>
      <c r="M62" s="45"/>
      <c r="N62" s="45"/>
      <c r="O62" s="46"/>
      <c r="P62" s="45"/>
      <c r="Q62" s="46"/>
      <c r="R62" s="45"/>
      <c r="S62" s="46"/>
      <c r="T62" s="45"/>
      <c r="U62" s="46"/>
      <c r="V62" s="45"/>
      <c r="W62" s="46"/>
      <c r="X62" s="46"/>
      <c r="Y62" s="46"/>
      <c r="Z62" s="204"/>
      <c r="IT62" s="49" t="e">
        <f>#REF!</f>
        <v>#REF!</v>
      </c>
      <c r="IU62" s="49" t="e">
        <f>#REF!</f>
        <v>#REF!</v>
      </c>
    </row>
    <row r="63" spans="1:255" ht="13.5" customHeight="1" hidden="1">
      <c r="A63" s="13"/>
      <c r="B63" s="50"/>
      <c r="C63" s="51" t="s">
        <v>81</v>
      </c>
      <c r="D63" s="45"/>
      <c r="E63" s="45"/>
      <c r="F63" s="45"/>
      <c r="G63" s="45">
        <f>SUM(D63:E63)</f>
        <v>0</v>
      </c>
      <c r="H63" s="45"/>
      <c r="I63" s="45"/>
      <c r="J63" s="45"/>
      <c r="K63" s="53"/>
      <c r="L63" s="45"/>
      <c r="M63" s="45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6"/>
      <c r="Y63" s="46"/>
      <c r="Z63" s="204"/>
      <c r="IT63" s="49" t="e">
        <f>#REF!</f>
        <v>#REF!</v>
      </c>
      <c r="IU63" s="49" t="e">
        <f>#REF!</f>
        <v>#REF!</v>
      </c>
    </row>
    <row r="64" spans="1:255" ht="13.5" customHeight="1" hidden="1">
      <c r="A64" s="13"/>
      <c r="B64" s="50"/>
      <c r="C64" s="51" t="s">
        <v>82</v>
      </c>
      <c r="D64" s="45"/>
      <c r="E64" s="45"/>
      <c r="F64" s="45"/>
      <c r="G64" s="45">
        <f>SUM(D64:E64)</f>
        <v>0</v>
      </c>
      <c r="H64" s="45"/>
      <c r="I64" s="45"/>
      <c r="J64" s="45"/>
      <c r="K64" s="53"/>
      <c r="L64" s="45"/>
      <c r="M64" s="45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6"/>
      <c r="Y64" s="46"/>
      <c r="Z64" s="204"/>
      <c r="IT64" s="49" t="e">
        <f>#REF!</f>
        <v>#REF!</v>
      </c>
      <c r="IU64" s="49" t="e">
        <f>#REF!</f>
        <v>#REF!</v>
      </c>
    </row>
    <row r="65" spans="1:255" s="63" customFormat="1" ht="13.5" customHeight="1" hidden="1">
      <c r="A65" s="42"/>
      <c r="B65" s="50"/>
      <c r="C65" s="51" t="s">
        <v>83</v>
      </c>
      <c r="D65" s="45"/>
      <c r="E65" s="45"/>
      <c r="F65" s="45"/>
      <c r="G65" s="45">
        <f>SUM(D65:E65)</f>
        <v>0</v>
      </c>
      <c r="H65" s="45"/>
      <c r="I65" s="45"/>
      <c r="J65" s="45"/>
      <c r="K65" s="53"/>
      <c r="L65" s="45"/>
      <c r="M65" s="45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6"/>
      <c r="Y65" s="46"/>
      <c r="Z65" s="204"/>
      <c r="AA65" s="112"/>
      <c r="AB65" s="112"/>
      <c r="AC65" s="112"/>
      <c r="AD65" s="112"/>
      <c r="AE65" s="112"/>
      <c r="AF65" s="112"/>
      <c r="IT65" s="49" t="e">
        <f>#REF!</f>
        <v>#REF!</v>
      </c>
      <c r="IU65" s="49" t="e">
        <f>#REF!</f>
        <v>#REF!</v>
      </c>
    </row>
    <row r="66" spans="1:255" ht="13.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6"/>
      <c r="Y66" s="46"/>
      <c r="Z66" s="204"/>
      <c r="AA66" s="158"/>
      <c r="AB66" s="158"/>
      <c r="AC66" s="158"/>
      <c r="AD66" s="158"/>
      <c r="AE66" s="158"/>
      <c r="AF66" s="158"/>
      <c r="IT66" s="49" t="e">
        <f>#REF!</f>
        <v>#REF!</v>
      </c>
      <c r="IU66" s="49" t="e">
        <f>#REF!</f>
        <v>#REF!</v>
      </c>
    </row>
    <row r="67" spans="1:255" ht="13.5" customHeight="1">
      <c r="A67" s="13"/>
      <c r="B67" s="50"/>
      <c r="C67" s="108" t="s">
        <v>84</v>
      </c>
      <c r="D67" s="109">
        <f aca="true" t="shared" si="21" ref="D67:S67">+D68+D73+D78+D83+D88+D93+D98+D103+D108</f>
        <v>90264000</v>
      </c>
      <c r="E67" s="109">
        <f t="shared" si="21"/>
        <v>0</v>
      </c>
      <c r="F67" s="109">
        <f t="shared" si="21"/>
        <v>0</v>
      </c>
      <c r="G67" s="109">
        <f t="shared" si="21"/>
        <v>90264000</v>
      </c>
      <c r="H67" s="109">
        <f t="shared" si="21"/>
        <v>63608000</v>
      </c>
      <c r="I67" s="109">
        <f t="shared" si="21"/>
        <v>63608000</v>
      </c>
      <c r="J67" s="109">
        <f t="shared" si="21"/>
        <v>0</v>
      </c>
      <c r="K67" s="109">
        <f t="shared" si="21"/>
        <v>0</v>
      </c>
      <c r="L67" s="109">
        <f t="shared" si="21"/>
        <v>63608000</v>
      </c>
      <c r="M67" s="109">
        <f t="shared" si="21"/>
        <v>51844000</v>
      </c>
      <c r="N67" s="109">
        <f t="shared" si="21"/>
        <v>0</v>
      </c>
      <c r="O67" s="109">
        <f t="shared" si="21"/>
        <v>0</v>
      </c>
      <c r="P67" s="109">
        <f t="shared" si="21"/>
        <v>0</v>
      </c>
      <c r="Q67" s="109">
        <f t="shared" si="21"/>
        <v>0</v>
      </c>
      <c r="R67" s="109">
        <f t="shared" si="21"/>
        <v>63608000</v>
      </c>
      <c r="S67" s="109">
        <f t="shared" si="21"/>
        <v>51844000</v>
      </c>
      <c r="T67" s="159">
        <f aca="true" t="shared" si="22" ref="T67:T98">IF(G67=0," ",(R67/G67))</f>
        <v>0.7046884693787113</v>
      </c>
      <c r="U67" s="159">
        <f aca="true" t="shared" si="23" ref="U67:U98">IF(G67=0," ",(S67/G67))</f>
        <v>0.5743596561198263</v>
      </c>
      <c r="V67" s="160"/>
      <c r="W67" s="161">
        <f>+W68+W73+W78+W83+W88+W93+W98+W103+W108</f>
        <v>26367000</v>
      </c>
      <c r="X67" s="159" t="str">
        <f>IF(V67=0," ",(R67-V67)/V67)</f>
        <v> </v>
      </c>
      <c r="Y67" s="159">
        <f>IF(W67=0," ",(S67-W67)/W67)</f>
        <v>0.9662456858952478</v>
      </c>
      <c r="Z67" s="204"/>
      <c r="AA67" s="158"/>
      <c r="AB67" s="158"/>
      <c r="AC67" s="158"/>
      <c r="AD67" s="158"/>
      <c r="AE67" s="158"/>
      <c r="AF67" s="158"/>
      <c r="IT67" s="49" t="e">
        <f>#REF!</f>
        <v>#REF!</v>
      </c>
      <c r="IU67" s="49" t="e">
        <f>#REF!</f>
        <v>#REF!</v>
      </c>
    </row>
    <row r="68" spans="1:255" ht="13.5" customHeight="1">
      <c r="A68" s="13"/>
      <c r="B68" s="60">
        <v>1</v>
      </c>
      <c r="C68" s="202" t="s">
        <v>85</v>
      </c>
      <c r="D68" s="194">
        <f>SUM(D69:D72)</f>
        <v>0</v>
      </c>
      <c r="E68" s="194">
        <f>SUM(E69:E72)</f>
        <v>0</v>
      </c>
      <c r="F68" s="194">
        <f>'[2]NMA'!F68+'[2]EC101'!F68+'[2]EC102'!F68+'[2]EC103'!F68+'[2]EC104'!F68+'[2]EC105'!F68+'[2]EC106'!F68+'[2]EC107'!F68+'[2]EC108'!F68+'[2]EC109'!F68+'[2]DC10'!F68+'[2]EC121'!F68+'[2]EC122'!F68+'[2]EC123'!F68+'[2]EC124'!F68+'[2]EC125'!F68+'[2]EC126'!F68+'[2]EC127'!F68+'[2]EC128'!F68+'[2]DC12'!F68+'[2]EC131'!F68+'[2]EC132'!F68+'[2]EC133'!F68+'[2]EC134'!F68+'[2]EC135'!F68+'[2]EC136'!F68+'[2]EC137'!F68+'[2]EC138'!F68+'[2]DC13'!F68+'[2]EC141'!F68+'[2]EC142'!F68+'[2]EC143'!F68+'[2]EC144'!F68+'[2]DC14'!F68+'[2]EC151'!F68+'[2]EC152'!F68+'[2]EC153'!F68+'[2]EC154'!F68+'[2]EC155'!F68+'[2]EC156'!F68+'[2]EC157'!F68+'[2]DC15'!F68+'[2]EC05b2'!F68+'[2]EC05b3'!F68+'[2]DC44'!F68</f>
        <v>0</v>
      </c>
      <c r="G68" s="194">
        <f aca="true" t="shared" si="24" ref="G68:S68">SUM(G69:G72)</f>
        <v>0</v>
      </c>
      <c r="H68" s="194">
        <f t="shared" si="24"/>
        <v>0</v>
      </c>
      <c r="I68" s="194">
        <f t="shared" si="24"/>
        <v>0</v>
      </c>
      <c r="J68" s="194">
        <f t="shared" si="24"/>
        <v>0</v>
      </c>
      <c r="K68" s="194">
        <f t="shared" si="24"/>
        <v>0</v>
      </c>
      <c r="L68" s="194">
        <f t="shared" si="24"/>
        <v>0</v>
      </c>
      <c r="M68" s="194">
        <f t="shared" si="24"/>
        <v>0</v>
      </c>
      <c r="N68" s="194">
        <f t="shared" si="24"/>
        <v>0</v>
      </c>
      <c r="O68" s="194">
        <f t="shared" si="24"/>
        <v>0</v>
      </c>
      <c r="P68" s="194">
        <f t="shared" si="24"/>
        <v>0</v>
      </c>
      <c r="Q68" s="194">
        <f t="shared" si="24"/>
        <v>0</v>
      </c>
      <c r="R68" s="194">
        <f t="shared" si="24"/>
        <v>0</v>
      </c>
      <c r="S68" s="194">
        <f t="shared" si="24"/>
        <v>0</v>
      </c>
      <c r="T68" s="198" t="str">
        <f t="shared" si="22"/>
        <v> </v>
      </c>
      <c r="U68" s="198" t="str">
        <f t="shared" si="23"/>
        <v> </v>
      </c>
      <c r="V68" s="52"/>
      <c r="W68" s="203"/>
      <c r="X68" s="215" t="str">
        <f>IF(V68=0," ",(R68-V68)/V68)</f>
        <v> </v>
      </c>
      <c r="Y68" s="215" t="str">
        <f>IF(W68=0," ",(S68-W68)/W68)</f>
        <v> </v>
      </c>
      <c r="Z68" s="205"/>
      <c r="AA68" s="158"/>
      <c r="AB68" s="158"/>
      <c r="AC68" s="158"/>
      <c r="AD68" s="158"/>
      <c r="AE68" s="158"/>
      <c r="AF68" s="158"/>
      <c r="IT68" s="49" t="e">
        <f>#REF!</f>
        <v>#REF!</v>
      </c>
      <c r="IU68" s="49" t="e">
        <f>#REF!</f>
        <v>#REF!</v>
      </c>
    </row>
    <row r="69" spans="1:255" ht="13.5" customHeight="1" hidden="1">
      <c r="A69" s="13"/>
      <c r="B69" s="50"/>
      <c r="C69" s="113" t="s">
        <v>86</v>
      </c>
      <c r="D69" s="114"/>
      <c r="E69" s="114"/>
      <c r="F69" s="114">
        <f>'[2]NMA'!F69+'[2]EC101'!F69+'[2]EC102'!F69+'[2]EC103'!F69+'[2]EC104'!F69+'[2]EC105'!F69+'[2]EC106'!F69+'[2]EC107'!F69+'[2]EC108'!F69+'[2]EC109'!F69+'[2]DC10'!F69+'[2]EC121'!F69+'[2]EC122'!F69+'[2]EC123'!F69+'[2]EC124'!F69+'[2]EC125'!F69+'[2]EC126'!F69+'[2]EC127'!F69+'[2]EC128'!F69+'[2]DC12'!F69+'[2]EC131'!F69+'[2]EC132'!F69+'[2]EC133'!F69+'[2]EC134'!F69+'[2]EC135'!F69+'[2]EC136'!F69+'[2]EC137'!F69+'[2]EC138'!F69+'[2]DC13'!F69+'[2]EC141'!F69+'[2]EC142'!F69+'[2]EC143'!F69+'[2]EC144'!F69+'[2]DC14'!F69+'[2]EC151'!F69+'[2]EC152'!F69+'[2]EC153'!F69+'[2]EC154'!F69+'[2]EC155'!F69+'[2]EC156'!F69+'[2]EC157'!F69+'[2]DC15'!F69+'[2]EC05b2'!F69+'[2]EC05b3'!F69+'[2]DC44'!F69</f>
        <v>0</v>
      </c>
      <c r="G69" s="52">
        <f aca="true" t="shared" si="25" ref="G69:G107">SUM(D69:E69)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26" ref="R69:R100">+J69+L69+N69+P69</f>
        <v>0</v>
      </c>
      <c r="S69" s="55">
        <f aca="true" t="shared" si="27" ref="S69:S100">K69+M69+O69+Q69</f>
        <v>0</v>
      </c>
      <c r="T69" s="198" t="str">
        <f t="shared" si="22"/>
        <v> </v>
      </c>
      <c r="U69" s="198" t="str">
        <f t="shared" si="23"/>
        <v> </v>
      </c>
      <c r="V69" s="114"/>
      <c r="W69" s="115"/>
      <c r="X69" s="151" t="str">
        <f aca="true" t="shared" si="28" ref="X69:Y72">IF(V69=0,"-",(R69-V69)/V69)</f>
        <v>-</v>
      </c>
      <c r="Y69" s="151" t="str">
        <f t="shared" si="28"/>
        <v>-</v>
      </c>
      <c r="Z69" s="204"/>
      <c r="AA69" s="158"/>
      <c r="AB69" s="158"/>
      <c r="AC69" s="158"/>
      <c r="AD69" s="158"/>
      <c r="AE69" s="158"/>
      <c r="AF69" s="158"/>
      <c r="IT69" s="49" t="e">
        <f>#REF!</f>
        <v>#REF!</v>
      </c>
      <c r="IU69" s="49" t="e">
        <f>#REF!</f>
        <v>#REF!</v>
      </c>
    </row>
    <row r="70" spans="1:255" s="63" customFormat="1" ht="13.5" customHeight="1" hidden="1">
      <c r="A70" s="118"/>
      <c r="B70" s="50"/>
      <c r="C70" s="116" t="s">
        <v>87</v>
      </c>
      <c r="D70" s="114"/>
      <c r="E70" s="114"/>
      <c r="F70" s="114">
        <f>'[2]NMA'!F70+'[2]EC101'!F70+'[2]EC102'!F70+'[2]EC103'!F70+'[2]EC104'!F70+'[2]EC105'!F70+'[2]EC106'!F70+'[2]EC107'!F70+'[2]EC108'!F70+'[2]EC109'!F70+'[2]DC10'!F70+'[2]EC121'!F70+'[2]EC122'!F70+'[2]EC123'!F70+'[2]EC124'!F70+'[2]EC125'!F70+'[2]EC126'!F70+'[2]EC127'!F70+'[2]EC128'!F70+'[2]DC12'!F70+'[2]EC131'!F70+'[2]EC132'!F70+'[2]EC133'!F70+'[2]EC134'!F70+'[2]EC135'!F70+'[2]EC136'!F70+'[2]EC137'!F70+'[2]EC138'!F70+'[2]DC13'!F70+'[2]EC141'!F70+'[2]EC142'!F70+'[2]EC143'!F70+'[2]EC144'!F70+'[2]DC14'!F70+'[2]EC151'!F70+'[2]EC152'!F70+'[2]EC153'!F70+'[2]EC154'!F70+'[2]EC155'!F70+'[2]EC156'!F70+'[2]EC157'!F70+'[2]DC15'!F70+'[2]EC05b2'!F70+'[2]EC05b3'!F70+'[2]DC44'!F70</f>
        <v>0</v>
      </c>
      <c r="G70" s="52">
        <f t="shared" si="25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26"/>
        <v>0</v>
      </c>
      <c r="S70" s="55">
        <f t="shared" si="27"/>
        <v>0</v>
      </c>
      <c r="T70" s="198" t="str">
        <f t="shared" si="22"/>
        <v> </v>
      </c>
      <c r="U70" s="198" t="str">
        <f t="shared" si="23"/>
        <v> </v>
      </c>
      <c r="V70" s="114"/>
      <c r="W70" s="115"/>
      <c r="X70" s="151" t="str">
        <f t="shared" si="28"/>
        <v>-</v>
      </c>
      <c r="Y70" s="151" t="str">
        <f t="shared" si="28"/>
        <v>-</v>
      </c>
      <c r="Z70" s="204"/>
      <c r="AA70" s="61"/>
      <c r="AB70" s="61"/>
      <c r="AC70" s="61"/>
      <c r="AD70" s="61"/>
      <c r="AE70" s="61"/>
      <c r="AF70" s="61"/>
      <c r="IT70" s="49" t="e">
        <f>#REF!</f>
        <v>#REF!</v>
      </c>
      <c r="IU70" s="49" t="e">
        <f>#REF!</f>
        <v>#REF!</v>
      </c>
    </row>
    <row r="71" spans="1:255" ht="13.5" customHeight="1" hidden="1">
      <c r="A71" s="13"/>
      <c r="B71" s="50"/>
      <c r="C71" s="200"/>
      <c r="D71" s="114"/>
      <c r="E71" s="114"/>
      <c r="F71" s="114">
        <f>'[2]NMA'!F71+'[2]EC101'!F71+'[2]EC102'!F71+'[2]EC103'!F71+'[2]EC104'!F71+'[2]EC105'!F71+'[2]EC106'!F71+'[2]EC107'!F71+'[2]EC108'!F71+'[2]EC109'!F71+'[2]DC10'!F71+'[2]EC121'!F71+'[2]EC122'!F71+'[2]EC123'!F71+'[2]EC124'!F71+'[2]EC125'!F71+'[2]EC126'!F71+'[2]EC127'!F71+'[2]EC128'!F71+'[2]DC12'!F71+'[2]EC131'!F71+'[2]EC132'!F71+'[2]EC133'!F71+'[2]EC134'!F71+'[2]EC135'!F71+'[2]EC136'!F71+'[2]EC137'!F71+'[2]EC138'!F71+'[2]DC13'!F71+'[2]EC141'!F71+'[2]EC142'!F71+'[2]EC143'!F71+'[2]EC144'!F71+'[2]DC14'!F71+'[2]EC151'!F71+'[2]EC152'!F71+'[2]EC153'!F71+'[2]EC154'!F71+'[2]EC155'!F71+'[2]EC156'!F71+'[2]EC157'!F71+'[2]DC15'!F71+'[2]EC05b2'!F71+'[2]EC05b3'!F71+'[2]DC44'!F71</f>
        <v>0</v>
      </c>
      <c r="G71" s="52">
        <f t="shared" si="25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26"/>
        <v>0</v>
      </c>
      <c r="S71" s="55">
        <f t="shared" si="27"/>
        <v>0</v>
      </c>
      <c r="T71" s="198" t="str">
        <f t="shared" si="22"/>
        <v> </v>
      </c>
      <c r="U71" s="198" t="str">
        <f t="shared" si="23"/>
        <v> </v>
      </c>
      <c r="V71" s="114"/>
      <c r="W71" s="115"/>
      <c r="X71" s="151" t="str">
        <f t="shared" si="28"/>
        <v>-</v>
      </c>
      <c r="Y71" s="151" t="str">
        <f t="shared" si="28"/>
        <v>-</v>
      </c>
      <c r="Z71" s="204"/>
      <c r="IT71" s="49" t="e">
        <f>#REF!</f>
        <v>#REF!</v>
      </c>
      <c r="IU71" s="49" t="e">
        <f>#REF!</f>
        <v>#REF!</v>
      </c>
    </row>
    <row r="72" spans="1:255" ht="13.5" customHeight="1" hidden="1">
      <c r="A72" s="13"/>
      <c r="B72" s="50"/>
      <c r="C72" s="113"/>
      <c r="D72" s="114"/>
      <c r="E72" s="114"/>
      <c r="F72" s="114">
        <f>'[2]NMA'!F72+'[2]EC101'!F72+'[2]EC102'!F72+'[2]EC103'!F72+'[2]EC104'!F72+'[2]EC105'!F72+'[2]EC106'!F72+'[2]EC107'!F72+'[2]EC108'!F72+'[2]EC109'!F72+'[2]DC10'!F72+'[2]EC121'!F72+'[2]EC122'!F72+'[2]EC123'!F72+'[2]EC124'!F72+'[2]EC125'!F72+'[2]EC126'!F72+'[2]EC127'!F72+'[2]EC128'!F72+'[2]DC12'!F72+'[2]EC131'!F72+'[2]EC132'!F72+'[2]EC133'!F72+'[2]EC134'!F72+'[2]EC135'!F72+'[2]EC136'!F72+'[2]EC137'!F72+'[2]EC138'!F72+'[2]DC13'!F72+'[2]EC141'!F72+'[2]EC142'!F72+'[2]EC143'!F72+'[2]EC144'!F72+'[2]DC14'!F72+'[2]EC151'!F72+'[2]EC152'!F72+'[2]EC153'!F72+'[2]EC154'!F72+'[2]EC155'!F72+'[2]EC156'!F72+'[2]EC157'!F72+'[2]DC15'!F72+'[2]EC05b2'!F72+'[2]EC05b3'!F72+'[2]DC44'!F72</f>
        <v>0</v>
      </c>
      <c r="G72" s="52">
        <f t="shared" si="25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26"/>
        <v>0</v>
      </c>
      <c r="S72" s="55">
        <f t="shared" si="27"/>
        <v>0</v>
      </c>
      <c r="T72" s="198" t="str">
        <f t="shared" si="22"/>
        <v> </v>
      </c>
      <c r="U72" s="198" t="str">
        <f t="shared" si="23"/>
        <v> </v>
      </c>
      <c r="V72" s="114"/>
      <c r="W72" s="115"/>
      <c r="X72" s="151" t="str">
        <f t="shared" si="28"/>
        <v>-</v>
      </c>
      <c r="Y72" s="151" t="str">
        <f t="shared" si="28"/>
        <v>-</v>
      </c>
      <c r="Z72" s="204"/>
      <c r="IT72" s="49" t="e">
        <f>#REF!</f>
        <v>#REF!</v>
      </c>
      <c r="IU72" s="49" t="e">
        <f>#REF!</f>
        <v>#REF!</v>
      </c>
    </row>
    <row r="73" spans="1:255" ht="13.5" customHeight="1">
      <c r="A73" s="13"/>
      <c r="B73" s="60">
        <f>B68+1</f>
        <v>2</v>
      </c>
      <c r="C73" s="51" t="s">
        <v>88</v>
      </c>
      <c r="D73" s="52">
        <f>SUM(D74:D77)</f>
        <v>82524000</v>
      </c>
      <c r="E73" s="52">
        <f>SUM(E74:E77)</f>
        <v>0</v>
      </c>
      <c r="F73" s="52">
        <f>'[2]NMA'!F73+'[2]EC101'!F73+'[2]EC102'!F73+'[2]EC103'!F73+'[2]EC104'!F73+'[2]EC105'!F73+'[2]EC106'!F73+'[2]EC107'!F73+'[2]EC108'!F73+'[2]EC109'!F73+'[2]DC10'!F73+'[2]EC121'!F73+'[2]EC122'!F73+'[2]EC123'!F73+'[2]EC124'!F73+'[2]EC125'!F73+'[2]EC126'!F73+'[2]EC127'!F73+'[2]EC128'!F73+'[2]DC12'!F73+'[2]EC131'!F73+'[2]EC132'!F73+'[2]EC133'!F73+'[2]EC134'!F73+'[2]EC135'!F73+'[2]EC136'!F73+'[2]EC137'!F73+'[2]EC138'!F73+'[2]DC13'!F73+'[2]EC141'!F73+'[2]EC142'!F73+'[2]EC143'!F73+'[2]EC144'!F73+'[2]DC14'!F73+'[2]EC151'!F73+'[2]EC152'!F73+'[2]EC153'!F73+'[2]EC154'!F73+'[2]EC155'!F73+'[2]EC156'!F73+'[2]EC157'!F73+'[2]DC15'!F73+'[2]EC05b2'!F73+'[2]EC05b3'!F73+'[2]DC44'!F73</f>
        <v>0</v>
      </c>
      <c r="G73" s="52">
        <f t="shared" si="25"/>
        <v>82524000</v>
      </c>
      <c r="H73" s="52">
        <f aca="true" t="shared" si="29" ref="H73:Q73">SUM(H74:H77)</f>
        <v>55868000</v>
      </c>
      <c r="I73" s="52">
        <f t="shared" si="29"/>
        <v>55868000</v>
      </c>
      <c r="J73" s="52">
        <f t="shared" si="29"/>
        <v>0</v>
      </c>
      <c r="K73" s="52">
        <f t="shared" si="29"/>
        <v>0</v>
      </c>
      <c r="L73" s="52">
        <f t="shared" si="29"/>
        <v>55868000</v>
      </c>
      <c r="M73" s="52">
        <f t="shared" si="29"/>
        <v>50805000</v>
      </c>
      <c r="N73" s="52">
        <f t="shared" si="29"/>
        <v>0</v>
      </c>
      <c r="O73" s="52">
        <f t="shared" si="29"/>
        <v>0</v>
      </c>
      <c r="P73" s="52">
        <f t="shared" si="29"/>
        <v>0</v>
      </c>
      <c r="Q73" s="52">
        <f t="shared" si="29"/>
        <v>0</v>
      </c>
      <c r="R73" s="55">
        <f t="shared" si="26"/>
        <v>55868000</v>
      </c>
      <c r="S73" s="55">
        <f t="shared" si="27"/>
        <v>50805000</v>
      </c>
      <c r="T73" s="151">
        <f t="shared" si="22"/>
        <v>0.676990935970142</v>
      </c>
      <c r="U73" s="151">
        <f t="shared" si="23"/>
        <v>0.6156390868111095</v>
      </c>
      <c r="V73" s="52">
        <v>26367000</v>
      </c>
      <c r="W73" s="55">
        <v>26367000</v>
      </c>
      <c r="X73" s="151">
        <f>IF(V73=0," ",(R73-V73)/V73)</f>
        <v>1.1188606970834756</v>
      </c>
      <c r="Y73" s="151">
        <f>IF(W73=0," ",(S73-W73)/W73)</f>
        <v>0.9268403686426214</v>
      </c>
      <c r="Z73" s="205"/>
      <c r="IT73" s="49" t="e">
        <f>#REF!</f>
        <v>#REF!</v>
      </c>
      <c r="IU73" s="49" t="e">
        <f>#REF!</f>
        <v>#REF!</v>
      </c>
    </row>
    <row r="74" spans="1:255" ht="13.5" customHeight="1" hidden="1">
      <c r="A74" s="13"/>
      <c r="B74" s="50"/>
      <c r="C74" s="113" t="s">
        <v>86</v>
      </c>
      <c r="D74" s="114">
        <v>82524000</v>
      </c>
      <c r="E74" s="114"/>
      <c r="F74" s="114">
        <f>'[2]NMA'!F74+'[2]EC101'!F74+'[2]EC102'!F74+'[2]EC103'!F74+'[2]EC104'!F74+'[2]EC105'!F74+'[2]EC106'!F74+'[2]EC107'!F74+'[2]EC108'!F74+'[2]EC109'!F74+'[2]DC10'!F74+'[2]EC121'!F74+'[2]EC122'!F74+'[2]EC123'!F74+'[2]EC124'!F74+'[2]EC125'!F74+'[2]EC126'!F74+'[2]EC127'!F74+'[2]EC128'!F74+'[2]DC12'!F74+'[2]EC131'!F74+'[2]EC132'!F74+'[2]EC133'!F74+'[2]EC134'!F74+'[2]EC135'!F74+'[2]EC136'!F74+'[2]EC137'!F74+'[2]EC138'!F74+'[2]DC13'!F74+'[2]EC141'!F74+'[2]EC142'!F74+'[2]EC143'!F74+'[2]EC144'!F74+'[2]DC14'!F74+'[2]EC151'!F74+'[2]EC152'!F74+'[2]EC153'!F74+'[2]EC154'!F74+'[2]EC155'!F74+'[2]EC156'!F74+'[2]EC157'!F74+'[2]DC15'!F74+'[2]EC05b2'!F74+'[2]EC05b3'!F74+'[2]DC44'!F74</f>
        <v>0</v>
      </c>
      <c r="G74" s="52">
        <f t="shared" si="25"/>
        <v>82524000</v>
      </c>
      <c r="H74" s="114">
        <v>55868000</v>
      </c>
      <c r="I74" s="114">
        <v>55868000</v>
      </c>
      <c r="J74" s="114"/>
      <c r="K74" s="114"/>
      <c r="L74" s="114">
        <v>55868000</v>
      </c>
      <c r="M74" s="114">
        <v>50805000</v>
      </c>
      <c r="N74" s="114"/>
      <c r="O74" s="115"/>
      <c r="P74" s="114"/>
      <c r="Q74" s="115"/>
      <c r="R74" s="55">
        <f t="shared" si="26"/>
        <v>55868000</v>
      </c>
      <c r="S74" s="55">
        <f t="shared" si="27"/>
        <v>50805000</v>
      </c>
      <c r="T74" s="151">
        <f t="shared" si="22"/>
        <v>0.676990935970142</v>
      </c>
      <c r="U74" s="151">
        <f t="shared" si="23"/>
        <v>0.6156390868111095</v>
      </c>
      <c r="V74" s="114"/>
      <c r="W74" s="115"/>
      <c r="X74" s="151" t="str">
        <f aca="true" t="shared" si="30" ref="X74:Y77">IF(V74=0,"-",(R74-V74)/V74)</f>
        <v>-</v>
      </c>
      <c r="Y74" s="151" t="str">
        <f t="shared" si="30"/>
        <v>-</v>
      </c>
      <c r="Z74" s="204"/>
      <c r="IT74" s="49" t="e">
        <f>#REF!</f>
        <v>#REF!</v>
      </c>
      <c r="IU74" s="49" t="e">
        <f>#REF!</f>
        <v>#REF!</v>
      </c>
    </row>
    <row r="75" spans="1:255" s="120" customFormat="1" ht="13.5" customHeight="1" hidden="1">
      <c r="A75" s="118"/>
      <c r="B75" s="50"/>
      <c r="C75" s="116" t="s">
        <v>87</v>
      </c>
      <c r="D75" s="114"/>
      <c r="E75" s="114"/>
      <c r="F75" s="114">
        <f>'[2]NMA'!F75+'[2]EC101'!F75+'[2]EC102'!F75+'[2]EC103'!F75+'[2]EC104'!F75+'[2]EC105'!F75+'[2]EC106'!F75+'[2]EC107'!F75+'[2]EC108'!F75+'[2]EC109'!F75+'[2]DC10'!F75+'[2]EC121'!F75+'[2]EC122'!F75+'[2]EC123'!F75+'[2]EC124'!F75+'[2]EC125'!F75+'[2]EC126'!F75+'[2]EC127'!F75+'[2]EC128'!F75+'[2]DC12'!F75+'[2]EC131'!F75+'[2]EC132'!F75+'[2]EC133'!F75+'[2]EC134'!F75+'[2]EC135'!F75+'[2]EC136'!F75+'[2]EC137'!F75+'[2]EC138'!F75+'[2]DC13'!F75+'[2]EC141'!F75+'[2]EC142'!F75+'[2]EC143'!F75+'[2]EC144'!F75+'[2]DC14'!F75+'[2]EC151'!F75+'[2]EC152'!F75+'[2]EC153'!F75+'[2]EC154'!F75+'[2]EC155'!F75+'[2]EC156'!F75+'[2]EC157'!F75+'[2]DC15'!F75+'[2]EC05b2'!F75+'[2]EC05b3'!F75+'[2]DC44'!F75</f>
        <v>0</v>
      </c>
      <c r="G75" s="52">
        <f t="shared" si="25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26"/>
        <v>0</v>
      </c>
      <c r="S75" s="55">
        <f t="shared" si="27"/>
        <v>0</v>
      </c>
      <c r="T75" s="151" t="str">
        <f t="shared" si="22"/>
        <v> </v>
      </c>
      <c r="U75" s="151" t="str">
        <f t="shared" si="23"/>
        <v> </v>
      </c>
      <c r="V75" s="114"/>
      <c r="W75" s="115"/>
      <c r="X75" s="151" t="str">
        <f t="shared" si="30"/>
        <v>-</v>
      </c>
      <c r="Y75" s="151" t="str">
        <f t="shared" si="30"/>
        <v>-</v>
      </c>
      <c r="Z75" s="204"/>
      <c r="AA75" s="119"/>
      <c r="AB75" s="119"/>
      <c r="AC75" s="119"/>
      <c r="AD75" s="119"/>
      <c r="AE75" s="119"/>
      <c r="AF75" s="119"/>
      <c r="IT75" s="49" t="e">
        <f>#REF!</f>
        <v>#REF!</v>
      </c>
      <c r="IU75" s="49" t="e">
        <f>#REF!</f>
        <v>#REF!</v>
      </c>
    </row>
    <row r="76" spans="1:255" ht="13.5" customHeight="1" hidden="1">
      <c r="A76" s="13"/>
      <c r="B76" s="50"/>
      <c r="C76" s="200"/>
      <c r="D76" s="114"/>
      <c r="E76" s="114"/>
      <c r="F76" s="114">
        <f>'[2]NMA'!F76+'[2]EC101'!F76+'[2]EC102'!F76+'[2]EC103'!F76+'[2]EC104'!F76+'[2]EC105'!F76+'[2]EC106'!F76+'[2]EC107'!F76+'[2]EC108'!F76+'[2]EC109'!F76+'[2]DC10'!F76+'[2]EC121'!F76+'[2]EC122'!F76+'[2]EC123'!F76+'[2]EC124'!F76+'[2]EC125'!F76+'[2]EC126'!F76+'[2]EC127'!F76+'[2]EC128'!F76+'[2]DC12'!F76+'[2]EC131'!F76+'[2]EC132'!F76+'[2]EC133'!F76+'[2]EC134'!F76+'[2]EC135'!F76+'[2]EC136'!F76+'[2]EC137'!F76+'[2]EC138'!F76+'[2]DC13'!F76+'[2]EC141'!F76+'[2]EC142'!F76+'[2]EC143'!F76+'[2]EC144'!F76+'[2]DC14'!F76+'[2]EC151'!F76+'[2]EC152'!F76+'[2]EC153'!F76+'[2]EC154'!F76+'[2]EC155'!F76+'[2]EC156'!F76+'[2]EC157'!F76+'[2]DC15'!F76+'[2]EC05b2'!F76+'[2]EC05b3'!F76+'[2]DC44'!F76</f>
        <v>0</v>
      </c>
      <c r="G76" s="52">
        <f t="shared" si="25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26"/>
        <v>0</v>
      </c>
      <c r="S76" s="55">
        <f t="shared" si="27"/>
        <v>0</v>
      </c>
      <c r="T76" s="151" t="str">
        <f t="shared" si="22"/>
        <v> </v>
      </c>
      <c r="U76" s="151" t="str">
        <f t="shared" si="23"/>
        <v> </v>
      </c>
      <c r="V76" s="114"/>
      <c r="W76" s="115"/>
      <c r="X76" s="151" t="str">
        <f t="shared" si="30"/>
        <v>-</v>
      </c>
      <c r="Y76" s="151" t="str">
        <f t="shared" si="30"/>
        <v>-</v>
      </c>
      <c r="Z76" s="204"/>
      <c r="IT76" s="49" t="e">
        <f>#REF!</f>
        <v>#REF!</v>
      </c>
      <c r="IU76" s="49" t="e">
        <f>#REF!</f>
        <v>#REF!</v>
      </c>
    </row>
    <row r="77" spans="1:255" ht="13.5" customHeight="1" hidden="1">
      <c r="A77" s="13"/>
      <c r="B77" s="50"/>
      <c r="C77" s="113"/>
      <c r="D77" s="114"/>
      <c r="E77" s="114"/>
      <c r="F77" s="114">
        <f>'[2]NMA'!F77+'[2]EC101'!F77+'[2]EC102'!F77+'[2]EC103'!F77+'[2]EC104'!F77+'[2]EC105'!F77+'[2]EC106'!F77+'[2]EC107'!F77+'[2]EC108'!F77+'[2]EC109'!F77+'[2]DC10'!F77+'[2]EC121'!F77+'[2]EC122'!F77+'[2]EC123'!F77+'[2]EC124'!F77+'[2]EC125'!F77+'[2]EC126'!F77+'[2]EC127'!F77+'[2]EC128'!F77+'[2]DC12'!F77+'[2]EC131'!F77+'[2]EC132'!F77+'[2]EC133'!F77+'[2]EC134'!F77+'[2]EC135'!F77+'[2]EC136'!F77+'[2]EC137'!F77+'[2]EC138'!F77+'[2]DC13'!F77+'[2]EC141'!F77+'[2]EC142'!F77+'[2]EC143'!F77+'[2]EC144'!F77+'[2]DC14'!F77+'[2]EC151'!F77+'[2]EC152'!F77+'[2]EC153'!F77+'[2]EC154'!F77+'[2]EC155'!F77+'[2]EC156'!F77+'[2]EC157'!F77+'[2]DC15'!F77+'[2]EC05b2'!F77+'[2]EC05b3'!F77+'[2]DC44'!F77</f>
        <v>0</v>
      </c>
      <c r="G77" s="52">
        <f t="shared" si="25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26"/>
        <v>0</v>
      </c>
      <c r="S77" s="55">
        <f t="shared" si="27"/>
        <v>0</v>
      </c>
      <c r="T77" s="151" t="str">
        <f t="shared" si="22"/>
        <v> </v>
      </c>
      <c r="U77" s="151" t="str">
        <f t="shared" si="23"/>
        <v> </v>
      </c>
      <c r="V77" s="114"/>
      <c r="W77" s="115"/>
      <c r="X77" s="151" t="str">
        <f t="shared" si="30"/>
        <v>-</v>
      </c>
      <c r="Y77" s="151" t="str">
        <f t="shared" si="30"/>
        <v>-</v>
      </c>
      <c r="Z77" s="204"/>
      <c r="IT77" s="49" t="e">
        <f>#REF!</f>
        <v>#REF!</v>
      </c>
      <c r="IU77" s="49" t="e">
        <f>#REF!</f>
        <v>#REF!</v>
      </c>
    </row>
    <row r="78" spans="1:255" ht="13.5" customHeight="1">
      <c r="A78" s="13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>
        <f>'[2]NMA'!F78+'[2]EC101'!F78+'[2]EC102'!F78+'[2]EC103'!F78+'[2]EC104'!F78+'[2]EC105'!F78+'[2]EC106'!F78+'[2]EC107'!F78+'[2]EC108'!F78+'[2]EC109'!F78+'[2]DC10'!F78+'[2]EC121'!F78+'[2]EC122'!F78+'[2]EC123'!F78+'[2]EC124'!F78+'[2]EC125'!F78+'[2]EC126'!F78+'[2]EC127'!F78+'[2]EC128'!F78+'[2]DC12'!F78+'[2]EC131'!F78+'[2]EC132'!F78+'[2]EC133'!F78+'[2]EC134'!F78+'[2]EC135'!F78+'[2]EC136'!F78+'[2]EC137'!F78+'[2]EC138'!F78+'[2]DC13'!F78+'[2]EC141'!F78+'[2]EC142'!F78+'[2]EC143'!F78+'[2]EC144'!F78+'[2]DC14'!F78+'[2]EC151'!F78+'[2]EC152'!F78+'[2]EC153'!F78+'[2]EC154'!F78+'[2]EC155'!F78+'[2]EC156'!F78+'[2]EC157'!F78+'[2]DC15'!F78+'[2]EC05b2'!F78+'[2]EC05b3'!F78+'[2]DC44'!F78</f>
        <v>0</v>
      </c>
      <c r="G78" s="52">
        <f t="shared" si="25"/>
        <v>0</v>
      </c>
      <c r="H78" s="52">
        <f aca="true" t="shared" si="31" ref="H78:Q78">SUM(H79:H82)</f>
        <v>0</v>
      </c>
      <c r="I78" s="52">
        <f t="shared" si="31"/>
        <v>0</v>
      </c>
      <c r="J78" s="52">
        <f t="shared" si="31"/>
        <v>0</v>
      </c>
      <c r="K78" s="52">
        <f t="shared" si="31"/>
        <v>0</v>
      </c>
      <c r="L78" s="52">
        <f t="shared" si="31"/>
        <v>0</v>
      </c>
      <c r="M78" s="52">
        <f t="shared" si="31"/>
        <v>0</v>
      </c>
      <c r="N78" s="52">
        <f t="shared" si="31"/>
        <v>0</v>
      </c>
      <c r="O78" s="52">
        <f t="shared" si="31"/>
        <v>0</v>
      </c>
      <c r="P78" s="52">
        <f t="shared" si="31"/>
        <v>0</v>
      </c>
      <c r="Q78" s="52">
        <f t="shared" si="31"/>
        <v>0</v>
      </c>
      <c r="R78" s="55">
        <f t="shared" si="26"/>
        <v>0</v>
      </c>
      <c r="S78" s="55">
        <f t="shared" si="27"/>
        <v>0</v>
      </c>
      <c r="T78" s="151" t="str">
        <f t="shared" si="22"/>
        <v> </v>
      </c>
      <c r="U78" s="151" t="str">
        <f t="shared" si="23"/>
        <v> </v>
      </c>
      <c r="V78" s="52"/>
      <c r="W78" s="55"/>
      <c r="X78" s="151" t="str">
        <f>IF(V78=0," ",(R78-V78)/V78)</f>
        <v> </v>
      </c>
      <c r="Y78" s="151" t="str">
        <f>IF(W78=0," ",(S78-W78)/W78)</f>
        <v> </v>
      </c>
      <c r="Z78" s="205"/>
      <c r="IT78" s="49" t="e">
        <f>#REF!</f>
        <v>#REF!</v>
      </c>
      <c r="IU78" s="49" t="e">
        <f>#REF!</f>
        <v>#REF!</v>
      </c>
    </row>
    <row r="79" spans="1:255" ht="13.5" customHeight="1" hidden="1">
      <c r="A79" s="13"/>
      <c r="B79" s="50"/>
      <c r="C79" s="113" t="s">
        <v>86</v>
      </c>
      <c r="D79" s="114"/>
      <c r="E79" s="114"/>
      <c r="F79" s="114">
        <f>'[2]NMA'!F79+'[2]EC101'!F79+'[2]EC102'!F79+'[2]EC103'!F79+'[2]EC104'!F79+'[2]EC105'!F79+'[2]EC106'!F79+'[2]EC107'!F79+'[2]EC108'!F79+'[2]EC109'!F79+'[2]DC10'!F79+'[2]EC121'!F79+'[2]EC122'!F79+'[2]EC123'!F79+'[2]EC124'!F79+'[2]EC125'!F79+'[2]EC126'!F79+'[2]EC127'!F79+'[2]EC128'!F79+'[2]DC12'!F79+'[2]EC131'!F79+'[2]EC132'!F79+'[2]EC133'!F79+'[2]EC134'!F79+'[2]EC135'!F79+'[2]EC136'!F79+'[2]EC137'!F79+'[2]EC138'!F79+'[2]DC13'!F79+'[2]EC141'!F79+'[2]EC142'!F79+'[2]EC143'!F79+'[2]EC144'!F79+'[2]DC14'!F79+'[2]EC151'!F79+'[2]EC152'!F79+'[2]EC153'!F79+'[2]EC154'!F79+'[2]EC155'!F79+'[2]EC156'!F79+'[2]EC157'!F79+'[2]DC15'!F79+'[2]EC05b2'!F79+'[2]EC05b3'!F79+'[2]DC44'!F79</f>
        <v>0</v>
      </c>
      <c r="G79" s="52">
        <f t="shared" si="25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26"/>
        <v>0</v>
      </c>
      <c r="S79" s="55">
        <f t="shared" si="27"/>
        <v>0</v>
      </c>
      <c r="T79" s="151" t="str">
        <f t="shared" si="22"/>
        <v> </v>
      </c>
      <c r="U79" s="151" t="str">
        <f t="shared" si="23"/>
        <v> </v>
      </c>
      <c r="V79" s="114"/>
      <c r="W79" s="115"/>
      <c r="X79" s="151" t="str">
        <f aca="true" t="shared" si="32" ref="X79:Y82">IF(V79=0,"-",(R79-V79)/V79)</f>
        <v>-</v>
      </c>
      <c r="Y79" s="151" t="str">
        <f t="shared" si="32"/>
        <v>-</v>
      </c>
      <c r="Z79" s="204"/>
      <c r="IT79" s="49" t="e">
        <f>#REF!</f>
        <v>#REF!</v>
      </c>
      <c r="IU79" s="49" t="e">
        <f>#REF!</f>
        <v>#REF!</v>
      </c>
    </row>
    <row r="80" spans="1:255" s="120" customFormat="1" ht="13.5" customHeight="1" hidden="1">
      <c r="A80" s="118"/>
      <c r="B80" s="50"/>
      <c r="C80" s="116" t="s">
        <v>87</v>
      </c>
      <c r="D80" s="114"/>
      <c r="E80" s="114"/>
      <c r="F80" s="114">
        <f>'[2]NMA'!F80+'[2]EC101'!F80+'[2]EC102'!F80+'[2]EC103'!F80+'[2]EC104'!F80+'[2]EC105'!F80+'[2]EC106'!F80+'[2]EC107'!F80+'[2]EC108'!F80+'[2]EC109'!F80+'[2]DC10'!F80+'[2]EC121'!F80+'[2]EC122'!F80+'[2]EC123'!F80+'[2]EC124'!F80+'[2]EC125'!F80+'[2]EC126'!F80+'[2]EC127'!F80+'[2]EC128'!F80+'[2]DC12'!F80+'[2]EC131'!F80+'[2]EC132'!F80+'[2]EC133'!F80+'[2]EC134'!F80+'[2]EC135'!F80+'[2]EC136'!F80+'[2]EC137'!F80+'[2]EC138'!F80+'[2]DC13'!F80+'[2]EC141'!F80+'[2]EC142'!F80+'[2]EC143'!F80+'[2]EC144'!F80+'[2]DC14'!F80+'[2]EC151'!F80+'[2]EC152'!F80+'[2]EC153'!F80+'[2]EC154'!F80+'[2]EC155'!F80+'[2]EC156'!F80+'[2]EC157'!F80+'[2]DC15'!F80+'[2]EC05b2'!F80+'[2]EC05b3'!F80+'[2]DC44'!F80</f>
        <v>0</v>
      </c>
      <c r="G80" s="52">
        <f t="shared" si="25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26"/>
        <v>0</v>
      </c>
      <c r="S80" s="55">
        <f t="shared" si="27"/>
        <v>0</v>
      </c>
      <c r="T80" s="151" t="str">
        <f t="shared" si="22"/>
        <v> </v>
      </c>
      <c r="U80" s="151" t="str">
        <f t="shared" si="23"/>
        <v> </v>
      </c>
      <c r="V80" s="114"/>
      <c r="W80" s="115"/>
      <c r="X80" s="151" t="str">
        <f t="shared" si="32"/>
        <v>-</v>
      </c>
      <c r="Y80" s="151" t="str">
        <f t="shared" si="32"/>
        <v>-</v>
      </c>
      <c r="Z80" s="204"/>
      <c r="AA80" s="119"/>
      <c r="AB80" s="119"/>
      <c r="AC80" s="119"/>
      <c r="AD80" s="119"/>
      <c r="AE80" s="119"/>
      <c r="AF80" s="119"/>
      <c r="IT80" s="49" t="e">
        <f>#REF!</f>
        <v>#REF!</v>
      </c>
      <c r="IU80" s="49" t="e">
        <f>#REF!</f>
        <v>#REF!</v>
      </c>
    </row>
    <row r="81" spans="1:255" ht="13.5" customHeight="1" hidden="1">
      <c r="A81" s="13"/>
      <c r="B81" s="50"/>
      <c r="C81" s="200"/>
      <c r="D81" s="114"/>
      <c r="E81" s="114"/>
      <c r="F81" s="114">
        <f>'[2]NMA'!F81+'[2]EC101'!F81+'[2]EC102'!F81+'[2]EC103'!F81+'[2]EC104'!F81+'[2]EC105'!F81+'[2]EC106'!F81+'[2]EC107'!F81+'[2]EC108'!F81+'[2]EC109'!F81+'[2]DC10'!F81+'[2]EC121'!F81+'[2]EC122'!F81+'[2]EC123'!F81+'[2]EC124'!F81+'[2]EC125'!F81+'[2]EC126'!F81+'[2]EC127'!F81+'[2]EC128'!F81+'[2]DC12'!F81+'[2]EC131'!F81+'[2]EC132'!F81+'[2]EC133'!F81+'[2]EC134'!F81+'[2]EC135'!F81+'[2]EC136'!F81+'[2]EC137'!F81+'[2]EC138'!F81+'[2]DC13'!F81+'[2]EC141'!F81+'[2]EC142'!F81+'[2]EC143'!F81+'[2]EC144'!F81+'[2]DC14'!F81+'[2]EC151'!F81+'[2]EC152'!F81+'[2]EC153'!F81+'[2]EC154'!F81+'[2]EC155'!F81+'[2]EC156'!F81+'[2]EC157'!F81+'[2]DC15'!F81+'[2]EC05b2'!F81+'[2]EC05b3'!F81+'[2]DC44'!F81</f>
        <v>0</v>
      </c>
      <c r="G81" s="52">
        <f t="shared" si="25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26"/>
        <v>0</v>
      </c>
      <c r="S81" s="55">
        <f t="shared" si="27"/>
        <v>0</v>
      </c>
      <c r="T81" s="151" t="str">
        <f t="shared" si="22"/>
        <v> </v>
      </c>
      <c r="U81" s="151" t="str">
        <f t="shared" si="23"/>
        <v> </v>
      </c>
      <c r="V81" s="114"/>
      <c r="W81" s="115"/>
      <c r="X81" s="151" t="str">
        <f t="shared" si="32"/>
        <v>-</v>
      </c>
      <c r="Y81" s="151" t="str">
        <f t="shared" si="32"/>
        <v>-</v>
      </c>
      <c r="Z81" s="204"/>
      <c r="IT81" s="49" t="e">
        <f>#REF!</f>
        <v>#REF!</v>
      </c>
      <c r="IU81" s="49" t="e">
        <f>#REF!</f>
        <v>#REF!</v>
      </c>
    </row>
    <row r="82" spans="1:255" ht="13.5" customHeight="1" hidden="1">
      <c r="A82" s="13"/>
      <c r="B82" s="50"/>
      <c r="C82" s="113"/>
      <c r="D82" s="114"/>
      <c r="E82" s="114"/>
      <c r="F82" s="114">
        <f>'[2]NMA'!F82+'[2]EC101'!F82+'[2]EC102'!F82+'[2]EC103'!F82+'[2]EC104'!F82+'[2]EC105'!F82+'[2]EC106'!F82+'[2]EC107'!F82+'[2]EC108'!F82+'[2]EC109'!F82+'[2]DC10'!F82+'[2]EC121'!F82+'[2]EC122'!F82+'[2]EC123'!F82+'[2]EC124'!F82+'[2]EC125'!F82+'[2]EC126'!F82+'[2]EC127'!F82+'[2]EC128'!F82+'[2]DC12'!F82+'[2]EC131'!F82+'[2]EC132'!F82+'[2]EC133'!F82+'[2]EC134'!F82+'[2]EC135'!F82+'[2]EC136'!F82+'[2]EC137'!F82+'[2]EC138'!F82+'[2]DC13'!F82+'[2]EC141'!F82+'[2]EC142'!F82+'[2]EC143'!F82+'[2]EC144'!F82+'[2]DC14'!F82+'[2]EC151'!F82+'[2]EC152'!F82+'[2]EC153'!F82+'[2]EC154'!F82+'[2]EC155'!F82+'[2]EC156'!F82+'[2]EC157'!F82+'[2]DC15'!F82+'[2]EC05b2'!F82+'[2]EC05b3'!F82+'[2]DC44'!F82</f>
        <v>0</v>
      </c>
      <c r="G82" s="52">
        <f t="shared" si="25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26"/>
        <v>0</v>
      </c>
      <c r="S82" s="55">
        <f t="shared" si="27"/>
        <v>0</v>
      </c>
      <c r="T82" s="151" t="str">
        <f t="shared" si="22"/>
        <v> </v>
      </c>
      <c r="U82" s="151" t="str">
        <f t="shared" si="23"/>
        <v> </v>
      </c>
      <c r="V82" s="114"/>
      <c r="W82" s="115"/>
      <c r="X82" s="151" t="str">
        <f t="shared" si="32"/>
        <v>-</v>
      </c>
      <c r="Y82" s="151" t="str">
        <f t="shared" si="32"/>
        <v>-</v>
      </c>
      <c r="Z82" s="204"/>
      <c r="IT82" s="49" t="e">
        <f>#REF!</f>
        <v>#REF!</v>
      </c>
      <c r="IU82" s="49" t="e">
        <f>#REF!</f>
        <v>#REF!</v>
      </c>
    </row>
    <row r="83" spans="1:255" ht="13.5" customHeight="1">
      <c r="A83" s="13"/>
      <c r="B83" s="60">
        <f>B78+1</f>
        <v>4</v>
      </c>
      <c r="C83" s="51" t="s">
        <v>90</v>
      </c>
      <c r="D83" s="52">
        <f>SUM(D84:D87)</f>
        <v>0</v>
      </c>
      <c r="E83" s="52">
        <f>SUM(E84:E87)</f>
        <v>0</v>
      </c>
      <c r="F83" s="52">
        <f>'[2]NMA'!F83+'[2]EC101'!F83+'[2]EC102'!F83+'[2]EC103'!F83+'[2]EC104'!F83+'[2]EC105'!F83+'[2]EC106'!F83+'[2]EC107'!F83+'[2]EC108'!F83+'[2]EC109'!F83+'[2]DC10'!F83+'[2]EC121'!F83+'[2]EC122'!F83+'[2]EC123'!F83+'[2]EC124'!F83+'[2]EC125'!F83+'[2]EC126'!F83+'[2]EC127'!F83+'[2]EC128'!F83+'[2]DC12'!F83+'[2]EC131'!F83+'[2]EC132'!F83+'[2]EC133'!F83+'[2]EC134'!F83+'[2]EC135'!F83+'[2]EC136'!F83+'[2]EC137'!F83+'[2]EC138'!F83+'[2]DC13'!F83+'[2]EC141'!F83+'[2]EC142'!F83+'[2]EC143'!F83+'[2]EC144'!F83+'[2]DC14'!F83+'[2]EC151'!F83+'[2]EC152'!F83+'[2]EC153'!F83+'[2]EC154'!F83+'[2]EC155'!F83+'[2]EC156'!F83+'[2]EC157'!F83+'[2]DC15'!F83+'[2]EC05b2'!F83+'[2]EC05b3'!F83+'[2]DC44'!F83</f>
        <v>0</v>
      </c>
      <c r="G83" s="52">
        <f t="shared" si="25"/>
        <v>0</v>
      </c>
      <c r="H83" s="52">
        <f aca="true" t="shared" si="33" ref="H83:Q83">SUM(H84:H87)</f>
        <v>0</v>
      </c>
      <c r="I83" s="52">
        <f t="shared" si="33"/>
        <v>0</v>
      </c>
      <c r="J83" s="52">
        <f t="shared" si="33"/>
        <v>0</v>
      </c>
      <c r="K83" s="52">
        <f t="shared" si="33"/>
        <v>0</v>
      </c>
      <c r="L83" s="52">
        <f t="shared" si="33"/>
        <v>0</v>
      </c>
      <c r="M83" s="52">
        <f t="shared" si="33"/>
        <v>0</v>
      </c>
      <c r="N83" s="52">
        <f t="shared" si="33"/>
        <v>0</v>
      </c>
      <c r="O83" s="52">
        <f t="shared" si="33"/>
        <v>0</v>
      </c>
      <c r="P83" s="52">
        <f t="shared" si="33"/>
        <v>0</v>
      </c>
      <c r="Q83" s="52">
        <f t="shared" si="33"/>
        <v>0</v>
      </c>
      <c r="R83" s="55">
        <f t="shared" si="26"/>
        <v>0</v>
      </c>
      <c r="S83" s="55">
        <f t="shared" si="27"/>
        <v>0</v>
      </c>
      <c r="T83" s="151" t="str">
        <f t="shared" si="22"/>
        <v> </v>
      </c>
      <c r="U83" s="151" t="str">
        <f t="shared" si="23"/>
        <v> </v>
      </c>
      <c r="V83" s="52"/>
      <c r="W83" s="55"/>
      <c r="X83" s="151" t="str">
        <f>IF(V83=0," ",(R83-V83)/V83)</f>
        <v> </v>
      </c>
      <c r="Y83" s="151" t="str">
        <f>IF(W83=0," ",(S83-W83)/W83)</f>
        <v> </v>
      </c>
      <c r="Z83" s="205"/>
      <c r="IT83" s="49" t="e">
        <f>#REF!</f>
        <v>#REF!</v>
      </c>
      <c r="IU83" s="49" t="e">
        <f>#REF!</f>
        <v>#REF!</v>
      </c>
    </row>
    <row r="84" spans="1:255" ht="13.5" customHeight="1" hidden="1">
      <c r="A84" s="13"/>
      <c r="B84" s="50"/>
      <c r="C84" s="113" t="s">
        <v>86</v>
      </c>
      <c r="D84" s="114"/>
      <c r="E84" s="114"/>
      <c r="F84" s="114">
        <f>'[2]NMA'!F84+'[2]EC101'!F84+'[2]EC102'!F84+'[2]EC103'!F84+'[2]EC104'!F84+'[2]EC105'!F84+'[2]EC106'!F84+'[2]EC107'!F84+'[2]EC108'!F84+'[2]EC109'!F84+'[2]DC10'!F84+'[2]EC121'!F84+'[2]EC122'!F84+'[2]EC123'!F84+'[2]EC124'!F84+'[2]EC125'!F84+'[2]EC126'!F84+'[2]EC127'!F84+'[2]EC128'!F84+'[2]DC12'!F84+'[2]EC131'!F84+'[2]EC132'!F84+'[2]EC133'!F84+'[2]EC134'!F84+'[2]EC135'!F84+'[2]EC136'!F84+'[2]EC137'!F84+'[2]EC138'!F84+'[2]DC13'!F84+'[2]EC141'!F84+'[2]EC142'!F84+'[2]EC143'!F84+'[2]EC144'!F84+'[2]DC14'!F84+'[2]EC151'!F84+'[2]EC152'!F84+'[2]EC153'!F84+'[2]EC154'!F84+'[2]EC155'!F84+'[2]EC156'!F84+'[2]EC157'!F84+'[2]DC15'!F84+'[2]EC05b2'!F84+'[2]EC05b3'!F84+'[2]DC44'!F84</f>
        <v>0</v>
      </c>
      <c r="G84" s="52">
        <f t="shared" si="25"/>
        <v>0</v>
      </c>
      <c r="H84" s="114"/>
      <c r="I84" s="114"/>
      <c r="J84" s="114"/>
      <c r="K84" s="114"/>
      <c r="L84" s="114"/>
      <c r="M84" s="114"/>
      <c r="N84" s="114"/>
      <c r="O84" s="115"/>
      <c r="P84" s="114"/>
      <c r="Q84" s="115"/>
      <c r="R84" s="55">
        <f t="shared" si="26"/>
        <v>0</v>
      </c>
      <c r="S84" s="55">
        <f t="shared" si="27"/>
        <v>0</v>
      </c>
      <c r="T84" s="151" t="str">
        <f t="shared" si="22"/>
        <v> </v>
      </c>
      <c r="U84" s="151" t="str">
        <f t="shared" si="23"/>
        <v> </v>
      </c>
      <c r="V84" s="114"/>
      <c r="W84" s="115"/>
      <c r="X84" s="151" t="str">
        <f aca="true" t="shared" si="34" ref="X84:Y87">IF(V84=0,"-",(R84-V84)/V84)</f>
        <v>-</v>
      </c>
      <c r="Y84" s="151" t="str">
        <f t="shared" si="34"/>
        <v>-</v>
      </c>
      <c r="Z84" s="204"/>
      <c r="IT84" s="49" t="e">
        <f>#REF!</f>
        <v>#REF!</v>
      </c>
      <c r="IU84" s="49" t="e">
        <f>#REF!</f>
        <v>#REF!</v>
      </c>
    </row>
    <row r="85" spans="1:255" s="120" customFormat="1" ht="13.5" customHeight="1" hidden="1">
      <c r="A85" s="118"/>
      <c r="B85" s="50"/>
      <c r="C85" s="116" t="s">
        <v>87</v>
      </c>
      <c r="D85" s="114"/>
      <c r="E85" s="114"/>
      <c r="F85" s="114">
        <f>'[2]NMA'!F85+'[2]EC101'!F85+'[2]EC102'!F85+'[2]EC103'!F85+'[2]EC104'!F85+'[2]EC105'!F85+'[2]EC106'!F85+'[2]EC107'!F85+'[2]EC108'!F85+'[2]EC109'!F85+'[2]DC10'!F85+'[2]EC121'!F85+'[2]EC122'!F85+'[2]EC123'!F85+'[2]EC124'!F85+'[2]EC125'!F85+'[2]EC126'!F85+'[2]EC127'!F85+'[2]EC128'!F85+'[2]DC12'!F85+'[2]EC131'!F85+'[2]EC132'!F85+'[2]EC133'!F85+'[2]EC134'!F85+'[2]EC135'!F85+'[2]EC136'!F85+'[2]EC137'!F85+'[2]EC138'!F85+'[2]DC13'!F85+'[2]EC141'!F85+'[2]EC142'!F85+'[2]EC143'!F85+'[2]EC144'!F85+'[2]DC14'!F85+'[2]EC151'!F85+'[2]EC152'!F85+'[2]EC153'!F85+'[2]EC154'!F85+'[2]EC155'!F85+'[2]EC156'!F85+'[2]EC157'!F85+'[2]DC15'!F85+'[2]EC05b2'!F85+'[2]EC05b3'!F85+'[2]DC44'!F85</f>
        <v>0</v>
      </c>
      <c r="G85" s="52">
        <f t="shared" si="25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26"/>
        <v>0</v>
      </c>
      <c r="S85" s="55">
        <f t="shared" si="27"/>
        <v>0</v>
      </c>
      <c r="T85" s="151" t="str">
        <f t="shared" si="22"/>
        <v> </v>
      </c>
      <c r="U85" s="151" t="str">
        <f t="shared" si="23"/>
        <v> </v>
      </c>
      <c r="V85" s="114"/>
      <c r="W85" s="115"/>
      <c r="X85" s="151" t="str">
        <f t="shared" si="34"/>
        <v>-</v>
      </c>
      <c r="Y85" s="151" t="str">
        <f t="shared" si="34"/>
        <v>-</v>
      </c>
      <c r="Z85" s="204"/>
      <c r="AA85" s="119"/>
      <c r="AB85" s="119"/>
      <c r="AC85" s="119"/>
      <c r="AD85" s="119"/>
      <c r="AE85" s="119"/>
      <c r="AF85" s="119"/>
      <c r="IT85" s="49" t="e">
        <f>#REF!</f>
        <v>#REF!</v>
      </c>
      <c r="IU85" s="49" t="e">
        <f>#REF!</f>
        <v>#REF!</v>
      </c>
    </row>
    <row r="86" spans="1:255" ht="13.5" customHeight="1" hidden="1">
      <c r="A86" s="13"/>
      <c r="B86" s="50"/>
      <c r="C86" s="200"/>
      <c r="D86" s="114"/>
      <c r="E86" s="114"/>
      <c r="F86" s="114">
        <f>'[2]NMA'!F86+'[2]EC101'!F86+'[2]EC102'!F86+'[2]EC103'!F86+'[2]EC104'!F86+'[2]EC105'!F86+'[2]EC106'!F86+'[2]EC107'!F86+'[2]EC108'!F86+'[2]EC109'!F86+'[2]DC10'!F86+'[2]EC121'!F86+'[2]EC122'!F86+'[2]EC123'!F86+'[2]EC124'!F86+'[2]EC125'!F86+'[2]EC126'!F86+'[2]EC127'!F86+'[2]EC128'!F86+'[2]DC12'!F86+'[2]EC131'!F86+'[2]EC132'!F86+'[2]EC133'!F86+'[2]EC134'!F86+'[2]EC135'!F86+'[2]EC136'!F86+'[2]EC137'!F86+'[2]EC138'!F86+'[2]DC13'!F86+'[2]EC141'!F86+'[2]EC142'!F86+'[2]EC143'!F86+'[2]EC144'!F86+'[2]DC14'!F86+'[2]EC151'!F86+'[2]EC152'!F86+'[2]EC153'!F86+'[2]EC154'!F86+'[2]EC155'!F86+'[2]EC156'!F86+'[2]EC157'!F86+'[2]DC15'!F86+'[2]EC05b2'!F86+'[2]EC05b3'!F86+'[2]DC44'!F86</f>
        <v>0</v>
      </c>
      <c r="G86" s="52">
        <f t="shared" si="25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26"/>
        <v>0</v>
      </c>
      <c r="S86" s="55">
        <f t="shared" si="27"/>
        <v>0</v>
      </c>
      <c r="T86" s="151" t="str">
        <f t="shared" si="22"/>
        <v> </v>
      </c>
      <c r="U86" s="151" t="str">
        <f t="shared" si="23"/>
        <v> </v>
      </c>
      <c r="V86" s="114"/>
      <c r="W86" s="115"/>
      <c r="X86" s="151" t="str">
        <f t="shared" si="34"/>
        <v>-</v>
      </c>
      <c r="Y86" s="151" t="str">
        <f t="shared" si="34"/>
        <v>-</v>
      </c>
      <c r="Z86" s="204"/>
      <c r="IT86" s="49" t="e">
        <f>#REF!</f>
        <v>#REF!</v>
      </c>
      <c r="IU86" s="49" t="e">
        <f>#REF!</f>
        <v>#REF!</v>
      </c>
    </row>
    <row r="87" spans="1:255" ht="13.5" customHeight="1" hidden="1">
      <c r="A87" s="13"/>
      <c r="B87" s="50"/>
      <c r="C87" s="113"/>
      <c r="D87" s="114"/>
      <c r="E87" s="114"/>
      <c r="F87" s="114">
        <f>'[2]NMA'!F87+'[2]EC101'!F87+'[2]EC102'!F87+'[2]EC103'!F87+'[2]EC104'!F87+'[2]EC105'!F87+'[2]EC106'!F87+'[2]EC107'!F87+'[2]EC108'!F87+'[2]EC109'!F87+'[2]DC10'!F87+'[2]EC121'!F87+'[2]EC122'!F87+'[2]EC123'!F87+'[2]EC124'!F87+'[2]EC125'!F87+'[2]EC126'!F87+'[2]EC127'!F87+'[2]EC128'!F87+'[2]DC12'!F87+'[2]EC131'!F87+'[2]EC132'!F87+'[2]EC133'!F87+'[2]EC134'!F87+'[2]EC135'!F87+'[2]EC136'!F87+'[2]EC137'!F87+'[2]EC138'!F87+'[2]DC13'!F87+'[2]EC141'!F87+'[2]EC142'!F87+'[2]EC143'!F87+'[2]EC144'!F87+'[2]DC14'!F87+'[2]EC151'!F87+'[2]EC152'!F87+'[2]EC153'!F87+'[2]EC154'!F87+'[2]EC155'!F87+'[2]EC156'!F87+'[2]EC157'!F87+'[2]DC15'!F87+'[2]EC05b2'!F87+'[2]EC05b3'!F87+'[2]DC44'!F87</f>
        <v>0</v>
      </c>
      <c r="G87" s="52">
        <f t="shared" si="25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26"/>
        <v>0</v>
      </c>
      <c r="S87" s="55">
        <f t="shared" si="27"/>
        <v>0</v>
      </c>
      <c r="T87" s="151" t="str">
        <f t="shared" si="22"/>
        <v> </v>
      </c>
      <c r="U87" s="151" t="str">
        <f t="shared" si="23"/>
        <v> </v>
      </c>
      <c r="V87" s="114"/>
      <c r="W87" s="115"/>
      <c r="X87" s="151" t="str">
        <f t="shared" si="34"/>
        <v>-</v>
      </c>
      <c r="Y87" s="151" t="str">
        <f t="shared" si="34"/>
        <v>-</v>
      </c>
      <c r="Z87" s="204"/>
      <c r="IT87" s="49" t="e">
        <f>#REF!</f>
        <v>#REF!</v>
      </c>
      <c r="IU87" s="49" t="e">
        <f>#REF!</f>
        <v>#REF!</v>
      </c>
    </row>
    <row r="88" spans="1:255" ht="13.5" customHeight="1">
      <c r="A88" s="13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>
        <f>'[2]NMA'!F88+'[2]EC101'!F88+'[2]EC102'!F88+'[2]EC103'!F88+'[2]EC104'!F88+'[2]EC105'!F88+'[2]EC106'!F88+'[2]EC107'!F88+'[2]EC108'!F88+'[2]EC109'!F88+'[2]DC10'!F88+'[2]EC121'!F88+'[2]EC122'!F88+'[2]EC123'!F88+'[2]EC124'!F88+'[2]EC125'!F88+'[2]EC126'!F88+'[2]EC127'!F88+'[2]EC128'!F88+'[2]DC12'!F88+'[2]EC131'!F88+'[2]EC132'!F88+'[2]EC133'!F88+'[2]EC134'!F88+'[2]EC135'!F88+'[2]EC136'!F88+'[2]EC137'!F88+'[2]EC138'!F88+'[2]DC13'!F88+'[2]EC141'!F88+'[2]EC142'!F88+'[2]EC143'!F88+'[2]EC144'!F88+'[2]DC14'!F88+'[2]EC151'!F88+'[2]EC152'!F88+'[2]EC153'!F88+'[2]EC154'!F88+'[2]EC155'!F88+'[2]EC156'!F88+'[2]EC157'!F88+'[2]DC15'!F88+'[2]EC05b2'!F88+'[2]EC05b3'!F88+'[2]DC44'!F88</f>
        <v>0</v>
      </c>
      <c r="G88" s="52">
        <f t="shared" si="25"/>
        <v>0</v>
      </c>
      <c r="H88" s="52">
        <f aca="true" t="shared" si="35" ref="H88:Q88">SUM(H89:H92)</f>
        <v>0</v>
      </c>
      <c r="I88" s="52">
        <f t="shared" si="35"/>
        <v>0</v>
      </c>
      <c r="J88" s="52">
        <f t="shared" si="35"/>
        <v>0</v>
      </c>
      <c r="K88" s="52">
        <f t="shared" si="35"/>
        <v>0</v>
      </c>
      <c r="L88" s="52">
        <f t="shared" si="35"/>
        <v>0</v>
      </c>
      <c r="M88" s="52">
        <f t="shared" si="35"/>
        <v>0</v>
      </c>
      <c r="N88" s="52">
        <f t="shared" si="35"/>
        <v>0</v>
      </c>
      <c r="O88" s="52">
        <f t="shared" si="35"/>
        <v>0</v>
      </c>
      <c r="P88" s="52">
        <f t="shared" si="35"/>
        <v>0</v>
      </c>
      <c r="Q88" s="52">
        <f t="shared" si="35"/>
        <v>0</v>
      </c>
      <c r="R88" s="55">
        <f t="shared" si="26"/>
        <v>0</v>
      </c>
      <c r="S88" s="55">
        <f t="shared" si="27"/>
        <v>0</v>
      </c>
      <c r="T88" s="151" t="str">
        <f t="shared" si="22"/>
        <v> </v>
      </c>
      <c r="U88" s="151" t="str">
        <f t="shared" si="23"/>
        <v> </v>
      </c>
      <c r="V88" s="52"/>
      <c r="W88" s="55"/>
      <c r="X88" s="151" t="str">
        <f>IF(V88=0," ",(R88-V88)/V88)</f>
        <v> </v>
      </c>
      <c r="Y88" s="151" t="str">
        <f>IF(W88=0," ",(S88-W88)/W88)</f>
        <v> </v>
      </c>
      <c r="Z88" s="205"/>
      <c r="IT88" s="49" t="e">
        <f>#REF!</f>
        <v>#REF!</v>
      </c>
      <c r="IU88" s="49" t="e">
        <f>#REF!</f>
        <v>#REF!</v>
      </c>
    </row>
    <row r="89" spans="1:255" ht="13.5" customHeight="1" hidden="1">
      <c r="A89" s="13"/>
      <c r="B89" s="50"/>
      <c r="C89" s="113" t="s">
        <v>86</v>
      </c>
      <c r="D89" s="114"/>
      <c r="E89" s="114"/>
      <c r="F89" s="114">
        <f>'[2]NMA'!F89+'[2]EC101'!F89+'[2]EC102'!F89+'[2]EC103'!F89+'[2]EC104'!F89+'[2]EC105'!F89+'[2]EC106'!F89+'[2]EC107'!F89+'[2]EC108'!F89+'[2]EC109'!F89+'[2]DC10'!F89+'[2]EC121'!F89+'[2]EC122'!F89+'[2]EC123'!F89+'[2]EC124'!F89+'[2]EC125'!F89+'[2]EC126'!F89+'[2]EC127'!F89+'[2]EC128'!F89+'[2]DC12'!F89+'[2]EC131'!F89+'[2]EC132'!F89+'[2]EC133'!F89+'[2]EC134'!F89+'[2]EC135'!F89+'[2]EC136'!F89+'[2]EC137'!F89+'[2]EC138'!F89+'[2]DC13'!F89+'[2]EC141'!F89+'[2]EC142'!F89+'[2]EC143'!F89+'[2]EC144'!F89+'[2]DC14'!F89+'[2]EC151'!F89+'[2]EC152'!F89+'[2]EC153'!F89+'[2]EC154'!F89+'[2]EC155'!F89+'[2]EC156'!F89+'[2]EC157'!F89+'[2]DC15'!F89+'[2]EC05b2'!F89+'[2]EC05b3'!F89+'[2]DC44'!F89</f>
        <v>0</v>
      </c>
      <c r="G89" s="52">
        <f t="shared" si="25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26"/>
        <v>0</v>
      </c>
      <c r="S89" s="55">
        <f t="shared" si="27"/>
        <v>0</v>
      </c>
      <c r="T89" s="151" t="str">
        <f t="shared" si="22"/>
        <v> </v>
      </c>
      <c r="U89" s="151" t="str">
        <f t="shared" si="23"/>
        <v> </v>
      </c>
      <c r="V89" s="114"/>
      <c r="W89" s="115"/>
      <c r="X89" s="151" t="str">
        <f aca="true" t="shared" si="36" ref="X89:Y92">IF(V89=0,"-",(R89-V89)/V89)</f>
        <v>-</v>
      </c>
      <c r="Y89" s="151" t="str">
        <f t="shared" si="36"/>
        <v>-</v>
      </c>
      <c r="Z89" s="204"/>
      <c r="IT89" s="49" t="e">
        <f>#REF!</f>
        <v>#REF!</v>
      </c>
      <c r="IU89" s="49" t="e">
        <f>#REF!</f>
        <v>#REF!</v>
      </c>
    </row>
    <row r="90" spans="1:255" s="120" customFormat="1" ht="13.5" customHeight="1" hidden="1">
      <c r="A90" s="118"/>
      <c r="B90" s="50"/>
      <c r="C90" s="116" t="s">
        <v>87</v>
      </c>
      <c r="D90" s="114"/>
      <c r="E90" s="114"/>
      <c r="F90" s="114">
        <f>'[2]NMA'!F90+'[2]EC101'!F90+'[2]EC102'!F90+'[2]EC103'!F90+'[2]EC104'!F90+'[2]EC105'!F90+'[2]EC106'!F90+'[2]EC107'!F90+'[2]EC108'!F90+'[2]EC109'!F90+'[2]DC10'!F90+'[2]EC121'!F90+'[2]EC122'!F90+'[2]EC123'!F90+'[2]EC124'!F90+'[2]EC125'!F90+'[2]EC126'!F90+'[2]EC127'!F90+'[2]EC128'!F90+'[2]DC12'!F90+'[2]EC131'!F90+'[2]EC132'!F90+'[2]EC133'!F90+'[2]EC134'!F90+'[2]EC135'!F90+'[2]EC136'!F90+'[2]EC137'!F90+'[2]EC138'!F90+'[2]DC13'!F90+'[2]EC141'!F90+'[2]EC142'!F90+'[2]EC143'!F90+'[2]EC144'!F90+'[2]DC14'!F90+'[2]EC151'!F90+'[2]EC152'!F90+'[2]EC153'!F90+'[2]EC154'!F90+'[2]EC155'!F90+'[2]EC156'!F90+'[2]EC157'!F90+'[2]DC15'!F90+'[2]EC05b2'!F90+'[2]EC05b3'!F90+'[2]DC44'!F90</f>
        <v>0</v>
      </c>
      <c r="G90" s="52">
        <f t="shared" si="25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26"/>
        <v>0</v>
      </c>
      <c r="S90" s="55">
        <f t="shared" si="27"/>
        <v>0</v>
      </c>
      <c r="T90" s="151" t="str">
        <f t="shared" si="22"/>
        <v> </v>
      </c>
      <c r="U90" s="151" t="str">
        <f t="shared" si="23"/>
        <v> </v>
      </c>
      <c r="V90" s="114"/>
      <c r="W90" s="115"/>
      <c r="X90" s="151" t="str">
        <f t="shared" si="36"/>
        <v>-</v>
      </c>
      <c r="Y90" s="151" t="str">
        <f t="shared" si="36"/>
        <v>-</v>
      </c>
      <c r="Z90" s="204"/>
      <c r="AA90" s="119"/>
      <c r="AB90" s="119"/>
      <c r="AC90" s="119"/>
      <c r="AD90" s="119"/>
      <c r="AE90" s="119"/>
      <c r="AF90" s="119"/>
      <c r="IT90" s="49" t="e">
        <f>#REF!</f>
        <v>#REF!</v>
      </c>
      <c r="IU90" s="49" t="e">
        <f>#REF!</f>
        <v>#REF!</v>
      </c>
    </row>
    <row r="91" spans="1:255" ht="13.5" customHeight="1" hidden="1">
      <c r="A91" s="13"/>
      <c r="B91" s="50"/>
      <c r="C91" s="200"/>
      <c r="D91" s="114"/>
      <c r="E91" s="114"/>
      <c r="F91" s="114">
        <f>'[2]NMA'!F91+'[2]EC101'!F91+'[2]EC102'!F91+'[2]EC103'!F91+'[2]EC104'!F91+'[2]EC105'!F91+'[2]EC106'!F91+'[2]EC107'!F91+'[2]EC108'!F91+'[2]EC109'!F91+'[2]DC10'!F91+'[2]EC121'!F91+'[2]EC122'!F91+'[2]EC123'!F91+'[2]EC124'!F91+'[2]EC125'!F91+'[2]EC126'!F91+'[2]EC127'!F91+'[2]EC128'!F91+'[2]DC12'!F91+'[2]EC131'!F91+'[2]EC132'!F91+'[2]EC133'!F91+'[2]EC134'!F91+'[2]EC135'!F91+'[2]EC136'!F91+'[2]EC137'!F91+'[2]EC138'!F91+'[2]DC13'!F91+'[2]EC141'!F91+'[2]EC142'!F91+'[2]EC143'!F91+'[2]EC144'!F91+'[2]DC14'!F91+'[2]EC151'!F91+'[2]EC152'!F91+'[2]EC153'!F91+'[2]EC154'!F91+'[2]EC155'!F91+'[2]EC156'!F91+'[2]EC157'!F91+'[2]DC15'!F91+'[2]EC05b2'!F91+'[2]EC05b3'!F91+'[2]DC44'!F91</f>
        <v>0</v>
      </c>
      <c r="G91" s="52">
        <f t="shared" si="25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26"/>
        <v>0</v>
      </c>
      <c r="S91" s="55">
        <f t="shared" si="27"/>
        <v>0</v>
      </c>
      <c r="T91" s="151" t="str">
        <f t="shared" si="22"/>
        <v> </v>
      </c>
      <c r="U91" s="151" t="str">
        <f t="shared" si="23"/>
        <v> </v>
      </c>
      <c r="V91" s="114"/>
      <c r="W91" s="115"/>
      <c r="X91" s="151" t="str">
        <f t="shared" si="36"/>
        <v>-</v>
      </c>
      <c r="Y91" s="151" t="str">
        <f t="shared" si="36"/>
        <v>-</v>
      </c>
      <c r="Z91" s="204"/>
      <c r="IT91" s="49" t="e">
        <f>#REF!</f>
        <v>#REF!</v>
      </c>
      <c r="IU91" s="49" t="e">
        <f>#REF!</f>
        <v>#REF!</v>
      </c>
    </row>
    <row r="92" spans="1:255" ht="13.5" customHeight="1" hidden="1">
      <c r="A92" s="13"/>
      <c r="B92" s="50"/>
      <c r="C92" s="113"/>
      <c r="D92" s="114"/>
      <c r="E92" s="114"/>
      <c r="F92" s="114">
        <f>'[2]NMA'!F92+'[2]EC101'!F92+'[2]EC102'!F92+'[2]EC103'!F92+'[2]EC104'!F92+'[2]EC105'!F92+'[2]EC106'!F92+'[2]EC107'!F92+'[2]EC108'!F92+'[2]EC109'!F92+'[2]DC10'!F92+'[2]EC121'!F92+'[2]EC122'!F92+'[2]EC123'!F92+'[2]EC124'!F92+'[2]EC125'!F92+'[2]EC126'!F92+'[2]EC127'!F92+'[2]EC128'!F92+'[2]DC12'!F92+'[2]EC131'!F92+'[2]EC132'!F92+'[2]EC133'!F92+'[2]EC134'!F92+'[2]EC135'!F92+'[2]EC136'!F92+'[2]EC137'!F92+'[2]EC138'!F92+'[2]DC13'!F92+'[2]EC141'!F92+'[2]EC142'!F92+'[2]EC143'!F92+'[2]EC144'!F92+'[2]DC14'!F92+'[2]EC151'!F92+'[2]EC152'!F92+'[2]EC153'!F92+'[2]EC154'!F92+'[2]EC155'!F92+'[2]EC156'!F92+'[2]EC157'!F92+'[2]DC15'!F92+'[2]EC05b2'!F92+'[2]EC05b3'!F92+'[2]DC44'!F92</f>
        <v>0</v>
      </c>
      <c r="G92" s="52">
        <f t="shared" si="25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26"/>
        <v>0</v>
      </c>
      <c r="S92" s="55">
        <f t="shared" si="27"/>
        <v>0</v>
      </c>
      <c r="T92" s="151" t="str">
        <f t="shared" si="22"/>
        <v> </v>
      </c>
      <c r="U92" s="151" t="str">
        <f t="shared" si="23"/>
        <v> </v>
      </c>
      <c r="V92" s="114"/>
      <c r="W92" s="115"/>
      <c r="X92" s="151" t="str">
        <f t="shared" si="36"/>
        <v>-</v>
      </c>
      <c r="Y92" s="151" t="str">
        <f t="shared" si="36"/>
        <v>-</v>
      </c>
      <c r="Z92" s="204"/>
      <c r="IT92" s="49" t="e">
        <f>#REF!</f>
        <v>#REF!</v>
      </c>
      <c r="IU92" s="49" t="e">
        <f>#REF!</f>
        <v>#REF!</v>
      </c>
    </row>
    <row r="93" spans="1:255" ht="13.5" customHeight="1">
      <c r="A93" s="13"/>
      <c r="B93" s="60">
        <f>B88+1</f>
        <v>6</v>
      </c>
      <c r="C93" s="51" t="s">
        <v>92</v>
      </c>
      <c r="D93" s="52">
        <f>SUM(D94:D97)</f>
        <v>6240000</v>
      </c>
      <c r="E93" s="52">
        <f>SUM(E94:E97)</f>
        <v>0</v>
      </c>
      <c r="F93" s="52">
        <f>'[2]NMA'!F93+'[2]EC101'!F93+'[2]EC102'!F93+'[2]EC103'!F93+'[2]EC104'!F93+'[2]EC105'!F93+'[2]EC106'!F93+'[2]EC107'!F93+'[2]EC108'!F93+'[2]EC109'!F93+'[2]DC10'!F93+'[2]EC121'!F93+'[2]EC122'!F93+'[2]EC123'!F93+'[2]EC124'!F93+'[2]EC125'!F93+'[2]EC126'!F93+'[2]EC127'!F93+'[2]EC128'!F93+'[2]DC12'!F93+'[2]EC131'!F93+'[2]EC132'!F93+'[2]EC133'!F93+'[2]EC134'!F93+'[2]EC135'!F93+'[2]EC136'!F93+'[2]EC137'!F93+'[2]EC138'!F93+'[2]DC13'!F93+'[2]EC141'!F93+'[2]EC142'!F93+'[2]EC143'!F93+'[2]EC144'!F93+'[2]DC14'!F93+'[2]EC151'!F93+'[2]EC152'!F93+'[2]EC153'!F93+'[2]EC154'!F93+'[2]EC155'!F93+'[2]EC156'!F93+'[2]EC157'!F93+'[2]DC15'!F93+'[2]EC05b2'!F93+'[2]EC05b3'!F93+'[2]DC44'!F93</f>
        <v>0</v>
      </c>
      <c r="G93" s="52">
        <f t="shared" si="25"/>
        <v>6240000</v>
      </c>
      <c r="H93" s="52">
        <f aca="true" t="shared" si="37" ref="H93:Q93">SUM(H94:H97)</f>
        <v>6240000</v>
      </c>
      <c r="I93" s="52">
        <f t="shared" si="37"/>
        <v>6240000</v>
      </c>
      <c r="J93" s="52">
        <f t="shared" si="37"/>
        <v>0</v>
      </c>
      <c r="K93" s="52">
        <f t="shared" si="37"/>
        <v>0</v>
      </c>
      <c r="L93" s="52">
        <f t="shared" si="37"/>
        <v>6240000</v>
      </c>
      <c r="M93" s="52">
        <f t="shared" si="37"/>
        <v>1039000</v>
      </c>
      <c r="N93" s="52">
        <f t="shared" si="37"/>
        <v>0</v>
      </c>
      <c r="O93" s="52">
        <f t="shared" si="37"/>
        <v>0</v>
      </c>
      <c r="P93" s="52">
        <f t="shared" si="37"/>
        <v>0</v>
      </c>
      <c r="Q93" s="52">
        <f t="shared" si="37"/>
        <v>0</v>
      </c>
      <c r="R93" s="55">
        <f t="shared" si="26"/>
        <v>6240000</v>
      </c>
      <c r="S93" s="55">
        <f t="shared" si="27"/>
        <v>1039000</v>
      </c>
      <c r="T93" s="151">
        <f t="shared" si="22"/>
        <v>1</v>
      </c>
      <c r="U93" s="151">
        <f t="shared" si="23"/>
        <v>0.16650641025641025</v>
      </c>
      <c r="V93" s="52"/>
      <c r="W93" s="55"/>
      <c r="X93" s="151" t="str">
        <f>IF(V93=0," ",(R93-V93)/V93)</f>
        <v> </v>
      </c>
      <c r="Y93" s="151" t="str">
        <f>IF(W93=0," ",(S93-W93)/W93)</f>
        <v> </v>
      </c>
      <c r="Z93" s="205"/>
      <c r="IT93" s="49" t="e">
        <f>#REF!</f>
        <v>#REF!</v>
      </c>
      <c r="IU93" s="49" t="e">
        <f>#REF!</f>
        <v>#REF!</v>
      </c>
    </row>
    <row r="94" spans="1:255" ht="13.5" customHeight="1" hidden="1">
      <c r="A94" s="13"/>
      <c r="B94" s="50"/>
      <c r="C94" s="113" t="s">
        <v>86</v>
      </c>
      <c r="D94" s="114">
        <v>6240000</v>
      </c>
      <c r="E94" s="114"/>
      <c r="F94" s="114">
        <f>'[2]NMA'!F94+'[2]EC101'!F94+'[2]EC102'!F94+'[2]EC103'!F94+'[2]EC104'!F94+'[2]EC105'!F94+'[2]EC106'!F94+'[2]EC107'!F94+'[2]EC108'!F94+'[2]EC109'!F94+'[2]DC10'!F94+'[2]EC121'!F94+'[2]EC122'!F94+'[2]EC123'!F94+'[2]EC124'!F94+'[2]EC125'!F94+'[2]EC126'!F94+'[2]EC127'!F94+'[2]EC128'!F94+'[2]DC12'!F94+'[2]EC131'!F94+'[2]EC132'!F94+'[2]EC133'!F94+'[2]EC134'!F94+'[2]EC135'!F94+'[2]EC136'!F94+'[2]EC137'!F94+'[2]EC138'!F94+'[2]DC13'!F94+'[2]EC141'!F94+'[2]EC142'!F94+'[2]EC143'!F94+'[2]EC144'!F94+'[2]DC14'!F94+'[2]EC151'!F94+'[2]EC152'!F94+'[2]EC153'!F94+'[2]EC154'!F94+'[2]EC155'!F94+'[2]EC156'!F94+'[2]EC157'!F94+'[2]DC15'!F94+'[2]EC05b2'!F94+'[2]EC05b3'!F94+'[2]DC44'!F94</f>
        <v>0</v>
      </c>
      <c r="G94" s="52">
        <f t="shared" si="25"/>
        <v>6240000</v>
      </c>
      <c r="H94" s="114">
        <v>6240000</v>
      </c>
      <c r="I94" s="114">
        <v>6240000</v>
      </c>
      <c r="J94" s="114"/>
      <c r="K94" s="114"/>
      <c r="L94" s="114">
        <v>6240000</v>
      </c>
      <c r="M94" s="114">
        <v>1039000</v>
      </c>
      <c r="N94" s="114"/>
      <c r="O94" s="115"/>
      <c r="P94" s="114"/>
      <c r="Q94" s="115"/>
      <c r="R94" s="55">
        <f t="shared" si="26"/>
        <v>6240000</v>
      </c>
      <c r="S94" s="55">
        <f t="shared" si="27"/>
        <v>1039000</v>
      </c>
      <c r="T94" s="151">
        <f t="shared" si="22"/>
        <v>1</v>
      </c>
      <c r="U94" s="151">
        <f t="shared" si="23"/>
        <v>0.16650641025641025</v>
      </c>
      <c r="V94" s="114"/>
      <c r="W94" s="115"/>
      <c r="X94" s="151" t="str">
        <f aca="true" t="shared" si="38" ref="X94:Y97">IF(V94=0,"-",(R94-V94)/V94)</f>
        <v>-</v>
      </c>
      <c r="Y94" s="151" t="str">
        <f t="shared" si="38"/>
        <v>-</v>
      </c>
      <c r="Z94" s="204"/>
      <c r="IT94" s="49" t="e">
        <f>#REF!</f>
        <v>#REF!</v>
      </c>
      <c r="IU94" s="49" t="e">
        <f>#REF!</f>
        <v>#REF!</v>
      </c>
    </row>
    <row r="95" spans="1:255" s="63" customFormat="1" ht="13.5" customHeight="1" hidden="1">
      <c r="A95" s="118"/>
      <c r="B95" s="50"/>
      <c r="C95" s="116" t="s">
        <v>87</v>
      </c>
      <c r="D95" s="114"/>
      <c r="E95" s="114"/>
      <c r="F95" s="114">
        <f>'[2]NMA'!F95+'[2]EC101'!F95+'[2]EC102'!F95+'[2]EC103'!F95+'[2]EC104'!F95+'[2]EC105'!F95+'[2]EC106'!F95+'[2]EC107'!F95+'[2]EC108'!F95+'[2]EC109'!F95+'[2]DC10'!F95+'[2]EC121'!F95+'[2]EC122'!F95+'[2]EC123'!F95+'[2]EC124'!F95+'[2]EC125'!F95+'[2]EC126'!F95+'[2]EC127'!F95+'[2]EC128'!F95+'[2]DC12'!F95+'[2]EC131'!F95+'[2]EC132'!F95+'[2]EC133'!F95+'[2]EC134'!F95+'[2]EC135'!F95+'[2]EC136'!F95+'[2]EC137'!F95+'[2]EC138'!F95+'[2]DC13'!F95+'[2]EC141'!F95+'[2]EC142'!F95+'[2]EC143'!F95+'[2]EC144'!F95+'[2]DC14'!F95+'[2]EC151'!F95+'[2]EC152'!F95+'[2]EC153'!F95+'[2]EC154'!F95+'[2]EC155'!F95+'[2]EC156'!F95+'[2]EC157'!F95+'[2]DC15'!F95+'[2]EC05b2'!F95+'[2]EC05b3'!F95+'[2]DC44'!F95</f>
        <v>0</v>
      </c>
      <c r="G95" s="52">
        <f t="shared" si="25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26"/>
        <v>0</v>
      </c>
      <c r="S95" s="55">
        <f t="shared" si="27"/>
        <v>0</v>
      </c>
      <c r="T95" s="151" t="str">
        <f t="shared" si="22"/>
        <v> </v>
      </c>
      <c r="U95" s="151" t="str">
        <f t="shared" si="23"/>
        <v> </v>
      </c>
      <c r="V95" s="114"/>
      <c r="W95" s="115"/>
      <c r="X95" s="151" t="str">
        <f t="shared" si="38"/>
        <v>-</v>
      </c>
      <c r="Y95" s="151" t="str">
        <f t="shared" si="38"/>
        <v>-</v>
      </c>
      <c r="Z95" s="204"/>
      <c r="AA95" s="119"/>
      <c r="AB95" s="119"/>
      <c r="AC95" s="119"/>
      <c r="AD95" s="119"/>
      <c r="AE95" s="119"/>
      <c r="AF95" s="119"/>
      <c r="IT95" s="49" t="e">
        <f>#REF!</f>
        <v>#REF!</v>
      </c>
      <c r="IU95" s="49" t="e">
        <f>#REF!</f>
        <v>#REF!</v>
      </c>
    </row>
    <row r="96" spans="1:255" ht="13.5" customHeight="1" hidden="1">
      <c r="A96" s="13"/>
      <c r="B96" s="50"/>
      <c r="C96" s="200"/>
      <c r="D96" s="114"/>
      <c r="E96" s="114"/>
      <c r="F96" s="114">
        <f>'[2]NMA'!F96+'[2]EC101'!F96+'[2]EC102'!F96+'[2]EC103'!F96+'[2]EC104'!F96+'[2]EC105'!F96+'[2]EC106'!F96+'[2]EC107'!F96+'[2]EC108'!F96+'[2]EC109'!F96+'[2]DC10'!F96+'[2]EC121'!F96+'[2]EC122'!F96+'[2]EC123'!F96+'[2]EC124'!F96+'[2]EC125'!F96+'[2]EC126'!F96+'[2]EC127'!F96+'[2]EC128'!F96+'[2]DC12'!F96+'[2]EC131'!F96+'[2]EC132'!F96+'[2]EC133'!F96+'[2]EC134'!F96+'[2]EC135'!F96+'[2]EC136'!F96+'[2]EC137'!F96+'[2]EC138'!F96+'[2]DC13'!F96+'[2]EC141'!F96+'[2]EC142'!F96+'[2]EC143'!F96+'[2]EC144'!F96+'[2]DC14'!F96+'[2]EC151'!F96+'[2]EC152'!F96+'[2]EC153'!F96+'[2]EC154'!F96+'[2]EC155'!F96+'[2]EC156'!F96+'[2]EC157'!F96+'[2]DC15'!F96+'[2]EC05b2'!F96+'[2]EC05b3'!F96+'[2]DC44'!F96</f>
        <v>0</v>
      </c>
      <c r="G96" s="52">
        <f t="shared" si="25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26"/>
        <v>0</v>
      </c>
      <c r="S96" s="55">
        <f t="shared" si="27"/>
        <v>0</v>
      </c>
      <c r="T96" s="151" t="str">
        <f t="shared" si="22"/>
        <v> </v>
      </c>
      <c r="U96" s="151" t="str">
        <f t="shared" si="23"/>
        <v> </v>
      </c>
      <c r="V96" s="114"/>
      <c r="W96" s="115"/>
      <c r="X96" s="151" t="str">
        <f t="shared" si="38"/>
        <v>-</v>
      </c>
      <c r="Y96" s="151" t="str">
        <f t="shared" si="38"/>
        <v>-</v>
      </c>
      <c r="Z96" s="204"/>
      <c r="IT96" s="49" t="e">
        <f>#REF!</f>
        <v>#REF!</v>
      </c>
      <c r="IU96" s="49" t="e">
        <f>#REF!</f>
        <v>#REF!</v>
      </c>
    </row>
    <row r="97" spans="1:255" ht="13.5" customHeight="1" hidden="1">
      <c r="A97" s="13"/>
      <c r="B97" s="50"/>
      <c r="C97" s="200"/>
      <c r="D97" s="114"/>
      <c r="E97" s="114"/>
      <c r="F97" s="114">
        <f>'[2]NMA'!F97+'[2]EC101'!F97+'[2]EC102'!F97+'[2]EC103'!F97+'[2]EC104'!F97+'[2]EC105'!F97+'[2]EC106'!F97+'[2]EC107'!F97+'[2]EC108'!F97+'[2]EC109'!F97+'[2]DC10'!F97+'[2]EC121'!F97+'[2]EC122'!F97+'[2]EC123'!F97+'[2]EC124'!F97+'[2]EC125'!F97+'[2]EC126'!F97+'[2]EC127'!F97+'[2]EC128'!F97+'[2]DC12'!F97+'[2]EC131'!F97+'[2]EC132'!F97+'[2]EC133'!F97+'[2]EC134'!F97+'[2]EC135'!F97+'[2]EC136'!F97+'[2]EC137'!F97+'[2]EC138'!F97+'[2]DC13'!F97+'[2]EC141'!F97+'[2]EC142'!F97+'[2]EC143'!F97+'[2]EC144'!F97+'[2]DC14'!F97+'[2]EC151'!F97+'[2]EC152'!F97+'[2]EC153'!F97+'[2]EC154'!F97+'[2]EC155'!F97+'[2]EC156'!F97+'[2]EC157'!F97+'[2]DC15'!F97+'[2]EC05b2'!F97+'[2]EC05b3'!F97+'[2]DC44'!F97</f>
        <v>0</v>
      </c>
      <c r="G97" s="52">
        <f t="shared" si="25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26"/>
        <v>0</v>
      </c>
      <c r="S97" s="55">
        <f t="shared" si="27"/>
        <v>0</v>
      </c>
      <c r="T97" s="151" t="str">
        <f t="shared" si="22"/>
        <v> </v>
      </c>
      <c r="U97" s="151" t="str">
        <f t="shared" si="23"/>
        <v> </v>
      </c>
      <c r="V97" s="114"/>
      <c r="W97" s="115"/>
      <c r="X97" s="151" t="str">
        <f t="shared" si="38"/>
        <v>-</v>
      </c>
      <c r="Y97" s="151" t="str">
        <f t="shared" si="38"/>
        <v>-</v>
      </c>
      <c r="Z97" s="204"/>
      <c r="IT97" s="49" t="e">
        <f>#REF!</f>
        <v>#REF!</v>
      </c>
      <c r="IU97" s="49" t="e">
        <f>#REF!</f>
        <v>#REF!</v>
      </c>
    </row>
    <row r="98" spans="1:255" ht="13.5" customHeight="1">
      <c r="A98" s="13"/>
      <c r="B98" s="60">
        <f>B93+1</f>
        <v>7</v>
      </c>
      <c r="C98" s="51" t="s">
        <v>94</v>
      </c>
      <c r="D98" s="52">
        <f>SUM(D99:D102)</f>
        <v>1500000</v>
      </c>
      <c r="E98" s="52">
        <f>SUM(E99:E102)</f>
        <v>0</v>
      </c>
      <c r="F98" s="52">
        <f>'[2]NMA'!F98+'[2]EC101'!F98+'[2]EC102'!F98+'[2]EC103'!F98+'[2]EC104'!F98+'[2]EC105'!F98+'[2]EC106'!F98+'[2]EC107'!F98+'[2]EC108'!F98+'[2]EC109'!F98+'[2]DC10'!F98+'[2]EC121'!F98+'[2]EC122'!F98+'[2]EC123'!F98+'[2]EC124'!F98+'[2]EC125'!F98+'[2]EC126'!F98+'[2]EC127'!F98+'[2]EC128'!F98+'[2]DC12'!F98+'[2]EC131'!F98+'[2]EC132'!F98+'[2]EC133'!F98+'[2]EC134'!F98+'[2]EC135'!F98+'[2]EC136'!F98+'[2]EC137'!F98+'[2]EC138'!F98+'[2]DC13'!F98+'[2]EC141'!F98+'[2]EC142'!F98+'[2]EC143'!F98+'[2]EC144'!F98+'[2]DC14'!F98+'[2]EC151'!F98+'[2]EC152'!F98+'[2]EC153'!F98+'[2]EC154'!F98+'[2]EC155'!F98+'[2]EC156'!F98+'[2]EC157'!F98+'[2]DC15'!F98+'[2]EC05b2'!F98+'[2]EC05b3'!F98+'[2]DC44'!F98</f>
        <v>0</v>
      </c>
      <c r="G98" s="52">
        <f t="shared" si="25"/>
        <v>1500000</v>
      </c>
      <c r="H98" s="52">
        <f aca="true" t="shared" si="39" ref="H98:Q98">SUM(H99:H102)</f>
        <v>1500000</v>
      </c>
      <c r="I98" s="52">
        <f t="shared" si="39"/>
        <v>1500000</v>
      </c>
      <c r="J98" s="52">
        <f t="shared" si="39"/>
        <v>0</v>
      </c>
      <c r="K98" s="52">
        <f t="shared" si="39"/>
        <v>0</v>
      </c>
      <c r="L98" s="52">
        <f t="shared" si="39"/>
        <v>1500000</v>
      </c>
      <c r="M98" s="52">
        <f t="shared" si="39"/>
        <v>0</v>
      </c>
      <c r="N98" s="52">
        <f t="shared" si="39"/>
        <v>0</v>
      </c>
      <c r="O98" s="52">
        <f t="shared" si="39"/>
        <v>0</v>
      </c>
      <c r="P98" s="52">
        <f t="shared" si="39"/>
        <v>0</v>
      </c>
      <c r="Q98" s="52">
        <f t="shared" si="39"/>
        <v>0</v>
      </c>
      <c r="R98" s="55">
        <f t="shared" si="26"/>
        <v>1500000</v>
      </c>
      <c r="S98" s="55">
        <f t="shared" si="27"/>
        <v>0</v>
      </c>
      <c r="T98" s="151">
        <f t="shared" si="22"/>
        <v>1</v>
      </c>
      <c r="U98" s="151">
        <f t="shared" si="23"/>
        <v>0</v>
      </c>
      <c r="V98" s="52"/>
      <c r="W98" s="55"/>
      <c r="X98" s="151" t="str">
        <f>IF(V98=0," ",(R98-V98)/V98)</f>
        <v> </v>
      </c>
      <c r="Y98" s="151" t="str">
        <f>IF(W98=0," ",(S98-W98)/W98)</f>
        <v> </v>
      </c>
      <c r="Z98" s="205"/>
      <c r="IT98" s="49" t="e">
        <f>#REF!</f>
        <v>#REF!</v>
      </c>
      <c r="IU98" s="49" t="e">
        <f>#REF!</f>
        <v>#REF!</v>
      </c>
    </row>
    <row r="99" spans="1:255" ht="13.5" customHeight="1" hidden="1">
      <c r="A99" s="13"/>
      <c r="B99" s="50"/>
      <c r="C99" s="113" t="s">
        <v>86</v>
      </c>
      <c r="D99" s="114">
        <v>1500000</v>
      </c>
      <c r="E99" s="114"/>
      <c r="F99" s="114">
        <f>'[2]NMA'!F99+'[2]EC101'!F99+'[2]EC102'!F99+'[2]EC103'!F99+'[2]EC104'!F99+'[2]EC105'!F99+'[2]EC106'!F99+'[2]EC107'!F99+'[2]EC108'!F99+'[2]EC109'!F99+'[2]DC10'!F99+'[2]EC121'!F99+'[2]EC122'!F99+'[2]EC123'!F99+'[2]EC124'!F99+'[2]EC125'!F99+'[2]EC126'!F99+'[2]EC127'!F99+'[2]EC128'!F99+'[2]DC12'!F99+'[2]EC131'!F99+'[2]EC132'!F99+'[2]EC133'!F99+'[2]EC134'!F99+'[2]EC135'!F99+'[2]EC136'!F99+'[2]EC137'!F99+'[2]EC138'!F99+'[2]DC13'!F99+'[2]EC141'!F99+'[2]EC142'!F99+'[2]EC143'!F99+'[2]EC144'!F99+'[2]DC14'!F99+'[2]EC151'!F99+'[2]EC152'!F99+'[2]EC153'!F99+'[2]EC154'!F99+'[2]EC155'!F99+'[2]EC156'!F99+'[2]EC157'!F99+'[2]DC15'!F99+'[2]EC05b2'!F99+'[2]EC05b3'!F99+'[2]DC44'!F99</f>
        <v>0</v>
      </c>
      <c r="G99" s="52">
        <f t="shared" si="25"/>
        <v>1500000</v>
      </c>
      <c r="H99" s="114">
        <v>1500000</v>
      </c>
      <c r="I99" s="114">
        <v>1500000</v>
      </c>
      <c r="J99" s="114"/>
      <c r="K99" s="114"/>
      <c r="L99" s="114">
        <v>1500000</v>
      </c>
      <c r="M99" s="114"/>
      <c r="N99" s="114"/>
      <c r="O99" s="115"/>
      <c r="P99" s="114"/>
      <c r="Q99" s="115"/>
      <c r="R99" s="55">
        <f t="shared" si="26"/>
        <v>1500000</v>
      </c>
      <c r="S99" s="55">
        <f t="shared" si="27"/>
        <v>0</v>
      </c>
      <c r="T99" s="151">
        <f aca="true" t="shared" si="40" ref="T99:T130">IF(G99=0," ",(R99/G99))</f>
        <v>1</v>
      </c>
      <c r="U99" s="151">
        <f aca="true" t="shared" si="41" ref="U99:U130">IF(G99=0," ",(S99/G99))</f>
        <v>0</v>
      </c>
      <c r="V99" s="114"/>
      <c r="W99" s="115"/>
      <c r="X99" s="151" t="str">
        <f aca="true" t="shared" si="42" ref="X99:Y102">IF(V99=0,"-",(R99-V99)/V99)</f>
        <v>-</v>
      </c>
      <c r="Y99" s="151" t="str">
        <f t="shared" si="42"/>
        <v>-</v>
      </c>
      <c r="Z99" s="204"/>
      <c r="IT99" s="49" t="e">
        <f>#REF!</f>
        <v>#REF!</v>
      </c>
      <c r="IU99" s="49" t="e">
        <f>#REF!</f>
        <v>#REF!</v>
      </c>
    </row>
    <row r="100" spans="1:255" s="63" customFormat="1" ht="13.5" customHeight="1" hidden="1">
      <c r="A100" s="118"/>
      <c r="B100" s="50"/>
      <c r="C100" s="116" t="s">
        <v>87</v>
      </c>
      <c r="D100" s="114"/>
      <c r="E100" s="114"/>
      <c r="F100" s="114">
        <f>'[2]NMA'!F100+'[2]EC101'!F100+'[2]EC102'!F100+'[2]EC103'!F100+'[2]EC104'!F100+'[2]EC105'!F100+'[2]EC106'!F100+'[2]EC107'!F100+'[2]EC108'!F100+'[2]EC109'!F100+'[2]DC10'!F100+'[2]EC121'!F100+'[2]EC122'!F100+'[2]EC123'!F100+'[2]EC124'!F100+'[2]EC125'!F100+'[2]EC126'!F100+'[2]EC127'!F100+'[2]EC128'!F100+'[2]DC12'!F100+'[2]EC131'!F100+'[2]EC132'!F100+'[2]EC133'!F100+'[2]EC134'!F100+'[2]EC135'!F100+'[2]EC136'!F100+'[2]EC137'!F100+'[2]EC138'!F100+'[2]DC13'!F100+'[2]EC141'!F100+'[2]EC142'!F100+'[2]EC143'!F100+'[2]EC144'!F100+'[2]DC14'!F100+'[2]EC151'!F100+'[2]EC152'!F100+'[2]EC153'!F100+'[2]EC154'!F100+'[2]EC155'!F100+'[2]EC156'!F100+'[2]EC157'!F100+'[2]DC15'!F100+'[2]EC05b2'!F100+'[2]EC05b3'!F100+'[2]DC44'!F100</f>
        <v>0</v>
      </c>
      <c r="G100" s="52">
        <f t="shared" si="25"/>
        <v>0</v>
      </c>
      <c r="H100" s="114"/>
      <c r="I100" s="114"/>
      <c r="J100" s="114"/>
      <c r="K100" s="114"/>
      <c r="L100" s="114"/>
      <c r="M100" s="114"/>
      <c r="N100" s="114"/>
      <c r="O100" s="115"/>
      <c r="P100" s="114"/>
      <c r="Q100" s="115"/>
      <c r="R100" s="55">
        <f t="shared" si="26"/>
        <v>0</v>
      </c>
      <c r="S100" s="55">
        <f t="shared" si="27"/>
        <v>0</v>
      </c>
      <c r="T100" s="151" t="str">
        <f t="shared" si="40"/>
        <v> </v>
      </c>
      <c r="U100" s="151" t="str">
        <f t="shared" si="41"/>
        <v> </v>
      </c>
      <c r="V100" s="114"/>
      <c r="W100" s="115"/>
      <c r="X100" s="151" t="str">
        <f t="shared" si="42"/>
        <v>-</v>
      </c>
      <c r="Y100" s="151" t="str">
        <f t="shared" si="42"/>
        <v>-</v>
      </c>
      <c r="Z100" s="204"/>
      <c r="AA100" s="119"/>
      <c r="AB100" s="119"/>
      <c r="AC100" s="119"/>
      <c r="AD100" s="119"/>
      <c r="AE100" s="119"/>
      <c r="AF100" s="119"/>
      <c r="IT100" s="49" t="e">
        <f>#REF!</f>
        <v>#REF!</v>
      </c>
      <c r="IU100" s="49" t="e">
        <f>#REF!</f>
        <v>#REF!</v>
      </c>
    </row>
    <row r="101" spans="1:255" ht="13.5" customHeight="1" hidden="1">
      <c r="A101" s="13"/>
      <c r="B101" s="50"/>
      <c r="C101" s="200"/>
      <c r="D101" s="114"/>
      <c r="E101" s="114"/>
      <c r="F101" s="114">
        <f>'[2]NMA'!F101+'[2]EC101'!F101+'[2]EC102'!F101+'[2]EC103'!F101+'[2]EC104'!F101+'[2]EC105'!F101+'[2]EC106'!F101+'[2]EC107'!F101+'[2]EC108'!F101+'[2]EC109'!F101+'[2]DC10'!F101+'[2]EC121'!F101+'[2]EC122'!F101+'[2]EC123'!F101+'[2]EC124'!F101+'[2]EC125'!F101+'[2]EC126'!F101+'[2]EC127'!F101+'[2]EC128'!F101+'[2]DC12'!F101+'[2]EC131'!F101+'[2]EC132'!F101+'[2]EC133'!F101+'[2]EC134'!F101+'[2]EC135'!F101+'[2]EC136'!F101+'[2]EC137'!F101+'[2]EC138'!F101+'[2]DC13'!F101+'[2]EC141'!F101+'[2]EC142'!F101+'[2]EC143'!F101+'[2]EC144'!F101+'[2]DC14'!F101+'[2]EC151'!F101+'[2]EC152'!F101+'[2]EC153'!F101+'[2]EC154'!F101+'[2]EC155'!F101+'[2]EC156'!F101+'[2]EC157'!F101+'[2]DC15'!F101+'[2]EC05b2'!F101+'[2]EC05b3'!F101+'[2]DC44'!F101</f>
        <v>0</v>
      </c>
      <c r="G101" s="52">
        <f t="shared" si="25"/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43" ref="R101:R124">+J101+L101+N101+P101</f>
        <v>0</v>
      </c>
      <c r="S101" s="55">
        <f aca="true" t="shared" si="44" ref="S101:S124">K101+M101+O101+Q101</f>
        <v>0</v>
      </c>
      <c r="T101" s="151" t="str">
        <f t="shared" si="40"/>
        <v> </v>
      </c>
      <c r="U101" s="151" t="str">
        <f t="shared" si="41"/>
        <v> </v>
      </c>
      <c r="V101" s="114"/>
      <c r="W101" s="115"/>
      <c r="X101" s="151" t="str">
        <f t="shared" si="42"/>
        <v>-</v>
      </c>
      <c r="Y101" s="151" t="str">
        <f t="shared" si="42"/>
        <v>-</v>
      </c>
      <c r="Z101" s="204"/>
      <c r="IT101" s="49" t="e">
        <f>#REF!</f>
        <v>#REF!</v>
      </c>
      <c r="IU101" s="49" t="e">
        <f>#REF!</f>
        <v>#REF!</v>
      </c>
    </row>
    <row r="102" spans="1:255" ht="13.5" customHeight="1" hidden="1">
      <c r="A102" s="13"/>
      <c r="B102" s="50"/>
      <c r="C102" s="200"/>
      <c r="D102" s="114"/>
      <c r="E102" s="114"/>
      <c r="F102" s="114">
        <f>'[2]NMA'!F102+'[2]EC101'!F102+'[2]EC102'!F102+'[2]EC103'!F102+'[2]EC104'!F102+'[2]EC105'!F102+'[2]EC106'!F102+'[2]EC107'!F102+'[2]EC108'!F102+'[2]EC109'!F102+'[2]DC10'!F102+'[2]EC121'!F102+'[2]EC122'!F102+'[2]EC123'!F102+'[2]EC124'!F102+'[2]EC125'!F102+'[2]EC126'!F102+'[2]EC127'!F102+'[2]EC128'!F102+'[2]DC12'!F102+'[2]EC131'!F102+'[2]EC132'!F102+'[2]EC133'!F102+'[2]EC134'!F102+'[2]EC135'!F102+'[2]EC136'!F102+'[2]EC137'!F102+'[2]EC138'!F102+'[2]DC13'!F102+'[2]EC141'!F102+'[2]EC142'!F102+'[2]EC143'!F102+'[2]EC144'!F102+'[2]DC14'!F102+'[2]EC151'!F102+'[2]EC152'!F102+'[2]EC153'!F102+'[2]EC154'!F102+'[2]EC155'!F102+'[2]EC156'!F102+'[2]EC157'!F102+'[2]DC15'!F102+'[2]EC05b2'!F102+'[2]EC05b3'!F102+'[2]DC44'!F102</f>
        <v>0</v>
      </c>
      <c r="G102" s="52">
        <f t="shared" si="25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43"/>
        <v>0</v>
      </c>
      <c r="S102" s="55">
        <f t="shared" si="44"/>
        <v>0</v>
      </c>
      <c r="T102" s="151" t="str">
        <f t="shared" si="40"/>
        <v> </v>
      </c>
      <c r="U102" s="151" t="str">
        <f t="shared" si="41"/>
        <v> </v>
      </c>
      <c r="V102" s="114"/>
      <c r="W102" s="115"/>
      <c r="X102" s="151" t="str">
        <f t="shared" si="42"/>
        <v>-</v>
      </c>
      <c r="Y102" s="151" t="str">
        <f t="shared" si="42"/>
        <v>-</v>
      </c>
      <c r="Z102" s="204"/>
      <c r="IT102" s="49" t="e">
        <f>#REF!</f>
        <v>#REF!</v>
      </c>
      <c r="IU102" s="49" t="e">
        <f>#REF!</f>
        <v>#REF!</v>
      </c>
    </row>
    <row r="103" spans="1:255" ht="13.5" customHeight="1">
      <c r="A103" s="13"/>
      <c r="B103" s="60">
        <f>B98+1</f>
        <v>8</v>
      </c>
      <c r="C103" s="51" t="s">
        <v>95</v>
      </c>
      <c r="D103" s="52">
        <f>SUM(D104:D107)</f>
        <v>0</v>
      </c>
      <c r="E103" s="52">
        <f>SUM(E104:E107)</f>
        <v>0</v>
      </c>
      <c r="F103" s="52">
        <f>'[2]NMA'!F103+'[2]EC101'!F103+'[2]EC102'!F103+'[2]EC103'!F103+'[2]EC104'!F103+'[2]EC105'!F103+'[2]EC106'!F103+'[2]EC107'!F103+'[2]EC108'!F103+'[2]EC109'!F103+'[2]DC10'!F103+'[2]EC121'!F103+'[2]EC122'!F103+'[2]EC123'!F103+'[2]EC124'!F103+'[2]EC125'!F103+'[2]EC126'!F103+'[2]EC127'!F103+'[2]EC128'!F103+'[2]DC12'!F103+'[2]EC131'!F103+'[2]EC132'!F103+'[2]EC133'!F103+'[2]EC134'!F103+'[2]EC135'!F103+'[2]EC136'!F103+'[2]EC137'!F103+'[2]EC138'!F103+'[2]DC13'!F103+'[2]EC141'!F103+'[2]EC142'!F103+'[2]EC143'!F103+'[2]EC144'!F103+'[2]DC14'!F103+'[2]EC151'!F103+'[2]EC152'!F103+'[2]EC153'!F103+'[2]EC154'!F103+'[2]EC155'!F103+'[2]EC156'!F103+'[2]EC157'!F103+'[2]DC15'!F103+'[2]EC05b2'!F103+'[2]EC05b3'!F103+'[2]DC44'!F103</f>
        <v>0</v>
      </c>
      <c r="G103" s="52">
        <f t="shared" si="25"/>
        <v>0</v>
      </c>
      <c r="H103" s="52">
        <f aca="true" t="shared" si="45" ref="H103:Q103">SUM(H104:H107)</f>
        <v>0</v>
      </c>
      <c r="I103" s="52">
        <f t="shared" si="45"/>
        <v>0</v>
      </c>
      <c r="J103" s="52">
        <f t="shared" si="45"/>
        <v>0</v>
      </c>
      <c r="K103" s="52">
        <f t="shared" si="45"/>
        <v>0</v>
      </c>
      <c r="L103" s="52">
        <f t="shared" si="45"/>
        <v>0</v>
      </c>
      <c r="M103" s="52">
        <f t="shared" si="45"/>
        <v>0</v>
      </c>
      <c r="N103" s="52">
        <f t="shared" si="45"/>
        <v>0</v>
      </c>
      <c r="O103" s="52">
        <f t="shared" si="45"/>
        <v>0</v>
      </c>
      <c r="P103" s="52">
        <f t="shared" si="45"/>
        <v>0</v>
      </c>
      <c r="Q103" s="52">
        <f t="shared" si="45"/>
        <v>0</v>
      </c>
      <c r="R103" s="55">
        <f t="shared" si="43"/>
        <v>0</v>
      </c>
      <c r="S103" s="55">
        <f t="shared" si="44"/>
        <v>0</v>
      </c>
      <c r="T103" s="151" t="str">
        <f t="shared" si="40"/>
        <v> </v>
      </c>
      <c r="U103" s="151" t="str">
        <f t="shared" si="41"/>
        <v> </v>
      </c>
      <c r="V103" s="52"/>
      <c r="W103" s="55"/>
      <c r="X103" s="151" t="str">
        <f>IF(V103=0," ",(R103-V103)/V103)</f>
        <v> </v>
      </c>
      <c r="Y103" s="151" t="str">
        <f>IF(W103=0," ",(S103-W103)/W103)</f>
        <v> </v>
      </c>
      <c r="Z103" s="205"/>
      <c r="IT103" s="49" t="e">
        <f>#REF!</f>
        <v>#REF!</v>
      </c>
      <c r="IU103" s="49" t="e">
        <f>#REF!</f>
        <v>#REF!</v>
      </c>
    </row>
    <row r="104" spans="1:255" ht="13.5" customHeight="1" hidden="1">
      <c r="A104" s="13"/>
      <c r="B104" s="50"/>
      <c r="C104" s="113" t="s">
        <v>86</v>
      </c>
      <c r="D104" s="114"/>
      <c r="E104" s="114"/>
      <c r="F104" s="114">
        <f>'[2]NMA'!F104+'[2]EC101'!F104+'[2]EC102'!F104+'[2]EC103'!F104+'[2]EC104'!F104+'[2]EC105'!F104+'[2]EC106'!F104+'[2]EC107'!F104+'[2]EC108'!F104+'[2]EC109'!F104+'[2]DC10'!F104+'[2]EC121'!F104+'[2]EC122'!F104+'[2]EC123'!F104+'[2]EC124'!F104+'[2]EC125'!F104+'[2]EC126'!F104+'[2]EC127'!F104+'[2]EC128'!F104+'[2]DC12'!F104+'[2]EC131'!F104+'[2]EC132'!F104+'[2]EC133'!F104+'[2]EC134'!F104+'[2]EC135'!F104+'[2]EC136'!F104+'[2]EC137'!F104+'[2]EC138'!F104+'[2]DC13'!F104+'[2]EC141'!F104+'[2]EC142'!F104+'[2]EC143'!F104+'[2]EC144'!F104+'[2]DC14'!F104+'[2]EC151'!F104+'[2]EC152'!F104+'[2]EC153'!F104+'[2]EC154'!F104+'[2]EC155'!F104+'[2]EC156'!F104+'[2]EC157'!F104+'[2]DC15'!F104+'[2]EC05b2'!F104+'[2]EC05b3'!F104+'[2]DC44'!F104</f>
        <v>0</v>
      </c>
      <c r="G104" s="52">
        <f t="shared" si="25"/>
        <v>0</v>
      </c>
      <c r="H104" s="114"/>
      <c r="I104" s="114"/>
      <c r="J104" s="114"/>
      <c r="K104" s="114"/>
      <c r="L104" s="114"/>
      <c r="M104" s="114"/>
      <c r="N104" s="114"/>
      <c r="O104" s="115"/>
      <c r="P104" s="114"/>
      <c r="Q104" s="115"/>
      <c r="R104" s="55">
        <f t="shared" si="43"/>
        <v>0</v>
      </c>
      <c r="S104" s="55">
        <f t="shared" si="44"/>
        <v>0</v>
      </c>
      <c r="T104" s="151" t="str">
        <f t="shared" si="40"/>
        <v> </v>
      </c>
      <c r="U104" s="151" t="str">
        <f t="shared" si="41"/>
        <v> </v>
      </c>
      <c r="V104" s="114"/>
      <c r="W104" s="115"/>
      <c r="X104" s="151" t="str">
        <f aca="true" t="shared" si="46" ref="X104:Y107">IF(V104=0,"-",(R104-V104)/V104)</f>
        <v>-</v>
      </c>
      <c r="Y104" s="151" t="str">
        <f t="shared" si="46"/>
        <v>-</v>
      </c>
      <c r="Z104" s="204"/>
      <c r="IT104" s="49" t="e">
        <f>#REF!</f>
        <v>#REF!</v>
      </c>
      <c r="IU104" s="49" t="e">
        <f>#REF!</f>
        <v>#REF!</v>
      </c>
    </row>
    <row r="105" spans="1:255" s="63" customFormat="1" ht="13.5" customHeight="1" hidden="1">
      <c r="A105" s="118"/>
      <c r="B105" s="50"/>
      <c r="C105" s="116" t="s">
        <v>87</v>
      </c>
      <c r="D105" s="114"/>
      <c r="E105" s="114"/>
      <c r="F105" s="114">
        <f>'[2]NMA'!F105+'[2]EC101'!F105+'[2]EC102'!F105+'[2]EC103'!F105+'[2]EC104'!F105+'[2]EC105'!F105+'[2]EC106'!F105+'[2]EC107'!F105+'[2]EC108'!F105+'[2]EC109'!F105+'[2]DC10'!F105+'[2]EC121'!F105+'[2]EC122'!F105+'[2]EC123'!F105+'[2]EC124'!F105+'[2]EC125'!F105+'[2]EC126'!F105+'[2]EC127'!F105+'[2]EC128'!F105+'[2]DC12'!F105+'[2]EC131'!F105+'[2]EC132'!F105+'[2]EC133'!F105+'[2]EC134'!F105+'[2]EC135'!F105+'[2]EC136'!F105+'[2]EC137'!F105+'[2]EC138'!F105+'[2]DC13'!F105+'[2]EC141'!F105+'[2]EC142'!F105+'[2]EC143'!F105+'[2]EC144'!F105+'[2]DC14'!F105+'[2]EC151'!F105+'[2]EC152'!F105+'[2]EC153'!F105+'[2]EC154'!F105+'[2]EC155'!F105+'[2]EC156'!F105+'[2]EC157'!F105+'[2]DC15'!F105+'[2]EC05b2'!F105+'[2]EC05b3'!F105+'[2]DC44'!F105</f>
        <v>0</v>
      </c>
      <c r="G105" s="52">
        <f t="shared" si="25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43"/>
        <v>0</v>
      </c>
      <c r="S105" s="55">
        <f t="shared" si="44"/>
        <v>0</v>
      </c>
      <c r="T105" s="151" t="str">
        <f t="shared" si="40"/>
        <v> </v>
      </c>
      <c r="U105" s="151" t="str">
        <f t="shared" si="41"/>
        <v> </v>
      </c>
      <c r="V105" s="114"/>
      <c r="W105" s="115"/>
      <c r="X105" s="151" t="str">
        <f t="shared" si="46"/>
        <v>-</v>
      </c>
      <c r="Y105" s="151" t="str">
        <f t="shared" si="46"/>
        <v>-</v>
      </c>
      <c r="Z105" s="204"/>
      <c r="AA105" s="119"/>
      <c r="AB105" s="119"/>
      <c r="AC105" s="119"/>
      <c r="AD105" s="119"/>
      <c r="AE105" s="119"/>
      <c r="AF105" s="119"/>
      <c r="IT105" s="49" t="e">
        <f>#REF!</f>
        <v>#REF!</v>
      </c>
      <c r="IU105" s="49" t="e">
        <f>#REF!</f>
        <v>#REF!</v>
      </c>
    </row>
    <row r="106" spans="1:255" ht="12.75" customHeight="1" hidden="1">
      <c r="A106" s="13"/>
      <c r="B106" s="50"/>
      <c r="C106" s="200"/>
      <c r="D106" s="114"/>
      <c r="E106" s="114"/>
      <c r="F106" s="114">
        <f>'[2]NMA'!F106+'[2]EC101'!F106+'[2]EC102'!F106+'[2]EC103'!F106+'[2]EC104'!F106+'[2]EC105'!F106+'[2]EC106'!F106+'[2]EC107'!F106+'[2]EC108'!F106+'[2]EC109'!F106+'[2]DC10'!F106+'[2]EC121'!F106+'[2]EC122'!F106+'[2]EC123'!F106+'[2]EC124'!F106+'[2]EC125'!F106+'[2]EC126'!F106+'[2]EC127'!F106+'[2]EC128'!F106+'[2]DC12'!F106+'[2]EC131'!F106+'[2]EC132'!F106+'[2]EC133'!F106+'[2]EC134'!F106+'[2]EC135'!F106+'[2]EC136'!F106+'[2]EC137'!F106+'[2]EC138'!F106+'[2]DC13'!F106+'[2]EC141'!F106+'[2]EC142'!F106+'[2]EC143'!F106+'[2]EC144'!F106+'[2]DC14'!F106+'[2]EC151'!F106+'[2]EC152'!F106+'[2]EC153'!F106+'[2]EC154'!F106+'[2]EC155'!F106+'[2]EC156'!F106+'[2]EC157'!F106+'[2]DC15'!F106+'[2]EC05b2'!F106+'[2]EC05b3'!F106+'[2]DC44'!F106</f>
        <v>0</v>
      </c>
      <c r="G106" s="52">
        <f t="shared" si="25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43"/>
        <v>0</v>
      </c>
      <c r="S106" s="55">
        <f t="shared" si="44"/>
        <v>0</v>
      </c>
      <c r="T106" s="151" t="str">
        <f t="shared" si="40"/>
        <v> </v>
      </c>
      <c r="U106" s="151" t="str">
        <f t="shared" si="41"/>
        <v> </v>
      </c>
      <c r="V106" s="114"/>
      <c r="W106" s="115"/>
      <c r="X106" s="151" t="str">
        <f t="shared" si="46"/>
        <v>-</v>
      </c>
      <c r="Y106" s="151" t="str">
        <f t="shared" si="46"/>
        <v>-</v>
      </c>
      <c r="Z106" s="204"/>
      <c r="IT106" s="49" t="e">
        <f>#REF!</f>
        <v>#REF!</v>
      </c>
      <c r="IU106" s="49" t="e">
        <f>#REF!</f>
        <v>#REF!</v>
      </c>
    </row>
    <row r="107" spans="1:255" ht="12.75" customHeight="1" hidden="1">
      <c r="A107" s="13"/>
      <c r="B107" s="50"/>
      <c r="C107" s="200"/>
      <c r="D107" s="114"/>
      <c r="E107" s="114"/>
      <c r="F107" s="114">
        <f>'[2]NMA'!F107+'[2]EC101'!F107+'[2]EC102'!F107+'[2]EC103'!F107+'[2]EC104'!F107+'[2]EC105'!F107+'[2]EC106'!F107+'[2]EC107'!F107+'[2]EC108'!F107+'[2]EC109'!F107+'[2]DC10'!F107+'[2]EC121'!F107+'[2]EC122'!F107+'[2]EC123'!F107+'[2]EC124'!F107+'[2]EC125'!F107+'[2]EC126'!F107+'[2]EC127'!F107+'[2]EC128'!F107+'[2]DC12'!F107+'[2]EC131'!F107+'[2]EC132'!F107+'[2]EC133'!F107+'[2]EC134'!F107+'[2]EC135'!F107+'[2]EC136'!F107+'[2]EC137'!F107+'[2]EC138'!F107+'[2]DC13'!F107+'[2]EC141'!F107+'[2]EC142'!F107+'[2]EC143'!F107+'[2]EC144'!F107+'[2]DC14'!F107+'[2]EC151'!F107+'[2]EC152'!F107+'[2]EC153'!F107+'[2]EC154'!F107+'[2]EC155'!F107+'[2]EC156'!F107+'[2]EC157'!F107+'[2]DC15'!F107+'[2]EC05b2'!F107+'[2]EC05b3'!F107+'[2]DC44'!F107</f>
        <v>0</v>
      </c>
      <c r="G107" s="52">
        <f t="shared" si="25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43"/>
        <v>0</v>
      </c>
      <c r="S107" s="55">
        <f t="shared" si="44"/>
        <v>0</v>
      </c>
      <c r="T107" s="151" t="str">
        <f t="shared" si="40"/>
        <v> </v>
      </c>
      <c r="U107" s="151" t="str">
        <f t="shared" si="41"/>
        <v> </v>
      </c>
      <c r="V107" s="114"/>
      <c r="W107" s="115"/>
      <c r="X107" s="151" t="str">
        <f t="shared" si="46"/>
        <v>-</v>
      </c>
      <c r="Y107" s="151" t="str">
        <f t="shared" si="46"/>
        <v>-</v>
      </c>
      <c r="Z107" s="204"/>
      <c r="IT107" s="49" t="e">
        <f>#REF!</f>
        <v>#REF!</v>
      </c>
      <c r="IU107" s="49" t="e">
        <f>#REF!</f>
        <v>#REF!</v>
      </c>
    </row>
    <row r="108" spans="1:255" ht="12.75" customHeight="1">
      <c r="A108" s="13"/>
      <c r="B108" s="60">
        <f>B103+1</f>
        <v>9</v>
      </c>
      <c r="C108" s="51" t="s">
        <v>96</v>
      </c>
      <c r="D108" s="52">
        <f>SUM(D109:D124)</f>
        <v>0</v>
      </c>
      <c r="E108" s="52">
        <f>SUM(E109:E124)</f>
        <v>0</v>
      </c>
      <c r="F108" s="52">
        <f>'[2]NMA'!F108+'[2]EC101'!F108+'[2]EC102'!F108+'[2]EC103'!F108+'[2]EC104'!F108+'[2]EC105'!F108+'[2]EC106'!F108+'[2]EC107'!F108+'[2]EC108'!F108+'[2]EC109'!F108+'[2]DC10'!F108+'[2]EC121'!F108+'[2]EC122'!F108+'[2]EC123'!F108+'[2]EC124'!F108+'[2]EC125'!F108+'[2]EC126'!F108+'[2]EC127'!F108+'[2]EC128'!F108+'[2]DC12'!F108+'[2]EC131'!F108+'[2]EC132'!F108+'[2]EC133'!F108+'[2]EC134'!F108+'[2]EC135'!F108+'[2]EC136'!F108+'[2]EC137'!F108+'[2]EC138'!F108+'[2]DC13'!F108+'[2]EC141'!F108+'[2]EC142'!F108+'[2]EC143'!F108+'[2]EC144'!F108+'[2]DC14'!F108+'[2]EC151'!F108+'[2]EC152'!F108+'[2]EC153'!F108+'[2]EC154'!F108+'[2]EC155'!F108+'[2]EC156'!F108+'[2]EC157'!F108+'[2]DC15'!F108+'[2]EC05b2'!F108+'[2]EC05b3'!F108+'[2]DC44'!F108</f>
        <v>0</v>
      </c>
      <c r="G108" s="52">
        <f aca="true" t="shared" si="47" ref="G108:Q108">SUM(G109:G124)</f>
        <v>0</v>
      </c>
      <c r="H108" s="52">
        <f t="shared" si="47"/>
        <v>0</v>
      </c>
      <c r="I108" s="52">
        <f t="shared" si="47"/>
        <v>0</v>
      </c>
      <c r="J108" s="52">
        <f t="shared" si="47"/>
        <v>0</v>
      </c>
      <c r="K108" s="52">
        <f t="shared" si="47"/>
        <v>0</v>
      </c>
      <c r="L108" s="52">
        <f t="shared" si="47"/>
        <v>0</v>
      </c>
      <c r="M108" s="52">
        <f t="shared" si="47"/>
        <v>0</v>
      </c>
      <c r="N108" s="52">
        <f t="shared" si="47"/>
        <v>0</v>
      </c>
      <c r="O108" s="52">
        <f t="shared" si="47"/>
        <v>0</v>
      </c>
      <c r="P108" s="52">
        <f t="shared" si="47"/>
        <v>0</v>
      </c>
      <c r="Q108" s="52">
        <f t="shared" si="47"/>
        <v>0</v>
      </c>
      <c r="R108" s="55">
        <f t="shared" si="43"/>
        <v>0</v>
      </c>
      <c r="S108" s="55">
        <f t="shared" si="44"/>
        <v>0</v>
      </c>
      <c r="T108" s="151" t="str">
        <f t="shared" si="40"/>
        <v> </v>
      </c>
      <c r="U108" s="151" t="str">
        <f t="shared" si="41"/>
        <v> </v>
      </c>
      <c r="V108" s="52"/>
      <c r="W108" s="55"/>
      <c r="X108" s="151" t="str">
        <f>IF(V108=0," ",(R108-V108)/V108)</f>
        <v> </v>
      </c>
      <c r="Y108" s="151" t="str">
        <f>IF(W108=0," ",(S108-W108)/W108)</f>
        <v> </v>
      </c>
      <c r="Z108" s="205"/>
      <c r="IT108" s="49" t="e">
        <f>#REF!</f>
        <v>#REF!</v>
      </c>
      <c r="IU108" s="49" t="e">
        <f>#REF!</f>
        <v>#REF!</v>
      </c>
    </row>
    <row r="109" spans="1:255" ht="12.75" customHeight="1" hidden="1">
      <c r="A109" s="13"/>
      <c r="B109" s="50"/>
      <c r="C109" s="113" t="s">
        <v>127</v>
      </c>
      <c r="D109" s="114"/>
      <c r="E109" s="114"/>
      <c r="F109" s="114">
        <f>'[2]NMA'!F109+'[2]EC101'!F109+'[2]EC102'!F109+'[2]EC103'!F109+'[2]EC104'!F109+'[2]EC105'!F109+'[2]EC106'!F109+'[2]EC107'!F109+'[2]EC108'!F109+'[2]EC109'!F109+'[2]DC10'!F109+'[2]EC121'!F109+'[2]EC122'!F109+'[2]EC123'!F109+'[2]EC124'!F109+'[2]EC125'!F109+'[2]EC126'!F109+'[2]EC127'!F109+'[2]EC128'!F109+'[2]DC12'!F109+'[2]EC131'!F109+'[2]EC132'!F109+'[2]EC133'!F109+'[2]EC134'!F109+'[2]EC135'!F109+'[2]EC136'!F109+'[2]EC137'!F109+'[2]EC138'!F109+'[2]DC13'!F109+'[2]EC141'!F109+'[2]EC142'!F109+'[2]EC143'!F109+'[2]EC144'!F109+'[2]DC14'!F109+'[2]EC151'!F109+'[2]EC152'!F109+'[2]EC153'!F109+'[2]EC154'!F109+'[2]EC155'!F109+'[2]EC156'!F109+'[2]EC157'!F109+'[2]DC15'!F109+'[2]EC05b2'!F109+'[2]EC05b3'!F109+'[2]DC44'!F109</f>
        <v>0</v>
      </c>
      <c r="G109" s="52">
        <f aca="true" t="shared" si="48" ref="G109:G123">SUM(D109:E109)</f>
        <v>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43"/>
        <v>0</v>
      </c>
      <c r="S109" s="46">
        <f t="shared" si="44"/>
        <v>0</v>
      </c>
      <c r="T109" s="151" t="str">
        <f t="shared" si="40"/>
        <v> </v>
      </c>
      <c r="U109" s="151" t="str">
        <f t="shared" si="41"/>
        <v> </v>
      </c>
      <c r="V109" s="114"/>
      <c r="W109" s="115"/>
      <c r="X109" s="151" t="str">
        <f aca="true" t="shared" si="49" ref="X109:X141">IF(V109=0,"-",(R109-V109)/V109)</f>
        <v>-</v>
      </c>
      <c r="Y109" s="151" t="str">
        <f aca="true" t="shared" si="50" ref="Y109:Y141">IF(W109=0,"-",(S109-W109)/W109)</f>
        <v>-</v>
      </c>
      <c r="Z109" s="204"/>
      <c r="IT109" s="49" t="e">
        <f>#REF!</f>
        <v>#REF!</v>
      </c>
      <c r="IU109" s="49" t="e">
        <f>#REF!</f>
        <v>#REF!</v>
      </c>
    </row>
    <row r="110" spans="1:255" ht="12.75" customHeight="1" hidden="1">
      <c r="A110" s="13"/>
      <c r="B110" s="50"/>
      <c r="C110" s="116" t="s">
        <v>87</v>
      </c>
      <c r="D110" s="114"/>
      <c r="E110" s="114"/>
      <c r="F110" s="114">
        <f>'[2]NMA'!F110+'[2]EC101'!F110+'[2]EC102'!F110+'[2]EC103'!F110+'[2]EC104'!F110+'[2]EC105'!F110+'[2]EC106'!F110+'[2]EC107'!F110+'[2]EC108'!F110+'[2]EC109'!F110+'[2]DC10'!F110+'[2]EC121'!F110+'[2]EC122'!F110+'[2]EC123'!F110+'[2]EC124'!F110+'[2]EC125'!F110+'[2]EC126'!F110+'[2]EC127'!F110+'[2]EC128'!F110+'[2]DC12'!F110+'[2]EC131'!F110+'[2]EC132'!F110+'[2]EC133'!F110+'[2]EC134'!F110+'[2]EC135'!F110+'[2]EC136'!F110+'[2]EC137'!F110+'[2]EC138'!F110+'[2]DC13'!F110+'[2]EC141'!F110+'[2]EC142'!F110+'[2]EC143'!F110+'[2]EC144'!F110+'[2]DC14'!F110+'[2]EC151'!F110+'[2]EC152'!F110+'[2]EC153'!F110+'[2]EC154'!F110+'[2]EC155'!F110+'[2]EC156'!F110+'[2]EC157'!F110+'[2]DC15'!F110+'[2]EC05b2'!F110+'[2]EC05b3'!F110+'[2]DC44'!F110</f>
        <v>0</v>
      </c>
      <c r="G110" s="52">
        <f t="shared" si="48"/>
        <v>0</v>
      </c>
      <c r="H110" s="114"/>
      <c r="I110" s="114"/>
      <c r="J110" s="114"/>
      <c r="K110" s="114"/>
      <c r="L110" s="114"/>
      <c r="M110" s="114"/>
      <c r="N110" s="114"/>
      <c r="O110" s="115"/>
      <c r="P110" s="114"/>
      <c r="Q110" s="115"/>
      <c r="R110" s="46">
        <f t="shared" si="43"/>
        <v>0</v>
      </c>
      <c r="S110" s="46">
        <f t="shared" si="44"/>
        <v>0</v>
      </c>
      <c r="T110" s="151" t="str">
        <f t="shared" si="40"/>
        <v> </v>
      </c>
      <c r="U110" s="151" t="str">
        <f t="shared" si="41"/>
        <v> </v>
      </c>
      <c r="V110" s="114"/>
      <c r="W110" s="115"/>
      <c r="X110" s="151" t="str">
        <f t="shared" si="49"/>
        <v>-</v>
      </c>
      <c r="Y110" s="151" t="str">
        <f t="shared" si="50"/>
        <v>-</v>
      </c>
      <c r="Z110" s="204"/>
      <c r="IT110" s="49" t="e">
        <f>#REF!</f>
        <v>#REF!</v>
      </c>
      <c r="IU110" s="49" t="e">
        <f>#REF!</f>
        <v>#REF!</v>
      </c>
    </row>
    <row r="111" spans="1:255" ht="12.75" customHeight="1" hidden="1">
      <c r="A111" s="13"/>
      <c r="B111" s="50"/>
      <c r="C111" s="117"/>
      <c r="D111" s="114"/>
      <c r="E111" s="114"/>
      <c r="F111" s="114">
        <f>'[2]NMA'!F111+'[2]EC101'!F111+'[2]EC102'!F111+'[2]EC103'!F111+'[2]EC104'!F111+'[2]EC105'!F111+'[2]EC106'!F111+'[2]EC107'!F111+'[2]EC108'!F111+'[2]EC109'!F111+'[2]DC10'!F111+'[2]EC121'!F111+'[2]EC122'!F111+'[2]EC123'!F111+'[2]EC124'!F111+'[2]EC125'!F111+'[2]EC126'!F111+'[2]EC127'!F111+'[2]EC128'!F111+'[2]DC12'!F111+'[2]EC131'!F111+'[2]EC132'!F111+'[2]EC133'!F111+'[2]EC134'!F111+'[2]EC135'!F111+'[2]EC136'!F111+'[2]EC137'!F111+'[2]EC138'!F111+'[2]DC13'!F111+'[2]EC141'!F111+'[2]EC142'!F111+'[2]EC143'!F111+'[2]EC144'!F111+'[2]DC14'!F111+'[2]EC151'!F111+'[2]EC152'!F111+'[2]EC153'!F111+'[2]EC154'!F111+'[2]EC155'!F111+'[2]EC156'!F111+'[2]EC157'!F111+'[2]DC15'!F111+'[2]EC05b2'!F111+'[2]EC05b3'!F111+'[2]DC44'!F111</f>
        <v>0</v>
      </c>
      <c r="G111" s="52">
        <f t="shared" si="48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43"/>
        <v>0</v>
      </c>
      <c r="S111" s="46">
        <f t="shared" si="44"/>
        <v>0</v>
      </c>
      <c r="T111" s="151" t="str">
        <f t="shared" si="40"/>
        <v> </v>
      </c>
      <c r="U111" s="151" t="str">
        <f t="shared" si="41"/>
        <v> </v>
      </c>
      <c r="V111" s="114"/>
      <c r="W111" s="115"/>
      <c r="X111" s="151" t="str">
        <f t="shared" si="49"/>
        <v>-</v>
      </c>
      <c r="Y111" s="151" t="str">
        <f t="shared" si="50"/>
        <v>-</v>
      </c>
      <c r="Z111" s="204"/>
      <c r="IT111" s="49" t="e">
        <f>#REF!</f>
        <v>#REF!</v>
      </c>
      <c r="IU111" s="49" t="e">
        <f>#REF!</f>
        <v>#REF!</v>
      </c>
    </row>
    <row r="112" spans="1:255" ht="12.75" customHeight="1" hidden="1">
      <c r="A112" s="13"/>
      <c r="B112" s="50"/>
      <c r="C112" s="117"/>
      <c r="D112" s="114"/>
      <c r="E112" s="114"/>
      <c r="F112" s="114">
        <f>'[2]NMA'!F112+'[2]EC101'!F112+'[2]EC102'!F112+'[2]EC103'!F112+'[2]EC104'!F112+'[2]EC105'!F112+'[2]EC106'!F112+'[2]EC107'!F112+'[2]EC108'!F112+'[2]EC109'!F112+'[2]DC10'!F112+'[2]EC121'!F112+'[2]EC122'!F112+'[2]EC123'!F112+'[2]EC124'!F112+'[2]EC125'!F112+'[2]EC126'!F112+'[2]EC127'!F112+'[2]EC128'!F112+'[2]DC12'!F112+'[2]EC131'!F112+'[2]EC132'!F112+'[2]EC133'!F112+'[2]EC134'!F112+'[2]EC135'!F112+'[2]EC136'!F112+'[2]EC137'!F112+'[2]EC138'!F112+'[2]DC13'!F112+'[2]EC141'!F112+'[2]EC142'!F112+'[2]EC143'!F112+'[2]EC144'!F112+'[2]DC14'!F112+'[2]EC151'!F112+'[2]EC152'!F112+'[2]EC153'!F112+'[2]EC154'!F112+'[2]EC155'!F112+'[2]EC156'!F112+'[2]EC157'!F112+'[2]DC15'!F112+'[2]EC05b2'!F112+'[2]EC05b3'!F112+'[2]DC44'!F112</f>
        <v>0</v>
      </c>
      <c r="G112" s="52">
        <f t="shared" si="48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43"/>
        <v>0</v>
      </c>
      <c r="S112" s="46">
        <f t="shared" si="44"/>
        <v>0</v>
      </c>
      <c r="T112" s="151" t="str">
        <f t="shared" si="40"/>
        <v> </v>
      </c>
      <c r="U112" s="151" t="str">
        <f t="shared" si="41"/>
        <v> </v>
      </c>
      <c r="V112" s="114"/>
      <c r="W112" s="115"/>
      <c r="X112" s="151" t="str">
        <f t="shared" si="49"/>
        <v>-</v>
      </c>
      <c r="Y112" s="151" t="str">
        <f t="shared" si="50"/>
        <v>-</v>
      </c>
      <c r="Z112" s="204"/>
      <c r="IT112" s="49" t="e">
        <f>#REF!</f>
        <v>#REF!</v>
      </c>
      <c r="IU112" s="49" t="e">
        <f>#REF!</f>
        <v>#REF!</v>
      </c>
    </row>
    <row r="113" spans="1:255" ht="12.75" customHeight="1" hidden="1">
      <c r="A113" s="13"/>
      <c r="B113" s="50"/>
      <c r="C113" s="117"/>
      <c r="D113" s="114"/>
      <c r="E113" s="114"/>
      <c r="F113" s="114">
        <f>'[2]NMA'!F113+'[2]EC101'!F113+'[2]EC102'!F113+'[2]EC103'!F113+'[2]EC104'!F113+'[2]EC105'!F113+'[2]EC106'!F113+'[2]EC107'!F113+'[2]EC108'!F113+'[2]EC109'!F113+'[2]DC10'!F113+'[2]EC121'!F113+'[2]EC122'!F113+'[2]EC123'!F113+'[2]EC124'!F113+'[2]EC125'!F113+'[2]EC126'!F113+'[2]EC127'!F113+'[2]EC128'!F113+'[2]DC12'!F113+'[2]EC131'!F113+'[2]EC132'!F113+'[2]EC133'!F113+'[2]EC134'!F113+'[2]EC135'!F113+'[2]EC136'!F113+'[2]EC137'!F113+'[2]EC138'!F113+'[2]DC13'!F113+'[2]EC141'!F113+'[2]EC142'!F113+'[2]EC143'!F113+'[2]EC144'!F113+'[2]DC14'!F113+'[2]EC151'!F113+'[2]EC152'!F113+'[2]EC153'!F113+'[2]EC154'!F113+'[2]EC155'!F113+'[2]EC156'!F113+'[2]EC157'!F113+'[2]DC15'!F113+'[2]EC05b2'!F113+'[2]EC05b3'!F113+'[2]DC44'!F113</f>
        <v>0</v>
      </c>
      <c r="G113" s="52">
        <f t="shared" si="48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43"/>
        <v>0</v>
      </c>
      <c r="S113" s="46">
        <f t="shared" si="44"/>
        <v>0</v>
      </c>
      <c r="T113" s="151" t="str">
        <f t="shared" si="40"/>
        <v> </v>
      </c>
      <c r="U113" s="151" t="str">
        <f t="shared" si="41"/>
        <v> </v>
      </c>
      <c r="V113" s="114"/>
      <c r="W113" s="115"/>
      <c r="X113" s="151" t="str">
        <f t="shared" si="49"/>
        <v>-</v>
      </c>
      <c r="Y113" s="151" t="str">
        <f t="shared" si="50"/>
        <v>-</v>
      </c>
      <c r="Z113" s="204"/>
      <c r="IT113" s="49" t="e">
        <f>#REF!</f>
        <v>#REF!</v>
      </c>
      <c r="IU113" s="49" t="e">
        <f>#REF!</f>
        <v>#REF!</v>
      </c>
    </row>
    <row r="114" spans="1:255" ht="12.75" customHeight="1" hidden="1">
      <c r="A114" s="13"/>
      <c r="B114" s="50"/>
      <c r="C114" s="117"/>
      <c r="D114" s="114"/>
      <c r="E114" s="114"/>
      <c r="F114" s="114">
        <f>'[2]NMA'!F114+'[2]EC101'!F114+'[2]EC102'!F114+'[2]EC103'!F114+'[2]EC104'!F114+'[2]EC105'!F114+'[2]EC106'!F114+'[2]EC107'!F114+'[2]EC108'!F114+'[2]EC109'!F114+'[2]DC10'!F114+'[2]EC121'!F114+'[2]EC122'!F114+'[2]EC123'!F114+'[2]EC124'!F114+'[2]EC125'!F114+'[2]EC126'!F114+'[2]EC127'!F114+'[2]EC128'!F114+'[2]DC12'!F114+'[2]EC131'!F114+'[2]EC132'!F114+'[2]EC133'!F114+'[2]EC134'!F114+'[2]EC135'!F114+'[2]EC136'!F114+'[2]EC137'!F114+'[2]EC138'!F114+'[2]DC13'!F114+'[2]EC141'!F114+'[2]EC142'!F114+'[2]EC143'!F114+'[2]EC144'!F114+'[2]DC14'!F114+'[2]EC151'!F114+'[2]EC152'!F114+'[2]EC153'!F114+'[2]EC154'!F114+'[2]EC155'!F114+'[2]EC156'!F114+'[2]EC157'!F114+'[2]DC15'!F114+'[2]EC05b2'!F114+'[2]EC05b3'!F114+'[2]DC44'!F114</f>
        <v>0</v>
      </c>
      <c r="G114" s="52">
        <f t="shared" si="48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43"/>
        <v>0</v>
      </c>
      <c r="S114" s="46">
        <f t="shared" si="44"/>
        <v>0</v>
      </c>
      <c r="T114" s="151" t="str">
        <f t="shared" si="40"/>
        <v> </v>
      </c>
      <c r="U114" s="151" t="str">
        <f t="shared" si="41"/>
        <v> </v>
      </c>
      <c r="V114" s="114"/>
      <c r="W114" s="115"/>
      <c r="X114" s="151" t="str">
        <f t="shared" si="49"/>
        <v>-</v>
      </c>
      <c r="Y114" s="151" t="str">
        <f t="shared" si="50"/>
        <v>-</v>
      </c>
      <c r="Z114" s="204"/>
      <c r="IT114" s="49" t="e">
        <f>#REF!</f>
        <v>#REF!</v>
      </c>
      <c r="IU114" s="49" t="e">
        <f>#REF!</f>
        <v>#REF!</v>
      </c>
    </row>
    <row r="115" spans="1:255" ht="12.75" customHeight="1" hidden="1">
      <c r="A115" s="13"/>
      <c r="B115" s="50"/>
      <c r="C115" s="117"/>
      <c r="D115" s="114"/>
      <c r="E115" s="114"/>
      <c r="F115" s="114">
        <f>'[2]NMA'!F115+'[2]EC101'!F115+'[2]EC102'!F115+'[2]EC103'!F115+'[2]EC104'!F115+'[2]EC105'!F115+'[2]EC106'!F115+'[2]EC107'!F115+'[2]EC108'!F115+'[2]EC109'!F115+'[2]DC10'!F115+'[2]EC121'!F115+'[2]EC122'!F115+'[2]EC123'!F115+'[2]EC124'!F115+'[2]EC125'!F115+'[2]EC126'!F115+'[2]EC127'!F115+'[2]EC128'!F115+'[2]DC12'!F115+'[2]EC131'!F115+'[2]EC132'!F115+'[2]EC133'!F115+'[2]EC134'!F115+'[2]EC135'!F115+'[2]EC136'!F115+'[2]EC137'!F115+'[2]EC138'!F115+'[2]DC13'!F115+'[2]EC141'!F115+'[2]EC142'!F115+'[2]EC143'!F115+'[2]EC144'!F115+'[2]DC14'!F115+'[2]EC151'!F115+'[2]EC152'!F115+'[2]EC153'!F115+'[2]EC154'!F115+'[2]EC155'!F115+'[2]EC156'!F115+'[2]EC157'!F115+'[2]DC15'!F115+'[2]EC05b2'!F115+'[2]EC05b3'!F115+'[2]DC44'!F115</f>
        <v>0</v>
      </c>
      <c r="G115" s="52">
        <f t="shared" si="48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43"/>
        <v>0</v>
      </c>
      <c r="S115" s="46">
        <f t="shared" si="44"/>
        <v>0</v>
      </c>
      <c r="T115" s="151" t="str">
        <f t="shared" si="40"/>
        <v> </v>
      </c>
      <c r="U115" s="151" t="str">
        <f t="shared" si="41"/>
        <v> </v>
      </c>
      <c r="V115" s="114"/>
      <c r="W115" s="115"/>
      <c r="X115" s="151" t="str">
        <f t="shared" si="49"/>
        <v>-</v>
      </c>
      <c r="Y115" s="151" t="str">
        <f t="shared" si="50"/>
        <v>-</v>
      </c>
      <c r="Z115" s="204"/>
      <c r="IT115" s="49" t="e">
        <f>#REF!</f>
        <v>#REF!</v>
      </c>
      <c r="IU115" s="49" t="e">
        <f>#REF!</f>
        <v>#REF!</v>
      </c>
    </row>
    <row r="116" spans="1:255" ht="12.75" customHeight="1" hidden="1">
      <c r="A116" s="13"/>
      <c r="B116" s="50"/>
      <c r="C116" s="117"/>
      <c r="D116" s="114"/>
      <c r="E116" s="114"/>
      <c r="F116" s="114">
        <f>'[2]NMA'!F116+'[2]EC101'!F116+'[2]EC102'!F116+'[2]EC103'!F116+'[2]EC104'!F116+'[2]EC105'!F116+'[2]EC106'!F116+'[2]EC107'!F116+'[2]EC108'!F116+'[2]EC109'!F116+'[2]DC10'!F116+'[2]EC121'!F116+'[2]EC122'!F116+'[2]EC123'!F116+'[2]EC124'!F116+'[2]EC125'!F116+'[2]EC126'!F116+'[2]EC127'!F116+'[2]EC128'!F116+'[2]DC12'!F116+'[2]EC131'!F116+'[2]EC132'!F116+'[2]EC133'!F116+'[2]EC134'!F116+'[2]EC135'!F116+'[2]EC136'!F116+'[2]EC137'!F116+'[2]EC138'!F116+'[2]DC13'!F116+'[2]EC141'!F116+'[2]EC142'!F116+'[2]EC143'!F116+'[2]EC144'!F116+'[2]DC14'!F116+'[2]EC151'!F116+'[2]EC152'!F116+'[2]EC153'!F116+'[2]EC154'!F116+'[2]EC155'!F116+'[2]EC156'!F116+'[2]EC157'!F116+'[2]DC15'!F116+'[2]EC05b2'!F116+'[2]EC05b3'!F116+'[2]DC44'!F116</f>
        <v>0</v>
      </c>
      <c r="G116" s="52">
        <f t="shared" si="48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43"/>
        <v>0</v>
      </c>
      <c r="S116" s="46">
        <f t="shared" si="44"/>
        <v>0</v>
      </c>
      <c r="T116" s="151" t="str">
        <f t="shared" si="40"/>
        <v> </v>
      </c>
      <c r="U116" s="151" t="str">
        <f t="shared" si="41"/>
        <v> </v>
      </c>
      <c r="V116" s="114"/>
      <c r="W116" s="115"/>
      <c r="X116" s="151" t="str">
        <f t="shared" si="49"/>
        <v>-</v>
      </c>
      <c r="Y116" s="151" t="str">
        <f t="shared" si="50"/>
        <v>-</v>
      </c>
      <c r="Z116" s="204"/>
      <c r="IT116" s="49" t="e">
        <f>#REF!</f>
        <v>#REF!</v>
      </c>
      <c r="IU116" s="49" t="e">
        <f>#REF!</f>
        <v>#REF!</v>
      </c>
    </row>
    <row r="117" spans="1:255" ht="12.75" customHeight="1" hidden="1">
      <c r="A117" s="13"/>
      <c r="B117" s="50"/>
      <c r="C117" s="117"/>
      <c r="D117" s="114"/>
      <c r="E117" s="114"/>
      <c r="F117" s="114">
        <f>'[2]NMA'!F117+'[2]EC101'!F117+'[2]EC102'!F117+'[2]EC103'!F117+'[2]EC104'!F117+'[2]EC105'!F117+'[2]EC106'!F117+'[2]EC107'!F117+'[2]EC108'!F117+'[2]EC109'!F117+'[2]DC10'!F117+'[2]EC121'!F117+'[2]EC122'!F117+'[2]EC123'!F117+'[2]EC124'!F117+'[2]EC125'!F117+'[2]EC126'!F117+'[2]EC127'!F117+'[2]EC128'!F117+'[2]DC12'!F117+'[2]EC131'!F117+'[2]EC132'!F117+'[2]EC133'!F117+'[2]EC134'!F117+'[2]EC135'!F117+'[2]EC136'!F117+'[2]EC137'!F117+'[2]EC138'!F117+'[2]DC13'!F117+'[2]EC141'!F117+'[2]EC142'!F117+'[2]EC143'!F117+'[2]EC144'!F117+'[2]DC14'!F117+'[2]EC151'!F117+'[2]EC152'!F117+'[2]EC153'!F117+'[2]EC154'!F117+'[2]EC155'!F117+'[2]EC156'!F117+'[2]EC157'!F117+'[2]DC15'!F117+'[2]EC05b2'!F117+'[2]EC05b3'!F117+'[2]DC44'!F117</f>
        <v>0</v>
      </c>
      <c r="G117" s="52">
        <f t="shared" si="48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43"/>
        <v>0</v>
      </c>
      <c r="S117" s="46">
        <f t="shared" si="44"/>
        <v>0</v>
      </c>
      <c r="T117" s="151" t="str">
        <f t="shared" si="40"/>
        <v> </v>
      </c>
      <c r="U117" s="151" t="str">
        <f t="shared" si="41"/>
        <v> </v>
      </c>
      <c r="V117" s="114"/>
      <c r="W117" s="115"/>
      <c r="X117" s="151" t="str">
        <f t="shared" si="49"/>
        <v>-</v>
      </c>
      <c r="Y117" s="151" t="str">
        <f t="shared" si="50"/>
        <v>-</v>
      </c>
      <c r="Z117" s="204"/>
      <c r="IT117" s="49" t="e">
        <f>#REF!</f>
        <v>#REF!</v>
      </c>
      <c r="IU117" s="49" t="e">
        <f>#REF!</f>
        <v>#REF!</v>
      </c>
    </row>
    <row r="118" spans="1:255" ht="12.75" customHeight="1" hidden="1">
      <c r="A118" s="13"/>
      <c r="B118" s="50"/>
      <c r="C118" s="117"/>
      <c r="D118" s="114"/>
      <c r="E118" s="114"/>
      <c r="F118" s="114">
        <f>'[2]NMA'!F118+'[2]EC101'!F118+'[2]EC102'!F118+'[2]EC103'!F118+'[2]EC104'!F118+'[2]EC105'!F118+'[2]EC106'!F118+'[2]EC107'!F118+'[2]EC108'!F118+'[2]EC109'!F118+'[2]DC10'!F118+'[2]EC121'!F118+'[2]EC122'!F118+'[2]EC123'!F118+'[2]EC124'!F118+'[2]EC125'!F118+'[2]EC126'!F118+'[2]EC127'!F118+'[2]EC128'!F118+'[2]DC12'!F118+'[2]EC131'!F118+'[2]EC132'!F118+'[2]EC133'!F118+'[2]EC134'!F118+'[2]EC135'!F118+'[2]EC136'!F118+'[2]EC137'!F118+'[2]EC138'!F118+'[2]DC13'!F118+'[2]EC141'!F118+'[2]EC142'!F118+'[2]EC143'!F118+'[2]EC144'!F118+'[2]DC14'!F118+'[2]EC151'!F118+'[2]EC152'!F118+'[2]EC153'!F118+'[2]EC154'!F118+'[2]EC155'!F118+'[2]EC156'!F118+'[2]EC157'!F118+'[2]DC15'!F118+'[2]EC05b2'!F118+'[2]EC05b3'!F118+'[2]DC44'!F118</f>
        <v>0</v>
      </c>
      <c r="G118" s="52">
        <f t="shared" si="48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43"/>
        <v>0</v>
      </c>
      <c r="S118" s="46">
        <f t="shared" si="44"/>
        <v>0</v>
      </c>
      <c r="T118" s="151" t="str">
        <f t="shared" si="40"/>
        <v> </v>
      </c>
      <c r="U118" s="151" t="str">
        <f t="shared" si="41"/>
        <v> </v>
      </c>
      <c r="V118" s="114"/>
      <c r="W118" s="115"/>
      <c r="X118" s="151" t="str">
        <f t="shared" si="49"/>
        <v>-</v>
      </c>
      <c r="Y118" s="151" t="str">
        <f t="shared" si="50"/>
        <v>-</v>
      </c>
      <c r="Z118" s="204"/>
      <c r="IT118" s="49" t="e">
        <f>#REF!</f>
        <v>#REF!</v>
      </c>
      <c r="IU118" s="49" t="e">
        <f>#REF!</f>
        <v>#REF!</v>
      </c>
    </row>
    <row r="119" spans="1:255" ht="12.75" customHeight="1" hidden="1">
      <c r="A119" s="13"/>
      <c r="B119" s="50"/>
      <c r="C119" s="117"/>
      <c r="D119" s="114"/>
      <c r="E119" s="114"/>
      <c r="F119" s="114">
        <f>'[2]NMA'!F119+'[2]EC101'!F119+'[2]EC102'!F119+'[2]EC103'!F119+'[2]EC104'!F119+'[2]EC105'!F119+'[2]EC106'!F119+'[2]EC107'!F119+'[2]EC108'!F119+'[2]EC109'!F119+'[2]DC10'!F119+'[2]EC121'!F119+'[2]EC122'!F119+'[2]EC123'!F119+'[2]EC124'!F119+'[2]EC125'!F119+'[2]EC126'!F119+'[2]EC127'!F119+'[2]EC128'!F119+'[2]DC12'!F119+'[2]EC131'!F119+'[2]EC132'!F119+'[2]EC133'!F119+'[2]EC134'!F119+'[2]EC135'!F119+'[2]EC136'!F119+'[2]EC137'!F119+'[2]EC138'!F119+'[2]DC13'!F119+'[2]EC141'!F119+'[2]EC142'!F119+'[2]EC143'!F119+'[2]EC144'!F119+'[2]DC14'!F119+'[2]EC151'!F119+'[2]EC152'!F119+'[2]EC153'!F119+'[2]EC154'!F119+'[2]EC155'!F119+'[2]EC156'!F119+'[2]EC157'!F119+'[2]DC15'!F119+'[2]EC05b2'!F119+'[2]EC05b3'!F119+'[2]DC44'!F119</f>
        <v>0</v>
      </c>
      <c r="G119" s="52">
        <f t="shared" si="48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43"/>
        <v>0</v>
      </c>
      <c r="S119" s="46">
        <f t="shared" si="44"/>
        <v>0</v>
      </c>
      <c r="T119" s="151" t="str">
        <f t="shared" si="40"/>
        <v> </v>
      </c>
      <c r="U119" s="151" t="str">
        <f t="shared" si="41"/>
        <v> </v>
      </c>
      <c r="V119" s="114"/>
      <c r="W119" s="115"/>
      <c r="X119" s="151" t="str">
        <f t="shared" si="49"/>
        <v>-</v>
      </c>
      <c r="Y119" s="151" t="str">
        <f t="shared" si="50"/>
        <v>-</v>
      </c>
      <c r="Z119" s="204"/>
      <c r="IT119" s="49" t="e">
        <f>#REF!</f>
        <v>#REF!</v>
      </c>
      <c r="IU119" s="49" t="e">
        <f>#REF!</f>
        <v>#REF!</v>
      </c>
    </row>
    <row r="120" spans="1:255" ht="12.75" customHeight="1" hidden="1">
      <c r="A120" s="13"/>
      <c r="B120" s="50"/>
      <c r="C120" s="117"/>
      <c r="D120" s="114"/>
      <c r="E120" s="114"/>
      <c r="F120" s="114">
        <f>'[2]NMA'!F120+'[2]EC101'!F120+'[2]EC102'!F120+'[2]EC103'!F120+'[2]EC104'!F120+'[2]EC105'!F120+'[2]EC106'!F120+'[2]EC107'!F120+'[2]EC108'!F120+'[2]EC109'!F120+'[2]DC10'!F120+'[2]EC121'!F120+'[2]EC122'!F120+'[2]EC123'!F120+'[2]EC124'!F120+'[2]EC125'!F120+'[2]EC126'!F120+'[2]EC127'!F120+'[2]EC128'!F120+'[2]DC12'!F120+'[2]EC131'!F120+'[2]EC132'!F120+'[2]EC133'!F120+'[2]EC134'!F120+'[2]EC135'!F120+'[2]EC136'!F120+'[2]EC137'!F120+'[2]EC138'!F120+'[2]DC13'!F120+'[2]EC141'!F120+'[2]EC142'!F120+'[2]EC143'!F120+'[2]EC144'!F120+'[2]DC14'!F120+'[2]EC151'!F120+'[2]EC152'!F120+'[2]EC153'!F120+'[2]EC154'!F120+'[2]EC155'!F120+'[2]EC156'!F120+'[2]EC157'!F120+'[2]DC15'!F120+'[2]EC05b2'!F120+'[2]EC05b3'!F120+'[2]DC44'!F120</f>
        <v>0</v>
      </c>
      <c r="G120" s="52">
        <f t="shared" si="48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43"/>
        <v>0</v>
      </c>
      <c r="S120" s="46">
        <f t="shared" si="44"/>
        <v>0</v>
      </c>
      <c r="T120" s="151" t="str">
        <f t="shared" si="40"/>
        <v> </v>
      </c>
      <c r="U120" s="151" t="str">
        <f t="shared" si="41"/>
        <v> </v>
      </c>
      <c r="V120" s="114"/>
      <c r="W120" s="115"/>
      <c r="X120" s="151" t="str">
        <f t="shared" si="49"/>
        <v>-</v>
      </c>
      <c r="Y120" s="151" t="str">
        <f t="shared" si="50"/>
        <v>-</v>
      </c>
      <c r="Z120" s="204"/>
      <c r="IT120" s="49" t="e">
        <f>#REF!</f>
        <v>#REF!</v>
      </c>
      <c r="IU120" s="49" t="e">
        <f>#REF!</f>
        <v>#REF!</v>
      </c>
    </row>
    <row r="121" spans="1:255" ht="12.75" customHeight="1" hidden="1">
      <c r="A121" s="13"/>
      <c r="B121" s="50"/>
      <c r="C121" s="117"/>
      <c r="D121" s="114"/>
      <c r="E121" s="114"/>
      <c r="F121" s="114">
        <f>'[2]NMA'!F121+'[2]EC101'!F121+'[2]EC102'!F121+'[2]EC103'!F121+'[2]EC104'!F121+'[2]EC105'!F121+'[2]EC106'!F121+'[2]EC107'!F121+'[2]EC108'!F121+'[2]EC109'!F121+'[2]DC10'!F121+'[2]EC121'!F121+'[2]EC122'!F121+'[2]EC123'!F121+'[2]EC124'!F121+'[2]EC125'!F121+'[2]EC126'!F121+'[2]EC127'!F121+'[2]EC128'!F121+'[2]DC12'!F121+'[2]EC131'!F121+'[2]EC132'!F121+'[2]EC133'!F121+'[2]EC134'!F121+'[2]EC135'!F121+'[2]EC136'!F121+'[2]EC137'!F121+'[2]EC138'!F121+'[2]DC13'!F121+'[2]EC141'!F121+'[2]EC142'!F121+'[2]EC143'!F121+'[2]EC144'!F121+'[2]DC14'!F121+'[2]EC151'!F121+'[2]EC152'!F121+'[2]EC153'!F121+'[2]EC154'!F121+'[2]EC155'!F121+'[2]EC156'!F121+'[2]EC157'!F121+'[2]DC15'!F121+'[2]EC05b2'!F121+'[2]EC05b3'!F121+'[2]DC44'!F121</f>
        <v>0</v>
      </c>
      <c r="G121" s="52">
        <f t="shared" si="48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43"/>
        <v>0</v>
      </c>
      <c r="S121" s="46">
        <f t="shared" si="44"/>
        <v>0</v>
      </c>
      <c r="T121" s="151" t="str">
        <f t="shared" si="40"/>
        <v> </v>
      </c>
      <c r="U121" s="151" t="str">
        <f t="shared" si="41"/>
        <v> </v>
      </c>
      <c r="V121" s="114"/>
      <c r="W121" s="115"/>
      <c r="X121" s="151" t="str">
        <f t="shared" si="49"/>
        <v>-</v>
      </c>
      <c r="Y121" s="151" t="str">
        <f t="shared" si="50"/>
        <v>-</v>
      </c>
      <c r="Z121" s="204"/>
      <c r="IT121" s="49" t="e">
        <f>#REF!</f>
        <v>#REF!</v>
      </c>
      <c r="IU121" s="49" t="e">
        <f>#REF!</f>
        <v>#REF!</v>
      </c>
    </row>
    <row r="122" spans="1:255" ht="22.5" customHeight="1" hidden="1">
      <c r="A122" s="13"/>
      <c r="B122" s="50"/>
      <c r="C122" s="117"/>
      <c r="D122" s="114"/>
      <c r="E122" s="114"/>
      <c r="F122" s="114">
        <f>'[2]NMA'!F122+'[2]EC101'!F122+'[2]EC102'!F122+'[2]EC103'!F122+'[2]EC104'!F122+'[2]EC105'!F122+'[2]EC106'!F122+'[2]EC107'!F122+'[2]EC108'!F122+'[2]EC109'!F122+'[2]DC10'!F122+'[2]EC121'!F122+'[2]EC122'!F122+'[2]EC123'!F122+'[2]EC124'!F122+'[2]EC125'!F122+'[2]EC126'!F122+'[2]EC127'!F122+'[2]EC128'!F122+'[2]DC12'!F122+'[2]EC131'!F122+'[2]EC132'!F122+'[2]EC133'!F122+'[2]EC134'!F122+'[2]EC135'!F122+'[2]EC136'!F122+'[2]EC137'!F122+'[2]EC138'!F122+'[2]DC13'!F122+'[2]EC141'!F122+'[2]EC142'!F122+'[2]EC143'!F122+'[2]EC144'!F122+'[2]DC14'!F122+'[2]EC151'!F122+'[2]EC152'!F122+'[2]EC153'!F122+'[2]EC154'!F122+'[2]EC155'!F122+'[2]EC156'!F122+'[2]EC157'!F122+'[2]DC15'!F122+'[2]EC05b2'!F122+'[2]EC05b3'!F122+'[2]DC44'!F122</f>
        <v>0</v>
      </c>
      <c r="G122" s="52">
        <f t="shared" si="48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43"/>
        <v>0</v>
      </c>
      <c r="S122" s="46">
        <f t="shared" si="44"/>
        <v>0</v>
      </c>
      <c r="T122" s="151" t="str">
        <f t="shared" si="40"/>
        <v> </v>
      </c>
      <c r="U122" s="151" t="str">
        <f t="shared" si="41"/>
        <v> </v>
      </c>
      <c r="V122" s="114"/>
      <c r="W122" s="115"/>
      <c r="X122" s="151" t="str">
        <f t="shared" si="49"/>
        <v>-</v>
      </c>
      <c r="Y122" s="151" t="str">
        <f t="shared" si="50"/>
        <v>-</v>
      </c>
      <c r="Z122" s="204"/>
      <c r="IT122" s="49" t="e">
        <f>#REF!</f>
        <v>#REF!</v>
      </c>
      <c r="IU122" s="49" t="e">
        <f>#REF!</f>
        <v>#REF!</v>
      </c>
    </row>
    <row r="123" spans="1:255" ht="12.75" customHeight="1" hidden="1">
      <c r="A123" s="13"/>
      <c r="B123" s="50"/>
      <c r="C123" s="117"/>
      <c r="D123" s="114"/>
      <c r="E123" s="114"/>
      <c r="F123" s="114">
        <f>'[2]NMA'!F123+'[2]EC101'!F123+'[2]EC102'!F123+'[2]EC103'!F123+'[2]EC104'!F123+'[2]EC105'!F123+'[2]EC106'!F123+'[2]EC107'!F123+'[2]EC108'!F123+'[2]EC109'!F123+'[2]DC10'!F123+'[2]EC121'!F123+'[2]EC122'!F123+'[2]EC123'!F123+'[2]EC124'!F123+'[2]EC125'!F123+'[2]EC126'!F123+'[2]EC127'!F123+'[2]EC128'!F123+'[2]DC12'!F123+'[2]EC131'!F123+'[2]EC132'!F123+'[2]EC133'!F123+'[2]EC134'!F123+'[2]EC135'!F123+'[2]EC136'!F123+'[2]EC137'!F123+'[2]EC138'!F123+'[2]DC13'!F123+'[2]EC141'!F123+'[2]EC142'!F123+'[2]EC143'!F123+'[2]EC144'!F123+'[2]DC14'!F123+'[2]EC151'!F123+'[2]EC152'!F123+'[2]EC153'!F123+'[2]EC154'!F123+'[2]EC155'!F123+'[2]EC156'!F123+'[2]EC157'!F123+'[2]DC15'!F123+'[2]EC05b2'!F123+'[2]EC05b3'!F123+'[2]DC44'!F123</f>
        <v>0</v>
      </c>
      <c r="G123" s="52">
        <f t="shared" si="48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43"/>
        <v>0</v>
      </c>
      <c r="S123" s="46">
        <f t="shared" si="44"/>
        <v>0</v>
      </c>
      <c r="T123" s="151" t="str">
        <f t="shared" si="40"/>
        <v> </v>
      </c>
      <c r="U123" s="151" t="str">
        <f t="shared" si="41"/>
        <v> </v>
      </c>
      <c r="V123" s="114"/>
      <c r="W123" s="115"/>
      <c r="X123" s="151" t="str">
        <f t="shared" si="49"/>
        <v>-</v>
      </c>
      <c r="Y123" s="151" t="str">
        <f t="shared" si="50"/>
        <v>-</v>
      </c>
      <c r="Z123" s="204"/>
      <c r="IT123" s="49" t="e">
        <f>#REF!</f>
        <v>#REF!</v>
      </c>
      <c r="IU123" s="49" t="e">
        <f>#REF!</f>
        <v>#REF!</v>
      </c>
    </row>
    <row r="124" spans="1:255" ht="12.75" customHeight="1" hidden="1">
      <c r="A124" s="13"/>
      <c r="B124" s="50"/>
      <c r="C124" s="121"/>
      <c r="D124" s="122"/>
      <c r="E124" s="122"/>
      <c r="F124" s="122">
        <f>'[2]NMA'!F124+'[2]EC101'!F124+'[2]EC102'!F124+'[2]EC103'!F124+'[2]EC104'!F124+'[2]EC105'!F124+'[2]EC106'!F124+'[2]EC107'!F124+'[2]EC108'!F124+'[2]EC109'!F124+'[2]DC10'!F124+'[2]EC121'!F124+'[2]EC122'!F124+'[2]EC123'!F124+'[2]EC124'!F124+'[2]EC125'!F124+'[2]EC126'!F124+'[2]EC127'!F124+'[2]EC128'!F124+'[2]DC12'!F124+'[2]EC131'!F124+'[2]EC132'!F124+'[2]EC133'!F124+'[2]EC134'!F124+'[2]EC135'!F124+'[2]EC136'!F124+'[2]EC137'!F124+'[2]EC138'!F124+'[2]DC13'!F124+'[2]EC141'!F124+'[2]EC142'!F124+'[2]EC143'!F124+'[2]EC144'!F124+'[2]DC14'!F124+'[2]EC151'!F124+'[2]EC152'!F124+'[2]EC153'!F124+'[2]EC154'!F124+'[2]EC155'!F124+'[2]EC156'!F124+'[2]EC157'!F124+'[2]DC15'!F124+'[2]EC05b2'!F124+'[2]EC05b3'!F124+'[2]DC44'!F124</f>
        <v>0</v>
      </c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43"/>
        <v>0</v>
      </c>
      <c r="S124" s="46">
        <f t="shared" si="44"/>
        <v>0</v>
      </c>
      <c r="T124" s="151" t="str">
        <f t="shared" si="40"/>
        <v> </v>
      </c>
      <c r="U124" s="151" t="str">
        <f t="shared" si="41"/>
        <v> </v>
      </c>
      <c r="V124" s="122"/>
      <c r="W124" s="123"/>
      <c r="X124" s="151" t="str">
        <f t="shared" si="49"/>
        <v>-</v>
      </c>
      <c r="Y124" s="151" t="str">
        <f t="shared" si="50"/>
        <v>-</v>
      </c>
      <c r="Z124" s="204"/>
      <c r="IT124" s="49" t="e">
        <f>#REF!</f>
        <v>#REF!</v>
      </c>
      <c r="IU124" s="49" t="e">
        <f>#REF!</f>
        <v>#REF!</v>
      </c>
    </row>
    <row r="125" spans="1:255" ht="12.75" customHeight="1" hidden="1">
      <c r="A125" s="13"/>
      <c r="B125" s="50"/>
      <c r="C125" s="124" t="s">
        <v>98</v>
      </c>
      <c r="D125" s="66">
        <f>SUM(D126:D140)</f>
        <v>0</v>
      </c>
      <c r="E125" s="66">
        <f>SUM(E126:E140)</f>
        <v>0</v>
      </c>
      <c r="F125" s="66">
        <f>'[2]NMA'!F125+'[2]EC101'!F125+'[2]EC102'!F125+'[2]EC103'!F125+'[2]EC104'!F125+'[2]EC105'!F125+'[2]EC106'!F125+'[2]EC107'!F125+'[2]EC108'!F125+'[2]EC109'!F125+'[2]DC10'!F125+'[2]EC121'!F125+'[2]EC122'!F125+'[2]EC123'!F125+'[2]EC124'!F125+'[2]EC125'!F125+'[2]EC126'!F125+'[2]EC127'!F125+'[2]EC128'!F125+'[2]DC12'!F125+'[2]EC131'!F125+'[2]EC132'!F125+'[2]EC133'!F125+'[2]EC134'!F125+'[2]EC135'!F125+'[2]EC136'!F125+'[2]EC137'!F125+'[2]EC138'!F125+'[2]DC13'!F125+'[2]EC141'!F125+'[2]EC142'!F125+'[2]EC143'!F125+'[2]EC144'!F125+'[2]DC14'!F125+'[2]EC151'!F125+'[2]EC152'!F125+'[2]EC153'!F125+'[2]EC154'!F125+'[2]EC155'!F125+'[2]EC156'!F125+'[2]EC157'!F125+'[2]DC15'!F125+'[2]EC05b2'!F125+'[2]EC05b3'!F125+'[2]DC44'!F125</f>
        <v>0</v>
      </c>
      <c r="G125" s="66">
        <f aca="true" t="shared" si="51" ref="G125:O125">SUM(G126:G140)</f>
        <v>0</v>
      </c>
      <c r="H125" s="66">
        <f t="shared" si="51"/>
        <v>0</v>
      </c>
      <c r="I125" s="66">
        <f t="shared" si="51"/>
        <v>0</v>
      </c>
      <c r="J125" s="66">
        <f t="shared" si="51"/>
        <v>0</v>
      </c>
      <c r="K125" s="66">
        <f t="shared" si="51"/>
        <v>0</v>
      </c>
      <c r="L125" s="66">
        <f t="shared" si="51"/>
        <v>0</v>
      </c>
      <c r="M125" s="66">
        <f t="shared" si="51"/>
        <v>0</v>
      </c>
      <c r="N125" s="66">
        <f t="shared" si="51"/>
        <v>0</v>
      </c>
      <c r="O125" s="67">
        <f t="shared" si="51"/>
        <v>0</v>
      </c>
      <c r="P125" s="66"/>
      <c r="Q125" s="67"/>
      <c r="R125" s="66"/>
      <c r="S125" s="67"/>
      <c r="T125" s="151" t="str">
        <f t="shared" si="40"/>
        <v> </v>
      </c>
      <c r="U125" s="151" t="str">
        <f t="shared" si="41"/>
        <v> </v>
      </c>
      <c r="V125" s="66"/>
      <c r="W125" s="67"/>
      <c r="X125" s="151" t="str">
        <f t="shared" si="49"/>
        <v>-</v>
      </c>
      <c r="Y125" s="151" t="str">
        <f t="shared" si="50"/>
        <v>-</v>
      </c>
      <c r="Z125" s="204"/>
      <c r="IT125" s="49" t="e">
        <f>#REF!</f>
        <v>#REF!</v>
      </c>
      <c r="IU125" s="49" t="e">
        <f>#REF!</f>
        <v>#REF!</v>
      </c>
    </row>
    <row r="126" spans="1:255" ht="12.75" customHeight="1" hidden="1">
      <c r="A126" s="13"/>
      <c r="B126" s="50">
        <v>1</v>
      </c>
      <c r="C126" s="117"/>
      <c r="D126" s="114"/>
      <c r="E126" s="114"/>
      <c r="F126" s="114">
        <f>'[2]NMA'!F126+'[2]EC101'!F126+'[2]EC102'!F126+'[2]EC103'!F126+'[2]EC104'!F126+'[2]EC105'!F126+'[2]EC106'!F126+'[2]EC107'!F126+'[2]EC108'!F126+'[2]EC109'!F126+'[2]DC10'!F126+'[2]EC121'!F126+'[2]EC122'!F126+'[2]EC123'!F126+'[2]EC124'!F126+'[2]EC125'!F126+'[2]EC126'!F126+'[2]EC127'!F126+'[2]EC128'!F126+'[2]DC12'!F126+'[2]EC131'!F126+'[2]EC132'!F126+'[2]EC133'!F126+'[2]EC134'!F126+'[2]EC135'!F126+'[2]EC136'!F126+'[2]EC137'!F126+'[2]EC138'!F126+'[2]DC13'!F126+'[2]EC141'!F126+'[2]EC142'!F126+'[2]EC143'!F126+'[2]EC144'!F126+'[2]DC14'!F126+'[2]EC151'!F126+'[2]EC152'!F126+'[2]EC153'!F126+'[2]EC154'!F126+'[2]EC155'!F126+'[2]EC156'!F126+'[2]EC157'!F126+'[2]DC15'!F126+'[2]EC05b2'!F126+'[2]EC05b3'!F126+'[2]DC44'!F126</f>
        <v>0</v>
      </c>
      <c r="G126" s="52">
        <f aca="true" t="shared" si="52" ref="G126:G140">SUM(D126:E126)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151" t="str">
        <f t="shared" si="40"/>
        <v> </v>
      </c>
      <c r="U126" s="151" t="str">
        <f t="shared" si="41"/>
        <v> </v>
      </c>
      <c r="V126" s="114"/>
      <c r="W126" s="115"/>
      <c r="X126" s="151" t="str">
        <f t="shared" si="49"/>
        <v>-</v>
      </c>
      <c r="Y126" s="151" t="str">
        <f t="shared" si="50"/>
        <v>-</v>
      </c>
      <c r="Z126" s="204"/>
      <c r="IT126" s="49" t="e">
        <f>#REF!</f>
        <v>#REF!</v>
      </c>
      <c r="IU126" s="49" t="e">
        <f>#REF!</f>
        <v>#REF!</v>
      </c>
    </row>
    <row r="127" spans="1:255" ht="12.75" customHeight="1" hidden="1">
      <c r="A127" s="13"/>
      <c r="B127" s="50">
        <f aca="true" t="shared" si="53" ref="B127:B140">B126+1</f>
        <v>2</v>
      </c>
      <c r="C127" s="117"/>
      <c r="D127" s="114"/>
      <c r="E127" s="114"/>
      <c r="F127" s="114">
        <f>'[2]NMA'!F127+'[2]EC101'!F127+'[2]EC102'!F127+'[2]EC103'!F127+'[2]EC104'!F127+'[2]EC105'!F127+'[2]EC106'!F127+'[2]EC107'!F127+'[2]EC108'!F127+'[2]EC109'!F127+'[2]DC10'!F127+'[2]EC121'!F127+'[2]EC122'!F127+'[2]EC123'!F127+'[2]EC124'!F127+'[2]EC125'!F127+'[2]EC126'!F127+'[2]EC127'!F127+'[2]EC128'!F127+'[2]DC12'!F127+'[2]EC131'!F127+'[2]EC132'!F127+'[2]EC133'!F127+'[2]EC134'!F127+'[2]EC135'!F127+'[2]EC136'!F127+'[2]EC137'!F127+'[2]EC138'!F127+'[2]DC13'!F127+'[2]EC141'!F127+'[2]EC142'!F127+'[2]EC143'!F127+'[2]EC144'!F127+'[2]DC14'!F127+'[2]EC151'!F127+'[2]EC152'!F127+'[2]EC153'!F127+'[2]EC154'!F127+'[2]EC155'!F127+'[2]EC156'!F127+'[2]EC157'!F127+'[2]DC15'!F127+'[2]EC05b2'!F127+'[2]EC05b3'!F127+'[2]DC44'!F127</f>
        <v>0</v>
      </c>
      <c r="G127" s="52">
        <f t="shared" si="52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151" t="str">
        <f t="shared" si="40"/>
        <v> </v>
      </c>
      <c r="U127" s="151" t="str">
        <f t="shared" si="41"/>
        <v> </v>
      </c>
      <c r="V127" s="114"/>
      <c r="W127" s="115"/>
      <c r="X127" s="151" t="str">
        <f t="shared" si="49"/>
        <v>-</v>
      </c>
      <c r="Y127" s="151" t="str">
        <f t="shared" si="50"/>
        <v>-</v>
      </c>
      <c r="Z127" s="204"/>
      <c r="IT127" s="49" t="e">
        <f>#REF!</f>
        <v>#REF!</v>
      </c>
      <c r="IU127" s="49" t="e">
        <f>#REF!</f>
        <v>#REF!</v>
      </c>
    </row>
    <row r="128" spans="1:255" ht="12.75" customHeight="1" hidden="1">
      <c r="A128" s="13"/>
      <c r="B128" s="50">
        <f t="shared" si="53"/>
        <v>3</v>
      </c>
      <c r="C128" s="117"/>
      <c r="D128" s="114"/>
      <c r="E128" s="114"/>
      <c r="F128" s="114">
        <f>'[2]NMA'!F128+'[2]EC101'!F128+'[2]EC102'!F128+'[2]EC103'!F128+'[2]EC104'!F128+'[2]EC105'!F128+'[2]EC106'!F128+'[2]EC107'!F128+'[2]EC108'!F128+'[2]EC109'!F128+'[2]DC10'!F128+'[2]EC121'!F128+'[2]EC122'!F128+'[2]EC123'!F128+'[2]EC124'!F128+'[2]EC125'!F128+'[2]EC126'!F128+'[2]EC127'!F128+'[2]EC128'!F128+'[2]DC12'!F128+'[2]EC131'!F128+'[2]EC132'!F128+'[2]EC133'!F128+'[2]EC134'!F128+'[2]EC135'!F128+'[2]EC136'!F128+'[2]EC137'!F128+'[2]EC138'!F128+'[2]DC13'!F128+'[2]EC141'!F128+'[2]EC142'!F128+'[2]EC143'!F128+'[2]EC144'!F128+'[2]DC14'!F128+'[2]EC151'!F128+'[2]EC152'!F128+'[2]EC153'!F128+'[2]EC154'!F128+'[2]EC155'!F128+'[2]EC156'!F128+'[2]EC157'!F128+'[2]DC15'!F128+'[2]EC05b2'!F128+'[2]EC05b3'!F128+'[2]DC44'!F128</f>
        <v>0</v>
      </c>
      <c r="G128" s="52">
        <f t="shared" si="52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151" t="str">
        <f t="shared" si="40"/>
        <v> </v>
      </c>
      <c r="U128" s="151" t="str">
        <f t="shared" si="41"/>
        <v> </v>
      </c>
      <c r="V128" s="114"/>
      <c r="W128" s="115"/>
      <c r="X128" s="151" t="str">
        <f t="shared" si="49"/>
        <v>-</v>
      </c>
      <c r="Y128" s="151" t="str">
        <f t="shared" si="50"/>
        <v>-</v>
      </c>
      <c r="Z128" s="204"/>
      <c r="IT128" s="49" t="e">
        <f>#REF!</f>
        <v>#REF!</v>
      </c>
      <c r="IU128" s="49" t="e">
        <f>#REF!</f>
        <v>#REF!</v>
      </c>
    </row>
    <row r="129" spans="1:255" ht="12.75" customHeight="1" hidden="1">
      <c r="A129" s="13"/>
      <c r="B129" s="50">
        <f t="shared" si="53"/>
        <v>4</v>
      </c>
      <c r="C129" s="117"/>
      <c r="D129" s="114"/>
      <c r="E129" s="114"/>
      <c r="F129" s="114">
        <f>'[2]NMA'!F129+'[2]EC101'!F129+'[2]EC102'!F129+'[2]EC103'!F129+'[2]EC104'!F129+'[2]EC105'!F129+'[2]EC106'!F129+'[2]EC107'!F129+'[2]EC108'!F129+'[2]EC109'!F129+'[2]DC10'!F129+'[2]EC121'!F129+'[2]EC122'!F129+'[2]EC123'!F129+'[2]EC124'!F129+'[2]EC125'!F129+'[2]EC126'!F129+'[2]EC127'!F129+'[2]EC128'!F129+'[2]DC12'!F129+'[2]EC131'!F129+'[2]EC132'!F129+'[2]EC133'!F129+'[2]EC134'!F129+'[2]EC135'!F129+'[2]EC136'!F129+'[2]EC137'!F129+'[2]EC138'!F129+'[2]DC13'!F129+'[2]EC141'!F129+'[2]EC142'!F129+'[2]EC143'!F129+'[2]EC144'!F129+'[2]DC14'!F129+'[2]EC151'!F129+'[2]EC152'!F129+'[2]EC153'!F129+'[2]EC154'!F129+'[2]EC155'!F129+'[2]EC156'!F129+'[2]EC157'!F129+'[2]DC15'!F129+'[2]EC05b2'!F129+'[2]EC05b3'!F129+'[2]DC44'!F129</f>
        <v>0</v>
      </c>
      <c r="G129" s="52">
        <f t="shared" si="52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151" t="str">
        <f t="shared" si="40"/>
        <v> </v>
      </c>
      <c r="U129" s="151" t="str">
        <f t="shared" si="41"/>
        <v> </v>
      </c>
      <c r="V129" s="114"/>
      <c r="W129" s="115"/>
      <c r="X129" s="151" t="str">
        <f t="shared" si="49"/>
        <v>-</v>
      </c>
      <c r="Y129" s="151" t="str">
        <f t="shared" si="50"/>
        <v>-</v>
      </c>
      <c r="Z129" s="204"/>
      <c r="IT129" s="49" t="e">
        <f>#REF!</f>
        <v>#REF!</v>
      </c>
      <c r="IU129" s="49" t="e">
        <f>#REF!</f>
        <v>#REF!</v>
      </c>
    </row>
    <row r="130" spans="1:255" ht="12.75" customHeight="1" hidden="1">
      <c r="A130" s="13"/>
      <c r="B130" s="50">
        <f t="shared" si="53"/>
        <v>5</v>
      </c>
      <c r="C130" s="117"/>
      <c r="D130" s="114"/>
      <c r="E130" s="114"/>
      <c r="F130" s="114">
        <f>'[2]NMA'!F130+'[2]EC101'!F130+'[2]EC102'!F130+'[2]EC103'!F130+'[2]EC104'!F130+'[2]EC105'!F130+'[2]EC106'!F130+'[2]EC107'!F130+'[2]EC108'!F130+'[2]EC109'!F130+'[2]DC10'!F130+'[2]EC121'!F130+'[2]EC122'!F130+'[2]EC123'!F130+'[2]EC124'!F130+'[2]EC125'!F130+'[2]EC126'!F130+'[2]EC127'!F130+'[2]EC128'!F130+'[2]DC12'!F130+'[2]EC131'!F130+'[2]EC132'!F130+'[2]EC133'!F130+'[2]EC134'!F130+'[2]EC135'!F130+'[2]EC136'!F130+'[2]EC137'!F130+'[2]EC138'!F130+'[2]DC13'!F130+'[2]EC141'!F130+'[2]EC142'!F130+'[2]EC143'!F130+'[2]EC144'!F130+'[2]DC14'!F130+'[2]EC151'!F130+'[2]EC152'!F130+'[2]EC153'!F130+'[2]EC154'!F130+'[2]EC155'!F130+'[2]EC156'!F130+'[2]EC157'!F130+'[2]DC15'!F130+'[2]EC05b2'!F130+'[2]EC05b3'!F130+'[2]DC44'!F130</f>
        <v>0</v>
      </c>
      <c r="G130" s="52">
        <f t="shared" si="52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151" t="str">
        <f t="shared" si="40"/>
        <v> </v>
      </c>
      <c r="U130" s="151" t="str">
        <f t="shared" si="41"/>
        <v> </v>
      </c>
      <c r="V130" s="114"/>
      <c r="W130" s="115"/>
      <c r="X130" s="151" t="str">
        <f t="shared" si="49"/>
        <v>-</v>
      </c>
      <c r="Y130" s="151" t="str">
        <f t="shared" si="50"/>
        <v>-</v>
      </c>
      <c r="Z130" s="204"/>
      <c r="IT130" s="49" t="e">
        <f>#REF!</f>
        <v>#REF!</v>
      </c>
      <c r="IU130" s="49" t="e">
        <f>#REF!</f>
        <v>#REF!</v>
      </c>
    </row>
    <row r="131" spans="1:255" ht="12.75" customHeight="1" hidden="1">
      <c r="A131" s="13"/>
      <c r="B131" s="50">
        <f t="shared" si="53"/>
        <v>6</v>
      </c>
      <c r="C131" s="117"/>
      <c r="D131" s="114"/>
      <c r="E131" s="114"/>
      <c r="F131" s="114">
        <f>'[2]NMA'!F131+'[2]EC101'!F131+'[2]EC102'!F131+'[2]EC103'!F131+'[2]EC104'!F131+'[2]EC105'!F131+'[2]EC106'!F131+'[2]EC107'!F131+'[2]EC108'!F131+'[2]EC109'!F131+'[2]DC10'!F131+'[2]EC121'!F131+'[2]EC122'!F131+'[2]EC123'!F131+'[2]EC124'!F131+'[2]EC125'!F131+'[2]EC126'!F131+'[2]EC127'!F131+'[2]EC128'!F131+'[2]DC12'!F131+'[2]EC131'!F131+'[2]EC132'!F131+'[2]EC133'!F131+'[2]EC134'!F131+'[2]EC135'!F131+'[2]EC136'!F131+'[2]EC137'!F131+'[2]EC138'!F131+'[2]DC13'!F131+'[2]EC141'!F131+'[2]EC142'!F131+'[2]EC143'!F131+'[2]EC144'!F131+'[2]DC14'!F131+'[2]EC151'!F131+'[2]EC152'!F131+'[2]EC153'!F131+'[2]EC154'!F131+'[2]EC155'!F131+'[2]EC156'!F131+'[2]EC157'!F131+'[2]DC15'!F131+'[2]EC05b2'!F131+'[2]EC05b3'!F131+'[2]DC44'!F131</f>
        <v>0</v>
      </c>
      <c r="G131" s="52">
        <f t="shared" si="52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151" t="str">
        <f aca="true" t="shared" si="54" ref="T131:T143">IF(G131=0," ",(R131/G131))</f>
        <v> </v>
      </c>
      <c r="U131" s="151" t="str">
        <f aca="true" t="shared" si="55" ref="U131:U143">IF(G131=0," ",(S131/G131))</f>
        <v> </v>
      </c>
      <c r="V131" s="114"/>
      <c r="W131" s="115"/>
      <c r="X131" s="151" t="str">
        <f t="shared" si="49"/>
        <v>-</v>
      </c>
      <c r="Y131" s="151" t="str">
        <f t="shared" si="50"/>
        <v>-</v>
      </c>
      <c r="Z131" s="204"/>
      <c r="IT131" s="49" t="e">
        <f>#REF!</f>
        <v>#REF!</v>
      </c>
      <c r="IU131" s="49" t="e">
        <f>#REF!</f>
        <v>#REF!</v>
      </c>
    </row>
    <row r="132" spans="1:255" ht="12.75" customHeight="1" hidden="1">
      <c r="A132" s="13"/>
      <c r="B132" s="50">
        <f t="shared" si="53"/>
        <v>7</v>
      </c>
      <c r="C132" s="117"/>
      <c r="D132" s="114"/>
      <c r="E132" s="114"/>
      <c r="F132" s="114">
        <f>'[2]NMA'!F132+'[2]EC101'!F132+'[2]EC102'!F132+'[2]EC103'!F132+'[2]EC104'!F132+'[2]EC105'!F132+'[2]EC106'!F132+'[2]EC107'!F132+'[2]EC108'!F132+'[2]EC109'!F132+'[2]DC10'!F132+'[2]EC121'!F132+'[2]EC122'!F132+'[2]EC123'!F132+'[2]EC124'!F132+'[2]EC125'!F132+'[2]EC126'!F132+'[2]EC127'!F132+'[2]EC128'!F132+'[2]DC12'!F132+'[2]EC131'!F132+'[2]EC132'!F132+'[2]EC133'!F132+'[2]EC134'!F132+'[2]EC135'!F132+'[2]EC136'!F132+'[2]EC137'!F132+'[2]EC138'!F132+'[2]DC13'!F132+'[2]EC141'!F132+'[2]EC142'!F132+'[2]EC143'!F132+'[2]EC144'!F132+'[2]DC14'!F132+'[2]EC151'!F132+'[2]EC152'!F132+'[2]EC153'!F132+'[2]EC154'!F132+'[2]EC155'!F132+'[2]EC156'!F132+'[2]EC157'!F132+'[2]DC15'!F132+'[2]EC05b2'!F132+'[2]EC05b3'!F132+'[2]DC44'!F132</f>
        <v>0</v>
      </c>
      <c r="G132" s="52">
        <f t="shared" si="52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151" t="str">
        <f t="shared" si="54"/>
        <v> </v>
      </c>
      <c r="U132" s="151" t="str">
        <f t="shared" si="55"/>
        <v> </v>
      </c>
      <c r="V132" s="114"/>
      <c r="W132" s="115"/>
      <c r="X132" s="151" t="str">
        <f t="shared" si="49"/>
        <v>-</v>
      </c>
      <c r="Y132" s="151" t="str">
        <f t="shared" si="50"/>
        <v>-</v>
      </c>
      <c r="Z132" s="204"/>
      <c r="IT132" s="49" t="e">
        <f>#REF!</f>
        <v>#REF!</v>
      </c>
      <c r="IU132" s="49" t="e">
        <f>#REF!</f>
        <v>#REF!</v>
      </c>
    </row>
    <row r="133" spans="1:255" ht="12.75" customHeight="1" hidden="1">
      <c r="A133" s="13"/>
      <c r="B133" s="50">
        <f t="shared" si="53"/>
        <v>8</v>
      </c>
      <c r="C133" s="117"/>
      <c r="D133" s="114"/>
      <c r="E133" s="114"/>
      <c r="F133" s="114">
        <f>'[2]NMA'!F133+'[2]EC101'!F133+'[2]EC102'!F133+'[2]EC103'!F133+'[2]EC104'!F133+'[2]EC105'!F133+'[2]EC106'!F133+'[2]EC107'!F133+'[2]EC108'!F133+'[2]EC109'!F133+'[2]DC10'!F133+'[2]EC121'!F133+'[2]EC122'!F133+'[2]EC123'!F133+'[2]EC124'!F133+'[2]EC125'!F133+'[2]EC126'!F133+'[2]EC127'!F133+'[2]EC128'!F133+'[2]DC12'!F133+'[2]EC131'!F133+'[2]EC132'!F133+'[2]EC133'!F133+'[2]EC134'!F133+'[2]EC135'!F133+'[2]EC136'!F133+'[2]EC137'!F133+'[2]EC138'!F133+'[2]DC13'!F133+'[2]EC141'!F133+'[2]EC142'!F133+'[2]EC143'!F133+'[2]EC144'!F133+'[2]DC14'!F133+'[2]EC151'!F133+'[2]EC152'!F133+'[2]EC153'!F133+'[2]EC154'!F133+'[2]EC155'!F133+'[2]EC156'!F133+'[2]EC157'!F133+'[2]DC15'!F133+'[2]EC05b2'!F133+'[2]EC05b3'!F133+'[2]DC44'!F133</f>
        <v>0</v>
      </c>
      <c r="G133" s="52">
        <f t="shared" si="52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151" t="str">
        <f t="shared" si="54"/>
        <v> </v>
      </c>
      <c r="U133" s="151" t="str">
        <f t="shared" si="55"/>
        <v> </v>
      </c>
      <c r="V133" s="114"/>
      <c r="W133" s="115"/>
      <c r="X133" s="151" t="str">
        <f t="shared" si="49"/>
        <v>-</v>
      </c>
      <c r="Y133" s="151" t="str">
        <f t="shared" si="50"/>
        <v>-</v>
      </c>
      <c r="Z133" s="204"/>
      <c r="IT133" s="49" t="e">
        <f>#REF!</f>
        <v>#REF!</v>
      </c>
      <c r="IU133" s="49" t="e">
        <f>#REF!</f>
        <v>#REF!</v>
      </c>
    </row>
    <row r="134" spans="1:255" ht="12.75" customHeight="1" hidden="1">
      <c r="A134" s="13"/>
      <c r="B134" s="50">
        <f t="shared" si="53"/>
        <v>9</v>
      </c>
      <c r="C134" s="117"/>
      <c r="D134" s="114"/>
      <c r="E134" s="114"/>
      <c r="F134" s="114">
        <f>'[2]NMA'!F134+'[2]EC101'!F134+'[2]EC102'!F134+'[2]EC103'!F134+'[2]EC104'!F134+'[2]EC105'!F134+'[2]EC106'!F134+'[2]EC107'!F134+'[2]EC108'!F134+'[2]EC109'!F134+'[2]DC10'!F134+'[2]EC121'!F134+'[2]EC122'!F134+'[2]EC123'!F134+'[2]EC124'!F134+'[2]EC125'!F134+'[2]EC126'!F134+'[2]EC127'!F134+'[2]EC128'!F134+'[2]DC12'!F134+'[2]EC131'!F134+'[2]EC132'!F134+'[2]EC133'!F134+'[2]EC134'!F134+'[2]EC135'!F134+'[2]EC136'!F134+'[2]EC137'!F134+'[2]EC138'!F134+'[2]DC13'!F134+'[2]EC141'!F134+'[2]EC142'!F134+'[2]EC143'!F134+'[2]EC144'!F134+'[2]DC14'!F134+'[2]EC151'!F134+'[2]EC152'!F134+'[2]EC153'!F134+'[2]EC154'!F134+'[2]EC155'!F134+'[2]EC156'!F134+'[2]EC157'!F134+'[2]DC15'!F134+'[2]EC05b2'!F134+'[2]EC05b3'!F134+'[2]DC44'!F134</f>
        <v>0</v>
      </c>
      <c r="G134" s="52">
        <f t="shared" si="52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151" t="str">
        <f t="shared" si="54"/>
        <v> </v>
      </c>
      <c r="U134" s="151" t="str">
        <f t="shared" si="55"/>
        <v> </v>
      </c>
      <c r="V134" s="114"/>
      <c r="W134" s="115"/>
      <c r="X134" s="151" t="str">
        <f t="shared" si="49"/>
        <v>-</v>
      </c>
      <c r="Y134" s="151" t="str">
        <f t="shared" si="50"/>
        <v>-</v>
      </c>
      <c r="Z134" s="204"/>
      <c r="IT134" s="49" t="e">
        <f>#REF!</f>
        <v>#REF!</v>
      </c>
      <c r="IU134" s="49" t="e">
        <f>#REF!</f>
        <v>#REF!</v>
      </c>
    </row>
    <row r="135" spans="1:255" ht="12.75" customHeight="1" hidden="1">
      <c r="A135" s="13"/>
      <c r="B135" s="50">
        <f t="shared" si="53"/>
        <v>10</v>
      </c>
      <c r="C135" s="117"/>
      <c r="D135" s="114"/>
      <c r="E135" s="114"/>
      <c r="F135" s="114">
        <f>'[2]NMA'!F135+'[2]EC101'!F135+'[2]EC102'!F135+'[2]EC103'!F135+'[2]EC104'!F135+'[2]EC105'!F135+'[2]EC106'!F135+'[2]EC107'!F135+'[2]EC108'!F135+'[2]EC109'!F135+'[2]DC10'!F135+'[2]EC121'!F135+'[2]EC122'!F135+'[2]EC123'!F135+'[2]EC124'!F135+'[2]EC125'!F135+'[2]EC126'!F135+'[2]EC127'!F135+'[2]EC128'!F135+'[2]DC12'!F135+'[2]EC131'!F135+'[2]EC132'!F135+'[2]EC133'!F135+'[2]EC134'!F135+'[2]EC135'!F135+'[2]EC136'!F135+'[2]EC137'!F135+'[2]EC138'!F135+'[2]DC13'!F135+'[2]EC141'!F135+'[2]EC142'!F135+'[2]EC143'!F135+'[2]EC144'!F135+'[2]DC14'!F135+'[2]EC151'!F135+'[2]EC152'!F135+'[2]EC153'!F135+'[2]EC154'!F135+'[2]EC155'!F135+'[2]EC156'!F135+'[2]EC157'!F135+'[2]DC15'!F135+'[2]EC05b2'!F135+'[2]EC05b3'!F135+'[2]DC44'!F135</f>
        <v>0</v>
      </c>
      <c r="G135" s="52">
        <f t="shared" si="52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151" t="str">
        <f t="shared" si="54"/>
        <v> </v>
      </c>
      <c r="U135" s="151" t="str">
        <f t="shared" si="55"/>
        <v> </v>
      </c>
      <c r="V135" s="114"/>
      <c r="W135" s="115"/>
      <c r="X135" s="151" t="str">
        <f t="shared" si="49"/>
        <v>-</v>
      </c>
      <c r="Y135" s="151" t="str">
        <f t="shared" si="50"/>
        <v>-</v>
      </c>
      <c r="Z135" s="204"/>
      <c r="IT135" s="49" t="e">
        <f>#REF!</f>
        <v>#REF!</v>
      </c>
      <c r="IU135" s="49" t="e">
        <f>#REF!</f>
        <v>#REF!</v>
      </c>
    </row>
    <row r="136" spans="1:255" ht="12.75" customHeight="1" hidden="1">
      <c r="A136" s="13"/>
      <c r="B136" s="50">
        <f t="shared" si="53"/>
        <v>11</v>
      </c>
      <c r="C136" s="117"/>
      <c r="D136" s="114"/>
      <c r="E136" s="114"/>
      <c r="F136" s="114">
        <f>'[2]NMA'!F136+'[2]EC101'!F136+'[2]EC102'!F136+'[2]EC103'!F136+'[2]EC104'!F136+'[2]EC105'!F136+'[2]EC106'!F136+'[2]EC107'!F136+'[2]EC108'!F136+'[2]EC109'!F136+'[2]DC10'!F136+'[2]EC121'!F136+'[2]EC122'!F136+'[2]EC123'!F136+'[2]EC124'!F136+'[2]EC125'!F136+'[2]EC126'!F136+'[2]EC127'!F136+'[2]EC128'!F136+'[2]DC12'!F136+'[2]EC131'!F136+'[2]EC132'!F136+'[2]EC133'!F136+'[2]EC134'!F136+'[2]EC135'!F136+'[2]EC136'!F136+'[2]EC137'!F136+'[2]EC138'!F136+'[2]DC13'!F136+'[2]EC141'!F136+'[2]EC142'!F136+'[2]EC143'!F136+'[2]EC144'!F136+'[2]DC14'!F136+'[2]EC151'!F136+'[2]EC152'!F136+'[2]EC153'!F136+'[2]EC154'!F136+'[2]EC155'!F136+'[2]EC156'!F136+'[2]EC157'!F136+'[2]DC15'!F136+'[2]EC05b2'!F136+'[2]EC05b3'!F136+'[2]DC44'!F136</f>
        <v>0</v>
      </c>
      <c r="G136" s="52">
        <f t="shared" si="52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151" t="str">
        <f t="shared" si="54"/>
        <v> </v>
      </c>
      <c r="U136" s="151" t="str">
        <f t="shared" si="55"/>
        <v> </v>
      </c>
      <c r="V136" s="114"/>
      <c r="W136" s="115"/>
      <c r="X136" s="151" t="str">
        <f t="shared" si="49"/>
        <v>-</v>
      </c>
      <c r="Y136" s="151" t="str">
        <f t="shared" si="50"/>
        <v>-</v>
      </c>
      <c r="Z136" s="204"/>
      <c r="IT136" s="49" t="e">
        <f>#REF!</f>
        <v>#REF!</v>
      </c>
      <c r="IU136" s="49" t="e">
        <f>#REF!</f>
        <v>#REF!</v>
      </c>
    </row>
    <row r="137" spans="1:255" ht="12.75" customHeight="1" hidden="1">
      <c r="A137" s="13"/>
      <c r="B137" s="50">
        <f t="shared" si="53"/>
        <v>12</v>
      </c>
      <c r="C137" s="117"/>
      <c r="D137" s="114"/>
      <c r="E137" s="114"/>
      <c r="F137" s="114">
        <f>'[2]NMA'!F137+'[2]EC101'!F137+'[2]EC102'!F137+'[2]EC103'!F137+'[2]EC104'!F137+'[2]EC105'!F137+'[2]EC106'!F137+'[2]EC107'!F137+'[2]EC108'!F137+'[2]EC109'!F137+'[2]DC10'!F137+'[2]EC121'!F137+'[2]EC122'!F137+'[2]EC123'!F137+'[2]EC124'!F137+'[2]EC125'!F137+'[2]EC126'!F137+'[2]EC127'!F137+'[2]EC128'!F137+'[2]DC12'!F137+'[2]EC131'!F137+'[2]EC132'!F137+'[2]EC133'!F137+'[2]EC134'!F137+'[2]EC135'!F137+'[2]EC136'!F137+'[2]EC137'!F137+'[2]EC138'!F137+'[2]DC13'!F137+'[2]EC141'!F137+'[2]EC142'!F137+'[2]EC143'!F137+'[2]EC144'!F137+'[2]DC14'!F137+'[2]EC151'!F137+'[2]EC152'!F137+'[2]EC153'!F137+'[2]EC154'!F137+'[2]EC155'!F137+'[2]EC156'!F137+'[2]EC157'!F137+'[2]DC15'!F137+'[2]EC05b2'!F137+'[2]EC05b3'!F137+'[2]DC44'!F137</f>
        <v>0</v>
      </c>
      <c r="G137" s="52">
        <f t="shared" si="52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151" t="str">
        <f t="shared" si="54"/>
        <v> </v>
      </c>
      <c r="U137" s="151" t="str">
        <f t="shared" si="55"/>
        <v> </v>
      </c>
      <c r="V137" s="114"/>
      <c r="W137" s="115"/>
      <c r="X137" s="151" t="str">
        <f t="shared" si="49"/>
        <v>-</v>
      </c>
      <c r="Y137" s="151" t="str">
        <f t="shared" si="50"/>
        <v>-</v>
      </c>
      <c r="Z137" s="204"/>
      <c r="IT137" s="49" t="e">
        <f>#REF!</f>
        <v>#REF!</v>
      </c>
      <c r="IU137" s="49" t="e">
        <f>#REF!</f>
        <v>#REF!</v>
      </c>
    </row>
    <row r="138" spans="1:255" ht="12.75" customHeight="1" hidden="1">
      <c r="A138" s="59"/>
      <c r="B138" s="50">
        <f t="shared" si="53"/>
        <v>13</v>
      </c>
      <c r="C138" s="125"/>
      <c r="D138" s="114"/>
      <c r="E138" s="114"/>
      <c r="F138" s="114">
        <f>'[2]NMA'!F138+'[2]EC101'!F138+'[2]EC102'!F138+'[2]EC103'!F138+'[2]EC104'!F138+'[2]EC105'!F138+'[2]EC106'!F138+'[2]EC107'!F138+'[2]EC108'!F138+'[2]EC109'!F138+'[2]DC10'!F138+'[2]EC121'!F138+'[2]EC122'!F138+'[2]EC123'!F138+'[2]EC124'!F138+'[2]EC125'!F138+'[2]EC126'!F138+'[2]EC127'!F138+'[2]EC128'!F138+'[2]DC12'!F138+'[2]EC131'!F138+'[2]EC132'!F138+'[2]EC133'!F138+'[2]EC134'!F138+'[2]EC135'!F138+'[2]EC136'!F138+'[2]EC137'!F138+'[2]EC138'!F138+'[2]DC13'!F138+'[2]EC141'!F138+'[2]EC142'!F138+'[2]EC143'!F138+'[2]EC144'!F138+'[2]DC14'!F138+'[2]EC151'!F138+'[2]EC152'!F138+'[2]EC153'!F138+'[2]EC154'!F138+'[2]EC155'!F138+'[2]EC156'!F138+'[2]EC157'!F138+'[2]DC15'!F138+'[2]EC05b2'!F138+'[2]EC05b3'!F138+'[2]DC44'!F138</f>
        <v>0</v>
      </c>
      <c r="G138" s="52">
        <f t="shared" si="52"/>
        <v>0</v>
      </c>
      <c r="H138" s="114"/>
      <c r="I138" s="114"/>
      <c r="J138" s="115"/>
      <c r="K138" s="114"/>
      <c r="L138" s="115"/>
      <c r="M138" s="115"/>
      <c r="N138" s="115"/>
      <c r="O138" s="115"/>
      <c r="P138" s="115"/>
      <c r="Q138" s="115"/>
      <c r="R138" s="115"/>
      <c r="S138" s="115"/>
      <c r="T138" s="151" t="str">
        <f t="shared" si="54"/>
        <v> </v>
      </c>
      <c r="U138" s="151" t="str">
        <f t="shared" si="55"/>
        <v> </v>
      </c>
      <c r="V138" s="115"/>
      <c r="W138" s="115"/>
      <c r="X138" s="151" t="str">
        <f t="shared" si="49"/>
        <v>-</v>
      </c>
      <c r="Y138" s="151" t="str">
        <f t="shared" si="50"/>
        <v>-</v>
      </c>
      <c r="Z138" s="204"/>
      <c r="IT138" s="49" t="e">
        <f>#REF!</f>
        <v>#REF!</v>
      </c>
      <c r="IU138" s="49" t="e">
        <f>#REF!</f>
        <v>#REF!</v>
      </c>
    </row>
    <row r="139" spans="1:255" ht="12.75" customHeight="1" hidden="1">
      <c r="A139" s="59"/>
      <c r="B139" s="50">
        <f t="shared" si="53"/>
        <v>14</v>
      </c>
      <c r="C139" s="125"/>
      <c r="D139" s="114"/>
      <c r="E139" s="114"/>
      <c r="F139" s="114">
        <f>'[2]NMA'!F139+'[2]EC101'!F139+'[2]EC102'!F139+'[2]EC103'!F139+'[2]EC104'!F139+'[2]EC105'!F139+'[2]EC106'!F139+'[2]EC107'!F139+'[2]EC108'!F139+'[2]EC109'!F139+'[2]DC10'!F139+'[2]EC121'!F139+'[2]EC122'!F139+'[2]EC123'!F139+'[2]EC124'!F139+'[2]EC125'!F139+'[2]EC126'!F139+'[2]EC127'!F139+'[2]EC128'!F139+'[2]DC12'!F139+'[2]EC131'!F139+'[2]EC132'!F139+'[2]EC133'!F139+'[2]EC134'!F139+'[2]EC135'!F139+'[2]EC136'!F139+'[2]EC137'!F139+'[2]EC138'!F139+'[2]DC13'!F139+'[2]EC141'!F139+'[2]EC142'!F139+'[2]EC143'!F139+'[2]EC144'!F139+'[2]DC14'!F139+'[2]EC151'!F139+'[2]EC152'!F139+'[2]EC153'!F139+'[2]EC154'!F139+'[2]EC155'!F139+'[2]EC156'!F139+'[2]EC157'!F139+'[2]DC15'!F139+'[2]EC05b2'!F139+'[2]EC05b3'!F139+'[2]DC44'!F139</f>
        <v>0</v>
      </c>
      <c r="G139" s="52">
        <f t="shared" si="52"/>
        <v>0</v>
      </c>
      <c r="H139" s="114"/>
      <c r="I139" s="114"/>
      <c r="J139" s="115"/>
      <c r="K139" s="114"/>
      <c r="L139" s="115"/>
      <c r="M139" s="115"/>
      <c r="N139" s="115"/>
      <c r="O139" s="115"/>
      <c r="P139" s="115"/>
      <c r="Q139" s="115"/>
      <c r="R139" s="115"/>
      <c r="S139" s="115"/>
      <c r="T139" s="151" t="str">
        <f t="shared" si="54"/>
        <v> </v>
      </c>
      <c r="U139" s="151" t="str">
        <f t="shared" si="55"/>
        <v> </v>
      </c>
      <c r="V139" s="115"/>
      <c r="W139" s="115"/>
      <c r="X139" s="151" t="str">
        <f t="shared" si="49"/>
        <v>-</v>
      </c>
      <c r="Y139" s="151" t="str">
        <f t="shared" si="50"/>
        <v>-</v>
      </c>
      <c r="Z139" s="204"/>
      <c r="IT139" s="49" t="e">
        <f>#REF!</f>
        <v>#REF!</v>
      </c>
      <c r="IU139" s="49" t="e">
        <f>#REF!</f>
        <v>#REF!</v>
      </c>
    </row>
    <row r="140" spans="1:255" ht="12.75" customHeight="1" hidden="1">
      <c r="A140" s="59"/>
      <c r="B140" s="50">
        <f t="shared" si="53"/>
        <v>15</v>
      </c>
      <c r="C140" s="125"/>
      <c r="D140" s="114"/>
      <c r="E140" s="114"/>
      <c r="F140" s="114">
        <f>'[2]NMA'!F140+'[2]EC101'!F140+'[2]EC102'!F140+'[2]EC103'!F140+'[2]EC104'!F140+'[2]EC105'!F140+'[2]EC106'!F140+'[2]EC107'!F140+'[2]EC108'!F140+'[2]EC109'!F140+'[2]DC10'!F140+'[2]EC121'!F140+'[2]EC122'!F140+'[2]EC123'!F140+'[2]EC124'!F140+'[2]EC125'!F140+'[2]EC126'!F140+'[2]EC127'!F140+'[2]EC128'!F140+'[2]DC12'!F140+'[2]EC131'!F140+'[2]EC132'!F140+'[2]EC133'!F140+'[2]EC134'!F140+'[2]EC135'!F140+'[2]EC136'!F140+'[2]EC137'!F140+'[2]EC138'!F140+'[2]DC13'!F140+'[2]EC141'!F140+'[2]EC142'!F140+'[2]EC143'!F140+'[2]EC144'!F140+'[2]DC14'!F140+'[2]EC151'!F140+'[2]EC152'!F140+'[2]EC153'!F140+'[2]EC154'!F140+'[2]EC155'!F140+'[2]EC156'!F140+'[2]EC157'!F140+'[2]DC15'!F140+'[2]EC05b2'!F140+'[2]EC05b3'!F140+'[2]DC44'!F140</f>
        <v>0</v>
      </c>
      <c r="G140" s="52">
        <f t="shared" si="52"/>
        <v>0</v>
      </c>
      <c r="H140" s="114"/>
      <c r="I140" s="114"/>
      <c r="J140" s="115"/>
      <c r="K140" s="114"/>
      <c r="L140" s="115"/>
      <c r="M140" s="115"/>
      <c r="N140" s="115"/>
      <c r="O140" s="115"/>
      <c r="P140" s="115"/>
      <c r="Q140" s="115"/>
      <c r="R140" s="115"/>
      <c r="S140" s="115"/>
      <c r="T140" s="151" t="str">
        <f t="shared" si="54"/>
        <v> </v>
      </c>
      <c r="U140" s="151" t="str">
        <f t="shared" si="55"/>
        <v> </v>
      </c>
      <c r="V140" s="115"/>
      <c r="W140" s="115"/>
      <c r="X140" s="151" t="str">
        <f t="shared" si="49"/>
        <v>-</v>
      </c>
      <c r="Y140" s="151" t="str">
        <f t="shared" si="50"/>
        <v>-</v>
      </c>
      <c r="Z140" s="204"/>
      <c r="IT140" s="49" t="e">
        <f>#REF!</f>
        <v>#REF!</v>
      </c>
      <c r="IU140" s="49" t="e">
        <f>#REF!</f>
        <v>#REF!</v>
      </c>
    </row>
    <row r="141" spans="1:255" ht="13.5" customHeight="1" hidden="1">
      <c r="A141" s="1"/>
      <c r="B141" s="126"/>
      <c r="C141" s="127"/>
      <c r="D141" s="128"/>
      <c r="E141" s="129"/>
      <c r="F141" s="129">
        <f>'[2]NMA'!F141+'[2]EC101'!F141+'[2]EC102'!F141+'[2]EC103'!F141+'[2]EC104'!F141+'[2]EC105'!F141+'[2]EC106'!F141+'[2]EC107'!F141+'[2]EC108'!F141+'[2]EC109'!F141+'[2]DC10'!F141+'[2]EC121'!F141+'[2]EC122'!F141+'[2]EC123'!F141+'[2]EC124'!F141+'[2]EC125'!F141+'[2]EC126'!F141+'[2]EC127'!F141+'[2]EC128'!F141+'[2]DC12'!F141+'[2]EC131'!F141+'[2]EC132'!F141+'[2]EC133'!F141+'[2]EC134'!F141+'[2]EC135'!F141+'[2]EC136'!F141+'[2]EC137'!F141+'[2]EC138'!F141+'[2]DC13'!F141+'[2]EC141'!F141+'[2]EC142'!F141+'[2]EC143'!F141+'[2]EC144'!F141+'[2]DC14'!F141+'[2]EC151'!F141+'[2]EC152'!F141+'[2]EC153'!F141+'[2]EC154'!F141+'[2]EC155'!F141+'[2]EC156'!F141+'[2]EC157'!F141+'[2]DC15'!F141+'[2]EC05b2'!F141+'[2]EC05b3'!F141+'[2]DC44'!F141</f>
        <v>0</v>
      </c>
      <c r="G141" s="129"/>
      <c r="H141" s="128"/>
      <c r="I141" s="129"/>
      <c r="J141" s="128"/>
      <c r="K141" s="129"/>
      <c r="L141" s="128"/>
      <c r="M141" s="128"/>
      <c r="N141" s="128"/>
      <c r="O141" s="128"/>
      <c r="P141" s="128"/>
      <c r="Q141" s="128"/>
      <c r="R141" s="128"/>
      <c r="S141" s="128"/>
      <c r="T141" s="151" t="str">
        <f t="shared" si="54"/>
        <v> </v>
      </c>
      <c r="U141" s="151" t="str">
        <f t="shared" si="55"/>
        <v> </v>
      </c>
      <c r="V141" s="128"/>
      <c r="W141" s="128"/>
      <c r="X141" s="151" t="str">
        <f t="shared" si="49"/>
        <v>-</v>
      </c>
      <c r="Y141" s="151" t="str">
        <f t="shared" si="50"/>
        <v>-</v>
      </c>
      <c r="Z141" s="204"/>
      <c r="IT141" s="49" t="e">
        <f>#REF!</f>
        <v>#REF!</v>
      </c>
      <c r="IU141" s="49" t="e">
        <f>#REF!</f>
        <v>#REF!</v>
      </c>
    </row>
    <row r="142" spans="1:255" ht="13.5" customHeight="1">
      <c r="A142" s="136"/>
      <c r="B142" s="126"/>
      <c r="C142" s="127" t="s">
        <v>57</v>
      </c>
      <c r="D142" s="128">
        <f>D125+D67</f>
        <v>90264000</v>
      </c>
      <c r="E142" s="128">
        <f>E125+E67</f>
        <v>0</v>
      </c>
      <c r="F142" s="128">
        <f>'[2]NMA'!F142+'[2]EC101'!F142+'[2]EC102'!F142+'[2]EC103'!F142+'[2]EC104'!F142+'[2]EC105'!F142+'[2]EC106'!F142+'[2]EC107'!F142+'[2]EC108'!F142+'[2]EC109'!F142+'[2]DC10'!F142+'[2]EC121'!F142+'[2]EC122'!F142+'[2]EC123'!F142+'[2]EC124'!F142+'[2]EC125'!F142+'[2]EC126'!F142+'[2]EC127'!F142+'[2]EC128'!F142+'[2]DC12'!F142+'[2]EC131'!F142+'[2]EC132'!F142+'[2]EC133'!F142+'[2]EC134'!F142+'[2]EC135'!F142+'[2]EC136'!F142+'[2]EC137'!F142+'[2]EC138'!F142+'[2]DC13'!F142+'[2]EC141'!F142+'[2]EC142'!F142+'[2]EC143'!F142+'[2]EC144'!F142+'[2]DC14'!F142+'[2]EC151'!F142+'[2]EC152'!F142+'[2]EC153'!F142+'[2]EC154'!F142+'[2]EC155'!F142+'[2]EC156'!F142+'[2]EC157'!F142+'[2]DC15'!F142+'[2]EC05b2'!F142+'[2]EC05b3'!F142+'[2]DC44'!F142</f>
        <v>0</v>
      </c>
      <c r="G142" s="128">
        <f aca="true" t="shared" si="56" ref="G142:S142">G125+G67</f>
        <v>90264000</v>
      </c>
      <c r="H142" s="128">
        <f t="shared" si="56"/>
        <v>63608000</v>
      </c>
      <c r="I142" s="128">
        <f t="shared" si="56"/>
        <v>63608000</v>
      </c>
      <c r="J142" s="128">
        <f t="shared" si="56"/>
        <v>0</v>
      </c>
      <c r="K142" s="128">
        <f t="shared" si="56"/>
        <v>0</v>
      </c>
      <c r="L142" s="128">
        <f t="shared" si="56"/>
        <v>63608000</v>
      </c>
      <c r="M142" s="128">
        <f t="shared" si="56"/>
        <v>51844000</v>
      </c>
      <c r="N142" s="128">
        <f t="shared" si="56"/>
        <v>0</v>
      </c>
      <c r="O142" s="128">
        <f t="shared" si="56"/>
        <v>0</v>
      </c>
      <c r="P142" s="128">
        <f t="shared" si="56"/>
        <v>0</v>
      </c>
      <c r="Q142" s="128">
        <f t="shared" si="56"/>
        <v>0</v>
      </c>
      <c r="R142" s="128">
        <f t="shared" si="56"/>
        <v>63608000</v>
      </c>
      <c r="S142" s="128">
        <f t="shared" si="56"/>
        <v>51844000</v>
      </c>
      <c r="T142" s="151">
        <f t="shared" si="54"/>
        <v>0.7046884693787113</v>
      </c>
      <c r="U142" s="151">
        <f t="shared" si="55"/>
        <v>0.5743596561198263</v>
      </c>
      <c r="V142" s="128"/>
      <c r="W142" s="128"/>
      <c r="X142" s="151" t="str">
        <f>IF(V142=0," ",(R142-V142)/V142)</f>
        <v> </v>
      </c>
      <c r="Y142" s="151" t="str">
        <f>IF(W142=0," ",(S142-W142)/W142)</f>
        <v> </v>
      </c>
      <c r="Z142" s="204"/>
      <c r="IT142" s="49" t="e">
        <f>#REF!</f>
        <v>#REF!</v>
      </c>
      <c r="IU142" s="49" t="e">
        <f>#REF!</f>
        <v>#REF!</v>
      </c>
    </row>
    <row r="143" spans="1:255" ht="12.75">
      <c r="A143" s="1"/>
      <c r="B143" s="126"/>
      <c r="C143" s="130" t="s">
        <v>122</v>
      </c>
      <c r="D143" s="131">
        <f>D67</f>
        <v>90264000</v>
      </c>
      <c r="E143" s="131">
        <f>E67</f>
        <v>0</v>
      </c>
      <c r="F143" s="131">
        <f>'[2]NMA'!F143+'[2]EC101'!F143+'[2]EC102'!F143+'[2]EC103'!F143+'[2]EC104'!F143+'[2]EC105'!F143+'[2]EC106'!F143+'[2]EC107'!F143+'[2]EC108'!F143+'[2]EC109'!F143+'[2]DC10'!F143+'[2]EC121'!F143+'[2]EC122'!F143+'[2]EC123'!F143+'[2]EC124'!F143+'[2]EC125'!F143+'[2]EC126'!F143+'[2]EC127'!F143+'[2]EC128'!F143+'[2]DC12'!F143+'[2]EC131'!F143+'[2]EC132'!F143+'[2]EC133'!F143+'[2]EC134'!F143+'[2]EC135'!F143+'[2]EC136'!F143+'[2]EC137'!F143+'[2]EC138'!F143+'[2]DC13'!F143+'[2]EC141'!F143+'[2]EC142'!F143+'[2]EC143'!F143+'[2]EC144'!F143+'[2]DC14'!F143+'[2]EC151'!F143+'[2]EC152'!F143+'[2]EC153'!F143+'[2]EC154'!F143+'[2]EC155'!F143+'[2]EC156'!F143+'[2]EC157'!F143+'[2]DC15'!F143+'[2]EC05b2'!F143+'[2]EC05b3'!F143+'[2]DC44'!F143</f>
        <v>0</v>
      </c>
      <c r="G143" s="131">
        <f aca="true" t="shared" si="57" ref="G143:S143">G67</f>
        <v>90264000</v>
      </c>
      <c r="H143" s="131">
        <f t="shared" si="57"/>
        <v>63608000</v>
      </c>
      <c r="I143" s="131">
        <f t="shared" si="57"/>
        <v>63608000</v>
      </c>
      <c r="J143" s="131">
        <f t="shared" si="57"/>
        <v>0</v>
      </c>
      <c r="K143" s="131">
        <f t="shared" si="57"/>
        <v>0</v>
      </c>
      <c r="L143" s="131">
        <f t="shared" si="57"/>
        <v>63608000</v>
      </c>
      <c r="M143" s="131">
        <f t="shared" si="57"/>
        <v>51844000</v>
      </c>
      <c r="N143" s="131">
        <f t="shared" si="57"/>
        <v>0</v>
      </c>
      <c r="O143" s="131">
        <f t="shared" si="57"/>
        <v>0</v>
      </c>
      <c r="P143" s="131">
        <f t="shared" si="57"/>
        <v>0</v>
      </c>
      <c r="Q143" s="131">
        <f t="shared" si="57"/>
        <v>0</v>
      </c>
      <c r="R143" s="131">
        <f t="shared" si="57"/>
        <v>63608000</v>
      </c>
      <c r="S143" s="131">
        <f t="shared" si="57"/>
        <v>51844000</v>
      </c>
      <c r="T143" s="150">
        <f t="shared" si="54"/>
        <v>0.7046884693787113</v>
      </c>
      <c r="U143" s="150">
        <f t="shared" si="55"/>
        <v>0.5743596561198263</v>
      </c>
      <c r="V143" s="131"/>
      <c r="W143" s="131"/>
      <c r="X143" s="150" t="str">
        <f>IF(V143=0," ",(R143-V143)/V143)</f>
        <v> </v>
      </c>
      <c r="Y143" s="150" t="str">
        <f>IF(W143=0," ",(S143-W143)/W143)</f>
        <v> </v>
      </c>
      <c r="Z143" s="204"/>
      <c r="IT143" s="49" t="e">
        <f>#REF!</f>
        <v>#REF!</v>
      </c>
      <c r="IU143" s="49" t="e">
        <f>#REF!</f>
        <v>#REF!</v>
      </c>
    </row>
    <row r="144" spans="1:255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4"/>
      <c r="X144" s="163"/>
      <c r="Y144" s="134"/>
      <c r="Z144" s="213"/>
      <c r="IT144" s="49" t="e">
        <f>#REF!</f>
        <v>#REF!</v>
      </c>
      <c r="IU144" s="49" t="e">
        <f>#REF!</f>
        <v>#REF!</v>
      </c>
    </row>
    <row r="145" spans="1:255" ht="13.5" thickTop="1">
      <c r="A145" s="1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T145" s="49" t="e">
        <f>#REF!</f>
        <v>#REF!</v>
      </c>
      <c r="IU145" s="49" t="e">
        <f>#REF!</f>
        <v>#REF!</v>
      </c>
    </row>
    <row r="146" spans="1:255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T146" s="49" t="e">
        <f>#REF!</f>
        <v>#REF!</v>
      </c>
      <c r="IU146" s="49" t="e">
        <f>#REF!</f>
        <v>#REF!</v>
      </c>
    </row>
    <row r="147" spans="1:255" ht="12.75">
      <c r="A147" s="4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T147" s="49" t="e">
        <f>#REF!</f>
        <v>#REF!</v>
      </c>
      <c r="IU147" s="49" t="e">
        <f>#REF!</f>
        <v>#REF!</v>
      </c>
    </row>
    <row r="148" spans="1:255" ht="12.75">
      <c r="A148" s="4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T148" s="49" t="e">
        <f>#REF!</f>
        <v>#REF!</v>
      </c>
      <c r="IU148" s="49" t="e">
        <f>#REF!</f>
        <v>#REF!</v>
      </c>
    </row>
    <row r="149" spans="1:255" s="63" customFormat="1" ht="12.75">
      <c r="A149" s="42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3"/>
      <c r="AA149" s="158"/>
      <c r="AB149" s="112"/>
      <c r="AC149" s="112"/>
      <c r="AD149" s="112"/>
      <c r="AE149" s="112"/>
      <c r="AF149" s="112"/>
      <c r="IT149" s="49"/>
      <c r="IU149" s="49"/>
    </row>
    <row r="150" spans="1:255" ht="12.75">
      <c r="A150" s="13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AB150" s="158"/>
      <c r="AC150" s="158"/>
      <c r="AD150" s="158"/>
      <c r="AE150" s="158"/>
      <c r="AF150" s="158"/>
      <c r="IT150" s="49"/>
      <c r="IU150" s="49"/>
    </row>
    <row r="151" spans="1:255" ht="12.75">
      <c r="A151" s="13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B151" s="158"/>
      <c r="AC151" s="158"/>
      <c r="AD151" s="158"/>
      <c r="AE151" s="158"/>
      <c r="AF151" s="158"/>
      <c r="IT151" s="49"/>
      <c r="IU151" s="49"/>
    </row>
    <row r="152" spans="2:255" ht="15.75"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3"/>
      <c r="O152" s="143"/>
      <c r="P152" s="143"/>
      <c r="Q152" s="143"/>
      <c r="R152" s="143"/>
      <c r="S152" s="143"/>
      <c r="T152" s="144"/>
      <c r="U152" s="144"/>
      <c r="V152" s="141"/>
      <c r="W152" s="141"/>
      <c r="X152" s="144"/>
      <c r="Y152" s="144"/>
      <c r="Z152" s="144"/>
      <c r="IT152" s="49" t="e">
        <f>#REF!</f>
        <v>#REF!</v>
      </c>
      <c r="IU152" s="49" t="e">
        <f>#REF!</f>
        <v>#REF!</v>
      </c>
    </row>
    <row r="153" spans="2:255" ht="15.75"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3"/>
      <c r="O153" s="143"/>
      <c r="P153" s="143"/>
      <c r="Q153" s="143"/>
      <c r="R153" s="143"/>
      <c r="S153" s="143"/>
      <c r="T153" s="144"/>
      <c r="U153" s="144"/>
      <c r="V153" s="141"/>
      <c r="W153" s="141"/>
      <c r="X153" s="144"/>
      <c r="Y153" s="144"/>
      <c r="Z153" s="144"/>
      <c r="IT153" s="49" t="e">
        <f>#REF!</f>
        <v>#REF!</v>
      </c>
      <c r="IU153" s="49" t="e">
        <f>#REF!</f>
        <v>#REF!</v>
      </c>
    </row>
    <row r="154" spans="2:255" ht="15.75"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3"/>
      <c r="O154" s="143"/>
      <c r="P154" s="143"/>
      <c r="Q154" s="143"/>
      <c r="R154" s="143"/>
      <c r="S154" s="143"/>
      <c r="T154" s="144"/>
      <c r="U154" s="144"/>
      <c r="V154" s="141"/>
      <c r="W154" s="141"/>
      <c r="X154" s="144"/>
      <c r="Y154" s="144"/>
      <c r="Z154" s="144"/>
      <c r="IT154" s="49" t="e">
        <f>#REF!</f>
        <v>#REF!</v>
      </c>
      <c r="IU154" s="49" t="e">
        <f>#REF!</f>
        <v>#REF!</v>
      </c>
    </row>
    <row r="155" spans="2:255" ht="15.75"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3"/>
      <c r="O155" s="143"/>
      <c r="P155" s="143"/>
      <c r="Q155" s="143"/>
      <c r="R155" s="143"/>
      <c r="S155" s="143"/>
      <c r="T155" s="144"/>
      <c r="U155" s="144"/>
      <c r="V155" s="141"/>
      <c r="W155" s="141"/>
      <c r="X155" s="144"/>
      <c r="Y155" s="144"/>
      <c r="Z155" s="144"/>
      <c r="IT155" s="49" t="e">
        <f>#REF!</f>
        <v>#REF!</v>
      </c>
      <c r="IU155" s="49" t="e">
        <f>#REF!</f>
        <v>#REF!</v>
      </c>
    </row>
    <row r="156" spans="2:255" ht="15.75"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3"/>
      <c r="O156" s="143"/>
      <c r="P156" s="143"/>
      <c r="Q156" s="143"/>
      <c r="R156" s="143"/>
      <c r="S156" s="143"/>
      <c r="T156" s="144"/>
      <c r="U156" s="144"/>
      <c r="V156" s="141"/>
      <c r="W156" s="141"/>
      <c r="X156" s="144"/>
      <c r="Y156" s="144"/>
      <c r="Z156" s="144"/>
      <c r="IT156" s="49" t="e">
        <f>#REF!</f>
        <v>#REF!</v>
      </c>
      <c r="IU156" s="49" t="e">
        <f>#REF!</f>
        <v>#REF!</v>
      </c>
    </row>
    <row r="157" spans="2:255" ht="15.75"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3"/>
      <c r="O157" s="143"/>
      <c r="P157" s="143"/>
      <c r="Q157" s="143"/>
      <c r="R157" s="143"/>
      <c r="S157" s="143"/>
      <c r="T157" s="144"/>
      <c r="U157" s="144"/>
      <c r="V157" s="141"/>
      <c r="W157" s="141"/>
      <c r="X157" s="144"/>
      <c r="Y157" s="144"/>
      <c r="Z157" s="144"/>
      <c r="IT157" s="49" t="e">
        <f>#REF!</f>
        <v>#REF!</v>
      </c>
      <c r="IU157" s="49" t="e">
        <f>#REF!</f>
        <v>#REF!</v>
      </c>
    </row>
    <row r="158" spans="2:255" ht="15.75"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3"/>
      <c r="O158" s="143"/>
      <c r="P158" s="143"/>
      <c r="Q158" s="143"/>
      <c r="R158" s="143"/>
      <c r="S158" s="143"/>
      <c r="T158" s="144"/>
      <c r="U158" s="144"/>
      <c r="V158" s="141"/>
      <c r="W158" s="141"/>
      <c r="X158" s="144"/>
      <c r="Y158" s="144"/>
      <c r="Z158" s="144"/>
      <c r="IT158" s="49" t="e">
        <f>#REF!</f>
        <v>#REF!</v>
      </c>
      <c r="IU158" s="49" t="e">
        <f>#REF!</f>
        <v>#REF!</v>
      </c>
    </row>
    <row r="159" spans="2:255" ht="15.75"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3"/>
      <c r="O159" s="143"/>
      <c r="P159" s="143"/>
      <c r="Q159" s="143"/>
      <c r="R159" s="143"/>
      <c r="S159" s="143"/>
      <c r="T159" s="144"/>
      <c r="U159" s="144"/>
      <c r="V159" s="141"/>
      <c r="W159" s="141"/>
      <c r="X159" s="144"/>
      <c r="Y159" s="144"/>
      <c r="Z159" s="144"/>
      <c r="IT159" s="18" t="e">
        <f>#REF!</f>
        <v>#REF!</v>
      </c>
      <c r="IU159" s="18" t="e">
        <f>#REF!</f>
        <v>#REF!</v>
      </c>
    </row>
  </sheetData>
  <sheetProtection/>
  <mergeCells count="4">
    <mergeCell ref="T55:U55"/>
    <mergeCell ref="T6:U6"/>
    <mergeCell ref="X6:Y6"/>
    <mergeCell ref="X55:Y55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U159"/>
  <sheetViews>
    <sheetView showGridLines="0" view="pageBreakPreview" zoomScaleNormal="80" zoomScaleSheetLayoutView="100" zoomScalePageLayoutView="0" workbookViewId="0" topLeftCell="R1">
      <selection activeCell="AG28" sqref="AG28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8515625" style="148" customWidth="1"/>
    <col min="4" max="13" width="15.421875" style="148" customWidth="1"/>
    <col min="14" max="17" width="15.421875" style="148" hidden="1" customWidth="1"/>
    <col min="18" max="21" width="15.421875" style="148" customWidth="1"/>
    <col min="22" max="23" width="15.421875" style="184" customWidth="1"/>
    <col min="24" max="25" width="15.421875" style="148" customWidth="1"/>
    <col min="26" max="26" width="3.57421875" style="3" customWidth="1"/>
    <col min="27" max="27" width="4.57421875" style="4" customWidth="1"/>
    <col min="28" max="28" width="12.28125" style="4" hidden="1" customWidth="1"/>
    <col min="29" max="29" width="12.00390625" style="4" hidden="1" customWidth="1"/>
    <col min="30" max="31" width="12.28125" style="4" hidden="1" customWidth="1"/>
    <col min="32" max="32" width="12.28125" style="4" customWidth="1"/>
    <col min="33" max="16384" width="9.140625" style="18" customWidth="1"/>
  </cols>
  <sheetData>
    <row r="1" spans="1:32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1"/>
      <c r="Y1" s="1"/>
      <c r="Z1" s="3"/>
      <c r="AA1" s="4"/>
      <c r="AB1" s="4"/>
      <c r="AC1" s="4" t="s">
        <v>155</v>
      </c>
      <c r="AD1" s="4"/>
      <c r="AE1" s="4"/>
      <c r="AF1" s="4"/>
    </row>
    <row r="2" spans="1:32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64"/>
      <c r="W2" s="164"/>
      <c r="X2" s="7"/>
      <c r="Y2" s="7"/>
      <c r="Z2" s="212"/>
      <c r="AA2" s="4"/>
      <c r="AB2" s="4"/>
      <c r="AC2" s="4" t="s">
        <v>130</v>
      </c>
      <c r="AD2" s="4"/>
      <c r="AE2" s="4"/>
      <c r="AF2" s="4"/>
    </row>
    <row r="3" spans="1:32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65"/>
      <c r="W3" s="165"/>
      <c r="X3" s="149"/>
      <c r="Y3" s="11"/>
      <c r="Z3" s="204"/>
      <c r="AA3" s="4"/>
      <c r="AB3" s="4"/>
      <c r="AC3" s="4"/>
      <c r="AD3" s="4"/>
      <c r="AE3" s="4"/>
      <c r="AF3" s="4"/>
    </row>
    <row r="4" spans="1:32" s="5" customFormat="1" ht="12.75">
      <c r="A4" s="8"/>
      <c r="B4" s="9"/>
      <c r="C4" s="12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65"/>
      <c r="W4" s="165"/>
      <c r="X4" s="11"/>
      <c r="Y4" s="11"/>
      <c r="Z4" s="204"/>
      <c r="AA4" s="4"/>
      <c r="AB4" s="4"/>
      <c r="AC4" s="4"/>
      <c r="AD4" s="4"/>
      <c r="AE4" s="4"/>
      <c r="AF4" s="4"/>
    </row>
    <row r="5" spans="1:26" ht="12.75">
      <c r="A5" s="13"/>
      <c r="B5" s="14"/>
      <c r="C5" s="15" t="str">
        <f>"Name of Municipality: "&amp;AC2</f>
        <v>Name of Municipality: eThekwini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66"/>
      <c r="W5" s="166"/>
      <c r="X5" s="17"/>
      <c r="Y5" s="17"/>
      <c r="Z5" s="204"/>
    </row>
    <row r="6" spans="1:26" ht="26.25" customHeight="1">
      <c r="A6" s="13"/>
      <c r="B6" s="14"/>
      <c r="C6" s="15" t="str">
        <f>"Municipal Code: "&amp;AC1</f>
        <v>Municipal Code: KZN000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19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10</v>
      </c>
      <c r="U6" s="226"/>
      <c r="V6" s="227" t="s">
        <v>131</v>
      </c>
      <c r="W6" s="228"/>
      <c r="X6" s="219" t="s">
        <v>12</v>
      </c>
      <c r="Y6" s="225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132</v>
      </c>
      <c r="G7" s="24" t="s">
        <v>17</v>
      </c>
      <c r="H7" s="25" t="s">
        <v>18</v>
      </c>
      <c r="I7" s="25" t="s">
        <v>19</v>
      </c>
      <c r="J7" s="25" t="s">
        <v>141</v>
      </c>
      <c r="K7" s="25" t="s">
        <v>142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133</v>
      </c>
      <c r="U7" s="28" t="s">
        <v>23</v>
      </c>
      <c r="V7" s="167" t="s">
        <v>20</v>
      </c>
      <c r="W7" s="167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29"/>
      <c r="N8" s="29"/>
      <c r="O8" s="32"/>
      <c r="P8" s="29"/>
      <c r="Q8" s="32"/>
      <c r="R8" s="29"/>
      <c r="S8" s="32"/>
      <c r="T8" s="27"/>
      <c r="U8" s="28"/>
      <c r="V8" s="167"/>
      <c r="W8" s="167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168"/>
      <c r="W9" s="168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41"/>
      <c r="Y10" s="41"/>
      <c r="Z10" s="204"/>
    </row>
    <row r="11" spans="1:255" ht="12.75">
      <c r="A11" s="42"/>
      <c r="B11" s="43"/>
      <c r="C11" s="44" t="s">
        <v>27</v>
      </c>
      <c r="D11" s="45">
        <f>SUM(D12:D15)</f>
        <v>90433000</v>
      </c>
      <c r="E11" s="45">
        <f>SUM(E12:E15)</f>
        <v>12401000</v>
      </c>
      <c r="F11" s="45"/>
      <c r="G11" s="45">
        <f aca="true" t="shared" si="0" ref="G11:Q11">SUM(G12:G15)</f>
        <v>102834000</v>
      </c>
      <c r="H11" s="45">
        <f t="shared" si="0"/>
        <v>90011000</v>
      </c>
      <c r="I11" s="45">
        <f t="shared" si="0"/>
        <v>90011000</v>
      </c>
      <c r="J11" s="45">
        <f t="shared" si="0"/>
        <v>16550000</v>
      </c>
      <c r="K11" s="45">
        <f t="shared" si="0"/>
        <v>19496000</v>
      </c>
      <c r="L11" s="45">
        <f t="shared" si="0"/>
        <v>0</v>
      </c>
      <c r="M11" s="45">
        <f t="shared" si="0"/>
        <v>76567000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6">
        <f>+J11+L11+N11+P11</f>
        <v>16550000</v>
      </c>
      <c r="S11" s="46">
        <f>K11+M11+O11+Q11</f>
        <v>96063000</v>
      </c>
      <c r="T11" s="47">
        <f aca="true" t="shared" si="1" ref="T11:T22">IF(G11=0," ",(R11/G11))</f>
        <v>0.1609389890503141</v>
      </c>
      <c r="U11" s="47">
        <f aca="true" t="shared" si="2" ref="U11:U22">IF(G11=0," ",(S11/G11))</f>
        <v>0.9341560184374817</v>
      </c>
      <c r="V11" s="46">
        <f>SUM(V12:V14)</f>
        <v>11575000</v>
      </c>
      <c r="W11" s="46">
        <f>SUM(W12:W14)</f>
        <v>9994000</v>
      </c>
      <c r="X11" s="47">
        <f>IF(V11=0," ",(R11-V11)/V11)</f>
        <v>0.4298056155507559</v>
      </c>
      <c r="Y11" s="47">
        <f>IF(W11=0," ",(S11-W11)/W11)</f>
        <v>8.612067240344206</v>
      </c>
      <c r="Z11" s="204"/>
      <c r="IT11" s="49" t="e">
        <f>#REF!</f>
        <v>#REF!</v>
      </c>
      <c r="IU11" s="49" t="e">
        <f>#REF!</f>
        <v>#REF!</v>
      </c>
    </row>
    <row r="12" spans="1:255" ht="12.75">
      <c r="A12" s="13"/>
      <c r="B12" s="50"/>
      <c r="C12" s="51" t="s">
        <v>28</v>
      </c>
      <c r="D12" s="52"/>
      <c r="E12" s="52"/>
      <c r="F12" s="52"/>
      <c r="G12" s="52">
        <f>SUM(D12:E12)</f>
        <v>0</v>
      </c>
      <c r="H12" s="53"/>
      <c r="I12" s="53"/>
      <c r="J12" s="53"/>
      <c r="K12" s="53"/>
      <c r="L12" s="53"/>
      <c r="M12" s="53"/>
      <c r="N12" s="53"/>
      <c r="O12" s="54"/>
      <c r="P12" s="53"/>
      <c r="Q12" s="54"/>
      <c r="R12" s="53">
        <f>+J12+L12+N12+P12</f>
        <v>0</v>
      </c>
      <c r="S12" s="54">
        <f>+K12+M12+O12+Q12</f>
        <v>0</v>
      </c>
      <c r="T12" s="47" t="str">
        <f t="shared" si="1"/>
        <v> </v>
      </c>
      <c r="U12" s="47" t="str">
        <f t="shared" si="2"/>
        <v> </v>
      </c>
      <c r="V12" s="53"/>
      <c r="W12" s="54"/>
      <c r="X12" s="47" t="str">
        <f>IF(V12=0," ",(R12-V12)/V12)</f>
        <v> </v>
      </c>
      <c r="Y12" s="47" t="str">
        <f>IF(W12=0," ",(S12-W12)/W12)</f>
        <v> </v>
      </c>
      <c r="Z12" s="204"/>
      <c r="IT12" s="49" t="e">
        <f>#REF!</f>
        <v>#REF!</v>
      </c>
      <c r="IU12" s="49" t="e">
        <f>#REF!</f>
        <v>#REF!</v>
      </c>
    </row>
    <row r="13" spans="1:255" ht="12.75">
      <c r="A13" s="13"/>
      <c r="B13" s="50"/>
      <c r="C13" s="51" t="s">
        <v>29</v>
      </c>
      <c r="D13" s="52">
        <v>750000</v>
      </c>
      <c r="E13" s="52"/>
      <c r="F13" s="52"/>
      <c r="G13" s="52">
        <f>SUM(D13:E13)</f>
        <v>750000</v>
      </c>
      <c r="H13" s="53">
        <v>750000</v>
      </c>
      <c r="I13" s="53">
        <v>750000</v>
      </c>
      <c r="J13" s="53">
        <v>750000</v>
      </c>
      <c r="K13" s="53">
        <v>750000</v>
      </c>
      <c r="L13" s="53"/>
      <c r="M13" s="53"/>
      <c r="N13" s="53"/>
      <c r="O13" s="54"/>
      <c r="P13" s="53"/>
      <c r="Q13" s="54"/>
      <c r="R13" s="53">
        <f>+J13+L13+N13+P13</f>
        <v>750000</v>
      </c>
      <c r="S13" s="54">
        <f>+K13+M13+O13+Q13</f>
        <v>750000</v>
      </c>
      <c r="T13" s="47">
        <f t="shared" si="1"/>
        <v>1</v>
      </c>
      <c r="U13" s="47">
        <f t="shared" si="2"/>
        <v>1</v>
      </c>
      <c r="V13" s="53">
        <v>750000</v>
      </c>
      <c r="W13" s="54"/>
      <c r="X13" s="152"/>
      <c r="Y13" s="47" t="str">
        <f aca="true" t="shared" si="3" ref="Y13:Y41">IF(W13=0," ",(S13-W13)/W13)</f>
        <v> </v>
      </c>
      <c r="Z13" s="204"/>
      <c r="IT13" s="49" t="e">
        <f>#REF!</f>
        <v>#REF!</v>
      </c>
      <c r="IU13" s="49" t="e">
        <f>#REF!</f>
        <v>#REF!</v>
      </c>
    </row>
    <row r="14" spans="1:255" ht="12.75">
      <c r="A14" s="13"/>
      <c r="B14" s="50"/>
      <c r="C14" s="51" t="s">
        <v>30</v>
      </c>
      <c r="D14" s="52">
        <v>87233000</v>
      </c>
      <c r="E14" s="52">
        <v>11101000</v>
      </c>
      <c r="F14" s="52"/>
      <c r="G14" s="52">
        <f>SUM(D14:E14)</f>
        <v>98334000</v>
      </c>
      <c r="H14" s="53">
        <v>87233000</v>
      </c>
      <c r="I14" s="53">
        <v>87233000</v>
      </c>
      <c r="J14" s="52">
        <v>15800000</v>
      </c>
      <c r="K14" s="53">
        <v>18746000</v>
      </c>
      <c r="L14" s="52"/>
      <c r="M14" s="52">
        <v>76567000</v>
      </c>
      <c r="N14" s="52"/>
      <c r="O14" s="55"/>
      <c r="P14" s="52"/>
      <c r="Q14" s="55"/>
      <c r="R14" s="52">
        <f>+J14+L14+N14+P14</f>
        <v>15800000</v>
      </c>
      <c r="S14" s="55">
        <f>+K14+M14+O14+Q14</f>
        <v>95313000</v>
      </c>
      <c r="T14" s="47">
        <f t="shared" si="1"/>
        <v>0.16067687676693718</v>
      </c>
      <c r="U14" s="47">
        <f t="shared" si="2"/>
        <v>0.9692781743852584</v>
      </c>
      <c r="V14" s="53">
        <v>10825000</v>
      </c>
      <c r="W14" s="55">
        <v>9994000</v>
      </c>
      <c r="X14" s="47">
        <f aca="true" t="shared" si="4" ref="X14:X53">IF(V14=0," ",(R14-V14)/V14)</f>
        <v>0.45958429561200925</v>
      </c>
      <c r="Y14" s="47">
        <f t="shared" si="3"/>
        <v>8.537022213327997</v>
      </c>
      <c r="Z14" s="204"/>
      <c r="IT14" s="49" t="e">
        <f>#REF!</f>
        <v>#REF!</v>
      </c>
      <c r="IU14" s="49" t="e">
        <f>#REF!</f>
        <v>#REF!</v>
      </c>
    </row>
    <row r="15" spans="1:255" ht="12.75">
      <c r="A15" s="13"/>
      <c r="B15" s="50"/>
      <c r="C15" s="51" t="s">
        <v>31</v>
      </c>
      <c r="D15" s="52">
        <v>2450000</v>
      </c>
      <c r="E15" s="52">
        <v>1300000</v>
      </c>
      <c r="F15" s="52"/>
      <c r="G15" s="52">
        <f>SUM(D15:E15)</f>
        <v>3750000</v>
      </c>
      <c r="H15" s="52">
        <v>2028000</v>
      </c>
      <c r="I15" s="52">
        <v>2028000</v>
      </c>
      <c r="J15" s="56"/>
      <c r="K15" s="56"/>
      <c r="L15" s="56"/>
      <c r="M15" s="56"/>
      <c r="N15" s="56"/>
      <c r="O15" s="57"/>
      <c r="P15" s="56"/>
      <c r="Q15" s="57"/>
      <c r="R15" s="56">
        <f>+J15+L15+N15+P15</f>
        <v>0</v>
      </c>
      <c r="S15" s="57">
        <f>+K15+M15+O15+Q15</f>
        <v>0</v>
      </c>
      <c r="T15" s="57">
        <f t="shared" si="1"/>
        <v>0</v>
      </c>
      <c r="U15" s="57">
        <f t="shared" si="2"/>
        <v>0</v>
      </c>
      <c r="V15" s="56"/>
      <c r="W15" s="57"/>
      <c r="X15" s="58" t="str">
        <f t="shared" si="4"/>
        <v> </v>
      </c>
      <c r="Y15" s="58" t="str">
        <f t="shared" si="3"/>
        <v> </v>
      </c>
      <c r="Z15" s="204">
        <v>2</v>
      </c>
      <c r="IT15" s="49" t="e">
        <f>#REF!</f>
        <v>#REF!</v>
      </c>
      <c r="IU15" s="49" t="e">
        <f>#REF!</f>
        <v>#REF!</v>
      </c>
    </row>
    <row r="16" spans="1:255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/>
      <c r="G16" s="45">
        <f aca="true" t="shared" si="5" ref="G16:S16">SUM(G17:G19)</f>
        <v>0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7" t="str">
        <f t="shared" si="1"/>
        <v> </v>
      </c>
      <c r="U16" s="47" t="str">
        <f t="shared" si="2"/>
        <v> </v>
      </c>
      <c r="V16" s="45">
        <f>SUM(V17:V19)</f>
        <v>0</v>
      </c>
      <c r="W16" s="46">
        <f>SUM(W17:W19)</f>
        <v>0</v>
      </c>
      <c r="X16" s="47" t="str">
        <f t="shared" si="4"/>
        <v> </v>
      </c>
      <c r="Y16" s="47" t="str">
        <f t="shared" si="3"/>
        <v> </v>
      </c>
      <c r="Z16" s="204"/>
      <c r="IT16" s="49" t="e">
        <f>#REF!</f>
        <v>#REF!</v>
      </c>
      <c r="IU16" s="49" t="e">
        <f>#REF!</f>
        <v>#REF!</v>
      </c>
    </row>
    <row r="17" spans="1:255" ht="12.75">
      <c r="A17" s="59"/>
      <c r="B17" s="60"/>
      <c r="C17" s="51" t="s">
        <v>33</v>
      </c>
      <c r="D17" s="52"/>
      <c r="E17" s="52"/>
      <c r="F17" s="52"/>
      <c r="G17" s="52">
        <f>SUM(D17:E17)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6" ref="R17:S19">+J17+L17+N17+P17</f>
        <v>0</v>
      </c>
      <c r="S17" s="54">
        <f t="shared" si="6"/>
        <v>0</v>
      </c>
      <c r="T17" s="47" t="str">
        <f t="shared" si="1"/>
        <v> </v>
      </c>
      <c r="U17" s="47" t="str">
        <f t="shared" si="2"/>
        <v> </v>
      </c>
      <c r="V17" s="53"/>
      <c r="W17" s="54"/>
      <c r="X17" s="47" t="str">
        <f t="shared" si="4"/>
        <v> </v>
      </c>
      <c r="Y17" s="47" t="str">
        <f t="shared" si="3"/>
        <v> </v>
      </c>
      <c r="Z17" s="204"/>
      <c r="IT17" s="49" t="e">
        <f>#REF!</f>
        <v>#REF!</v>
      </c>
      <c r="IU17" s="49" t="e">
        <f>#REF!</f>
        <v>#REF!</v>
      </c>
    </row>
    <row r="18" spans="1:255" ht="12.75">
      <c r="A18" s="1"/>
      <c r="B18" s="50"/>
      <c r="C18" s="51" t="s">
        <v>34</v>
      </c>
      <c r="D18" s="52"/>
      <c r="E18" s="52"/>
      <c r="F18" s="52"/>
      <c r="G18" s="52">
        <f>SUM(D18:E18)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6"/>
        <v>0</v>
      </c>
      <c r="S18" s="54">
        <f t="shared" si="6"/>
        <v>0</v>
      </c>
      <c r="T18" s="47" t="str">
        <f t="shared" si="1"/>
        <v> </v>
      </c>
      <c r="U18" s="47" t="str">
        <f t="shared" si="2"/>
        <v> </v>
      </c>
      <c r="V18" s="53"/>
      <c r="W18" s="54"/>
      <c r="X18" s="47" t="str">
        <f t="shared" si="4"/>
        <v> </v>
      </c>
      <c r="Y18" s="47" t="str">
        <f t="shared" si="3"/>
        <v> </v>
      </c>
      <c r="Z18" s="204"/>
      <c r="IT18" s="49" t="e">
        <f>#REF!</f>
        <v>#REF!</v>
      </c>
      <c r="IU18" s="49" t="e">
        <f>#REF!</f>
        <v>#REF!</v>
      </c>
    </row>
    <row r="19" spans="1:255" ht="12.75">
      <c r="A19" s="1"/>
      <c r="B19" s="50"/>
      <c r="C19" s="51" t="s">
        <v>35</v>
      </c>
      <c r="D19" s="52"/>
      <c r="E19" s="52"/>
      <c r="F19" s="52"/>
      <c r="G19" s="52">
        <f>SUM(D19:E19)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6"/>
        <v>0</v>
      </c>
      <c r="S19" s="55">
        <f t="shared" si="6"/>
        <v>0</v>
      </c>
      <c r="T19" s="47" t="str">
        <f t="shared" si="1"/>
        <v> </v>
      </c>
      <c r="U19" s="47" t="str">
        <f t="shared" si="2"/>
        <v> </v>
      </c>
      <c r="V19" s="52"/>
      <c r="W19" s="55"/>
      <c r="X19" s="47" t="str">
        <f t="shared" si="4"/>
        <v> </v>
      </c>
      <c r="Y19" s="47" t="str">
        <f t="shared" si="3"/>
        <v> </v>
      </c>
      <c r="Z19" s="204"/>
      <c r="IT19" s="49" t="e">
        <f>#REF!</f>
        <v>#REF!</v>
      </c>
      <c r="IU19" s="49" t="e">
        <f>#REF!</f>
        <v>#REF!</v>
      </c>
    </row>
    <row r="20" spans="1:255" ht="12.75">
      <c r="A20" s="59"/>
      <c r="B20" s="60"/>
      <c r="C20" s="44" t="s">
        <v>36</v>
      </c>
      <c r="D20" s="45">
        <f>SUM(D21:D22)</f>
        <v>376926000</v>
      </c>
      <c r="E20" s="45">
        <f>SUM(E21:E22)</f>
        <v>0</v>
      </c>
      <c r="F20" s="45"/>
      <c r="G20" s="45">
        <f aca="true" t="shared" si="7" ref="G20:S20">SUM(G21:G22)</f>
        <v>376926000</v>
      </c>
      <c r="H20" s="45">
        <f t="shared" si="7"/>
        <v>376926000</v>
      </c>
      <c r="I20" s="45">
        <f t="shared" si="7"/>
        <v>376926000</v>
      </c>
      <c r="J20" s="45">
        <f t="shared" si="7"/>
        <v>249210000</v>
      </c>
      <c r="K20" s="45">
        <f t="shared" si="7"/>
        <v>92969000</v>
      </c>
      <c r="L20" s="45">
        <f t="shared" si="7"/>
        <v>127716000</v>
      </c>
      <c r="M20" s="45">
        <f t="shared" si="7"/>
        <v>200971000</v>
      </c>
      <c r="N20" s="45">
        <f t="shared" si="7"/>
        <v>0</v>
      </c>
      <c r="O20" s="45">
        <f t="shared" si="7"/>
        <v>0</v>
      </c>
      <c r="P20" s="45">
        <f t="shared" si="7"/>
        <v>0</v>
      </c>
      <c r="Q20" s="45">
        <f t="shared" si="7"/>
        <v>0</v>
      </c>
      <c r="R20" s="45">
        <f t="shared" si="7"/>
        <v>376926000</v>
      </c>
      <c r="S20" s="45">
        <f t="shared" si="7"/>
        <v>293940000</v>
      </c>
      <c r="T20" s="47">
        <f t="shared" si="1"/>
        <v>1</v>
      </c>
      <c r="U20" s="47">
        <f t="shared" si="2"/>
        <v>0.7798347686283249</v>
      </c>
      <c r="V20" s="45">
        <f>SUM(V21:V22)</f>
        <v>21420000</v>
      </c>
      <c r="W20" s="46">
        <f>SUM(W21:W22)</f>
        <v>49410000</v>
      </c>
      <c r="X20" s="47">
        <f t="shared" si="4"/>
        <v>16.596918767507002</v>
      </c>
      <c r="Y20" s="47">
        <f t="shared" si="3"/>
        <v>4.9489981785063755</v>
      </c>
      <c r="Z20" s="204"/>
      <c r="IT20" s="49" t="e">
        <f>#REF!</f>
        <v>#REF!</v>
      </c>
      <c r="IU20" s="49" t="e">
        <f>#REF!</f>
        <v>#REF!</v>
      </c>
    </row>
    <row r="21" spans="1:255" ht="12.75">
      <c r="A21" s="1"/>
      <c r="B21" s="50"/>
      <c r="C21" s="51" t="s">
        <v>37</v>
      </c>
      <c r="D21" s="52">
        <v>376926000</v>
      </c>
      <c r="E21" s="52"/>
      <c r="F21" s="52"/>
      <c r="G21" s="52">
        <f>SUM(D21:E21)</f>
        <v>376926000</v>
      </c>
      <c r="H21" s="53">
        <v>376926000</v>
      </c>
      <c r="I21" s="53">
        <v>376926000</v>
      </c>
      <c r="J21" s="53">
        <v>249210000</v>
      </c>
      <c r="K21" s="53">
        <v>92969000</v>
      </c>
      <c r="L21" s="53">
        <f>376926000-J21</f>
        <v>127716000</v>
      </c>
      <c r="M21" s="53">
        <v>200971000</v>
      </c>
      <c r="N21" s="53"/>
      <c r="O21" s="54"/>
      <c r="P21" s="53"/>
      <c r="Q21" s="54"/>
      <c r="R21" s="53">
        <f>+J21+L21+N21+P21</f>
        <v>376926000</v>
      </c>
      <c r="S21" s="54">
        <f>+K21+M21+O21+Q21</f>
        <v>293940000</v>
      </c>
      <c r="T21" s="47">
        <f t="shared" si="1"/>
        <v>1</v>
      </c>
      <c r="U21" s="47">
        <f t="shared" si="2"/>
        <v>0.7798347686283249</v>
      </c>
      <c r="V21" s="53">
        <v>21420000</v>
      </c>
      <c r="W21" s="54">
        <v>49410000</v>
      </c>
      <c r="X21" s="47">
        <f t="shared" si="4"/>
        <v>16.596918767507002</v>
      </c>
      <c r="Y21" s="47">
        <f t="shared" si="3"/>
        <v>4.9489981785063755</v>
      </c>
      <c r="Z21" s="204"/>
      <c r="IT21" s="49" t="e">
        <f>#REF!</f>
        <v>#REF!</v>
      </c>
      <c r="IU21" s="49" t="e">
        <f>#REF!</f>
        <v>#REF!</v>
      </c>
    </row>
    <row r="22" spans="1:255" ht="12.75">
      <c r="A22" s="13"/>
      <c r="B22" s="50"/>
      <c r="C22" s="51" t="s">
        <v>38</v>
      </c>
      <c r="D22" s="52"/>
      <c r="E22" s="52"/>
      <c r="F22" s="52"/>
      <c r="G22" s="52">
        <f>SUM(D22:E22)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 t="str">
        <f t="shared" si="1"/>
        <v> </v>
      </c>
      <c r="U22" s="47" t="str">
        <f t="shared" si="2"/>
        <v> </v>
      </c>
      <c r="V22" s="52"/>
      <c r="W22" s="55"/>
      <c r="X22" s="47" t="str">
        <f t="shared" si="4"/>
        <v> </v>
      </c>
      <c r="Y22" s="47" t="str">
        <f t="shared" si="3"/>
        <v> </v>
      </c>
      <c r="Z22" s="204"/>
      <c r="IT22" s="49" t="e">
        <f>#REF!</f>
        <v>#REF!</v>
      </c>
      <c r="IU22" s="49" t="e">
        <f>#REF!</f>
        <v>#REF!</v>
      </c>
    </row>
    <row r="23" spans="1:255" ht="12.75">
      <c r="A23" s="13"/>
      <c r="B23" s="60"/>
      <c r="C23" s="44" t="s">
        <v>39</v>
      </c>
      <c r="D23" s="45">
        <f>SUM(D24)</f>
        <v>16761000</v>
      </c>
      <c r="E23" s="45">
        <f>SUM(E24)</f>
        <v>0</v>
      </c>
      <c r="F23" s="45"/>
      <c r="G23" s="45">
        <f aca="true" t="shared" si="8" ref="G23:Q23">SUM(G24)</f>
        <v>16761000</v>
      </c>
      <c r="H23" s="45">
        <f t="shared" si="8"/>
        <v>0</v>
      </c>
      <c r="I23" s="45">
        <f t="shared" si="8"/>
        <v>0</v>
      </c>
      <c r="J23" s="45">
        <f t="shared" si="8"/>
        <v>0</v>
      </c>
      <c r="K23" s="45">
        <f t="shared" si="8"/>
        <v>0</v>
      </c>
      <c r="L23" s="45">
        <f t="shared" si="8"/>
        <v>0</v>
      </c>
      <c r="M23" s="45">
        <f t="shared" si="8"/>
        <v>0</v>
      </c>
      <c r="N23" s="45">
        <f t="shared" si="8"/>
        <v>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6"/>
      <c r="S23" s="46"/>
      <c r="T23" s="47"/>
      <c r="U23" s="47"/>
      <c r="V23" s="46"/>
      <c r="W23" s="46"/>
      <c r="X23" s="47" t="str">
        <f t="shared" si="4"/>
        <v> </v>
      </c>
      <c r="Y23" s="47" t="str">
        <f t="shared" si="3"/>
        <v> </v>
      </c>
      <c r="Z23" s="205"/>
      <c r="IT23" s="49" t="e">
        <f>#REF!</f>
        <v>#REF!</v>
      </c>
      <c r="IU23" s="49" t="e">
        <f>#REF!</f>
        <v>#REF!</v>
      </c>
    </row>
    <row r="24" spans="1:255" ht="12.75">
      <c r="A24" s="13"/>
      <c r="B24" s="50"/>
      <c r="C24" s="51" t="s">
        <v>40</v>
      </c>
      <c r="D24" s="52">
        <v>16761000</v>
      </c>
      <c r="E24" s="52"/>
      <c r="F24" s="52"/>
      <c r="G24" s="52">
        <f>SUM(D24:E24)</f>
        <v>16761000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5"/>
      <c r="W24" s="55"/>
      <c r="X24" s="47" t="str">
        <f t="shared" si="4"/>
        <v> </v>
      </c>
      <c r="Y24" s="47" t="str">
        <f t="shared" si="3"/>
        <v> </v>
      </c>
      <c r="Z24" s="204"/>
      <c r="IT24" s="49" t="e">
        <f>#REF!</f>
        <v>#REF!</v>
      </c>
      <c r="IU24" s="49" t="e">
        <f>#REF!</f>
        <v>#REF!</v>
      </c>
    </row>
    <row r="25" spans="1:255" ht="12.75">
      <c r="A25" s="13"/>
      <c r="B25" s="50"/>
      <c r="C25" s="44" t="s">
        <v>41</v>
      </c>
      <c r="D25" s="45">
        <f>SUM(D26:D30)</f>
        <v>55992000</v>
      </c>
      <c r="E25" s="45">
        <f>SUM(E26:E30)</f>
        <v>1258000</v>
      </c>
      <c r="F25" s="45"/>
      <c r="G25" s="45">
        <f aca="true" t="shared" si="9" ref="G25:S25">SUM(G26:G30)</f>
        <v>57250000</v>
      </c>
      <c r="H25" s="45">
        <f t="shared" si="9"/>
        <v>192000</v>
      </c>
      <c r="I25" s="45">
        <f t="shared" si="9"/>
        <v>192000</v>
      </c>
      <c r="J25" s="45">
        <f t="shared" si="9"/>
        <v>0</v>
      </c>
      <c r="K25" s="45">
        <f t="shared" si="9"/>
        <v>0</v>
      </c>
      <c r="L25" s="45">
        <f t="shared" si="9"/>
        <v>0</v>
      </c>
      <c r="M25" s="45">
        <f t="shared" si="9"/>
        <v>0</v>
      </c>
      <c r="N25" s="45">
        <f t="shared" si="9"/>
        <v>0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45">
        <f t="shared" si="9"/>
        <v>0</v>
      </c>
      <c r="S25" s="45">
        <f t="shared" si="9"/>
        <v>0</v>
      </c>
      <c r="T25" s="47"/>
      <c r="U25" s="47"/>
      <c r="V25" s="45">
        <f>SUM(V26:V30)</f>
        <v>64880000</v>
      </c>
      <c r="W25" s="46">
        <f>SUM(W26:W30)</f>
        <v>92110000</v>
      </c>
      <c r="X25" s="47">
        <f t="shared" si="4"/>
        <v>-1</v>
      </c>
      <c r="Y25" s="47">
        <f t="shared" si="3"/>
        <v>-1</v>
      </c>
      <c r="Z25" s="204"/>
      <c r="IT25" s="49" t="e">
        <f>#REF!</f>
        <v>#REF!</v>
      </c>
      <c r="IU25" s="49" t="e">
        <f>#REF!</f>
        <v>#REF!</v>
      </c>
    </row>
    <row r="26" spans="1:255" ht="12.75">
      <c r="A26" s="13"/>
      <c r="B26" s="50"/>
      <c r="C26" s="51" t="s">
        <v>42</v>
      </c>
      <c r="D26" s="52">
        <v>47800000</v>
      </c>
      <c r="E26" s="52"/>
      <c r="F26" s="52"/>
      <c r="G26" s="52">
        <f>SUM(D26:E26)</f>
        <v>47800000</v>
      </c>
      <c r="H26" s="53"/>
      <c r="I26" s="53"/>
      <c r="J26" s="53"/>
      <c r="K26" s="53"/>
      <c r="L26" s="53"/>
      <c r="M26" s="53"/>
      <c r="N26" s="53"/>
      <c r="O26" s="54"/>
      <c r="P26" s="53"/>
      <c r="Q26" s="54"/>
      <c r="R26" s="53">
        <f aca="true" t="shared" si="10" ref="R26:S28">+J26+L26+N26+P26</f>
        <v>0</v>
      </c>
      <c r="S26" s="54">
        <f t="shared" si="10"/>
        <v>0</v>
      </c>
      <c r="T26" s="47"/>
      <c r="U26" s="47"/>
      <c r="V26" s="53">
        <v>64880000</v>
      </c>
      <c r="W26" s="54">
        <v>92110000</v>
      </c>
      <c r="X26" s="47">
        <f t="shared" si="4"/>
        <v>-1</v>
      </c>
      <c r="Y26" s="47">
        <f t="shared" si="3"/>
        <v>-1</v>
      </c>
      <c r="Z26" s="204"/>
      <c r="IT26" s="49" t="e">
        <f>#REF!</f>
        <v>#REF!</v>
      </c>
      <c r="IU26" s="49" t="e">
        <f>#REF!</f>
        <v>#REF!</v>
      </c>
    </row>
    <row r="27" spans="1:255" ht="12.75">
      <c r="A27" s="13"/>
      <c r="B27" s="50"/>
      <c r="C27" s="51" t="s">
        <v>43</v>
      </c>
      <c r="D27" s="52">
        <v>192000</v>
      </c>
      <c r="E27" s="52">
        <v>1258000</v>
      </c>
      <c r="F27" s="52"/>
      <c r="G27" s="52">
        <f>SUM(D27:E27)</f>
        <v>1450000</v>
      </c>
      <c r="H27" s="53">
        <v>192000</v>
      </c>
      <c r="I27" s="53">
        <v>192000</v>
      </c>
      <c r="J27" s="56"/>
      <c r="K27" s="56"/>
      <c r="L27" s="56"/>
      <c r="M27" s="56"/>
      <c r="N27" s="56"/>
      <c r="O27" s="57"/>
      <c r="P27" s="56"/>
      <c r="Q27" s="57"/>
      <c r="R27" s="56">
        <f t="shared" si="10"/>
        <v>0</v>
      </c>
      <c r="S27" s="57">
        <f t="shared" si="10"/>
        <v>0</v>
      </c>
      <c r="T27" s="57">
        <f>IF(G27=0," ",(R27/G27))</f>
        <v>0</v>
      </c>
      <c r="U27" s="57">
        <f>IF(G27=0," ",(S27/G27))</f>
        <v>0</v>
      </c>
      <c r="V27" s="56"/>
      <c r="W27" s="57"/>
      <c r="X27" s="58" t="str">
        <f t="shared" si="4"/>
        <v> </v>
      </c>
      <c r="Y27" s="58" t="str">
        <f t="shared" si="3"/>
        <v> </v>
      </c>
      <c r="Z27" s="204">
        <v>2</v>
      </c>
      <c r="IT27" s="49" t="e">
        <f>#REF!</f>
        <v>#REF!</v>
      </c>
      <c r="IU27" s="49" t="e">
        <f>#REF!</f>
        <v>#REF!</v>
      </c>
    </row>
    <row r="28" spans="1:255" ht="12.75">
      <c r="A28" s="42"/>
      <c r="B28" s="50"/>
      <c r="C28" s="51" t="s">
        <v>44</v>
      </c>
      <c r="D28" s="52"/>
      <c r="E28" s="52"/>
      <c r="F28" s="52"/>
      <c r="G28" s="52">
        <f>SUM(D28:E28)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10"/>
        <v>0</v>
      </c>
      <c r="S28" s="57">
        <f t="shared" si="10"/>
        <v>0</v>
      </c>
      <c r="T28" s="58" t="str">
        <f>IF(G28=0," ",(R28/G28))</f>
        <v> </v>
      </c>
      <c r="U28" s="58" t="str">
        <f>IF(G28=0," ",(S28/G28))</f>
        <v> </v>
      </c>
      <c r="V28" s="56"/>
      <c r="W28" s="57"/>
      <c r="X28" s="58" t="str">
        <f t="shared" si="4"/>
        <v> </v>
      </c>
      <c r="Y28" s="58" t="str">
        <f t="shared" si="3"/>
        <v> </v>
      </c>
      <c r="Z28" s="204">
        <v>2</v>
      </c>
      <c r="IT28" s="49" t="e">
        <f>#REF!</f>
        <v>#REF!</v>
      </c>
      <c r="IU28" s="49" t="e">
        <f>#REF!</f>
        <v>#REF!</v>
      </c>
    </row>
    <row r="29" spans="1:255" ht="12.75">
      <c r="A29" s="13"/>
      <c r="B29" s="50"/>
      <c r="C29" s="51" t="s">
        <v>45</v>
      </c>
      <c r="D29" s="52">
        <v>8000000</v>
      </c>
      <c r="E29" s="52"/>
      <c r="F29" s="52"/>
      <c r="G29" s="52">
        <f>SUM(D29:E29)</f>
        <v>8000000</v>
      </c>
      <c r="H29" s="53"/>
      <c r="I29" s="53"/>
      <c r="J29" s="53"/>
      <c r="K29" s="53"/>
      <c r="L29" s="53"/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4"/>
      <c r="X29" s="47" t="str">
        <f t="shared" si="4"/>
        <v> </v>
      </c>
      <c r="Y29" s="47" t="str">
        <f t="shared" si="3"/>
        <v> </v>
      </c>
      <c r="Z29" s="204"/>
      <c r="IT29" s="49" t="e">
        <f>#REF!</f>
        <v>#REF!</v>
      </c>
      <c r="IU29" s="49" t="e">
        <f>#REF!</f>
        <v>#REF!</v>
      </c>
    </row>
    <row r="30" spans="1:255" ht="12.75">
      <c r="A30" s="13"/>
      <c r="B30" s="50"/>
      <c r="C30" s="51" t="s">
        <v>46</v>
      </c>
      <c r="D30" s="52"/>
      <c r="E30" s="52"/>
      <c r="F30" s="52"/>
      <c r="G30" s="52">
        <f>SUM(D30:E30)</f>
        <v>0</v>
      </c>
      <c r="H30" s="53"/>
      <c r="I30" s="53"/>
      <c r="J30" s="56"/>
      <c r="K30" s="56"/>
      <c r="L30" s="56"/>
      <c r="M30" s="56"/>
      <c r="N30" s="56"/>
      <c r="O30" s="56"/>
      <c r="P30" s="56"/>
      <c r="Q30" s="56"/>
      <c r="R30" s="56">
        <f aca="true" t="shared" si="11" ref="R30:R49">+J30+L30+N30+P30</f>
        <v>0</v>
      </c>
      <c r="S30" s="56">
        <f aca="true" t="shared" si="12" ref="S30:S49">+K30+M30+O30+Q30</f>
        <v>0</v>
      </c>
      <c r="T30" s="57" t="str">
        <f aca="true" t="shared" si="13" ref="T30:T38">IF(G30=0," ",(R30/G30))</f>
        <v> </v>
      </c>
      <c r="U30" s="57" t="str">
        <f aca="true" t="shared" si="14" ref="U30:U44">IF(G30=0," ",(S30/G30))</f>
        <v> </v>
      </c>
      <c r="V30" s="56"/>
      <c r="W30" s="57"/>
      <c r="X30" s="58" t="str">
        <f t="shared" si="4"/>
        <v> </v>
      </c>
      <c r="Y30" s="58" t="str">
        <f t="shared" si="3"/>
        <v> </v>
      </c>
      <c r="Z30" s="204"/>
      <c r="IT30" s="49" t="e">
        <f>#REF!</f>
        <v>#REF!</v>
      </c>
      <c r="IU30" s="49" t="e">
        <f>#REF!</f>
        <v>#REF!</v>
      </c>
    </row>
    <row r="31" spans="1:255" ht="12.75">
      <c r="A31" s="13"/>
      <c r="B31" s="60"/>
      <c r="C31" s="44" t="s">
        <v>47</v>
      </c>
      <c r="D31" s="45">
        <f>SUM(D32:D37)</f>
        <v>2925000</v>
      </c>
      <c r="E31" s="45">
        <f>SUM(E32:E37)</f>
        <v>0</v>
      </c>
      <c r="F31" s="45"/>
      <c r="G31" s="45">
        <f aca="true" t="shared" si="15" ref="G31:Q31">SUM(G32:G37)</f>
        <v>2925000</v>
      </c>
      <c r="H31" s="45">
        <f t="shared" si="15"/>
        <v>1773000</v>
      </c>
      <c r="I31" s="45">
        <f t="shared" si="15"/>
        <v>1773000</v>
      </c>
      <c r="J31" s="45">
        <f t="shared" si="15"/>
        <v>293000</v>
      </c>
      <c r="K31" s="45">
        <f t="shared" si="15"/>
        <v>151000</v>
      </c>
      <c r="L31" s="45">
        <f t="shared" si="15"/>
        <v>0</v>
      </c>
      <c r="M31" s="45">
        <f t="shared" si="15"/>
        <v>0</v>
      </c>
      <c r="N31" s="45">
        <f t="shared" si="15"/>
        <v>0</v>
      </c>
      <c r="O31" s="45">
        <f t="shared" si="15"/>
        <v>0</v>
      </c>
      <c r="P31" s="45">
        <f t="shared" si="15"/>
        <v>0</v>
      </c>
      <c r="Q31" s="45">
        <f t="shared" si="15"/>
        <v>0</v>
      </c>
      <c r="R31" s="46">
        <f t="shared" si="11"/>
        <v>293000</v>
      </c>
      <c r="S31" s="46">
        <f t="shared" si="12"/>
        <v>151000</v>
      </c>
      <c r="T31" s="47">
        <f t="shared" si="13"/>
        <v>0.10017094017094016</v>
      </c>
      <c r="U31" s="47">
        <f t="shared" si="14"/>
        <v>0.051623931623931626</v>
      </c>
      <c r="V31" s="46">
        <f>SUM(V32:V37)</f>
        <v>932000</v>
      </c>
      <c r="W31" s="46">
        <f>SUM(W32:W37)</f>
        <v>500000</v>
      </c>
      <c r="X31" s="47">
        <f t="shared" si="4"/>
        <v>-0.6856223175965666</v>
      </c>
      <c r="Y31" s="47">
        <f t="shared" si="3"/>
        <v>-0.698</v>
      </c>
      <c r="Z31" s="204"/>
      <c r="IT31" s="49" t="e">
        <f>#REF!</f>
        <v>#REF!</v>
      </c>
      <c r="IU31" s="49" t="e">
        <f>#REF!</f>
        <v>#REF!</v>
      </c>
    </row>
    <row r="32" spans="1:255" ht="12.75">
      <c r="A32" s="13"/>
      <c r="B32" s="50"/>
      <c r="C32" s="51" t="s">
        <v>48</v>
      </c>
      <c r="D32" s="52">
        <v>2632000</v>
      </c>
      <c r="E32" s="52"/>
      <c r="F32" s="52"/>
      <c r="G32" s="52">
        <f aca="true" t="shared" si="16" ref="G32:G37">SUM(D32:E32)</f>
        <v>2632000</v>
      </c>
      <c r="H32" s="53">
        <v>1480000</v>
      </c>
      <c r="I32" s="53">
        <v>1480000</v>
      </c>
      <c r="J32" s="56"/>
      <c r="K32" s="56"/>
      <c r="L32" s="56"/>
      <c r="M32" s="56"/>
      <c r="N32" s="56"/>
      <c r="O32" s="57"/>
      <c r="P32" s="56"/>
      <c r="Q32" s="57"/>
      <c r="R32" s="56">
        <f t="shared" si="11"/>
        <v>0</v>
      </c>
      <c r="S32" s="57">
        <f t="shared" si="12"/>
        <v>0</v>
      </c>
      <c r="T32" s="57">
        <f t="shared" si="13"/>
        <v>0</v>
      </c>
      <c r="U32" s="57">
        <f t="shared" si="14"/>
        <v>0</v>
      </c>
      <c r="V32" s="56"/>
      <c r="W32" s="57"/>
      <c r="X32" s="58" t="str">
        <f t="shared" si="4"/>
        <v> </v>
      </c>
      <c r="Y32" s="58" t="str">
        <f t="shared" si="3"/>
        <v> </v>
      </c>
      <c r="Z32" s="204">
        <v>2</v>
      </c>
      <c r="IT32" s="49" t="e">
        <f>#REF!</f>
        <v>#REF!</v>
      </c>
      <c r="IU32" s="49" t="e">
        <f>#REF!</f>
        <v>#REF!</v>
      </c>
    </row>
    <row r="33" spans="1:255" ht="12.75">
      <c r="A33" s="13"/>
      <c r="B33" s="50"/>
      <c r="C33" s="51" t="s">
        <v>49</v>
      </c>
      <c r="D33" s="52"/>
      <c r="E33" s="52"/>
      <c r="F33" s="52"/>
      <c r="G33" s="52">
        <f t="shared" si="16"/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1"/>
        <v>0</v>
      </c>
      <c r="S33" s="54">
        <f t="shared" si="12"/>
        <v>0</v>
      </c>
      <c r="T33" s="47" t="str">
        <f t="shared" si="13"/>
        <v> </v>
      </c>
      <c r="U33" s="47" t="str">
        <f t="shared" si="14"/>
        <v> </v>
      </c>
      <c r="V33" s="54"/>
      <c r="W33" s="54"/>
      <c r="X33" s="47" t="str">
        <f t="shared" si="4"/>
        <v> </v>
      </c>
      <c r="Y33" s="47" t="str">
        <f t="shared" si="3"/>
        <v> </v>
      </c>
      <c r="Z33" s="204"/>
      <c r="IT33" s="49" t="e">
        <f>#REF!</f>
        <v>#REF!</v>
      </c>
      <c r="IU33" s="49" t="e">
        <f>#REF!</f>
        <v>#REF!</v>
      </c>
    </row>
    <row r="34" spans="1:255" ht="12.75">
      <c r="A34" s="13"/>
      <c r="B34" s="50"/>
      <c r="C34" s="51" t="s">
        <v>50</v>
      </c>
      <c r="D34" s="52"/>
      <c r="E34" s="52"/>
      <c r="F34" s="52"/>
      <c r="G34" s="52">
        <f t="shared" si="16"/>
        <v>0</v>
      </c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1"/>
        <v>0</v>
      </c>
      <c r="S34" s="57">
        <f t="shared" si="12"/>
        <v>0</v>
      </c>
      <c r="T34" s="57" t="str">
        <f t="shared" si="13"/>
        <v> </v>
      </c>
      <c r="U34" s="57" t="str">
        <f t="shared" si="14"/>
        <v> </v>
      </c>
      <c r="V34" s="56"/>
      <c r="W34" s="57"/>
      <c r="X34" s="58" t="str">
        <f t="shared" si="4"/>
        <v> </v>
      </c>
      <c r="Y34" s="58" t="str">
        <f t="shared" si="3"/>
        <v> </v>
      </c>
      <c r="Z34" s="204">
        <v>2</v>
      </c>
      <c r="IT34" s="49" t="e">
        <f>#REF!</f>
        <v>#REF!</v>
      </c>
      <c r="IU34" s="49" t="e">
        <f>#REF!</f>
        <v>#REF!</v>
      </c>
    </row>
    <row r="35" spans="1:255" ht="12.75">
      <c r="A35" s="42"/>
      <c r="B35" s="50"/>
      <c r="C35" s="51" t="s">
        <v>51</v>
      </c>
      <c r="D35" s="52">
        <v>293000</v>
      </c>
      <c r="E35" s="52"/>
      <c r="F35" s="52"/>
      <c r="G35" s="52">
        <f t="shared" si="16"/>
        <v>293000</v>
      </c>
      <c r="H35" s="53">
        <v>293000</v>
      </c>
      <c r="I35" s="53">
        <v>293000</v>
      </c>
      <c r="J35" s="53">
        <v>293000</v>
      </c>
      <c r="K35" s="53">
        <v>151000</v>
      </c>
      <c r="L35" s="53"/>
      <c r="M35" s="53"/>
      <c r="N35" s="53"/>
      <c r="O35" s="54"/>
      <c r="P35" s="53"/>
      <c r="Q35" s="54"/>
      <c r="R35" s="53">
        <f t="shared" si="11"/>
        <v>293000</v>
      </c>
      <c r="S35" s="54">
        <f t="shared" si="12"/>
        <v>151000</v>
      </c>
      <c r="T35" s="47">
        <f t="shared" si="13"/>
        <v>1</v>
      </c>
      <c r="U35" s="47">
        <f t="shared" si="14"/>
        <v>0.515358361774744</v>
      </c>
      <c r="V35" s="53">
        <v>932000</v>
      </c>
      <c r="W35" s="54">
        <v>500000</v>
      </c>
      <c r="X35" s="47">
        <f t="shared" si="4"/>
        <v>-0.6856223175965666</v>
      </c>
      <c r="Y35" s="47">
        <f t="shared" si="3"/>
        <v>-0.698</v>
      </c>
      <c r="Z35" s="204"/>
      <c r="IT35" s="49" t="e">
        <f>#REF!</f>
        <v>#REF!</v>
      </c>
      <c r="IU35" s="49" t="e">
        <f>#REF!</f>
        <v>#REF!</v>
      </c>
    </row>
    <row r="36" spans="1:255" ht="12.75" customHeight="1">
      <c r="A36" s="42"/>
      <c r="B36" s="50"/>
      <c r="C36" s="51" t="s">
        <v>52</v>
      </c>
      <c r="D36" s="52"/>
      <c r="E36" s="52"/>
      <c r="F36" s="52"/>
      <c r="G36" s="52">
        <f t="shared" si="16"/>
        <v>0</v>
      </c>
      <c r="H36" s="53"/>
      <c r="I36" s="53"/>
      <c r="J36" s="56"/>
      <c r="K36" s="56"/>
      <c r="L36" s="56"/>
      <c r="M36" s="56"/>
      <c r="N36" s="56"/>
      <c r="O36" s="57"/>
      <c r="P36" s="56"/>
      <c r="Q36" s="57"/>
      <c r="R36" s="56">
        <f t="shared" si="11"/>
        <v>0</v>
      </c>
      <c r="S36" s="57">
        <f t="shared" si="12"/>
        <v>0</v>
      </c>
      <c r="T36" s="57" t="str">
        <f t="shared" si="13"/>
        <v> </v>
      </c>
      <c r="U36" s="57" t="str">
        <f t="shared" si="14"/>
        <v> </v>
      </c>
      <c r="V36" s="56"/>
      <c r="W36" s="57"/>
      <c r="X36" s="58" t="str">
        <f t="shared" si="4"/>
        <v> </v>
      </c>
      <c r="Y36" s="58" t="str">
        <f t="shared" si="3"/>
        <v> </v>
      </c>
      <c r="Z36" s="204">
        <v>2</v>
      </c>
      <c r="IT36" s="49" t="e">
        <f>#REF!</f>
        <v>#REF!</v>
      </c>
      <c r="IU36" s="49" t="e">
        <f>#REF!</f>
        <v>#REF!</v>
      </c>
    </row>
    <row r="37" spans="1:255" ht="12.75">
      <c r="A37" s="13"/>
      <c r="B37" s="50"/>
      <c r="C37" s="51" t="s">
        <v>53</v>
      </c>
      <c r="D37" s="52"/>
      <c r="E37" s="52"/>
      <c r="F37" s="52"/>
      <c r="G37" s="52">
        <f t="shared" si="16"/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1"/>
        <v>0</v>
      </c>
      <c r="S37" s="54">
        <f t="shared" si="12"/>
        <v>0</v>
      </c>
      <c r="T37" s="47" t="str">
        <f t="shared" si="13"/>
        <v> </v>
      </c>
      <c r="U37" s="47" t="str">
        <f t="shared" si="14"/>
        <v> </v>
      </c>
      <c r="V37" s="53"/>
      <c r="W37" s="54"/>
      <c r="X37" s="47" t="str">
        <f t="shared" si="4"/>
        <v> </v>
      </c>
      <c r="Y37" s="47" t="str">
        <f t="shared" si="3"/>
        <v> </v>
      </c>
      <c r="Z37" s="204"/>
      <c r="IT37" s="49" t="e">
        <f>#REF!</f>
        <v>#REF!</v>
      </c>
      <c r="IU37" s="49" t="e">
        <f>#REF!</f>
        <v>#REF!</v>
      </c>
    </row>
    <row r="38" spans="1:255" ht="12.75">
      <c r="A38" s="13"/>
      <c r="B38" s="60"/>
      <c r="C38" s="44" t="s">
        <v>54</v>
      </c>
      <c r="D38" s="45">
        <f>SUM(D39:D40)</f>
        <v>525393000</v>
      </c>
      <c r="E38" s="45">
        <f>SUM(E39:E40)</f>
        <v>0</v>
      </c>
      <c r="F38" s="45"/>
      <c r="G38" s="45">
        <f aca="true" t="shared" si="17" ref="G38:Q38">SUM(G39:G40)</f>
        <v>525393000</v>
      </c>
      <c r="H38" s="45">
        <f t="shared" si="17"/>
        <v>522337000</v>
      </c>
      <c r="I38" s="45">
        <f t="shared" si="17"/>
        <v>522337000</v>
      </c>
      <c r="J38" s="45">
        <f t="shared" si="17"/>
        <v>462337000</v>
      </c>
      <c r="K38" s="45">
        <f t="shared" si="17"/>
        <v>462337000</v>
      </c>
      <c r="L38" s="45">
        <f t="shared" si="17"/>
        <v>0</v>
      </c>
      <c r="M38" s="45">
        <f t="shared" si="17"/>
        <v>22743000</v>
      </c>
      <c r="N38" s="45">
        <f t="shared" si="17"/>
        <v>0</v>
      </c>
      <c r="O38" s="45">
        <f t="shared" si="17"/>
        <v>0</v>
      </c>
      <c r="P38" s="45">
        <f t="shared" si="17"/>
        <v>0</v>
      </c>
      <c r="Q38" s="45">
        <f t="shared" si="17"/>
        <v>0</v>
      </c>
      <c r="R38" s="46">
        <f t="shared" si="11"/>
        <v>462337000</v>
      </c>
      <c r="S38" s="46">
        <f t="shared" si="12"/>
        <v>485080000</v>
      </c>
      <c r="T38" s="47">
        <f t="shared" si="13"/>
        <v>0.8799831744998506</v>
      </c>
      <c r="U38" s="47">
        <f t="shared" si="14"/>
        <v>0.9232707706421669</v>
      </c>
      <c r="V38" s="46"/>
      <c r="W38" s="46"/>
      <c r="X38" s="47" t="str">
        <f t="shared" si="4"/>
        <v> </v>
      </c>
      <c r="Y38" s="47" t="str">
        <f t="shared" si="3"/>
        <v> </v>
      </c>
      <c r="Z38" s="204"/>
      <c r="IT38" s="49" t="e">
        <f>#REF!</f>
        <v>#REF!</v>
      </c>
      <c r="IU38" s="49" t="e">
        <f>#REF!</f>
        <v>#REF!</v>
      </c>
    </row>
    <row r="39" spans="1:255" ht="12.75">
      <c r="A39" s="13"/>
      <c r="B39" s="60"/>
      <c r="C39" s="51" t="s">
        <v>55</v>
      </c>
      <c r="D39" s="52">
        <v>60000000</v>
      </c>
      <c r="E39" s="52"/>
      <c r="F39" s="52"/>
      <c r="G39" s="52">
        <f>SUM(D39:E39)</f>
        <v>60000000</v>
      </c>
      <c r="H39" s="53">
        <v>60000000</v>
      </c>
      <c r="I39" s="53">
        <v>60000000</v>
      </c>
      <c r="J39" s="53"/>
      <c r="K39" s="53"/>
      <c r="L39" s="53"/>
      <c r="M39" s="53">
        <v>19687000</v>
      </c>
      <c r="N39" s="53"/>
      <c r="O39" s="54"/>
      <c r="P39" s="53"/>
      <c r="Q39" s="54"/>
      <c r="R39" s="53">
        <f t="shared" si="11"/>
        <v>0</v>
      </c>
      <c r="S39" s="54">
        <f t="shared" si="12"/>
        <v>19687000</v>
      </c>
      <c r="T39" s="47"/>
      <c r="U39" s="47">
        <f t="shared" si="14"/>
        <v>0.32811666666666667</v>
      </c>
      <c r="V39" s="53"/>
      <c r="W39" s="54"/>
      <c r="X39" s="47" t="str">
        <f t="shared" si="4"/>
        <v> </v>
      </c>
      <c r="Y39" s="47" t="str">
        <f t="shared" si="3"/>
        <v> </v>
      </c>
      <c r="Z39" s="204"/>
      <c r="IT39" s="49" t="e">
        <f>#REF!</f>
        <v>#REF!</v>
      </c>
      <c r="IU39" s="49" t="e">
        <f>#REF!</f>
        <v>#REF!</v>
      </c>
    </row>
    <row r="40" spans="1:255" ht="12.75">
      <c r="A40" s="13"/>
      <c r="B40" s="50"/>
      <c r="C40" s="51" t="s">
        <v>56</v>
      </c>
      <c r="D40" s="52">
        <v>465393000</v>
      </c>
      <c r="E40" s="52"/>
      <c r="F40" s="52"/>
      <c r="G40" s="52">
        <f>SUM(D40:E40)</f>
        <v>465393000</v>
      </c>
      <c r="H40" s="53">
        <v>462337000</v>
      </c>
      <c r="I40" s="53">
        <v>462337000</v>
      </c>
      <c r="J40" s="53">
        <v>462337000</v>
      </c>
      <c r="K40" s="53">
        <v>462337000</v>
      </c>
      <c r="L40" s="53"/>
      <c r="M40" s="53">
        <v>3056000</v>
      </c>
      <c r="N40" s="53"/>
      <c r="O40" s="54"/>
      <c r="P40" s="53"/>
      <c r="Q40" s="54"/>
      <c r="R40" s="53">
        <f t="shared" si="11"/>
        <v>462337000</v>
      </c>
      <c r="S40" s="54">
        <f t="shared" si="12"/>
        <v>465393000</v>
      </c>
      <c r="T40" s="47">
        <f>IF(G40=0," ",(R40/G40))</f>
        <v>0.993433506735168</v>
      </c>
      <c r="U40" s="47">
        <f t="shared" si="14"/>
        <v>1</v>
      </c>
      <c r="V40" s="53">
        <v>878186000</v>
      </c>
      <c r="W40" s="54">
        <v>405644000</v>
      </c>
      <c r="X40" s="47">
        <f t="shared" si="4"/>
        <v>-0.4735318030576666</v>
      </c>
      <c r="Y40" s="47">
        <f t="shared" si="3"/>
        <v>0.14729417913244125</v>
      </c>
      <c r="Z40" s="204"/>
      <c r="IT40" s="49" t="e">
        <f>#REF!</f>
        <v>#REF!</v>
      </c>
      <c r="IU40" s="49" t="e">
        <f>#REF!</f>
        <v>#REF!</v>
      </c>
    </row>
    <row r="41" spans="1:255" ht="12.75">
      <c r="A41" s="13"/>
      <c r="B41" s="50"/>
      <c r="C41" s="51"/>
      <c r="D41" s="52"/>
      <c r="E41" s="52"/>
      <c r="F41" s="52"/>
      <c r="G41" s="52">
        <f>SUM(D41:E41)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1"/>
        <v>0</v>
      </c>
      <c r="S41" s="55">
        <f t="shared" si="12"/>
        <v>0</v>
      </c>
      <c r="T41" s="47" t="str">
        <f>IF(G41=0," ",(R41/G41))</f>
        <v> </v>
      </c>
      <c r="U41" s="47" t="str">
        <f t="shared" si="14"/>
        <v> </v>
      </c>
      <c r="V41" s="52"/>
      <c r="W41" s="55"/>
      <c r="X41" s="47" t="str">
        <f t="shared" si="4"/>
        <v> </v>
      </c>
      <c r="Y41" s="47" t="str">
        <f t="shared" si="3"/>
        <v> </v>
      </c>
      <c r="Z41" s="204"/>
      <c r="IT41" s="49" t="e">
        <f>#REF!</f>
        <v>#REF!</v>
      </c>
      <c r="IU41" s="49" t="e">
        <f>#REF!</f>
        <v>#REF!</v>
      </c>
    </row>
    <row r="42" spans="1:255" ht="12.75">
      <c r="A42" s="13"/>
      <c r="B42" s="50"/>
      <c r="C42" s="65" t="s">
        <v>57</v>
      </c>
      <c r="D42" s="66">
        <f>D38+D31+D25+D20+D16+D11+D23</f>
        <v>1068430000</v>
      </c>
      <c r="E42" s="66">
        <f>E38+E31+E25+E20+E16+E11+E23</f>
        <v>13659000</v>
      </c>
      <c r="F42" s="66"/>
      <c r="G42" s="66">
        <f aca="true" t="shared" si="18" ref="G42:Q42">G38+G31+G25+G20+G16+G11+G23</f>
        <v>1082089000</v>
      </c>
      <c r="H42" s="66">
        <f t="shared" si="18"/>
        <v>991239000</v>
      </c>
      <c r="I42" s="66">
        <f t="shared" si="18"/>
        <v>991239000</v>
      </c>
      <c r="J42" s="66">
        <f t="shared" si="18"/>
        <v>728390000</v>
      </c>
      <c r="K42" s="66">
        <f t="shared" si="18"/>
        <v>574953000</v>
      </c>
      <c r="L42" s="66">
        <f t="shared" si="18"/>
        <v>127716000</v>
      </c>
      <c r="M42" s="66">
        <f t="shared" si="18"/>
        <v>300281000</v>
      </c>
      <c r="N42" s="66">
        <f t="shared" si="18"/>
        <v>0</v>
      </c>
      <c r="O42" s="66">
        <f t="shared" si="18"/>
        <v>0</v>
      </c>
      <c r="P42" s="66">
        <f t="shared" si="18"/>
        <v>0</v>
      </c>
      <c r="Q42" s="66">
        <f t="shared" si="18"/>
        <v>0</v>
      </c>
      <c r="R42" s="67">
        <f t="shared" si="11"/>
        <v>856106000</v>
      </c>
      <c r="S42" s="67">
        <f t="shared" si="12"/>
        <v>875234000</v>
      </c>
      <c r="T42" s="68">
        <f>IF(G42=0," ",(R42/G42))</f>
        <v>0.7911604313508408</v>
      </c>
      <c r="U42" s="69">
        <f t="shared" si="14"/>
        <v>0.8088373507169928</v>
      </c>
      <c r="V42" s="67">
        <f>+N42+P42+R42+T42</f>
        <v>856106000.7911605</v>
      </c>
      <c r="W42" s="67">
        <f>+O42+Q42+S42+U42</f>
        <v>875234000.8088373</v>
      </c>
      <c r="X42" s="68">
        <f t="shared" si="4"/>
        <v>-9.241384402815334E-10</v>
      </c>
      <c r="Y42" s="69">
        <f>IF(W42=0,"-",(S42-W42)/W42)</f>
        <v>-9.241383376686403E-10</v>
      </c>
      <c r="Z42" s="204"/>
      <c r="IT42" s="49" t="e">
        <f>#REF!</f>
        <v>#REF!</v>
      </c>
      <c r="IU42" s="49" t="e">
        <f>#REF!</f>
        <v>#REF!</v>
      </c>
    </row>
    <row r="43" spans="1:255" ht="12.75">
      <c r="A43" s="13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 t="shared" si="11"/>
        <v>0</v>
      </c>
      <c r="S43" s="55">
        <f t="shared" si="12"/>
        <v>0</v>
      </c>
      <c r="T43" s="47" t="str">
        <f>IF(G43=0," ",(R43/G43))</f>
        <v> </v>
      </c>
      <c r="U43" s="47" t="str">
        <f t="shared" si="14"/>
        <v> </v>
      </c>
      <c r="V43" s="52"/>
      <c r="W43" s="55"/>
      <c r="X43" s="47" t="str">
        <f t="shared" si="4"/>
        <v> </v>
      </c>
      <c r="Y43" s="47" t="str">
        <f>IF(W43=0," ",(S43-W43)/W43)</f>
        <v> </v>
      </c>
      <c r="Z43" s="204"/>
      <c r="IT43" s="49" t="e">
        <f>#REF!</f>
        <v>#REF!</v>
      </c>
      <c r="IU43" s="49" t="e">
        <f>#REF!</f>
        <v>#REF!</v>
      </c>
    </row>
    <row r="44" spans="1:255" ht="12.75">
      <c r="A44" s="13"/>
      <c r="B44" s="5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 t="shared" si="11"/>
        <v>0</v>
      </c>
      <c r="S44" s="55">
        <f t="shared" si="12"/>
        <v>0</v>
      </c>
      <c r="T44" s="47" t="str">
        <f>IF(G44=0," ",(R44/G44))</f>
        <v> </v>
      </c>
      <c r="U44" s="47" t="str">
        <f t="shared" si="14"/>
        <v> </v>
      </c>
      <c r="V44" s="52"/>
      <c r="W44" s="55"/>
      <c r="X44" s="47" t="str">
        <f t="shared" si="4"/>
        <v> </v>
      </c>
      <c r="Y44" s="47" t="str">
        <f>IF(W44=0," ",(S44-W44)/W44)</f>
        <v> </v>
      </c>
      <c r="Z44" s="204"/>
      <c r="IT44" s="49" t="e">
        <f>#REF!</f>
        <v>#REF!</v>
      </c>
      <c r="IU44" s="49" t="e">
        <f>#REF!</f>
        <v>#REF!</v>
      </c>
    </row>
    <row r="45" spans="1:255" ht="12.75">
      <c r="A45" s="13"/>
      <c r="B45" s="50"/>
      <c r="C45" s="44" t="s">
        <v>32</v>
      </c>
      <c r="D45" s="45">
        <f>SUM(D46)</f>
        <v>508950000</v>
      </c>
      <c r="E45" s="45">
        <f>SUM(E46)</f>
        <v>0</v>
      </c>
      <c r="F45" s="45"/>
      <c r="G45" s="45">
        <f aca="true" t="shared" si="19" ref="G45:Q45">SUM(G46)</f>
        <v>508950000</v>
      </c>
      <c r="H45" s="45">
        <f t="shared" si="19"/>
        <v>0</v>
      </c>
      <c r="I45" s="45">
        <f t="shared" si="19"/>
        <v>0</v>
      </c>
      <c r="J45" s="45">
        <f t="shared" si="19"/>
        <v>0</v>
      </c>
      <c r="K45" s="45">
        <f t="shared" si="19"/>
        <v>0</v>
      </c>
      <c r="L45" s="45">
        <f t="shared" si="19"/>
        <v>0</v>
      </c>
      <c r="M45" s="45">
        <f t="shared" si="19"/>
        <v>0</v>
      </c>
      <c r="N45" s="45">
        <f t="shared" si="19"/>
        <v>0</v>
      </c>
      <c r="O45" s="45">
        <f t="shared" si="19"/>
        <v>0</v>
      </c>
      <c r="P45" s="45">
        <f t="shared" si="19"/>
        <v>0</v>
      </c>
      <c r="Q45" s="45">
        <f t="shared" si="19"/>
        <v>0</v>
      </c>
      <c r="R45" s="46">
        <f t="shared" si="11"/>
        <v>0</v>
      </c>
      <c r="S45" s="46">
        <f t="shared" si="12"/>
        <v>0</v>
      </c>
      <c r="T45" s="47"/>
      <c r="U45" s="47"/>
      <c r="V45" s="45">
        <f>SUM(V46)</f>
        <v>297206000</v>
      </c>
      <c r="W45" s="46">
        <f>SUM(W46)</f>
        <v>222568000</v>
      </c>
      <c r="X45" s="47">
        <f t="shared" si="4"/>
        <v>-1</v>
      </c>
      <c r="Y45" s="47">
        <f>IF(W45=0," ",(S45-W45)/W45)</f>
        <v>-1</v>
      </c>
      <c r="Z45" s="204"/>
      <c r="IT45" s="49" t="e">
        <f>#REF!</f>
        <v>#REF!</v>
      </c>
      <c r="IU45" s="49" t="e">
        <f>#REF!</f>
        <v>#REF!</v>
      </c>
    </row>
    <row r="46" spans="1:255" ht="12.75">
      <c r="A46" s="13"/>
      <c r="B46" s="50"/>
      <c r="C46" s="51" t="s">
        <v>58</v>
      </c>
      <c r="D46" s="52">
        <v>508950000</v>
      </c>
      <c r="E46" s="52"/>
      <c r="F46" s="52"/>
      <c r="G46" s="52">
        <f>SUM(D46:E46)</f>
        <v>508950000</v>
      </c>
      <c r="H46" s="53"/>
      <c r="I46" s="53"/>
      <c r="J46" s="53"/>
      <c r="K46" s="53"/>
      <c r="L46" s="53"/>
      <c r="M46" s="53"/>
      <c r="N46" s="53"/>
      <c r="O46" s="54"/>
      <c r="P46" s="53"/>
      <c r="Q46" s="54"/>
      <c r="R46" s="53">
        <f t="shared" si="11"/>
        <v>0</v>
      </c>
      <c r="S46" s="54">
        <f t="shared" si="12"/>
        <v>0</v>
      </c>
      <c r="T46" s="47"/>
      <c r="U46" s="47"/>
      <c r="V46" s="53">
        <v>297206000</v>
      </c>
      <c r="W46" s="54">
        <v>222568000</v>
      </c>
      <c r="X46" s="47">
        <f t="shared" si="4"/>
        <v>-1</v>
      </c>
      <c r="Y46" s="47">
        <f>IF(W46=0," ",(S46-W46)/W46)</f>
        <v>-1</v>
      </c>
      <c r="Z46" s="204"/>
      <c r="IT46" s="49" t="e">
        <f>#REF!</f>
        <v>#REF!</v>
      </c>
      <c r="IU46" s="49" t="e">
        <f>#REF!</f>
        <v>#REF!</v>
      </c>
    </row>
    <row r="47" spans="1:255" ht="12.75">
      <c r="A47" s="13"/>
      <c r="B47" s="5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 t="shared" si="11"/>
        <v>0</v>
      </c>
      <c r="S47" s="55">
        <f t="shared" si="12"/>
        <v>0</v>
      </c>
      <c r="T47" s="47" t="str">
        <f>IF(G47=0," ",(R47/G47))</f>
        <v> </v>
      </c>
      <c r="U47" s="47" t="str">
        <f>IF(G47=0," ",(S47/G47))</f>
        <v> </v>
      </c>
      <c r="V47" s="52"/>
      <c r="W47" s="55"/>
      <c r="X47" s="47" t="str">
        <f t="shared" si="4"/>
        <v> </v>
      </c>
      <c r="Y47" s="47" t="str">
        <f>IF(W47=0," ",(S47-W47)/W47)</f>
        <v> </v>
      </c>
      <c r="Z47" s="204"/>
      <c r="IT47" s="49" t="e">
        <f>#REF!</f>
        <v>#REF!</v>
      </c>
      <c r="IU47" s="49" t="e">
        <f>#REF!</f>
        <v>#REF!</v>
      </c>
    </row>
    <row r="48" spans="1:255" ht="12.75">
      <c r="A48" s="13"/>
      <c r="B48" s="50"/>
      <c r="C48" s="65" t="s">
        <v>59</v>
      </c>
      <c r="D48" s="66">
        <f>D45</f>
        <v>508950000</v>
      </c>
      <c r="E48" s="66">
        <f>E45</f>
        <v>0</v>
      </c>
      <c r="F48" s="66"/>
      <c r="G48" s="66">
        <f aca="true" t="shared" si="20" ref="G48:Q48">G45</f>
        <v>508950000</v>
      </c>
      <c r="H48" s="66">
        <f t="shared" si="20"/>
        <v>0</v>
      </c>
      <c r="I48" s="66">
        <f t="shared" si="20"/>
        <v>0</v>
      </c>
      <c r="J48" s="66">
        <f t="shared" si="20"/>
        <v>0</v>
      </c>
      <c r="K48" s="66">
        <f t="shared" si="20"/>
        <v>0</v>
      </c>
      <c r="L48" s="66">
        <f t="shared" si="20"/>
        <v>0</v>
      </c>
      <c r="M48" s="66">
        <f t="shared" si="20"/>
        <v>0</v>
      </c>
      <c r="N48" s="66">
        <f t="shared" si="20"/>
        <v>0</v>
      </c>
      <c r="O48" s="67">
        <f t="shared" si="20"/>
        <v>0</v>
      </c>
      <c r="P48" s="67">
        <f t="shared" si="20"/>
        <v>0</v>
      </c>
      <c r="Q48" s="67">
        <f t="shared" si="20"/>
        <v>0</v>
      </c>
      <c r="R48" s="67">
        <f t="shared" si="11"/>
        <v>0</v>
      </c>
      <c r="S48" s="67">
        <f t="shared" si="12"/>
        <v>0</v>
      </c>
      <c r="T48" s="68"/>
      <c r="U48" s="69"/>
      <c r="V48" s="66">
        <f>V45</f>
        <v>297206000</v>
      </c>
      <c r="W48" s="67">
        <f>W45</f>
        <v>222568000</v>
      </c>
      <c r="X48" s="68">
        <f t="shared" si="4"/>
        <v>-1</v>
      </c>
      <c r="Y48" s="69">
        <f>IF(W48=0,"-",(S48-W48)/W48)</f>
        <v>-1</v>
      </c>
      <c r="Z48" s="48"/>
      <c r="IT48" s="49"/>
      <c r="IU48" s="49"/>
    </row>
    <row r="49" spans="1:255" ht="12.75">
      <c r="A49" s="13"/>
      <c r="B49" s="50"/>
      <c r="C49" s="51" t="s">
        <v>60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>
        <f t="shared" si="11"/>
        <v>0</v>
      </c>
      <c r="S49" s="110">
        <f t="shared" si="12"/>
        <v>0</v>
      </c>
      <c r="T49" s="169" t="str">
        <f>IF(G49=0," ",(R49/G49))</f>
        <v> </v>
      </c>
      <c r="U49" s="47" t="str">
        <f>IF(G49=0," ",(S49/G49))</f>
        <v> </v>
      </c>
      <c r="V49" s="110"/>
      <c r="W49" s="162"/>
      <c r="X49" s="47" t="str">
        <f t="shared" si="4"/>
        <v> </v>
      </c>
      <c r="Y49" s="47" t="str">
        <f>IF(W49=0," ",(S49-W49)/W49)</f>
        <v> </v>
      </c>
      <c r="Z49" s="204"/>
      <c r="IT49" s="49" t="e">
        <f>#REF!</f>
        <v>#REF!</v>
      </c>
      <c r="IU49" s="49" t="e">
        <f>#REF!</f>
        <v>#REF!</v>
      </c>
    </row>
    <row r="50" spans="1:255" ht="12.75">
      <c r="A50" s="13"/>
      <c r="B50" s="50"/>
      <c r="C50" s="51" t="s">
        <v>61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2"/>
      <c r="U50" s="47"/>
      <c r="V50" s="45"/>
      <c r="W50" s="46"/>
      <c r="X50" s="47" t="str">
        <f t="shared" si="4"/>
        <v> </v>
      </c>
      <c r="Y50" s="47" t="str">
        <f>IF(W50=0," ",(S50-W50)/W50)</f>
        <v> </v>
      </c>
      <c r="Z50" s="204"/>
      <c r="IT50" s="49"/>
      <c r="IU50" s="49"/>
    </row>
    <row r="51" spans="1:255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+J51+L51+N51+P51</f>
        <v>0</v>
      </c>
      <c r="S51" s="45">
        <f>+K51+M51+O51+Q51</f>
        <v>0</v>
      </c>
      <c r="T51" s="152" t="str">
        <f>IF(G51=0," ",(R51/G51))</f>
        <v> </v>
      </c>
      <c r="U51" s="47" t="str">
        <f>IF(G51=0," ",(S51/G51))</f>
        <v> </v>
      </c>
      <c r="V51" s="45"/>
      <c r="W51" s="46"/>
      <c r="X51" s="47" t="str">
        <f t="shared" si="4"/>
        <v> </v>
      </c>
      <c r="Y51" s="47" t="str">
        <f>IF(W51=0," ",(S51-W51)/W51)</f>
        <v> </v>
      </c>
      <c r="Z51" s="204"/>
      <c r="IT51" s="49" t="e">
        <f>#REF!</f>
        <v>#REF!</v>
      </c>
      <c r="IU51" s="49" t="e">
        <f>#REF!</f>
        <v>#REF!</v>
      </c>
    </row>
    <row r="52" spans="1:255" ht="12" customHeight="1">
      <c r="A52" s="13"/>
      <c r="B52" s="50"/>
      <c r="C52" s="51" t="s">
        <v>48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53"/>
      <c r="U52" s="47"/>
      <c r="V52" s="73"/>
      <c r="W52" s="154"/>
      <c r="X52" s="47" t="str">
        <f t="shared" si="4"/>
        <v> </v>
      </c>
      <c r="Y52" s="47" t="str">
        <f>IF(W52=0," ",(S52-W52)/W52)</f>
        <v> </v>
      </c>
      <c r="Z52" s="204"/>
      <c r="IT52" s="49" t="e">
        <f>#REF!</f>
        <v>#REF!</v>
      </c>
      <c r="IU52" s="49" t="e">
        <f>#REF!</f>
        <v>#REF!</v>
      </c>
    </row>
    <row r="53" spans="1:255" ht="13.5" thickBot="1">
      <c r="A53" s="13"/>
      <c r="B53" s="74"/>
      <c r="C53" s="75" t="s">
        <v>62</v>
      </c>
      <c r="D53" s="76">
        <f>+D48+D42</f>
        <v>1577380000</v>
      </c>
      <c r="E53" s="76">
        <f>+E48+E42</f>
        <v>13659000</v>
      </c>
      <c r="F53" s="76"/>
      <c r="G53" s="76">
        <f aca="true" t="shared" si="21" ref="G53:Q53">+G48+G42</f>
        <v>1591039000</v>
      </c>
      <c r="H53" s="76">
        <f t="shared" si="21"/>
        <v>991239000</v>
      </c>
      <c r="I53" s="76">
        <f t="shared" si="21"/>
        <v>991239000</v>
      </c>
      <c r="J53" s="76">
        <f t="shared" si="21"/>
        <v>728390000</v>
      </c>
      <c r="K53" s="76">
        <f t="shared" si="21"/>
        <v>574953000</v>
      </c>
      <c r="L53" s="76">
        <f t="shared" si="21"/>
        <v>127716000</v>
      </c>
      <c r="M53" s="76">
        <f t="shared" si="21"/>
        <v>300281000</v>
      </c>
      <c r="N53" s="76">
        <f t="shared" si="21"/>
        <v>0</v>
      </c>
      <c r="O53" s="76">
        <f t="shared" si="21"/>
        <v>0</v>
      </c>
      <c r="P53" s="76">
        <f t="shared" si="21"/>
        <v>0</v>
      </c>
      <c r="Q53" s="76">
        <f t="shared" si="21"/>
        <v>0</v>
      </c>
      <c r="R53" s="76">
        <f>+R46+R40+R37+R35+R26+R22+R21+R19+R18+R17+R14+R13+R12</f>
        <v>856106000</v>
      </c>
      <c r="S53" s="76">
        <f>+S46+S40+S37+S35+S26+S22+S21+S19+S18+S17+S14+S13+S12</f>
        <v>855547000</v>
      </c>
      <c r="T53" s="170">
        <f>IF(G53=0," ",(SUM((R53/($G$53-$G$36-$G$33-$G$32-$G$34-$G$28-G30-$G$27-$G$15)))))</f>
        <v>0.5407416718091822</v>
      </c>
      <c r="U53" s="170">
        <f>IF(H53=0," ",(SUM((S53/($G$53-$G$36-$G$33-$G$32-$G$34-$G$28-G30-$G$27-$G$15)))))</f>
        <v>0.5403885910054718</v>
      </c>
      <c r="V53" s="76">
        <f>+V46+V40+V37+V35+V26+V22+V21+V19+V18+V17+V14+V13+V12</f>
        <v>1274199000</v>
      </c>
      <c r="W53" s="156">
        <f>+W46+W40+W37+W35+W26+W22+W21+W19+W18+W17+W14+W13+W12</f>
        <v>780226000</v>
      </c>
      <c r="X53" s="77">
        <f t="shared" si="4"/>
        <v>-0.3281222163884919</v>
      </c>
      <c r="Y53" s="78">
        <f>IF(W53=0," ",(S53-W53)/W53)</f>
        <v>0.09653741351864716</v>
      </c>
      <c r="Z53" s="204"/>
      <c r="IT53" s="49" t="e">
        <f>#REF!</f>
        <v>#REF!</v>
      </c>
      <c r="IU53" s="49" t="e">
        <f>#REF!</f>
        <v>#REF!</v>
      </c>
    </row>
    <row r="54" spans="1:255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171"/>
      <c r="W54" s="171"/>
      <c r="X54" s="82"/>
      <c r="Y54" s="82"/>
      <c r="Z54" s="204"/>
      <c r="IT54" s="49" t="e">
        <f>#REF!</f>
        <v>#REF!</v>
      </c>
      <c r="IU54" s="49" t="e">
        <f>#REF!</f>
        <v>#REF!</v>
      </c>
    </row>
    <row r="55" spans="1:255" ht="25.5" customHeight="1">
      <c r="A55" s="13"/>
      <c r="B55" s="50"/>
      <c r="C55" s="51"/>
      <c r="D55" s="55"/>
      <c r="E55" s="84"/>
      <c r="F55" s="172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10</v>
      </c>
      <c r="U55" s="220"/>
      <c r="V55" s="227" t="s">
        <v>131</v>
      </c>
      <c r="W55" s="228"/>
      <c r="X55" s="219" t="s">
        <v>12</v>
      </c>
      <c r="Y55" s="225"/>
      <c r="Z55" s="204"/>
      <c r="IT55" s="49" t="e">
        <f>#REF!</f>
        <v>#REF!</v>
      </c>
      <c r="IU55" s="49" t="e">
        <f>#REF!</f>
        <v>#REF!</v>
      </c>
    </row>
    <row r="56" spans="1:255" ht="56.25">
      <c r="A56" s="13"/>
      <c r="B56" s="50"/>
      <c r="C56" s="23" t="s">
        <v>64</v>
      </c>
      <c r="D56" s="89" t="s">
        <v>65</v>
      </c>
      <c r="E56" s="89" t="s">
        <v>66</v>
      </c>
      <c r="F56" s="89"/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89" t="s">
        <v>72</v>
      </c>
      <c r="N56" s="89" t="s">
        <v>70</v>
      </c>
      <c r="O56" s="25" t="s">
        <v>125</v>
      </c>
      <c r="P56" s="89" t="s">
        <v>70</v>
      </c>
      <c r="Q56" s="25" t="s">
        <v>126</v>
      </c>
      <c r="R56" s="25" t="s">
        <v>75</v>
      </c>
      <c r="S56" s="26" t="s">
        <v>21</v>
      </c>
      <c r="T56" s="27" t="s">
        <v>76</v>
      </c>
      <c r="U56" s="28" t="s">
        <v>23</v>
      </c>
      <c r="V56" s="167" t="s">
        <v>134</v>
      </c>
      <c r="W56" s="167" t="s">
        <v>149</v>
      </c>
      <c r="X56" s="92" t="s">
        <v>77</v>
      </c>
      <c r="Y56" s="92" t="s">
        <v>25</v>
      </c>
      <c r="Z56" s="204"/>
      <c r="IT56" s="49" t="e">
        <f>#REF!</f>
        <v>#REF!</v>
      </c>
      <c r="IU56" s="49" t="e">
        <f>#REF!</f>
        <v>#REF!</v>
      </c>
    </row>
    <row r="57" spans="1:255" ht="12.75" customHeight="1">
      <c r="A57" s="13"/>
      <c r="B57" s="50"/>
      <c r="C57" s="13"/>
      <c r="D57" s="93"/>
      <c r="E57" s="94"/>
      <c r="F57" s="173"/>
      <c r="G57" s="95"/>
      <c r="H57" s="96"/>
      <c r="I57" s="97"/>
      <c r="J57" s="93"/>
      <c r="K57" s="93"/>
      <c r="L57" s="97"/>
      <c r="M57" s="97"/>
      <c r="N57" s="97"/>
      <c r="O57" s="99"/>
      <c r="P57" s="97"/>
      <c r="Q57" s="99"/>
      <c r="R57" s="97"/>
      <c r="S57" s="99" t="s">
        <v>150</v>
      </c>
      <c r="T57" s="97"/>
      <c r="U57" s="99"/>
      <c r="V57" s="174"/>
      <c r="W57" s="174"/>
      <c r="X57" s="99"/>
      <c r="Y57" s="99"/>
      <c r="Z57" s="204"/>
      <c r="IT57" s="49" t="e">
        <f>#REF!</f>
        <v>#REF!</v>
      </c>
      <c r="IU57" s="49" t="e">
        <f>#REF!</f>
        <v>#REF!</v>
      </c>
    </row>
    <row r="58" spans="1:255" ht="12.75" customHeight="1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68"/>
      <c r="W58" s="168"/>
      <c r="X58" s="101"/>
      <c r="Y58" s="101"/>
      <c r="Z58" s="204"/>
      <c r="IT58" s="49" t="e">
        <f>#REF!</f>
        <v>#REF!</v>
      </c>
      <c r="IU58" s="49" t="e">
        <f>#REF!</f>
        <v>#REF!</v>
      </c>
    </row>
    <row r="59" spans="1:255" ht="12.75" customHeight="1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167"/>
      <c r="W59" s="167"/>
      <c r="X59" s="94"/>
      <c r="Y59" s="94"/>
      <c r="Z59" s="204"/>
      <c r="IT59" s="49" t="e">
        <f>#REF!</f>
        <v>#REF!</v>
      </c>
      <c r="IU59" s="49" t="e">
        <f>#REF!</f>
        <v>#REF!</v>
      </c>
    </row>
    <row r="60" spans="1:255" ht="12.7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75"/>
      <c r="W60" s="175"/>
      <c r="X60" s="104"/>
      <c r="Y60" s="104"/>
      <c r="Z60" s="204"/>
      <c r="IT60" s="49" t="e">
        <f>#REF!</f>
        <v>#REF!</v>
      </c>
      <c r="IU60" s="49" t="e">
        <f>#REF!</f>
        <v>#REF!</v>
      </c>
    </row>
    <row r="61" spans="1:255" ht="12.75" customHeight="1" hidden="1">
      <c r="A61" s="13"/>
      <c r="B61" s="50"/>
      <c r="C61" s="105" t="s">
        <v>79</v>
      </c>
      <c r="D61" s="106">
        <f>SUM(D62:D65)</f>
        <v>0</v>
      </c>
      <c r="E61" s="106">
        <f>SUM(E62:E65)</f>
        <v>0</v>
      </c>
      <c r="F61" s="106"/>
      <c r="G61" s="106">
        <f aca="true" t="shared" si="22" ref="G61:O61">SUM(G62:G65)</f>
        <v>0</v>
      </c>
      <c r="H61" s="106">
        <f t="shared" si="22"/>
        <v>0</v>
      </c>
      <c r="I61" s="106">
        <f t="shared" si="22"/>
        <v>0</v>
      </c>
      <c r="J61" s="106">
        <f t="shared" si="22"/>
        <v>0</v>
      </c>
      <c r="K61" s="106">
        <f t="shared" si="22"/>
        <v>0</v>
      </c>
      <c r="L61" s="106">
        <f t="shared" si="22"/>
        <v>0</v>
      </c>
      <c r="M61" s="106">
        <f t="shared" si="22"/>
        <v>0</v>
      </c>
      <c r="N61" s="106">
        <f t="shared" si="22"/>
        <v>0</v>
      </c>
      <c r="O61" s="107">
        <f t="shared" si="22"/>
        <v>0</v>
      </c>
      <c r="P61" s="106"/>
      <c r="Q61" s="107"/>
      <c r="R61" s="106"/>
      <c r="S61" s="107"/>
      <c r="T61" s="106"/>
      <c r="U61" s="107"/>
      <c r="V61" s="176"/>
      <c r="W61" s="176"/>
      <c r="X61" s="107"/>
      <c r="Y61" s="107"/>
      <c r="Z61" s="204"/>
      <c r="IT61" s="49" t="e">
        <f>#REF!</f>
        <v>#REF!</v>
      </c>
      <c r="IU61" s="49" t="e">
        <f>#REF!</f>
        <v>#REF!</v>
      </c>
    </row>
    <row r="62" spans="1:255" ht="12.75" customHeight="1" hidden="1">
      <c r="A62" s="13"/>
      <c r="B62" s="50"/>
      <c r="C62" s="51" t="s">
        <v>80</v>
      </c>
      <c r="D62" s="45"/>
      <c r="E62" s="45"/>
      <c r="F62" s="45"/>
      <c r="G62" s="45">
        <f>SUM(D62:E62)</f>
        <v>0</v>
      </c>
      <c r="H62" s="45"/>
      <c r="I62" s="45"/>
      <c r="J62" s="45"/>
      <c r="K62" s="53"/>
      <c r="L62" s="45"/>
      <c r="M62" s="45"/>
      <c r="N62" s="45"/>
      <c r="O62" s="46"/>
      <c r="P62" s="45"/>
      <c r="Q62" s="46"/>
      <c r="R62" s="45"/>
      <c r="S62" s="46"/>
      <c r="T62" s="45"/>
      <c r="U62" s="46"/>
      <c r="V62" s="177"/>
      <c r="W62" s="177"/>
      <c r="X62" s="46"/>
      <c r="Y62" s="46"/>
      <c r="Z62" s="204"/>
      <c r="IT62" s="49" t="e">
        <f>#REF!</f>
        <v>#REF!</v>
      </c>
      <c r="IU62" s="49" t="e">
        <f>#REF!</f>
        <v>#REF!</v>
      </c>
    </row>
    <row r="63" spans="1:255" ht="12.75" customHeight="1" hidden="1">
      <c r="A63" s="13"/>
      <c r="B63" s="50"/>
      <c r="C63" s="51" t="s">
        <v>81</v>
      </c>
      <c r="D63" s="45"/>
      <c r="E63" s="45"/>
      <c r="F63" s="45"/>
      <c r="G63" s="45">
        <f>SUM(D63:E63)</f>
        <v>0</v>
      </c>
      <c r="H63" s="45"/>
      <c r="I63" s="45"/>
      <c r="J63" s="45"/>
      <c r="K63" s="53"/>
      <c r="L63" s="45"/>
      <c r="M63" s="45"/>
      <c r="N63" s="45"/>
      <c r="O63" s="46"/>
      <c r="P63" s="45"/>
      <c r="Q63" s="46"/>
      <c r="R63" s="45"/>
      <c r="S63" s="46"/>
      <c r="T63" s="45"/>
      <c r="U63" s="46"/>
      <c r="V63" s="177"/>
      <c r="W63" s="177"/>
      <c r="X63" s="46"/>
      <c r="Y63" s="46"/>
      <c r="Z63" s="204"/>
      <c r="IT63" s="49" t="e">
        <f>#REF!</f>
        <v>#REF!</v>
      </c>
      <c r="IU63" s="49" t="e">
        <f>#REF!</f>
        <v>#REF!</v>
      </c>
    </row>
    <row r="64" spans="1:255" ht="12.75" hidden="1">
      <c r="A64" s="13"/>
      <c r="B64" s="50"/>
      <c r="C64" s="51" t="s">
        <v>82</v>
      </c>
      <c r="D64" s="45"/>
      <c r="E64" s="45"/>
      <c r="F64" s="45"/>
      <c r="G64" s="45">
        <f>SUM(D64:E64)</f>
        <v>0</v>
      </c>
      <c r="H64" s="45"/>
      <c r="I64" s="45"/>
      <c r="J64" s="45"/>
      <c r="K64" s="53"/>
      <c r="L64" s="45"/>
      <c r="M64" s="45"/>
      <c r="N64" s="45"/>
      <c r="O64" s="46"/>
      <c r="P64" s="45"/>
      <c r="Q64" s="46"/>
      <c r="R64" s="45"/>
      <c r="S64" s="46"/>
      <c r="T64" s="45"/>
      <c r="U64" s="46"/>
      <c r="V64" s="177"/>
      <c r="W64" s="177"/>
      <c r="X64" s="46"/>
      <c r="Y64" s="46"/>
      <c r="Z64" s="204"/>
      <c r="IT64" s="49" t="e">
        <f>#REF!</f>
        <v>#REF!</v>
      </c>
      <c r="IU64" s="49" t="e">
        <f>#REF!</f>
        <v>#REF!</v>
      </c>
    </row>
    <row r="65" spans="1:255" s="63" customFormat="1" ht="12.75" hidden="1">
      <c r="A65" s="42"/>
      <c r="B65" s="50"/>
      <c r="C65" s="51" t="s">
        <v>83</v>
      </c>
      <c r="D65" s="45"/>
      <c r="E65" s="45"/>
      <c r="F65" s="45"/>
      <c r="G65" s="45">
        <f>SUM(D65:E65)</f>
        <v>0</v>
      </c>
      <c r="H65" s="45"/>
      <c r="I65" s="45"/>
      <c r="J65" s="45"/>
      <c r="K65" s="53"/>
      <c r="L65" s="45"/>
      <c r="M65" s="45"/>
      <c r="N65" s="45"/>
      <c r="O65" s="46"/>
      <c r="P65" s="45"/>
      <c r="Q65" s="46"/>
      <c r="R65" s="45"/>
      <c r="S65" s="46"/>
      <c r="T65" s="45"/>
      <c r="U65" s="46"/>
      <c r="V65" s="177"/>
      <c r="W65" s="177"/>
      <c r="X65" s="46"/>
      <c r="Y65" s="46"/>
      <c r="Z65" s="204"/>
      <c r="AA65" s="112"/>
      <c r="AB65" s="112"/>
      <c r="AC65" s="112"/>
      <c r="AD65" s="112"/>
      <c r="AE65" s="112"/>
      <c r="AF65" s="112"/>
      <c r="IT65" s="49" t="e">
        <f>#REF!</f>
        <v>#REF!</v>
      </c>
      <c r="IU65" s="49" t="e">
        <f>#REF!</f>
        <v>#REF!</v>
      </c>
    </row>
    <row r="66" spans="1:255" ht="12.7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177"/>
      <c r="W66" s="177"/>
      <c r="X66" s="46"/>
      <c r="Y66" s="46"/>
      <c r="Z66" s="204"/>
      <c r="AA66" s="158"/>
      <c r="AB66" s="158"/>
      <c r="AC66" s="158"/>
      <c r="AD66" s="158"/>
      <c r="AE66" s="158"/>
      <c r="AF66" s="158"/>
      <c r="IT66" s="49" t="e">
        <f>#REF!</f>
        <v>#REF!</v>
      </c>
      <c r="IU66" s="49" t="e">
        <f>#REF!</f>
        <v>#REF!</v>
      </c>
    </row>
    <row r="67" spans="1:255" ht="12.75" customHeight="1">
      <c r="A67" s="13"/>
      <c r="B67" s="50"/>
      <c r="C67" s="108" t="s">
        <v>84</v>
      </c>
      <c r="D67" s="109">
        <f>+D68+D73+D78+D83+D88+D93+D98+D103+D108</f>
        <v>746830000</v>
      </c>
      <c r="E67" s="109">
        <f>+E68+E73+E78+E83+E88+E93+E98+E103+E108</f>
        <v>0</v>
      </c>
      <c r="F67" s="109"/>
      <c r="G67" s="109">
        <f aca="true" t="shared" si="23" ref="G67:S67">+G68+G73+G78+G83+G88+G93+G98+G103+G108</f>
        <v>746830000</v>
      </c>
      <c r="H67" s="109">
        <f t="shared" si="23"/>
        <v>503310000</v>
      </c>
      <c r="I67" s="109">
        <f t="shared" si="23"/>
        <v>503310000</v>
      </c>
      <c r="J67" s="109">
        <f t="shared" si="23"/>
        <v>0</v>
      </c>
      <c r="K67" s="109">
        <f t="shared" si="23"/>
        <v>0</v>
      </c>
      <c r="L67" s="109">
        <f t="shared" si="23"/>
        <v>503310000</v>
      </c>
      <c r="M67" s="109">
        <f t="shared" si="23"/>
        <v>0</v>
      </c>
      <c r="N67" s="109">
        <f t="shared" si="23"/>
        <v>0</v>
      </c>
      <c r="O67" s="109">
        <f t="shared" si="23"/>
        <v>0</v>
      </c>
      <c r="P67" s="109">
        <f t="shared" si="23"/>
        <v>0</v>
      </c>
      <c r="Q67" s="109">
        <f t="shared" si="23"/>
        <v>0</v>
      </c>
      <c r="R67" s="109">
        <f t="shared" si="23"/>
        <v>503310000</v>
      </c>
      <c r="S67" s="109">
        <f t="shared" si="23"/>
        <v>0</v>
      </c>
      <c r="T67" s="159">
        <f aca="true" t="shared" si="24" ref="T67:T98">IF(G67=0," ",(R67/G67))</f>
        <v>0.6739284710041107</v>
      </c>
      <c r="U67" s="159"/>
      <c r="V67" s="109"/>
      <c r="W67" s="161">
        <f>W73+W78+W83+W88+W93+W98+W103+W108</f>
        <v>366552000</v>
      </c>
      <c r="X67" s="216" t="str">
        <f>IF(V67=0," ",(R67-V67)/V67)</f>
        <v> </v>
      </c>
      <c r="Y67" s="217">
        <f>IF(W67=0," ",(S67-W67)/W67)</f>
        <v>-1</v>
      </c>
      <c r="Z67" s="204"/>
      <c r="AA67" s="158"/>
      <c r="AB67" s="158"/>
      <c r="AC67" s="158"/>
      <c r="AD67" s="158"/>
      <c r="AE67" s="158"/>
      <c r="AF67" s="158"/>
      <c r="IT67" s="49" t="e">
        <f>#REF!</f>
        <v>#REF!</v>
      </c>
      <c r="IU67" s="49" t="e">
        <f>#REF!</f>
        <v>#REF!</v>
      </c>
    </row>
    <row r="68" spans="1:255" ht="12.75" customHeight="1">
      <c r="A68" s="13"/>
      <c r="B68" s="60">
        <v>1</v>
      </c>
      <c r="C68" s="202" t="s">
        <v>85</v>
      </c>
      <c r="D68" s="194">
        <f>SUM(D69:D72)</f>
        <v>0</v>
      </c>
      <c r="E68" s="194">
        <f>SUM(E69:E72)</f>
        <v>0</v>
      </c>
      <c r="F68" s="194"/>
      <c r="G68" s="194">
        <f aca="true" t="shared" si="25" ref="G68:S68">SUM(G69:G72)</f>
        <v>0</v>
      </c>
      <c r="H68" s="194">
        <f t="shared" si="25"/>
        <v>0</v>
      </c>
      <c r="I68" s="194">
        <f t="shared" si="25"/>
        <v>0</v>
      </c>
      <c r="J68" s="194">
        <f t="shared" si="25"/>
        <v>0</v>
      </c>
      <c r="K68" s="194">
        <f t="shared" si="25"/>
        <v>0</v>
      </c>
      <c r="L68" s="194">
        <f t="shared" si="25"/>
        <v>0</v>
      </c>
      <c r="M68" s="194">
        <f t="shared" si="25"/>
        <v>0</v>
      </c>
      <c r="N68" s="194">
        <f t="shared" si="25"/>
        <v>0</v>
      </c>
      <c r="O68" s="194">
        <f t="shared" si="25"/>
        <v>0</v>
      </c>
      <c r="P68" s="194">
        <f t="shared" si="25"/>
        <v>0</v>
      </c>
      <c r="Q68" s="194">
        <f t="shared" si="25"/>
        <v>0</v>
      </c>
      <c r="R68" s="194">
        <f t="shared" si="25"/>
        <v>0</v>
      </c>
      <c r="S68" s="194">
        <f t="shared" si="25"/>
        <v>0</v>
      </c>
      <c r="T68" s="198" t="str">
        <f t="shared" si="24"/>
        <v> </v>
      </c>
      <c r="U68" s="198" t="str">
        <f>IF(G68=0," ",(S68/G68))</f>
        <v> </v>
      </c>
      <c r="V68" s="194"/>
      <c r="W68" s="203"/>
      <c r="X68" s="47" t="str">
        <f>IF(V68=0," ",(R68-V68)/V68)</f>
        <v> </v>
      </c>
      <c r="Y68" s="47" t="str">
        <f>IF(W68=0," ",(S68-W68)/W68)</f>
        <v> </v>
      </c>
      <c r="Z68" s="205"/>
      <c r="AA68" s="158"/>
      <c r="AB68" s="158"/>
      <c r="AC68" s="158"/>
      <c r="AD68" s="158"/>
      <c r="AE68" s="158"/>
      <c r="AF68" s="158"/>
      <c r="IT68" s="49" t="e">
        <f>#REF!</f>
        <v>#REF!</v>
      </c>
      <c r="IU68" s="49" t="e">
        <f>#REF!</f>
        <v>#REF!</v>
      </c>
    </row>
    <row r="69" spans="1:255" ht="12.75" customHeight="1" hidden="1">
      <c r="A69" s="13"/>
      <c r="B69" s="50"/>
      <c r="C69" s="113" t="s">
        <v>86</v>
      </c>
      <c r="D69" s="114"/>
      <c r="E69" s="114"/>
      <c r="F69" s="114"/>
      <c r="G69" s="52">
        <f aca="true" t="shared" si="26" ref="G69:G107">SUM(D69:E69)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27" ref="R69:R100">+J69+L69+N69+P69</f>
        <v>0</v>
      </c>
      <c r="S69" s="55">
        <f aca="true" t="shared" si="28" ref="S69:S100">K69+M69+O69+Q69</f>
        <v>0</v>
      </c>
      <c r="T69" s="198" t="str">
        <f t="shared" si="24"/>
        <v> </v>
      </c>
      <c r="U69" s="198" t="str">
        <f>IF(G69=0," ",(S69/G69))</f>
        <v> </v>
      </c>
      <c r="V69" s="55"/>
      <c r="W69" s="55"/>
      <c r="X69" s="47" t="str">
        <f aca="true" t="shared" si="29" ref="X69:Y72">IF(V69=0,"-",(R69-V69)/V69)</f>
        <v>-</v>
      </c>
      <c r="Y69" s="47" t="str">
        <f t="shared" si="29"/>
        <v>-</v>
      </c>
      <c r="Z69" s="204"/>
      <c r="AA69" s="158"/>
      <c r="AB69" s="158"/>
      <c r="AC69" s="158"/>
      <c r="AD69" s="158"/>
      <c r="AE69" s="158"/>
      <c r="AF69" s="158"/>
      <c r="IT69" s="49" t="e">
        <f>#REF!</f>
        <v>#REF!</v>
      </c>
      <c r="IU69" s="49" t="e">
        <f>#REF!</f>
        <v>#REF!</v>
      </c>
    </row>
    <row r="70" spans="1:255" s="63" customFormat="1" ht="12.75" hidden="1">
      <c r="A70" s="118"/>
      <c r="B70" s="50"/>
      <c r="C70" s="116" t="s">
        <v>87</v>
      </c>
      <c r="D70" s="114"/>
      <c r="E70" s="114"/>
      <c r="F70" s="114"/>
      <c r="G70" s="52">
        <f t="shared" si="26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27"/>
        <v>0</v>
      </c>
      <c r="S70" s="55">
        <f t="shared" si="28"/>
        <v>0</v>
      </c>
      <c r="T70" s="198" t="str">
        <f t="shared" si="24"/>
        <v> </v>
      </c>
      <c r="U70" s="198" t="str">
        <f>IF(G70=0," ",(S70/G70))</f>
        <v> </v>
      </c>
      <c r="V70" s="55"/>
      <c r="W70" s="55"/>
      <c r="X70" s="47" t="str">
        <f t="shared" si="29"/>
        <v>-</v>
      </c>
      <c r="Y70" s="47" t="str">
        <f t="shared" si="29"/>
        <v>-</v>
      </c>
      <c r="Z70" s="204"/>
      <c r="AA70" s="61"/>
      <c r="AB70" s="61"/>
      <c r="AC70" s="61"/>
      <c r="AD70" s="61"/>
      <c r="AE70" s="61"/>
      <c r="AF70" s="61"/>
      <c r="IT70" s="49" t="e">
        <f>#REF!</f>
        <v>#REF!</v>
      </c>
      <c r="IU70" s="49" t="e">
        <f>#REF!</f>
        <v>#REF!</v>
      </c>
    </row>
    <row r="71" spans="1:255" ht="12.75" customHeight="1" hidden="1">
      <c r="A71" s="13"/>
      <c r="B71" s="50"/>
      <c r="C71" s="200"/>
      <c r="D71" s="114"/>
      <c r="E71" s="114"/>
      <c r="F71" s="114"/>
      <c r="G71" s="52">
        <f t="shared" si="26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27"/>
        <v>0</v>
      </c>
      <c r="S71" s="55">
        <f t="shared" si="28"/>
        <v>0</v>
      </c>
      <c r="T71" s="198" t="str">
        <f t="shared" si="24"/>
        <v> </v>
      </c>
      <c r="U71" s="198" t="str">
        <f>IF(G71=0," ",(S71/G71))</f>
        <v> </v>
      </c>
      <c r="V71" s="55"/>
      <c r="W71" s="55"/>
      <c r="X71" s="47" t="str">
        <f t="shared" si="29"/>
        <v>-</v>
      </c>
      <c r="Y71" s="47" t="str">
        <f t="shared" si="29"/>
        <v>-</v>
      </c>
      <c r="Z71" s="204"/>
      <c r="IT71" s="49" t="e">
        <f>#REF!</f>
        <v>#REF!</v>
      </c>
      <c r="IU71" s="49" t="e">
        <f>#REF!</f>
        <v>#REF!</v>
      </c>
    </row>
    <row r="72" spans="1:255" ht="12.75" customHeight="1" hidden="1">
      <c r="A72" s="13"/>
      <c r="B72" s="50"/>
      <c r="C72" s="113"/>
      <c r="D72" s="114"/>
      <c r="E72" s="114"/>
      <c r="F72" s="114"/>
      <c r="G72" s="52">
        <f t="shared" si="26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27"/>
        <v>0</v>
      </c>
      <c r="S72" s="55">
        <f t="shared" si="28"/>
        <v>0</v>
      </c>
      <c r="T72" s="198" t="str">
        <f t="shared" si="24"/>
        <v> </v>
      </c>
      <c r="U72" s="198" t="str">
        <f>IF(G72=0," ",(S72/G72))</f>
        <v> </v>
      </c>
      <c r="V72" s="55"/>
      <c r="W72" s="55"/>
      <c r="X72" s="47" t="str">
        <f t="shared" si="29"/>
        <v>-</v>
      </c>
      <c r="Y72" s="47" t="str">
        <f t="shared" si="29"/>
        <v>-</v>
      </c>
      <c r="Z72" s="204"/>
      <c r="IT72" s="49" t="e">
        <f>#REF!</f>
        <v>#REF!</v>
      </c>
      <c r="IU72" s="49" t="e">
        <f>#REF!</f>
        <v>#REF!</v>
      </c>
    </row>
    <row r="73" spans="1:255" ht="12.75" customHeight="1">
      <c r="A73" s="13"/>
      <c r="B73" s="60">
        <f>B68+1</f>
        <v>2</v>
      </c>
      <c r="C73" s="51" t="s">
        <v>88</v>
      </c>
      <c r="D73" s="52">
        <f>SUM(D74:D77)</f>
        <v>43603000</v>
      </c>
      <c r="E73" s="52">
        <f>SUM(E74:E77)</f>
        <v>0</v>
      </c>
      <c r="F73" s="52"/>
      <c r="G73" s="52">
        <f t="shared" si="26"/>
        <v>43603000</v>
      </c>
      <c r="H73" s="52">
        <f aca="true" t="shared" si="30" ref="H73:Q73">SUM(H74:H77)</f>
        <v>598000</v>
      </c>
      <c r="I73" s="52">
        <f t="shared" si="30"/>
        <v>598000</v>
      </c>
      <c r="J73" s="52">
        <f t="shared" si="30"/>
        <v>0</v>
      </c>
      <c r="K73" s="52">
        <f t="shared" si="30"/>
        <v>0</v>
      </c>
      <c r="L73" s="52">
        <f t="shared" si="30"/>
        <v>598000</v>
      </c>
      <c r="M73" s="52">
        <f t="shared" si="30"/>
        <v>0</v>
      </c>
      <c r="N73" s="52">
        <f t="shared" si="30"/>
        <v>0</v>
      </c>
      <c r="O73" s="52">
        <f t="shared" si="30"/>
        <v>0</v>
      </c>
      <c r="P73" s="52">
        <f t="shared" si="30"/>
        <v>0</v>
      </c>
      <c r="Q73" s="52">
        <f t="shared" si="30"/>
        <v>0</v>
      </c>
      <c r="R73" s="55">
        <f t="shared" si="27"/>
        <v>598000</v>
      </c>
      <c r="S73" s="55">
        <f t="shared" si="28"/>
        <v>0</v>
      </c>
      <c r="T73" s="47">
        <f t="shared" si="24"/>
        <v>0.013714652661514117</v>
      </c>
      <c r="U73" s="47"/>
      <c r="V73" s="55"/>
      <c r="W73" s="55">
        <v>24000</v>
      </c>
      <c r="X73" s="47" t="str">
        <f>IF(V73=0," ",(R73-V73)/V73)</f>
        <v> </v>
      </c>
      <c r="Y73" s="47">
        <f>IF(W73=0," ",(S73-W73)/W73)</f>
        <v>-1</v>
      </c>
      <c r="Z73" s="205"/>
      <c r="IT73" s="49" t="e">
        <f>#REF!</f>
        <v>#REF!</v>
      </c>
      <c r="IU73" s="49" t="e">
        <f>#REF!</f>
        <v>#REF!</v>
      </c>
    </row>
    <row r="74" spans="1:255" ht="12.75" customHeight="1" hidden="1">
      <c r="A74" s="13"/>
      <c r="B74" s="50"/>
      <c r="C74" s="113" t="s">
        <v>86</v>
      </c>
      <c r="D74" s="114">
        <v>43603000</v>
      </c>
      <c r="E74" s="114"/>
      <c r="F74" s="114"/>
      <c r="G74" s="52">
        <f t="shared" si="26"/>
        <v>43603000</v>
      </c>
      <c r="H74" s="114">
        <v>598000</v>
      </c>
      <c r="I74" s="114">
        <v>598000</v>
      </c>
      <c r="J74" s="114"/>
      <c r="K74" s="114"/>
      <c r="L74" s="114">
        <v>598000</v>
      </c>
      <c r="M74" s="114"/>
      <c r="N74" s="114"/>
      <c r="O74" s="115"/>
      <c r="P74" s="114"/>
      <c r="Q74" s="115"/>
      <c r="R74" s="55">
        <f t="shared" si="27"/>
        <v>598000</v>
      </c>
      <c r="S74" s="55">
        <f t="shared" si="28"/>
        <v>0</v>
      </c>
      <c r="T74" s="47">
        <f t="shared" si="24"/>
        <v>0.013714652661514117</v>
      </c>
      <c r="U74" s="47"/>
      <c r="V74" s="55"/>
      <c r="W74" s="55"/>
      <c r="X74" s="47" t="str">
        <f aca="true" t="shared" si="31" ref="X74:Y77">IF(V74=0,"-",(R74-V74)/V74)</f>
        <v>-</v>
      </c>
      <c r="Y74" s="47" t="str">
        <f t="shared" si="31"/>
        <v>-</v>
      </c>
      <c r="Z74" s="204"/>
      <c r="IT74" s="49" t="e">
        <f>#REF!</f>
        <v>#REF!</v>
      </c>
      <c r="IU74" s="49" t="e">
        <f>#REF!</f>
        <v>#REF!</v>
      </c>
    </row>
    <row r="75" spans="1:255" s="120" customFormat="1" ht="12.75" hidden="1">
      <c r="A75" s="118"/>
      <c r="B75" s="50"/>
      <c r="C75" s="116" t="s">
        <v>87</v>
      </c>
      <c r="D75" s="114"/>
      <c r="E75" s="114"/>
      <c r="F75" s="114"/>
      <c r="G75" s="52">
        <f t="shared" si="26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27"/>
        <v>0</v>
      </c>
      <c r="S75" s="55">
        <f t="shared" si="28"/>
        <v>0</v>
      </c>
      <c r="T75" s="47" t="str">
        <f t="shared" si="24"/>
        <v> </v>
      </c>
      <c r="U75" s="47"/>
      <c r="V75" s="55"/>
      <c r="W75" s="55"/>
      <c r="X75" s="47" t="str">
        <f t="shared" si="31"/>
        <v>-</v>
      </c>
      <c r="Y75" s="47" t="str">
        <f t="shared" si="31"/>
        <v>-</v>
      </c>
      <c r="Z75" s="204"/>
      <c r="AA75" s="119"/>
      <c r="AB75" s="119"/>
      <c r="AC75" s="119"/>
      <c r="AD75" s="119"/>
      <c r="AE75" s="119"/>
      <c r="AF75" s="119"/>
      <c r="IT75" s="49" t="e">
        <f>#REF!</f>
        <v>#REF!</v>
      </c>
      <c r="IU75" s="49" t="e">
        <f>#REF!</f>
        <v>#REF!</v>
      </c>
    </row>
    <row r="76" spans="1:255" ht="12.75" customHeight="1" hidden="1">
      <c r="A76" s="13"/>
      <c r="B76" s="50"/>
      <c r="C76" s="200"/>
      <c r="D76" s="114"/>
      <c r="E76" s="114"/>
      <c r="F76" s="114"/>
      <c r="G76" s="52">
        <f t="shared" si="26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27"/>
        <v>0</v>
      </c>
      <c r="S76" s="55">
        <f t="shared" si="28"/>
        <v>0</v>
      </c>
      <c r="T76" s="47" t="str">
        <f t="shared" si="24"/>
        <v> </v>
      </c>
      <c r="U76" s="47"/>
      <c r="V76" s="55"/>
      <c r="W76" s="55"/>
      <c r="X76" s="47" t="str">
        <f t="shared" si="31"/>
        <v>-</v>
      </c>
      <c r="Y76" s="47" t="str">
        <f t="shared" si="31"/>
        <v>-</v>
      </c>
      <c r="Z76" s="204"/>
      <c r="IT76" s="49" t="e">
        <f>#REF!</f>
        <v>#REF!</v>
      </c>
      <c r="IU76" s="49" t="e">
        <f>#REF!</f>
        <v>#REF!</v>
      </c>
    </row>
    <row r="77" spans="1:255" ht="12.75" customHeight="1" hidden="1">
      <c r="A77" s="13"/>
      <c r="B77" s="50"/>
      <c r="C77" s="113"/>
      <c r="D77" s="114"/>
      <c r="E77" s="114"/>
      <c r="F77" s="114"/>
      <c r="G77" s="52">
        <f t="shared" si="26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27"/>
        <v>0</v>
      </c>
      <c r="S77" s="55">
        <f t="shared" si="28"/>
        <v>0</v>
      </c>
      <c r="T77" s="47" t="str">
        <f t="shared" si="24"/>
        <v> </v>
      </c>
      <c r="U77" s="47"/>
      <c r="V77" s="55"/>
      <c r="W77" s="55"/>
      <c r="X77" s="47" t="str">
        <f t="shared" si="31"/>
        <v>-</v>
      </c>
      <c r="Y77" s="47" t="str">
        <f t="shared" si="31"/>
        <v>-</v>
      </c>
      <c r="Z77" s="204"/>
      <c r="IT77" s="49" t="e">
        <f>#REF!</f>
        <v>#REF!</v>
      </c>
      <c r="IU77" s="49" t="e">
        <f>#REF!</f>
        <v>#REF!</v>
      </c>
    </row>
    <row r="78" spans="1:255" ht="12.75" customHeight="1">
      <c r="A78" s="13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/>
      <c r="G78" s="52">
        <f t="shared" si="26"/>
        <v>0</v>
      </c>
      <c r="H78" s="52">
        <f aca="true" t="shared" si="32" ref="H78:Q78">SUM(H79:H82)</f>
        <v>0</v>
      </c>
      <c r="I78" s="52">
        <f t="shared" si="32"/>
        <v>0</v>
      </c>
      <c r="J78" s="52">
        <f t="shared" si="32"/>
        <v>0</v>
      </c>
      <c r="K78" s="52">
        <f t="shared" si="32"/>
        <v>0</v>
      </c>
      <c r="L78" s="52">
        <f t="shared" si="32"/>
        <v>0</v>
      </c>
      <c r="M78" s="52">
        <f t="shared" si="32"/>
        <v>0</v>
      </c>
      <c r="N78" s="52">
        <f t="shared" si="32"/>
        <v>0</v>
      </c>
      <c r="O78" s="52">
        <f t="shared" si="32"/>
        <v>0</v>
      </c>
      <c r="P78" s="52">
        <f t="shared" si="32"/>
        <v>0</v>
      </c>
      <c r="Q78" s="52">
        <f t="shared" si="32"/>
        <v>0</v>
      </c>
      <c r="R78" s="55">
        <f t="shared" si="27"/>
        <v>0</v>
      </c>
      <c r="S78" s="55">
        <f t="shared" si="28"/>
        <v>0</v>
      </c>
      <c r="T78" s="47" t="str">
        <f t="shared" si="24"/>
        <v> </v>
      </c>
      <c r="U78" s="47"/>
      <c r="V78" s="55"/>
      <c r="W78" s="55"/>
      <c r="X78" s="47" t="str">
        <f>IF(V78=0," ",(R78-V78)/V78)</f>
        <v> </v>
      </c>
      <c r="Y78" s="47" t="str">
        <f>IF(W78=0," ",(S78-W78)/W78)</f>
        <v> </v>
      </c>
      <c r="Z78" s="205"/>
      <c r="IT78" s="49" t="e">
        <f>#REF!</f>
        <v>#REF!</v>
      </c>
      <c r="IU78" s="49" t="e">
        <f>#REF!</f>
        <v>#REF!</v>
      </c>
    </row>
    <row r="79" spans="1:255" ht="12.75" customHeight="1" hidden="1">
      <c r="A79" s="13"/>
      <c r="B79" s="50"/>
      <c r="C79" s="113" t="s">
        <v>86</v>
      </c>
      <c r="D79" s="114"/>
      <c r="E79" s="114"/>
      <c r="F79" s="114"/>
      <c r="G79" s="52">
        <f t="shared" si="26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27"/>
        <v>0</v>
      </c>
      <c r="S79" s="55">
        <f t="shared" si="28"/>
        <v>0</v>
      </c>
      <c r="T79" s="47" t="str">
        <f t="shared" si="24"/>
        <v> </v>
      </c>
      <c r="U79" s="47"/>
      <c r="V79" s="55"/>
      <c r="W79" s="55"/>
      <c r="X79" s="47" t="str">
        <f aca="true" t="shared" si="33" ref="X79:Y82">IF(V79=0,"-",(R79-V79)/V79)</f>
        <v>-</v>
      </c>
      <c r="Y79" s="47" t="str">
        <f t="shared" si="33"/>
        <v>-</v>
      </c>
      <c r="Z79" s="204"/>
      <c r="IT79" s="49" t="e">
        <f>#REF!</f>
        <v>#REF!</v>
      </c>
      <c r="IU79" s="49" t="e">
        <f>#REF!</f>
        <v>#REF!</v>
      </c>
    </row>
    <row r="80" spans="1:255" s="120" customFormat="1" ht="12.75" hidden="1">
      <c r="A80" s="118"/>
      <c r="B80" s="50"/>
      <c r="C80" s="116" t="s">
        <v>87</v>
      </c>
      <c r="D80" s="114"/>
      <c r="E80" s="114"/>
      <c r="F80" s="114"/>
      <c r="G80" s="52">
        <f t="shared" si="26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27"/>
        <v>0</v>
      </c>
      <c r="S80" s="55">
        <f t="shared" si="28"/>
        <v>0</v>
      </c>
      <c r="T80" s="47" t="str">
        <f t="shared" si="24"/>
        <v> </v>
      </c>
      <c r="U80" s="47"/>
      <c r="V80" s="55"/>
      <c r="W80" s="55"/>
      <c r="X80" s="47" t="str">
        <f t="shared" si="33"/>
        <v>-</v>
      </c>
      <c r="Y80" s="47" t="str">
        <f t="shared" si="33"/>
        <v>-</v>
      </c>
      <c r="Z80" s="204"/>
      <c r="AA80" s="119"/>
      <c r="AB80" s="119"/>
      <c r="AC80" s="119"/>
      <c r="AD80" s="119"/>
      <c r="AE80" s="119"/>
      <c r="AF80" s="119"/>
      <c r="IT80" s="49" t="e">
        <f>#REF!</f>
        <v>#REF!</v>
      </c>
      <c r="IU80" s="49" t="e">
        <f>#REF!</f>
        <v>#REF!</v>
      </c>
    </row>
    <row r="81" spans="1:255" ht="12.75" customHeight="1" hidden="1">
      <c r="A81" s="13"/>
      <c r="B81" s="50"/>
      <c r="C81" s="200"/>
      <c r="D81" s="114"/>
      <c r="E81" s="114"/>
      <c r="F81" s="114"/>
      <c r="G81" s="52">
        <f t="shared" si="26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27"/>
        <v>0</v>
      </c>
      <c r="S81" s="55">
        <f t="shared" si="28"/>
        <v>0</v>
      </c>
      <c r="T81" s="47" t="str">
        <f t="shared" si="24"/>
        <v> </v>
      </c>
      <c r="U81" s="47"/>
      <c r="V81" s="55"/>
      <c r="W81" s="55"/>
      <c r="X81" s="47" t="str">
        <f t="shared" si="33"/>
        <v>-</v>
      </c>
      <c r="Y81" s="47" t="str">
        <f t="shared" si="33"/>
        <v>-</v>
      </c>
      <c r="Z81" s="204"/>
      <c r="IT81" s="49" t="e">
        <f>#REF!</f>
        <v>#REF!</v>
      </c>
      <c r="IU81" s="49" t="e">
        <f>#REF!</f>
        <v>#REF!</v>
      </c>
    </row>
    <row r="82" spans="1:255" ht="12.75" customHeight="1" hidden="1">
      <c r="A82" s="13"/>
      <c r="B82" s="50"/>
      <c r="C82" s="113"/>
      <c r="D82" s="114"/>
      <c r="E82" s="114"/>
      <c r="F82" s="114"/>
      <c r="G82" s="52">
        <f t="shared" si="26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27"/>
        <v>0</v>
      </c>
      <c r="S82" s="55">
        <f t="shared" si="28"/>
        <v>0</v>
      </c>
      <c r="T82" s="47" t="str">
        <f t="shared" si="24"/>
        <v> </v>
      </c>
      <c r="U82" s="47"/>
      <c r="V82" s="55"/>
      <c r="W82" s="55"/>
      <c r="X82" s="47" t="str">
        <f t="shared" si="33"/>
        <v>-</v>
      </c>
      <c r="Y82" s="47" t="str">
        <f t="shared" si="33"/>
        <v>-</v>
      </c>
      <c r="Z82" s="204"/>
      <c r="IT82" s="49" t="e">
        <f>#REF!</f>
        <v>#REF!</v>
      </c>
      <c r="IU82" s="49" t="e">
        <f>#REF!</f>
        <v>#REF!</v>
      </c>
    </row>
    <row r="83" spans="1:255" ht="12.75" customHeight="1">
      <c r="A83" s="13"/>
      <c r="B83" s="60">
        <f>B78+1</f>
        <v>4</v>
      </c>
      <c r="C83" s="51" t="s">
        <v>90</v>
      </c>
      <c r="D83" s="52">
        <f>SUM(D84:D87)</f>
        <v>184999000</v>
      </c>
      <c r="E83" s="52">
        <f>SUM(E84:E87)</f>
        <v>0</v>
      </c>
      <c r="F83" s="52"/>
      <c r="G83" s="52">
        <f t="shared" si="26"/>
        <v>184999000</v>
      </c>
      <c r="H83" s="52">
        <f aca="true" t="shared" si="34" ref="H83:Q83">SUM(H84:H87)</f>
        <v>173758000</v>
      </c>
      <c r="I83" s="52">
        <f t="shared" si="34"/>
        <v>173758000</v>
      </c>
      <c r="J83" s="52">
        <f t="shared" si="34"/>
        <v>0</v>
      </c>
      <c r="K83" s="52">
        <f t="shared" si="34"/>
        <v>0</v>
      </c>
      <c r="L83" s="52">
        <f t="shared" si="34"/>
        <v>173758000</v>
      </c>
      <c r="M83" s="52">
        <f t="shared" si="34"/>
        <v>0</v>
      </c>
      <c r="N83" s="52">
        <f t="shared" si="34"/>
        <v>0</v>
      </c>
      <c r="O83" s="52">
        <f t="shared" si="34"/>
        <v>0</v>
      </c>
      <c r="P83" s="52">
        <f t="shared" si="34"/>
        <v>0</v>
      </c>
      <c r="Q83" s="52">
        <f t="shared" si="34"/>
        <v>0</v>
      </c>
      <c r="R83" s="55">
        <f t="shared" si="27"/>
        <v>173758000</v>
      </c>
      <c r="S83" s="55">
        <f t="shared" si="28"/>
        <v>0</v>
      </c>
      <c r="T83" s="47">
        <f t="shared" si="24"/>
        <v>0.9392375093919426</v>
      </c>
      <c r="U83" s="47"/>
      <c r="V83" s="55"/>
      <c r="W83" s="55"/>
      <c r="X83" s="47" t="str">
        <f>IF(V83=0," ",(R83-V83)/V83)</f>
        <v> </v>
      </c>
      <c r="Y83" s="47" t="str">
        <f>IF(W83=0," ",(S83-W83)/W83)</f>
        <v> </v>
      </c>
      <c r="Z83" s="205"/>
      <c r="IT83" s="49" t="e">
        <f>#REF!</f>
        <v>#REF!</v>
      </c>
      <c r="IU83" s="49" t="e">
        <f>#REF!</f>
        <v>#REF!</v>
      </c>
    </row>
    <row r="84" spans="1:255" ht="12.75" customHeight="1" hidden="1">
      <c r="A84" s="13"/>
      <c r="B84" s="50"/>
      <c r="C84" s="113" t="s">
        <v>86</v>
      </c>
      <c r="D84" s="114">
        <v>184999000</v>
      </c>
      <c r="E84" s="114"/>
      <c r="F84" s="114"/>
      <c r="G84" s="52">
        <f t="shared" si="26"/>
        <v>184999000</v>
      </c>
      <c r="H84" s="114">
        <v>173758000</v>
      </c>
      <c r="I84" s="114">
        <v>173758000</v>
      </c>
      <c r="J84" s="114"/>
      <c r="K84" s="114"/>
      <c r="L84" s="114">
        <v>173758000</v>
      </c>
      <c r="M84" s="114"/>
      <c r="N84" s="114"/>
      <c r="O84" s="115"/>
      <c r="P84" s="114"/>
      <c r="Q84" s="115"/>
      <c r="R84" s="55">
        <f t="shared" si="27"/>
        <v>173758000</v>
      </c>
      <c r="S84" s="55">
        <f t="shared" si="28"/>
        <v>0</v>
      </c>
      <c r="T84" s="47">
        <f t="shared" si="24"/>
        <v>0.9392375093919426</v>
      </c>
      <c r="U84" s="47"/>
      <c r="V84" s="55"/>
      <c r="W84" s="55"/>
      <c r="X84" s="47" t="str">
        <f aca="true" t="shared" si="35" ref="X84:Y87">IF(V84=0,"-",(R84-V84)/V84)</f>
        <v>-</v>
      </c>
      <c r="Y84" s="47" t="str">
        <f t="shared" si="35"/>
        <v>-</v>
      </c>
      <c r="Z84" s="204"/>
      <c r="IT84" s="49" t="e">
        <f>#REF!</f>
        <v>#REF!</v>
      </c>
      <c r="IU84" s="49" t="e">
        <f>#REF!</f>
        <v>#REF!</v>
      </c>
    </row>
    <row r="85" spans="1:255" s="120" customFormat="1" ht="12.75" hidden="1">
      <c r="A85" s="118"/>
      <c r="B85" s="50"/>
      <c r="C85" s="116" t="s">
        <v>87</v>
      </c>
      <c r="D85" s="114"/>
      <c r="E85" s="114"/>
      <c r="F85" s="114"/>
      <c r="G85" s="52">
        <f t="shared" si="26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27"/>
        <v>0</v>
      </c>
      <c r="S85" s="55">
        <f t="shared" si="28"/>
        <v>0</v>
      </c>
      <c r="T85" s="47" t="str">
        <f t="shared" si="24"/>
        <v> </v>
      </c>
      <c r="U85" s="47"/>
      <c r="V85" s="55"/>
      <c r="W85" s="55"/>
      <c r="X85" s="47" t="str">
        <f t="shared" si="35"/>
        <v>-</v>
      </c>
      <c r="Y85" s="47" t="str">
        <f t="shared" si="35"/>
        <v>-</v>
      </c>
      <c r="Z85" s="204"/>
      <c r="AA85" s="119"/>
      <c r="AB85" s="119"/>
      <c r="AC85" s="119"/>
      <c r="AD85" s="119"/>
      <c r="AE85" s="119"/>
      <c r="AF85" s="119"/>
      <c r="IT85" s="49" t="e">
        <f>#REF!</f>
        <v>#REF!</v>
      </c>
      <c r="IU85" s="49" t="e">
        <f>#REF!</f>
        <v>#REF!</v>
      </c>
    </row>
    <row r="86" spans="1:255" ht="12.75" customHeight="1" hidden="1">
      <c r="A86" s="13"/>
      <c r="B86" s="50"/>
      <c r="C86" s="200"/>
      <c r="D86" s="114"/>
      <c r="E86" s="114"/>
      <c r="F86" s="114"/>
      <c r="G86" s="52">
        <f t="shared" si="26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27"/>
        <v>0</v>
      </c>
      <c r="S86" s="55">
        <f t="shared" si="28"/>
        <v>0</v>
      </c>
      <c r="T86" s="47" t="str">
        <f t="shared" si="24"/>
        <v> </v>
      </c>
      <c r="U86" s="47"/>
      <c r="V86" s="55"/>
      <c r="W86" s="55"/>
      <c r="X86" s="47" t="str">
        <f t="shared" si="35"/>
        <v>-</v>
      </c>
      <c r="Y86" s="47" t="str">
        <f t="shared" si="35"/>
        <v>-</v>
      </c>
      <c r="Z86" s="204"/>
      <c r="IT86" s="49" t="e">
        <f>#REF!</f>
        <v>#REF!</v>
      </c>
      <c r="IU86" s="49" t="e">
        <f>#REF!</f>
        <v>#REF!</v>
      </c>
    </row>
    <row r="87" spans="1:255" ht="12.75" customHeight="1" hidden="1">
      <c r="A87" s="13"/>
      <c r="B87" s="50"/>
      <c r="C87" s="113"/>
      <c r="D87" s="114"/>
      <c r="E87" s="114"/>
      <c r="F87" s="114"/>
      <c r="G87" s="52">
        <f t="shared" si="26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27"/>
        <v>0</v>
      </c>
      <c r="S87" s="55">
        <f t="shared" si="28"/>
        <v>0</v>
      </c>
      <c r="T87" s="47" t="str">
        <f t="shared" si="24"/>
        <v> </v>
      </c>
      <c r="U87" s="47"/>
      <c r="V87" s="55"/>
      <c r="W87" s="55"/>
      <c r="X87" s="47" t="str">
        <f t="shared" si="35"/>
        <v>-</v>
      </c>
      <c r="Y87" s="47" t="str">
        <f t="shared" si="35"/>
        <v>-</v>
      </c>
      <c r="Z87" s="204"/>
      <c r="IT87" s="49" t="e">
        <f>#REF!</f>
        <v>#REF!</v>
      </c>
      <c r="IU87" s="49" t="e">
        <f>#REF!</f>
        <v>#REF!</v>
      </c>
    </row>
    <row r="88" spans="1:255" ht="12.75" customHeight="1">
      <c r="A88" s="13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/>
      <c r="G88" s="52">
        <f t="shared" si="26"/>
        <v>0</v>
      </c>
      <c r="H88" s="52">
        <f aca="true" t="shared" si="36" ref="H88:Q88">SUM(H89:H92)</f>
        <v>0</v>
      </c>
      <c r="I88" s="52">
        <f t="shared" si="36"/>
        <v>0</v>
      </c>
      <c r="J88" s="52">
        <f t="shared" si="36"/>
        <v>0</v>
      </c>
      <c r="K88" s="52">
        <f t="shared" si="36"/>
        <v>0</v>
      </c>
      <c r="L88" s="52">
        <f t="shared" si="36"/>
        <v>0</v>
      </c>
      <c r="M88" s="52">
        <f t="shared" si="36"/>
        <v>0</v>
      </c>
      <c r="N88" s="52">
        <f t="shared" si="36"/>
        <v>0</v>
      </c>
      <c r="O88" s="52">
        <f t="shared" si="36"/>
        <v>0</v>
      </c>
      <c r="P88" s="52">
        <f t="shared" si="36"/>
        <v>0</v>
      </c>
      <c r="Q88" s="52">
        <f t="shared" si="36"/>
        <v>0</v>
      </c>
      <c r="R88" s="55">
        <f t="shared" si="27"/>
        <v>0</v>
      </c>
      <c r="S88" s="55">
        <f t="shared" si="28"/>
        <v>0</v>
      </c>
      <c r="T88" s="47" t="str">
        <f t="shared" si="24"/>
        <v> </v>
      </c>
      <c r="U88" s="47"/>
      <c r="V88" s="55"/>
      <c r="W88" s="55"/>
      <c r="X88" s="47" t="str">
        <f>IF(V88=0," ",(R88-V88)/V88)</f>
        <v> </v>
      </c>
      <c r="Y88" s="47" t="str">
        <f>IF(W88=0," ",(S88-W88)/W88)</f>
        <v> </v>
      </c>
      <c r="Z88" s="205"/>
      <c r="IT88" s="49" t="e">
        <f>#REF!</f>
        <v>#REF!</v>
      </c>
      <c r="IU88" s="49" t="e">
        <f>#REF!</f>
        <v>#REF!</v>
      </c>
    </row>
    <row r="89" spans="1:255" ht="12.75" customHeight="1" hidden="1">
      <c r="A89" s="13"/>
      <c r="B89" s="50"/>
      <c r="C89" s="113" t="s">
        <v>86</v>
      </c>
      <c r="D89" s="114"/>
      <c r="E89" s="114"/>
      <c r="F89" s="114"/>
      <c r="G89" s="52">
        <f t="shared" si="26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27"/>
        <v>0</v>
      </c>
      <c r="S89" s="55">
        <f t="shared" si="28"/>
        <v>0</v>
      </c>
      <c r="T89" s="47" t="str">
        <f t="shared" si="24"/>
        <v> </v>
      </c>
      <c r="U89" s="47"/>
      <c r="V89" s="55"/>
      <c r="W89" s="55"/>
      <c r="X89" s="47" t="str">
        <f aca="true" t="shared" si="37" ref="X89:Y92">IF(V89=0,"-",(R89-V89)/V89)</f>
        <v>-</v>
      </c>
      <c r="Y89" s="47" t="str">
        <f t="shared" si="37"/>
        <v>-</v>
      </c>
      <c r="Z89" s="204"/>
      <c r="IT89" s="49" t="e">
        <f>#REF!</f>
        <v>#REF!</v>
      </c>
      <c r="IU89" s="49" t="e">
        <f>#REF!</f>
        <v>#REF!</v>
      </c>
    </row>
    <row r="90" spans="1:255" s="120" customFormat="1" ht="12.75" hidden="1">
      <c r="A90" s="118"/>
      <c r="B90" s="50"/>
      <c r="C90" s="116" t="s">
        <v>87</v>
      </c>
      <c r="D90" s="114"/>
      <c r="E90" s="114"/>
      <c r="F90" s="114"/>
      <c r="G90" s="52">
        <f t="shared" si="26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27"/>
        <v>0</v>
      </c>
      <c r="S90" s="55">
        <f t="shared" si="28"/>
        <v>0</v>
      </c>
      <c r="T90" s="47" t="str">
        <f t="shared" si="24"/>
        <v> </v>
      </c>
      <c r="U90" s="47"/>
      <c r="V90" s="55"/>
      <c r="W90" s="55"/>
      <c r="X90" s="47" t="str">
        <f t="shared" si="37"/>
        <v>-</v>
      </c>
      <c r="Y90" s="47" t="str">
        <f t="shared" si="37"/>
        <v>-</v>
      </c>
      <c r="Z90" s="204"/>
      <c r="AA90" s="119"/>
      <c r="AB90" s="119"/>
      <c r="AC90" s="119"/>
      <c r="AD90" s="119"/>
      <c r="AE90" s="119"/>
      <c r="AF90" s="119"/>
      <c r="IT90" s="49" t="e">
        <f>#REF!</f>
        <v>#REF!</v>
      </c>
      <c r="IU90" s="49" t="e">
        <f>#REF!</f>
        <v>#REF!</v>
      </c>
    </row>
    <row r="91" spans="1:255" ht="12.75" customHeight="1" hidden="1">
      <c r="A91" s="13"/>
      <c r="B91" s="50"/>
      <c r="C91" s="200"/>
      <c r="D91" s="114"/>
      <c r="E91" s="114"/>
      <c r="F91" s="114"/>
      <c r="G91" s="52">
        <f t="shared" si="26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27"/>
        <v>0</v>
      </c>
      <c r="S91" s="55">
        <f t="shared" si="28"/>
        <v>0</v>
      </c>
      <c r="T91" s="47" t="str">
        <f t="shared" si="24"/>
        <v> </v>
      </c>
      <c r="U91" s="47"/>
      <c r="V91" s="55"/>
      <c r="W91" s="55"/>
      <c r="X91" s="47" t="str">
        <f t="shared" si="37"/>
        <v>-</v>
      </c>
      <c r="Y91" s="47" t="str">
        <f t="shared" si="37"/>
        <v>-</v>
      </c>
      <c r="Z91" s="204"/>
      <c r="IT91" s="49" t="e">
        <f>#REF!</f>
        <v>#REF!</v>
      </c>
      <c r="IU91" s="49" t="e">
        <f>#REF!</f>
        <v>#REF!</v>
      </c>
    </row>
    <row r="92" spans="1:255" ht="12.75" customHeight="1" hidden="1">
      <c r="A92" s="13"/>
      <c r="B92" s="50"/>
      <c r="C92" s="113"/>
      <c r="D92" s="114"/>
      <c r="E92" s="114"/>
      <c r="F92" s="114"/>
      <c r="G92" s="52">
        <f t="shared" si="26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27"/>
        <v>0</v>
      </c>
      <c r="S92" s="55">
        <f t="shared" si="28"/>
        <v>0</v>
      </c>
      <c r="T92" s="47" t="str">
        <f t="shared" si="24"/>
        <v> </v>
      </c>
      <c r="U92" s="47"/>
      <c r="V92" s="55"/>
      <c r="W92" s="55"/>
      <c r="X92" s="47" t="str">
        <f t="shared" si="37"/>
        <v>-</v>
      </c>
      <c r="Y92" s="47" t="str">
        <f t="shared" si="37"/>
        <v>-</v>
      </c>
      <c r="Z92" s="204"/>
      <c r="IT92" s="49" t="e">
        <f>#REF!</f>
        <v>#REF!</v>
      </c>
      <c r="IU92" s="49" t="e">
        <f>#REF!</f>
        <v>#REF!</v>
      </c>
    </row>
    <row r="93" spans="1:255" ht="12.75" customHeight="1">
      <c r="A93" s="13"/>
      <c r="B93" s="60">
        <f>B88+1</f>
        <v>6</v>
      </c>
      <c r="C93" s="51" t="s">
        <v>92</v>
      </c>
      <c r="D93" s="52">
        <f>SUM(D94:D97)</f>
        <v>2634000</v>
      </c>
      <c r="E93" s="52">
        <f>SUM(E94:E97)</f>
        <v>0</v>
      </c>
      <c r="F93" s="52"/>
      <c r="G93" s="52">
        <f t="shared" si="26"/>
        <v>2634000</v>
      </c>
      <c r="H93" s="52">
        <f aca="true" t="shared" si="38" ref="H93:Q93">SUM(H94:H97)</f>
        <v>2634000</v>
      </c>
      <c r="I93" s="52">
        <f t="shared" si="38"/>
        <v>2634000</v>
      </c>
      <c r="J93" s="52">
        <f t="shared" si="38"/>
        <v>0</v>
      </c>
      <c r="K93" s="52">
        <f t="shared" si="38"/>
        <v>0</v>
      </c>
      <c r="L93" s="52">
        <f t="shared" si="38"/>
        <v>2634000</v>
      </c>
      <c r="M93" s="52">
        <f t="shared" si="38"/>
        <v>0</v>
      </c>
      <c r="N93" s="52">
        <f t="shared" si="38"/>
        <v>0</v>
      </c>
      <c r="O93" s="52">
        <f t="shared" si="38"/>
        <v>0</v>
      </c>
      <c r="P93" s="52">
        <f t="shared" si="38"/>
        <v>0</v>
      </c>
      <c r="Q93" s="52">
        <f t="shared" si="38"/>
        <v>0</v>
      </c>
      <c r="R93" s="55">
        <f t="shared" si="27"/>
        <v>2634000</v>
      </c>
      <c r="S93" s="55">
        <f t="shared" si="28"/>
        <v>0</v>
      </c>
      <c r="T93" s="47">
        <f t="shared" si="24"/>
        <v>1</v>
      </c>
      <c r="U93" s="47"/>
      <c r="V93" s="55"/>
      <c r="W93" s="55">
        <v>4200000</v>
      </c>
      <c r="X93" s="47" t="str">
        <f>IF(V93=0," ",(R93-V93)/V93)</f>
        <v> </v>
      </c>
      <c r="Y93" s="47">
        <f>IF(W93=0," ",(S93-W93)/W93)</f>
        <v>-1</v>
      </c>
      <c r="Z93" s="205"/>
      <c r="IT93" s="49" t="e">
        <f>#REF!</f>
        <v>#REF!</v>
      </c>
      <c r="IU93" s="49" t="e">
        <f>#REF!</f>
        <v>#REF!</v>
      </c>
    </row>
    <row r="94" spans="1:255" ht="12.75" customHeight="1" hidden="1">
      <c r="A94" s="13"/>
      <c r="B94" s="50"/>
      <c r="C94" s="113" t="s">
        <v>135</v>
      </c>
      <c r="D94" s="114">
        <v>2634000</v>
      </c>
      <c r="E94" s="114"/>
      <c r="F94" s="114"/>
      <c r="G94" s="52">
        <f t="shared" si="26"/>
        <v>2634000</v>
      </c>
      <c r="H94" s="114">
        <v>2634000</v>
      </c>
      <c r="I94" s="114">
        <v>2634000</v>
      </c>
      <c r="J94" s="114"/>
      <c r="K94" s="114"/>
      <c r="L94" s="114">
        <v>2634000</v>
      </c>
      <c r="M94" s="114"/>
      <c r="N94" s="114"/>
      <c r="O94" s="115"/>
      <c r="P94" s="114"/>
      <c r="Q94" s="115"/>
      <c r="R94" s="55">
        <f t="shared" si="27"/>
        <v>2634000</v>
      </c>
      <c r="S94" s="55">
        <f t="shared" si="28"/>
        <v>0</v>
      </c>
      <c r="T94" s="47">
        <f t="shared" si="24"/>
        <v>1</v>
      </c>
      <c r="U94" s="47"/>
      <c r="V94" s="55"/>
      <c r="W94" s="55"/>
      <c r="X94" s="47" t="str">
        <f aca="true" t="shared" si="39" ref="X94:Y97">IF(V94=0,"-",(R94-V94)/V94)</f>
        <v>-</v>
      </c>
      <c r="Y94" s="47" t="str">
        <f t="shared" si="39"/>
        <v>-</v>
      </c>
      <c r="Z94" s="204"/>
      <c r="IT94" s="49" t="e">
        <f>#REF!</f>
        <v>#REF!</v>
      </c>
      <c r="IU94" s="49" t="e">
        <f>#REF!</f>
        <v>#REF!</v>
      </c>
    </row>
    <row r="95" spans="1:255" s="63" customFormat="1" ht="12.75" hidden="1">
      <c r="A95" s="118"/>
      <c r="B95" s="50"/>
      <c r="C95" s="116" t="s">
        <v>136</v>
      </c>
      <c r="D95" s="114"/>
      <c r="E95" s="114"/>
      <c r="F95" s="114"/>
      <c r="G95" s="52">
        <f t="shared" si="26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27"/>
        <v>0</v>
      </c>
      <c r="S95" s="55">
        <f t="shared" si="28"/>
        <v>0</v>
      </c>
      <c r="T95" s="47" t="str">
        <f t="shared" si="24"/>
        <v> </v>
      </c>
      <c r="U95" s="47"/>
      <c r="V95" s="55"/>
      <c r="W95" s="55"/>
      <c r="X95" s="47" t="str">
        <f t="shared" si="39"/>
        <v>-</v>
      </c>
      <c r="Y95" s="47" t="str">
        <f t="shared" si="39"/>
        <v>-</v>
      </c>
      <c r="Z95" s="204"/>
      <c r="AA95" s="119"/>
      <c r="AB95" s="119"/>
      <c r="AC95" s="119"/>
      <c r="AD95" s="119"/>
      <c r="AE95" s="119"/>
      <c r="AF95" s="119"/>
      <c r="IT95" s="49" t="e">
        <f>#REF!</f>
        <v>#REF!</v>
      </c>
      <c r="IU95" s="49" t="e">
        <f>#REF!</f>
        <v>#REF!</v>
      </c>
    </row>
    <row r="96" spans="1:255" ht="12.75" customHeight="1" hidden="1">
      <c r="A96" s="13"/>
      <c r="B96" s="50"/>
      <c r="C96" s="200"/>
      <c r="D96" s="114"/>
      <c r="E96" s="114"/>
      <c r="F96" s="114"/>
      <c r="G96" s="52">
        <f t="shared" si="26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27"/>
        <v>0</v>
      </c>
      <c r="S96" s="55">
        <f t="shared" si="28"/>
        <v>0</v>
      </c>
      <c r="T96" s="47" t="str">
        <f t="shared" si="24"/>
        <v> </v>
      </c>
      <c r="U96" s="47"/>
      <c r="V96" s="55"/>
      <c r="W96" s="55"/>
      <c r="X96" s="47" t="str">
        <f t="shared" si="39"/>
        <v>-</v>
      </c>
      <c r="Y96" s="47" t="str">
        <f t="shared" si="39"/>
        <v>-</v>
      </c>
      <c r="Z96" s="204"/>
      <c r="IT96" s="49" t="e">
        <f>#REF!</f>
        <v>#REF!</v>
      </c>
      <c r="IU96" s="49" t="e">
        <f>#REF!</f>
        <v>#REF!</v>
      </c>
    </row>
    <row r="97" spans="1:255" ht="12.75" customHeight="1" hidden="1">
      <c r="A97" s="13"/>
      <c r="B97" s="50"/>
      <c r="C97" s="200"/>
      <c r="D97" s="114"/>
      <c r="E97" s="114"/>
      <c r="F97" s="114"/>
      <c r="G97" s="52">
        <f t="shared" si="26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27"/>
        <v>0</v>
      </c>
      <c r="S97" s="55">
        <f t="shared" si="28"/>
        <v>0</v>
      </c>
      <c r="T97" s="47" t="str">
        <f t="shared" si="24"/>
        <v> </v>
      </c>
      <c r="U97" s="47"/>
      <c r="V97" s="55"/>
      <c r="W97" s="55"/>
      <c r="X97" s="47" t="str">
        <f t="shared" si="39"/>
        <v>-</v>
      </c>
      <c r="Y97" s="47" t="str">
        <f t="shared" si="39"/>
        <v>-</v>
      </c>
      <c r="Z97" s="204"/>
      <c r="IT97" s="49" t="e">
        <f>#REF!</f>
        <v>#REF!</v>
      </c>
      <c r="IU97" s="49" t="e">
        <f>#REF!</f>
        <v>#REF!</v>
      </c>
    </row>
    <row r="98" spans="1:255" ht="12.75" customHeight="1">
      <c r="A98" s="13"/>
      <c r="B98" s="60">
        <f>B93+1</f>
        <v>7</v>
      </c>
      <c r="C98" s="51" t="s">
        <v>94</v>
      </c>
      <c r="D98" s="52">
        <f>SUM(D99:D102)</f>
        <v>358110000</v>
      </c>
      <c r="E98" s="52">
        <f>SUM(E99:E102)</f>
        <v>0</v>
      </c>
      <c r="F98" s="52"/>
      <c r="G98" s="52">
        <f t="shared" si="26"/>
        <v>358110000</v>
      </c>
      <c r="H98" s="52">
        <f aca="true" t="shared" si="40" ref="H98:Q98">SUM(H99:H102)</f>
        <v>176320000</v>
      </c>
      <c r="I98" s="52">
        <f t="shared" si="40"/>
        <v>176320000</v>
      </c>
      <c r="J98" s="52">
        <f t="shared" si="40"/>
        <v>0</v>
      </c>
      <c r="K98" s="52">
        <f t="shared" si="40"/>
        <v>0</v>
      </c>
      <c r="L98" s="52">
        <f t="shared" si="40"/>
        <v>176320000</v>
      </c>
      <c r="M98" s="52">
        <f t="shared" si="40"/>
        <v>0</v>
      </c>
      <c r="N98" s="52">
        <f t="shared" si="40"/>
        <v>0</v>
      </c>
      <c r="O98" s="52">
        <f t="shared" si="40"/>
        <v>0</v>
      </c>
      <c r="P98" s="52">
        <f t="shared" si="40"/>
        <v>0</v>
      </c>
      <c r="Q98" s="52">
        <f t="shared" si="40"/>
        <v>0</v>
      </c>
      <c r="R98" s="55">
        <f t="shared" si="27"/>
        <v>176320000</v>
      </c>
      <c r="S98" s="55">
        <f t="shared" si="28"/>
        <v>0</v>
      </c>
      <c r="T98" s="47">
        <f t="shared" si="24"/>
        <v>0.4923626818575298</v>
      </c>
      <c r="U98" s="47"/>
      <c r="V98" s="55"/>
      <c r="W98" s="55"/>
      <c r="X98" s="47" t="str">
        <f>IF(V98=0," ",(R98-V98)/V98)</f>
        <v> </v>
      </c>
      <c r="Y98" s="47" t="str">
        <f>IF(W98=0," ",(S98-W98)/W98)</f>
        <v> </v>
      </c>
      <c r="Z98" s="205"/>
      <c r="IT98" s="49" t="e">
        <f>#REF!</f>
        <v>#REF!</v>
      </c>
      <c r="IU98" s="49" t="e">
        <f>#REF!</f>
        <v>#REF!</v>
      </c>
    </row>
    <row r="99" spans="1:255" ht="12.75" customHeight="1" hidden="1">
      <c r="A99" s="13"/>
      <c r="B99" s="50"/>
      <c r="C99" s="113" t="s">
        <v>137</v>
      </c>
      <c r="D99" s="114">
        <v>307110000</v>
      </c>
      <c r="E99" s="114"/>
      <c r="F99" s="114"/>
      <c r="G99" s="52">
        <f t="shared" si="26"/>
        <v>307110000</v>
      </c>
      <c r="H99" s="114">
        <v>125320000</v>
      </c>
      <c r="I99" s="114">
        <v>125320000</v>
      </c>
      <c r="J99" s="114"/>
      <c r="K99" s="114"/>
      <c r="L99" s="114">
        <v>125320000</v>
      </c>
      <c r="M99" s="114"/>
      <c r="N99" s="114"/>
      <c r="O99" s="115"/>
      <c r="P99" s="114"/>
      <c r="Q99" s="115"/>
      <c r="R99" s="55">
        <f t="shared" si="27"/>
        <v>125320000</v>
      </c>
      <c r="S99" s="55">
        <f t="shared" si="28"/>
        <v>0</v>
      </c>
      <c r="T99" s="47">
        <f aca="true" t="shared" si="41" ref="T99:T130">IF(G99=0," ",(R99/G99))</f>
        <v>0.4080622578229299</v>
      </c>
      <c r="U99" s="47"/>
      <c r="V99" s="55"/>
      <c r="W99" s="55"/>
      <c r="X99" s="47" t="str">
        <f aca="true" t="shared" si="42" ref="X99:Y102">IF(V99=0,"-",(R99-V99)/V99)</f>
        <v>-</v>
      </c>
      <c r="Y99" s="47" t="str">
        <f t="shared" si="42"/>
        <v>-</v>
      </c>
      <c r="Z99" s="204"/>
      <c r="IT99" s="49" t="e">
        <f>#REF!</f>
        <v>#REF!</v>
      </c>
      <c r="IU99" s="49" t="e">
        <f>#REF!</f>
        <v>#REF!</v>
      </c>
    </row>
    <row r="100" spans="1:255" s="63" customFormat="1" ht="12.75" hidden="1">
      <c r="A100" s="118"/>
      <c r="B100" s="50"/>
      <c r="C100" s="116" t="s">
        <v>138</v>
      </c>
      <c r="D100" s="114">
        <v>51000000</v>
      </c>
      <c r="E100" s="114"/>
      <c r="F100" s="114"/>
      <c r="G100" s="52">
        <f t="shared" si="26"/>
        <v>51000000</v>
      </c>
      <c r="H100" s="114">
        <v>51000000</v>
      </c>
      <c r="I100" s="114">
        <v>51000000</v>
      </c>
      <c r="J100" s="114"/>
      <c r="K100" s="114"/>
      <c r="L100" s="114">
        <v>51000000</v>
      </c>
      <c r="M100" s="114"/>
      <c r="N100" s="114"/>
      <c r="O100" s="115"/>
      <c r="P100" s="114"/>
      <c r="Q100" s="115"/>
      <c r="R100" s="55">
        <f t="shared" si="27"/>
        <v>51000000</v>
      </c>
      <c r="S100" s="55">
        <f t="shared" si="28"/>
        <v>0</v>
      </c>
      <c r="T100" s="47">
        <f t="shared" si="41"/>
        <v>1</v>
      </c>
      <c r="U100" s="47"/>
      <c r="V100" s="55"/>
      <c r="W100" s="55"/>
      <c r="X100" s="47" t="str">
        <f t="shared" si="42"/>
        <v>-</v>
      </c>
      <c r="Y100" s="47" t="str">
        <f t="shared" si="42"/>
        <v>-</v>
      </c>
      <c r="Z100" s="204"/>
      <c r="AA100" s="119"/>
      <c r="AB100" s="119"/>
      <c r="AC100" s="119"/>
      <c r="AD100" s="119"/>
      <c r="AE100" s="119"/>
      <c r="AF100" s="119"/>
      <c r="IT100" s="49" t="e">
        <f>#REF!</f>
        <v>#REF!</v>
      </c>
      <c r="IU100" s="49" t="e">
        <f>#REF!</f>
        <v>#REF!</v>
      </c>
    </row>
    <row r="101" spans="1:255" ht="12.75" customHeight="1" hidden="1">
      <c r="A101" s="13"/>
      <c r="B101" s="50"/>
      <c r="C101" s="200"/>
      <c r="D101" s="114"/>
      <c r="E101" s="114"/>
      <c r="F101" s="114"/>
      <c r="G101" s="52">
        <f t="shared" si="26"/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43" ref="R101:R124">+J101+L101+N101+P101</f>
        <v>0</v>
      </c>
      <c r="S101" s="55">
        <f aca="true" t="shared" si="44" ref="S101:S124">K101+M101+O101+Q101</f>
        <v>0</v>
      </c>
      <c r="T101" s="47" t="str">
        <f t="shared" si="41"/>
        <v> </v>
      </c>
      <c r="U101" s="47"/>
      <c r="V101" s="55"/>
      <c r="W101" s="55"/>
      <c r="X101" s="47" t="str">
        <f t="shared" si="42"/>
        <v>-</v>
      </c>
      <c r="Y101" s="47" t="str">
        <f t="shared" si="42"/>
        <v>-</v>
      </c>
      <c r="Z101" s="204"/>
      <c r="IT101" s="49" t="e">
        <f>#REF!</f>
        <v>#REF!</v>
      </c>
      <c r="IU101" s="49" t="e">
        <f>#REF!</f>
        <v>#REF!</v>
      </c>
    </row>
    <row r="102" spans="1:255" ht="12.75" customHeight="1" hidden="1">
      <c r="A102" s="13"/>
      <c r="B102" s="50"/>
      <c r="C102" s="200"/>
      <c r="D102" s="114"/>
      <c r="E102" s="114"/>
      <c r="F102" s="114"/>
      <c r="G102" s="52">
        <f t="shared" si="26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43"/>
        <v>0</v>
      </c>
      <c r="S102" s="55">
        <f t="shared" si="44"/>
        <v>0</v>
      </c>
      <c r="T102" s="47" t="str">
        <f t="shared" si="41"/>
        <v> </v>
      </c>
      <c r="U102" s="47"/>
      <c r="V102" s="55"/>
      <c r="W102" s="55"/>
      <c r="X102" s="47" t="str">
        <f t="shared" si="42"/>
        <v>-</v>
      </c>
      <c r="Y102" s="47" t="str">
        <f t="shared" si="42"/>
        <v>-</v>
      </c>
      <c r="Z102" s="204"/>
      <c r="IT102" s="49" t="e">
        <f>#REF!</f>
        <v>#REF!</v>
      </c>
      <c r="IU102" s="49" t="e">
        <f>#REF!</f>
        <v>#REF!</v>
      </c>
    </row>
    <row r="103" spans="1:255" ht="12" customHeight="1">
      <c r="A103" s="13"/>
      <c r="B103" s="60">
        <f>B98+1</f>
        <v>8</v>
      </c>
      <c r="C103" s="51" t="s">
        <v>95</v>
      </c>
      <c r="D103" s="52">
        <f>SUM(D104:D107)</f>
        <v>0</v>
      </c>
      <c r="E103" s="52">
        <f>SUM(E104:E107)</f>
        <v>0</v>
      </c>
      <c r="F103" s="52"/>
      <c r="G103" s="52">
        <f t="shared" si="26"/>
        <v>0</v>
      </c>
      <c r="H103" s="52">
        <f aca="true" t="shared" si="45" ref="H103:Q103">SUM(H104:H107)</f>
        <v>0</v>
      </c>
      <c r="I103" s="52">
        <f t="shared" si="45"/>
        <v>0</v>
      </c>
      <c r="J103" s="52">
        <f t="shared" si="45"/>
        <v>0</v>
      </c>
      <c r="K103" s="52">
        <f t="shared" si="45"/>
        <v>0</v>
      </c>
      <c r="L103" s="52">
        <f t="shared" si="45"/>
        <v>0</v>
      </c>
      <c r="M103" s="52">
        <f t="shared" si="45"/>
        <v>0</v>
      </c>
      <c r="N103" s="52">
        <f t="shared" si="45"/>
        <v>0</v>
      </c>
      <c r="O103" s="52">
        <f t="shared" si="45"/>
        <v>0</v>
      </c>
      <c r="P103" s="52">
        <f t="shared" si="45"/>
        <v>0</v>
      </c>
      <c r="Q103" s="52">
        <f t="shared" si="45"/>
        <v>0</v>
      </c>
      <c r="R103" s="55">
        <f t="shared" si="43"/>
        <v>0</v>
      </c>
      <c r="S103" s="55">
        <f t="shared" si="44"/>
        <v>0</v>
      </c>
      <c r="T103" s="47" t="str">
        <f t="shared" si="41"/>
        <v> </v>
      </c>
      <c r="U103" s="47"/>
      <c r="V103" s="55"/>
      <c r="W103" s="55">
        <v>212328000</v>
      </c>
      <c r="X103" s="47" t="str">
        <f>IF(V103=0," ",(R103-V103)/V103)</f>
        <v> </v>
      </c>
      <c r="Y103" s="47">
        <f>IF(W103=0," ",(S103-W103)/W103)</f>
        <v>-1</v>
      </c>
      <c r="Z103" s="205"/>
      <c r="IT103" s="49" t="e">
        <f>#REF!</f>
        <v>#REF!</v>
      </c>
      <c r="IU103" s="49" t="e">
        <f>#REF!</f>
        <v>#REF!</v>
      </c>
    </row>
    <row r="104" spans="1:255" ht="12.75" customHeight="1" hidden="1">
      <c r="A104" s="13"/>
      <c r="B104" s="50"/>
      <c r="C104" s="113" t="s">
        <v>86</v>
      </c>
      <c r="D104" s="114"/>
      <c r="E104" s="114"/>
      <c r="F104" s="114"/>
      <c r="G104" s="52">
        <f t="shared" si="26"/>
        <v>0</v>
      </c>
      <c r="H104" s="114"/>
      <c r="I104" s="114"/>
      <c r="J104" s="114"/>
      <c r="K104" s="114"/>
      <c r="L104" s="114"/>
      <c r="M104" s="114"/>
      <c r="N104" s="114"/>
      <c r="O104" s="115"/>
      <c r="P104" s="114"/>
      <c r="Q104" s="115"/>
      <c r="R104" s="55">
        <f t="shared" si="43"/>
        <v>0</v>
      </c>
      <c r="S104" s="55">
        <f t="shared" si="44"/>
        <v>0</v>
      </c>
      <c r="T104" s="47" t="str">
        <f t="shared" si="41"/>
        <v> </v>
      </c>
      <c r="U104" s="47"/>
      <c r="V104" s="55"/>
      <c r="W104" s="55"/>
      <c r="X104" s="47" t="str">
        <f aca="true" t="shared" si="46" ref="X104:Y107">IF(V104=0,"-",(R104-V104)/V104)</f>
        <v>-</v>
      </c>
      <c r="Y104" s="47" t="str">
        <f t="shared" si="46"/>
        <v>-</v>
      </c>
      <c r="Z104" s="204"/>
      <c r="IT104" s="49" t="e">
        <f>#REF!</f>
        <v>#REF!</v>
      </c>
      <c r="IU104" s="49" t="e">
        <f>#REF!</f>
        <v>#REF!</v>
      </c>
    </row>
    <row r="105" spans="1:255" s="63" customFormat="1" ht="12.75" hidden="1">
      <c r="A105" s="118"/>
      <c r="B105" s="50"/>
      <c r="C105" s="116" t="s">
        <v>87</v>
      </c>
      <c r="D105" s="114"/>
      <c r="E105" s="114"/>
      <c r="F105" s="114"/>
      <c r="G105" s="52">
        <f t="shared" si="26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43"/>
        <v>0</v>
      </c>
      <c r="S105" s="55">
        <f t="shared" si="44"/>
        <v>0</v>
      </c>
      <c r="T105" s="47" t="str">
        <f t="shared" si="41"/>
        <v> </v>
      </c>
      <c r="U105" s="47"/>
      <c r="V105" s="55"/>
      <c r="W105" s="55"/>
      <c r="X105" s="47" t="str">
        <f t="shared" si="46"/>
        <v>-</v>
      </c>
      <c r="Y105" s="47" t="str">
        <f t="shared" si="46"/>
        <v>-</v>
      </c>
      <c r="Z105" s="204"/>
      <c r="AA105" s="119"/>
      <c r="AB105" s="119"/>
      <c r="AC105" s="119"/>
      <c r="AD105" s="119"/>
      <c r="AE105" s="119"/>
      <c r="AF105" s="119"/>
      <c r="IT105" s="49" t="e">
        <f>#REF!</f>
        <v>#REF!</v>
      </c>
      <c r="IU105" s="49" t="e">
        <f>#REF!</f>
        <v>#REF!</v>
      </c>
    </row>
    <row r="106" spans="1:255" ht="12.75" customHeight="1" hidden="1">
      <c r="A106" s="13"/>
      <c r="B106" s="50"/>
      <c r="C106" s="200"/>
      <c r="D106" s="114"/>
      <c r="E106" s="114"/>
      <c r="F106" s="114"/>
      <c r="G106" s="52">
        <f t="shared" si="26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43"/>
        <v>0</v>
      </c>
      <c r="S106" s="55">
        <f t="shared" si="44"/>
        <v>0</v>
      </c>
      <c r="T106" s="47" t="str">
        <f t="shared" si="41"/>
        <v> </v>
      </c>
      <c r="U106" s="47"/>
      <c r="V106" s="55"/>
      <c r="W106" s="55"/>
      <c r="X106" s="47" t="str">
        <f t="shared" si="46"/>
        <v>-</v>
      </c>
      <c r="Y106" s="47" t="str">
        <f t="shared" si="46"/>
        <v>-</v>
      </c>
      <c r="Z106" s="204"/>
      <c r="IT106" s="49" t="e">
        <f>#REF!</f>
        <v>#REF!</v>
      </c>
      <c r="IU106" s="49" t="e">
        <f>#REF!</f>
        <v>#REF!</v>
      </c>
    </row>
    <row r="107" spans="1:255" ht="12.75" customHeight="1" hidden="1">
      <c r="A107" s="13"/>
      <c r="B107" s="50"/>
      <c r="C107" s="200"/>
      <c r="D107" s="114"/>
      <c r="E107" s="114"/>
      <c r="F107" s="114"/>
      <c r="G107" s="52">
        <f t="shared" si="26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43"/>
        <v>0</v>
      </c>
      <c r="S107" s="55">
        <f t="shared" si="44"/>
        <v>0</v>
      </c>
      <c r="T107" s="47" t="str">
        <f t="shared" si="41"/>
        <v> </v>
      </c>
      <c r="U107" s="47"/>
      <c r="V107" s="55"/>
      <c r="W107" s="55"/>
      <c r="X107" s="47" t="str">
        <f t="shared" si="46"/>
        <v>-</v>
      </c>
      <c r="Y107" s="47" t="str">
        <f t="shared" si="46"/>
        <v>-</v>
      </c>
      <c r="Z107" s="204"/>
      <c r="IT107" s="49" t="e">
        <f>#REF!</f>
        <v>#REF!</v>
      </c>
      <c r="IU107" s="49" t="e">
        <f>#REF!</f>
        <v>#REF!</v>
      </c>
    </row>
    <row r="108" spans="1:255" ht="12.75" customHeight="1">
      <c r="A108" s="13"/>
      <c r="B108" s="60">
        <f>B103+1</f>
        <v>9</v>
      </c>
      <c r="C108" s="51" t="s">
        <v>96</v>
      </c>
      <c r="D108" s="52">
        <f>SUM(D109:D124)</f>
        <v>157484000</v>
      </c>
      <c r="E108" s="52">
        <f>SUM(E109:E124)</f>
        <v>0</v>
      </c>
      <c r="F108" s="52"/>
      <c r="G108" s="52">
        <f aca="true" t="shared" si="47" ref="G108:Q108">SUM(G109:G124)</f>
        <v>157484000</v>
      </c>
      <c r="H108" s="52">
        <f t="shared" si="47"/>
        <v>150000000</v>
      </c>
      <c r="I108" s="52">
        <f t="shared" si="47"/>
        <v>150000000</v>
      </c>
      <c r="J108" s="52">
        <f t="shared" si="47"/>
        <v>0</v>
      </c>
      <c r="K108" s="52">
        <f t="shared" si="47"/>
        <v>0</v>
      </c>
      <c r="L108" s="52">
        <f t="shared" si="47"/>
        <v>150000000</v>
      </c>
      <c r="M108" s="52">
        <f t="shared" si="47"/>
        <v>0</v>
      </c>
      <c r="N108" s="52">
        <f t="shared" si="47"/>
        <v>0</v>
      </c>
      <c r="O108" s="52">
        <f t="shared" si="47"/>
        <v>0</v>
      </c>
      <c r="P108" s="52">
        <f t="shared" si="47"/>
        <v>0</v>
      </c>
      <c r="Q108" s="52">
        <f t="shared" si="47"/>
        <v>0</v>
      </c>
      <c r="R108" s="55">
        <f t="shared" si="43"/>
        <v>150000000</v>
      </c>
      <c r="S108" s="55">
        <f t="shared" si="44"/>
        <v>0</v>
      </c>
      <c r="T108" s="47">
        <f t="shared" si="41"/>
        <v>0.9524777120215387</v>
      </c>
      <c r="U108" s="47"/>
      <c r="V108" s="55"/>
      <c r="W108" s="55">
        <v>150000000</v>
      </c>
      <c r="X108" s="47" t="str">
        <f>IF(V108=0," ",(R108-V108)/V108)</f>
        <v> </v>
      </c>
      <c r="Y108" s="47">
        <f>IF(W108=0," ",(S108-W108)/W108)</f>
        <v>-1</v>
      </c>
      <c r="Z108" s="205"/>
      <c r="IT108" s="49" t="e">
        <f>#REF!</f>
        <v>#REF!</v>
      </c>
      <c r="IU108" s="49" t="e">
        <f>#REF!</f>
        <v>#REF!</v>
      </c>
    </row>
    <row r="109" spans="1:255" ht="12.75" customHeight="1" hidden="1">
      <c r="A109" s="13"/>
      <c r="B109" s="50"/>
      <c r="C109" s="113" t="s">
        <v>139</v>
      </c>
      <c r="D109" s="114"/>
      <c r="E109" s="114"/>
      <c r="F109" s="114"/>
      <c r="G109" s="52">
        <f aca="true" t="shared" si="48" ref="G109:G123">SUM(D109:E109)</f>
        <v>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43"/>
        <v>0</v>
      </c>
      <c r="S109" s="46">
        <f t="shared" si="44"/>
        <v>0</v>
      </c>
      <c r="T109" s="47" t="str">
        <f t="shared" si="41"/>
        <v> </v>
      </c>
      <c r="U109" s="47"/>
      <c r="V109" s="46"/>
      <c r="W109" s="46"/>
      <c r="X109" s="47" t="str">
        <f aca="true" t="shared" si="49" ref="X109:X141">IF(V109=0,"-",(R109-V109)/V109)</f>
        <v>-</v>
      </c>
      <c r="Y109" s="47" t="str">
        <f aca="true" t="shared" si="50" ref="Y109:Y141">IF(W109=0,"-",(S109-W109)/W109)</f>
        <v>-</v>
      </c>
      <c r="Z109" s="204"/>
      <c r="IT109" s="49" t="e">
        <f>#REF!</f>
        <v>#REF!</v>
      </c>
      <c r="IU109" s="49" t="e">
        <f>#REF!</f>
        <v>#REF!</v>
      </c>
    </row>
    <row r="110" spans="1:255" ht="12.75" customHeight="1" hidden="1">
      <c r="A110" s="13"/>
      <c r="B110" s="50"/>
      <c r="C110" s="116" t="s">
        <v>140</v>
      </c>
      <c r="D110" s="114">
        <v>157484000</v>
      </c>
      <c r="E110" s="114"/>
      <c r="F110" s="114"/>
      <c r="G110" s="52">
        <f t="shared" si="48"/>
        <v>157484000</v>
      </c>
      <c r="H110" s="114">
        <v>150000000</v>
      </c>
      <c r="I110" s="114">
        <v>150000000</v>
      </c>
      <c r="J110" s="114"/>
      <c r="K110" s="114"/>
      <c r="L110" s="114">
        <v>150000000</v>
      </c>
      <c r="M110" s="114"/>
      <c r="N110" s="114"/>
      <c r="O110" s="115"/>
      <c r="P110" s="114"/>
      <c r="Q110" s="115"/>
      <c r="R110" s="46">
        <f t="shared" si="43"/>
        <v>150000000</v>
      </c>
      <c r="S110" s="46">
        <f t="shared" si="44"/>
        <v>0</v>
      </c>
      <c r="T110" s="47">
        <f t="shared" si="41"/>
        <v>0.9524777120215387</v>
      </c>
      <c r="U110" s="47"/>
      <c r="V110" s="46"/>
      <c r="W110" s="46"/>
      <c r="X110" s="47" t="str">
        <f t="shared" si="49"/>
        <v>-</v>
      </c>
      <c r="Y110" s="47" t="str">
        <f t="shared" si="50"/>
        <v>-</v>
      </c>
      <c r="Z110" s="204"/>
      <c r="IT110" s="49" t="e">
        <f>#REF!</f>
        <v>#REF!</v>
      </c>
      <c r="IU110" s="49" t="e">
        <f>#REF!</f>
        <v>#REF!</v>
      </c>
    </row>
    <row r="111" spans="1:255" ht="12.75" customHeight="1" hidden="1">
      <c r="A111" s="13"/>
      <c r="B111" s="50"/>
      <c r="C111" s="117"/>
      <c r="D111" s="114"/>
      <c r="E111" s="114"/>
      <c r="F111" s="114"/>
      <c r="G111" s="52">
        <f t="shared" si="48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43"/>
        <v>0</v>
      </c>
      <c r="S111" s="46">
        <f t="shared" si="44"/>
        <v>0</v>
      </c>
      <c r="T111" s="47" t="str">
        <f t="shared" si="41"/>
        <v> </v>
      </c>
      <c r="U111" s="47"/>
      <c r="V111" s="46"/>
      <c r="W111" s="46"/>
      <c r="X111" s="47" t="str">
        <f t="shared" si="49"/>
        <v>-</v>
      </c>
      <c r="Y111" s="47" t="str">
        <f t="shared" si="50"/>
        <v>-</v>
      </c>
      <c r="Z111" s="204"/>
      <c r="IT111" s="49" t="e">
        <f>#REF!</f>
        <v>#REF!</v>
      </c>
      <c r="IU111" s="49" t="e">
        <f>#REF!</f>
        <v>#REF!</v>
      </c>
    </row>
    <row r="112" spans="1:255" ht="12.75" customHeight="1" hidden="1">
      <c r="A112" s="13"/>
      <c r="B112" s="50"/>
      <c r="C112" s="117"/>
      <c r="D112" s="114"/>
      <c r="E112" s="114"/>
      <c r="F112" s="114"/>
      <c r="G112" s="52">
        <f t="shared" si="48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43"/>
        <v>0</v>
      </c>
      <c r="S112" s="46">
        <f t="shared" si="44"/>
        <v>0</v>
      </c>
      <c r="T112" s="47" t="str">
        <f t="shared" si="41"/>
        <v> </v>
      </c>
      <c r="U112" s="47"/>
      <c r="V112" s="46"/>
      <c r="W112" s="46"/>
      <c r="X112" s="47" t="str">
        <f t="shared" si="49"/>
        <v>-</v>
      </c>
      <c r="Y112" s="47" t="str">
        <f t="shared" si="50"/>
        <v>-</v>
      </c>
      <c r="Z112" s="204"/>
      <c r="IT112" s="49" t="e">
        <f>#REF!</f>
        <v>#REF!</v>
      </c>
      <c r="IU112" s="49" t="e">
        <f>#REF!</f>
        <v>#REF!</v>
      </c>
    </row>
    <row r="113" spans="1:255" ht="12.75" customHeight="1" hidden="1">
      <c r="A113" s="13"/>
      <c r="B113" s="50"/>
      <c r="C113" s="117"/>
      <c r="D113" s="114"/>
      <c r="E113" s="114"/>
      <c r="F113" s="114"/>
      <c r="G113" s="52">
        <f t="shared" si="48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43"/>
        <v>0</v>
      </c>
      <c r="S113" s="46">
        <f t="shared" si="44"/>
        <v>0</v>
      </c>
      <c r="T113" s="47" t="str">
        <f t="shared" si="41"/>
        <v> </v>
      </c>
      <c r="U113" s="47"/>
      <c r="V113" s="46"/>
      <c r="W113" s="46"/>
      <c r="X113" s="47" t="str">
        <f t="shared" si="49"/>
        <v>-</v>
      </c>
      <c r="Y113" s="47" t="str">
        <f t="shared" si="50"/>
        <v>-</v>
      </c>
      <c r="Z113" s="204"/>
      <c r="IT113" s="49" t="e">
        <f>#REF!</f>
        <v>#REF!</v>
      </c>
      <c r="IU113" s="49" t="e">
        <f>#REF!</f>
        <v>#REF!</v>
      </c>
    </row>
    <row r="114" spans="1:255" ht="12.75" customHeight="1" hidden="1">
      <c r="A114" s="13"/>
      <c r="B114" s="50"/>
      <c r="C114" s="117"/>
      <c r="D114" s="114"/>
      <c r="E114" s="114"/>
      <c r="F114" s="114"/>
      <c r="G114" s="52">
        <f t="shared" si="48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43"/>
        <v>0</v>
      </c>
      <c r="S114" s="46">
        <f t="shared" si="44"/>
        <v>0</v>
      </c>
      <c r="T114" s="47" t="str">
        <f t="shared" si="41"/>
        <v> </v>
      </c>
      <c r="U114" s="47"/>
      <c r="V114" s="46"/>
      <c r="W114" s="46"/>
      <c r="X114" s="47" t="str">
        <f t="shared" si="49"/>
        <v>-</v>
      </c>
      <c r="Y114" s="47" t="str">
        <f t="shared" si="50"/>
        <v>-</v>
      </c>
      <c r="Z114" s="204"/>
      <c r="IT114" s="49" t="e">
        <f>#REF!</f>
        <v>#REF!</v>
      </c>
      <c r="IU114" s="49" t="e">
        <f>#REF!</f>
        <v>#REF!</v>
      </c>
    </row>
    <row r="115" spans="1:255" ht="12.75" customHeight="1" hidden="1">
      <c r="A115" s="13"/>
      <c r="B115" s="50"/>
      <c r="C115" s="117"/>
      <c r="D115" s="114"/>
      <c r="E115" s="114"/>
      <c r="F115" s="114"/>
      <c r="G115" s="52">
        <f t="shared" si="48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43"/>
        <v>0</v>
      </c>
      <c r="S115" s="46">
        <f t="shared" si="44"/>
        <v>0</v>
      </c>
      <c r="T115" s="47" t="str">
        <f t="shared" si="41"/>
        <v> </v>
      </c>
      <c r="U115" s="47"/>
      <c r="V115" s="46"/>
      <c r="W115" s="46"/>
      <c r="X115" s="47" t="str">
        <f t="shared" si="49"/>
        <v>-</v>
      </c>
      <c r="Y115" s="47" t="str">
        <f t="shared" si="50"/>
        <v>-</v>
      </c>
      <c r="Z115" s="204"/>
      <c r="IT115" s="49" t="e">
        <f>#REF!</f>
        <v>#REF!</v>
      </c>
      <c r="IU115" s="49" t="e">
        <f>#REF!</f>
        <v>#REF!</v>
      </c>
    </row>
    <row r="116" spans="1:255" ht="12.75" customHeight="1" hidden="1">
      <c r="A116" s="13"/>
      <c r="B116" s="50"/>
      <c r="C116" s="117"/>
      <c r="D116" s="114"/>
      <c r="E116" s="114"/>
      <c r="F116" s="114"/>
      <c r="G116" s="52">
        <f t="shared" si="48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43"/>
        <v>0</v>
      </c>
      <c r="S116" s="46">
        <f t="shared" si="44"/>
        <v>0</v>
      </c>
      <c r="T116" s="47" t="str">
        <f t="shared" si="41"/>
        <v> </v>
      </c>
      <c r="U116" s="47"/>
      <c r="V116" s="46"/>
      <c r="W116" s="46"/>
      <c r="X116" s="47" t="str">
        <f t="shared" si="49"/>
        <v>-</v>
      </c>
      <c r="Y116" s="47" t="str">
        <f t="shared" si="50"/>
        <v>-</v>
      </c>
      <c r="Z116" s="204"/>
      <c r="IT116" s="49" t="e">
        <f>#REF!</f>
        <v>#REF!</v>
      </c>
      <c r="IU116" s="49" t="e">
        <f>#REF!</f>
        <v>#REF!</v>
      </c>
    </row>
    <row r="117" spans="1:255" ht="12.75" customHeight="1" hidden="1">
      <c r="A117" s="13"/>
      <c r="B117" s="50"/>
      <c r="C117" s="117"/>
      <c r="D117" s="114"/>
      <c r="E117" s="114"/>
      <c r="F117" s="114"/>
      <c r="G117" s="52">
        <f t="shared" si="48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43"/>
        <v>0</v>
      </c>
      <c r="S117" s="46">
        <f t="shared" si="44"/>
        <v>0</v>
      </c>
      <c r="T117" s="47" t="str">
        <f t="shared" si="41"/>
        <v> </v>
      </c>
      <c r="U117" s="47"/>
      <c r="V117" s="46"/>
      <c r="W117" s="46"/>
      <c r="X117" s="47" t="str">
        <f t="shared" si="49"/>
        <v>-</v>
      </c>
      <c r="Y117" s="47" t="str">
        <f t="shared" si="50"/>
        <v>-</v>
      </c>
      <c r="Z117" s="204"/>
      <c r="IT117" s="49" t="e">
        <f>#REF!</f>
        <v>#REF!</v>
      </c>
      <c r="IU117" s="49" t="e">
        <f>#REF!</f>
        <v>#REF!</v>
      </c>
    </row>
    <row r="118" spans="1:255" ht="12.75" customHeight="1" hidden="1">
      <c r="A118" s="13"/>
      <c r="B118" s="50"/>
      <c r="C118" s="117"/>
      <c r="D118" s="114"/>
      <c r="E118" s="114"/>
      <c r="F118" s="114"/>
      <c r="G118" s="52">
        <f t="shared" si="48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43"/>
        <v>0</v>
      </c>
      <c r="S118" s="46">
        <f t="shared" si="44"/>
        <v>0</v>
      </c>
      <c r="T118" s="47" t="str">
        <f t="shared" si="41"/>
        <v> </v>
      </c>
      <c r="U118" s="47"/>
      <c r="V118" s="46"/>
      <c r="W118" s="46"/>
      <c r="X118" s="47" t="str">
        <f t="shared" si="49"/>
        <v>-</v>
      </c>
      <c r="Y118" s="47" t="str">
        <f t="shared" si="50"/>
        <v>-</v>
      </c>
      <c r="Z118" s="204"/>
      <c r="IT118" s="49" t="e">
        <f>#REF!</f>
        <v>#REF!</v>
      </c>
      <c r="IU118" s="49" t="e">
        <f>#REF!</f>
        <v>#REF!</v>
      </c>
    </row>
    <row r="119" spans="1:255" ht="12.75" customHeight="1" hidden="1">
      <c r="A119" s="13"/>
      <c r="B119" s="50"/>
      <c r="C119" s="117"/>
      <c r="D119" s="114"/>
      <c r="E119" s="114"/>
      <c r="F119" s="114"/>
      <c r="G119" s="52">
        <f t="shared" si="48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43"/>
        <v>0</v>
      </c>
      <c r="S119" s="46">
        <f t="shared" si="44"/>
        <v>0</v>
      </c>
      <c r="T119" s="47" t="str">
        <f t="shared" si="41"/>
        <v> </v>
      </c>
      <c r="U119" s="47"/>
      <c r="V119" s="46"/>
      <c r="W119" s="46"/>
      <c r="X119" s="47" t="str">
        <f t="shared" si="49"/>
        <v>-</v>
      </c>
      <c r="Y119" s="47" t="str">
        <f t="shared" si="50"/>
        <v>-</v>
      </c>
      <c r="Z119" s="204"/>
      <c r="IT119" s="49" t="e">
        <f>#REF!</f>
        <v>#REF!</v>
      </c>
      <c r="IU119" s="49" t="e">
        <f>#REF!</f>
        <v>#REF!</v>
      </c>
    </row>
    <row r="120" spans="1:255" ht="12.75" customHeight="1" hidden="1">
      <c r="A120" s="13"/>
      <c r="B120" s="50"/>
      <c r="C120" s="117"/>
      <c r="D120" s="114"/>
      <c r="E120" s="114"/>
      <c r="F120" s="114"/>
      <c r="G120" s="52">
        <f t="shared" si="48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43"/>
        <v>0</v>
      </c>
      <c r="S120" s="46">
        <f t="shared" si="44"/>
        <v>0</v>
      </c>
      <c r="T120" s="47" t="str">
        <f t="shared" si="41"/>
        <v> </v>
      </c>
      <c r="U120" s="47"/>
      <c r="V120" s="46"/>
      <c r="W120" s="46"/>
      <c r="X120" s="47" t="str">
        <f t="shared" si="49"/>
        <v>-</v>
      </c>
      <c r="Y120" s="47" t="str">
        <f t="shared" si="50"/>
        <v>-</v>
      </c>
      <c r="Z120" s="204"/>
      <c r="IT120" s="49" t="e">
        <f>#REF!</f>
        <v>#REF!</v>
      </c>
      <c r="IU120" s="49" t="e">
        <f>#REF!</f>
        <v>#REF!</v>
      </c>
    </row>
    <row r="121" spans="1:255" ht="12.75" customHeight="1" hidden="1">
      <c r="A121" s="13"/>
      <c r="B121" s="50"/>
      <c r="C121" s="117"/>
      <c r="D121" s="114"/>
      <c r="E121" s="114"/>
      <c r="F121" s="114"/>
      <c r="G121" s="52">
        <f t="shared" si="48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43"/>
        <v>0</v>
      </c>
      <c r="S121" s="46">
        <f t="shared" si="44"/>
        <v>0</v>
      </c>
      <c r="T121" s="47" t="str">
        <f t="shared" si="41"/>
        <v> </v>
      </c>
      <c r="U121" s="47"/>
      <c r="V121" s="46"/>
      <c r="W121" s="46"/>
      <c r="X121" s="47" t="str">
        <f t="shared" si="49"/>
        <v>-</v>
      </c>
      <c r="Y121" s="47" t="str">
        <f t="shared" si="50"/>
        <v>-</v>
      </c>
      <c r="Z121" s="204"/>
      <c r="IT121" s="49" t="e">
        <f>#REF!</f>
        <v>#REF!</v>
      </c>
      <c r="IU121" s="49" t="e">
        <f>#REF!</f>
        <v>#REF!</v>
      </c>
    </row>
    <row r="122" spans="1:255" ht="22.5" customHeight="1" hidden="1">
      <c r="A122" s="13"/>
      <c r="B122" s="50"/>
      <c r="C122" s="117"/>
      <c r="D122" s="114"/>
      <c r="E122" s="114"/>
      <c r="F122" s="114"/>
      <c r="G122" s="52">
        <f t="shared" si="48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43"/>
        <v>0</v>
      </c>
      <c r="S122" s="46">
        <f t="shared" si="44"/>
        <v>0</v>
      </c>
      <c r="T122" s="47" t="str">
        <f t="shared" si="41"/>
        <v> </v>
      </c>
      <c r="U122" s="47"/>
      <c r="V122" s="46"/>
      <c r="W122" s="46"/>
      <c r="X122" s="47" t="str">
        <f t="shared" si="49"/>
        <v>-</v>
      </c>
      <c r="Y122" s="47" t="str">
        <f t="shared" si="50"/>
        <v>-</v>
      </c>
      <c r="Z122" s="204"/>
      <c r="IT122" s="49" t="e">
        <f>#REF!</f>
        <v>#REF!</v>
      </c>
      <c r="IU122" s="49" t="e">
        <f>#REF!</f>
        <v>#REF!</v>
      </c>
    </row>
    <row r="123" spans="1:255" ht="12.75" customHeight="1" hidden="1">
      <c r="A123" s="13"/>
      <c r="B123" s="50"/>
      <c r="C123" s="117"/>
      <c r="D123" s="114"/>
      <c r="E123" s="114"/>
      <c r="F123" s="114"/>
      <c r="G123" s="52">
        <f t="shared" si="48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43"/>
        <v>0</v>
      </c>
      <c r="S123" s="46">
        <f t="shared" si="44"/>
        <v>0</v>
      </c>
      <c r="T123" s="47" t="str">
        <f t="shared" si="41"/>
        <v> </v>
      </c>
      <c r="U123" s="47"/>
      <c r="V123" s="46"/>
      <c r="W123" s="46"/>
      <c r="X123" s="47" t="str">
        <f t="shared" si="49"/>
        <v>-</v>
      </c>
      <c r="Y123" s="47" t="str">
        <f t="shared" si="50"/>
        <v>-</v>
      </c>
      <c r="Z123" s="204"/>
      <c r="IT123" s="49" t="e">
        <f>#REF!</f>
        <v>#REF!</v>
      </c>
      <c r="IU123" s="49" t="e">
        <f>#REF!</f>
        <v>#REF!</v>
      </c>
    </row>
    <row r="124" spans="1:255" ht="12.75" customHeight="1" hidden="1">
      <c r="A124" s="13"/>
      <c r="B124" s="50"/>
      <c r="C124" s="121"/>
      <c r="D124" s="122"/>
      <c r="E124" s="122"/>
      <c r="F124" s="122"/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43"/>
        <v>0</v>
      </c>
      <c r="S124" s="46">
        <f t="shared" si="44"/>
        <v>0</v>
      </c>
      <c r="T124" s="47" t="str">
        <f t="shared" si="41"/>
        <v> </v>
      </c>
      <c r="U124" s="47"/>
      <c r="V124" s="46"/>
      <c r="W124" s="46"/>
      <c r="X124" s="47" t="str">
        <f t="shared" si="49"/>
        <v>-</v>
      </c>
      <c r="Y124" s="47" t="str">
        <f t="shared" si="50"/>
        <v>-</v>
      </c>
      <c r="Z124" s="204"/>
      <c r="IT124" s="49" t="e">
        <f>#REF!</f>
        <v>#REF!</v>
      </c>
      <c r="IU124" s="49" t="e">
        <f>#REF!</f>
        <v>#REF!</v>
      </c>
    </row>
    <row r="125" spans="1:255" ht="12.75" customHeight="1" hidden="1">
      <c r="A125" s="13"/>
      <c r="B125" s="50"/>
      <c r="C125" s="124" t="s">
        <v>98</v>
      </c>
      <c r="D125" s="66">
        <f>SUM(D126:D140)</f>
        <v>0</v>
      </c>
      <c r="E125" s="66">
        <f>SUM(E126:E140)</f>
        <v>0</v>
      </c>
      <c r="F125" s="66"/>
      <c r="G125" s="66">
        <f aca="true" t="shared" si="51" ref="G125:O125">SUM(G126:G140)</f>
        <v>0</v>
      </c>
      <c r="H125" s="66">
        <f t="shared" si="51"/>
        <v>0</v>
      </c>
      <c r="I125" s="66">
        <f t="shared" si="51"/>
        <v>0</v>
      </c>
      <c r="J125" s="66">
        <f t="shared" si="51"/>
        <v>0</v>
      </c>
      <c r="K125" s="66">
        <f t="shared" si="51"/>
        <v>0</v>
      </c>
      <c r="L125" s="66">
        <f t="shared" si="51"/>
        <v>0</v>
      </c>
      <c r="M125" s="66">
        <f t="shared" si="51"/>
        <v>0</v>
      </c>
      <c r="N125" s="66">
        <f t="shared" si="51"/>
        <v>0</v>
      </c>
      <c r="O125" s="67">
        <f t="shared" si="51"/>
        <v>0</v>
      </c>
      <c r="P125" s="66"/>
      <c r="Q125" s="67"/>
      <c r="R125" s="66"/>
      <c r="S125" s="67"/>
      <c r="T125" s="47" t="str">
        <f t="shared" si="41"/>
        <v> </v>
      </c>
      <c r="U125" s="47"/>
      <c r="V125" s="66"/>
      <c r="W125" s="67"/>
      <c r="X125" s="47" t="str">
        <f t="shared" si="49"/>
        <v>-</v>
      </c>
      <c r="Y125" s="47" t="str">
        <f t="shared" si="50"/>
        <v>-</v>
      </c>
      <c r="Z125" s="204"/>
      <c r="IT125" s="49" t="e">
        <f>#REF!</f>
        <v>#REF!</v>
      </c>
      <c r="IU125" s="49" t="e">
        <f>#REF!</f>
        <v>#REF!</v>
      </c>
    </row>
    <row r="126" spans="1:255" ht="12.75" customHeight="1" hidden="1">
      <c r="A126" s="13"/>
      <c r="B126" s="50">
        <v>1</v>
      </c>
      <c r="C126" s="117"/>
      <c r="D126" s="114"/>
      <c r="E126" s="114"/>
      <c r="F126" s="114"/>
      <c r="G126" s="52">
        <f aca="true" t="shared" si="52" ref="G126:G140">SUM(D126:E126)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47" t="str">
        <f t="shared" si="41"/>
        <v> </v>
      </c>
      <c r="U126" s="47"/>
      <c r="V126" s="114"/>
      <c r="W126" s="115"/>
      <c r="X126" s="47" t="str">
        <f t="shared" si="49"/>
        <v>-</v>
      </c>
      <c r="Y126" s="47" t="str">
        <f t="shared" si="50"/>
        <v>-</v>
      </c>
      <c r="Z126" s="204"/>
      <c r="IT126" s="49" t="e">
        <f>#REF!</f>
        <v>#REF!</v>
      </c>
      <c r="IU126" s="49" t="e">
        <f>#REF!</f>
        <v>#REF!</v>
      </c>
    </row>
    <row r="127" spans="1:255" ht="12.75" customHeight="1" hidden="1">
      <c r="A127" s="13"/>
      <c r="B127" s="50">
        <f aca="true" t="shared" si="53" ref="B127:B140">B126+1</f>
        <v>2</v>
      </c>
      <c r="C127" s="117"/>
      <c r="D127" s="114"/>
      <c r="E127" s="114"/>
      <c r="F127" s="114"/>
      <c r="G127" s="52">
        <f t="shared" si="52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47" t="str">
        <f t="shared" si="41"/>
        <v> </v>
      </c>
      <c r="U127" s="47"/>
      <c r="V127" s="114"/>
      <c r="W127" s="115"/>
      <c r="X127" s="47" t="str">
        <f t="shared" si="49"/>
        <v>-</v>
      </c>
      <c r="Y127" s="47" t="str">
        <f t="shared" si="50"/>
        <v>-</v>
      </c>
      <c r="Z127" s="204"/>
      <c r="IT127" s="49" t="e">
        <f>#REF!</f>
        <v>#REF!</v>
      </c>
      <c r="IU127" s="49" t="e">
        <f>#REF!</f>
        <v>#REF!</v>
      </c>
    </row>
    <row r="128" spans="1:255" ht="12.75" customHeight="1" hidden="1">
      <c r="A128" s="13"/>
      <c r="B128" s="50">
        <f t="shared" si="53"/>
        <v>3</v>
      </c>
      <c r="C128" s="117"/>
      <c r="D128" s="114"/>
      <c r="E128" s="114"/>
      <c r="F128" s="114"/>
      <c r="G128" s="52">
        <f t="shared" si="52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47" t="str">
        <f t="shared" si="41"/>
        <v> </v>
      </c>
      <c r="U128" s="47"/>
      <c r="V128" s="114"/>
      <c r="W128" s="115"/>
      <c r="X128" s="47" t="str">
        <f t="shared" si="49"/>
        <v>-</v>
      </c>
      <c r="Y128" s="47" t="str">
        <f t="shared" si="50"/>
        <v>-</v>
      </c>
      <c r="Z128" s="204"/>
      <c r="IT128" s="49" t="e">
        <f>#REF!</f>
        <v>#REF!</v>
      </c>
      <c r="IU128" s="49" t="e">
        <f>#REF!</f>
        <v>#REF!</v>
      </c>
    </row>
    <row r="129" spans="1:255" ht="12.75" customHeight="1" hidden="1">
      <c r="A129" s="13"/>
      <c r="B129" s="50">
        <f t="shared" si="53"/>
        <v>4</v>
      </c>
      <c r="C129" s="117"/>
      <c r="D129" s="114"/>
      <c r="E129" s="114"/>
      <c r="F129" s="114"/>
      <c r="G129" s="52">
        <f t="shared" si="52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47" t="str">
        <f t="shared" si="41"/>
        <v> </v>
      </c>
      <c r="U129" s="47"/>
      <c r="V129" s="114"/>
      <c r="W129" s="115"/>
      <c r="X129" s="47" t="str">
        <f t="shared" si="49"/>
        <v>-</v>
      </c>
      <c r="Y129" s="47" t="str">
        <f t="shared" si="50"/>
        <v>-</v>
      </c>
      <c r="Z129" s="204"/>
      <c r="IT129" s="49" t="e">
        <f>#REF!</f>
        <v>#REF!</v>
      </c>
      <c r="IU129" s="49" t="e">
        <f>#REF!</f>
        <v>#REF!</v>
      </c>
    </row>
    <row r="130" spans="1:255" ht="12.75" customHeight="1" hidden="1">
      <c r="A130" s="13"/>
      <c r="B130" s="50">
        <f t="shared" si="53"/>
        <v>5</v>
      </c>
      <c r="C130" s="117"/>
      <c r="D130" s="114"/>
      <c r="E130" s="114"/>
      <c r="F130" s="114"/>
      <c r="G130" s="52">
        <f t="shared" si="52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47" t="str">
        <f t="shared" si="41"/>
        <v> </v>
      </c>
      <c r="U130" s="47"/>
      <c r="V130" s="114"/>
      <c r="W130" s="115"/>
      <c r="X130" s="47" t="str">
        <f t="shared" si="49"/>
        <v>-</v>
      </c>
      <c r="Y130" s="47" t="str">
        <f t="shared" si="50"/>
        <v>-</v>
      </c>
      <c r="Z130" s="204"/>
      <c r="IT130" s="49" t="e">
        <f>#REF!</f>
        <v>#REF!</v>
      </c>
      <c r="IU130" s="49" t="e">
        <f>#REF!</f>
        <v>#REF!</v>
      </c>
    </row>
    <row r="131" spans="1:255" ht="12.75" customHeight="1" hidden="1">
      <c r="A131" s="13"/>
      <c r="B131" s="50">
        <f t="shared" si="53"/>
        <v>6</v>
      </c>
      <c r="C131" s="117"/>
      <c r="D131" s="114"/>
      <c r="E131" s="114"/>
      <c r="F131" s="114"/>
      <c r="G131" s="52">
        <f t="shared" si="52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47" t="str">
        <f aca="true" t="shared" si="54" ref="T131:T143">IF(G131=0," ",(R131/G131))</f>
        <v> </v>
      </c>
      <c r="U131" s="47"/>
      <c r="V131" s="114"/>
      <c r="W131" s="115"/>
      <c r="X131" s="47" t="str">
        <f t="shared" si="49"/>
        <v>-</v>
      </c>
      <c r="Y131" s="47" t="str">
        <f t="shared" si="50"/>
        <v>-</v>
      </c>
      <c r="Z131" s="204"/>
      <c r="IT131" s="49" t="e">
        <f>#REF!</f>
        <v>#REF!</v>
      </c>
      <c r="IU131" s="49" t="e">
        <f>#REF!</f>
        <v>#REF!</v>
      </c>
    </row>
    <row r="132" spans="1:255" ht="12.75" customHeight="1" hidden="1">
      <c r="A132" s="13"/>
      <c r="B132" s="50">
        <f t="shared" si="53"/>
        <v>7</v>
      </c>
      <c r="C132" s="117"/>
      <c r="D132" s="114"/>
      <c r="E132" s="114"/>
      <c r="F132" s="114"/>
      <c r="G132" s="52">
        <f t="shared" si="52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47" t="str">
        <f t="shared" si="54"/>
        <v> </v>
      </c>
      <c r="U132" s="47"/>
      <c r="V132" s="114"/>
      <c r="W132" s="115"/>
      <c r="X132" s="47" t="str">
        <f t="shared" si="49"/>
        <v>-</v>
      </c>
      <c r="Y132" s="47" t="str">
        <f t="shared" si="50"/>
        <v>-</v>
      </c>
      <c r="Z132" s="204"/>
      <c r="IT132" s="49" t="e">
        <f>#REF!</f>
        <v>#REF!</v>
      </c>
      <c r="IU132" s="49" t="e">
        <f>#REF!</f>
        <v>#REF!</v>
      </c>
    </row>
    <row r="133" spans="1:255" ht="12.75" customHeight="1" hidden="1">
      <c r="A133" s="13"/>
      <c r="B133" s="50">
        <f t="shared" si="53"/>
        <v>8</v>
      </c>
      <c r="C133" s="117"/>
      <c r="D133" s="114"/>
      <c r="E133" s="114"/>
      <c r="F133" s="114"/>
      <c r="G133" s="52">
        <f t="shared" si="52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47" t="str">
        <f t="shared" si="54"/>
        <v> </v>
      </c>
      <c r="U133" s="47"/>
      <c r="V133" s="114"/>
      <c r="W133" s="115"/>
      <c r="X133" s="47" t="str">
        <f t="shared" si="49"/>
        <v>-</v>
      </c>
      <c r="Y133" s="47" t="str">
        <f t="shared" si="50"/>
        <v>-</v>
      </c>
      <c r="Z133" s="204"/>
      <c r="IT133" s="49" t="e">
        <f>#REF!</f>
        <v>#REF!</v>
      </c>
      <c r="IU133" s="49" t="e">
        <f>#REF!</f>
        <v>#REF!</v>
      </c>
    </row>
    <row r="134" spans="1:255" ht="12.75" customHeight="1" hidden="1">
      <c r="A134" s="13"/>
      <c r="B134" s="50">
        <f t="shared" si="53"/>
        <v>9</v>
      </c>
      <c r="C134" s="117"/>
      <c r="D134" s="114"/>
      <c r="E134" s="114"/>
      <c r="F134" s="114"/>
      <c r="G134" s="52">
        <f t="shared" si="52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47" t="str">
        <f t="shared" si="54"/>
        <v> </v>
      </c>
      <c r="U134" s="47"/>
      <c r="V134" s="114"/>
      <c r="W134" s="115"/>
      <c r="X134" s="47" t="str">
        <f t="shared" si="49"/>
        <v>-</v>
      </c>
      <c r="Y134" s="47" t="str">
        <f t="shared" si="50"/>
        <v>-</v>
      </c>
      <c r="Z134" s="204"/>
      <c r="IT134" s="49" t="e">
        <f>#REF!</f>
        <v>#REF!</v>
      </c>
      <c r="IU134" s="49" t="e">
        <f>#REF!</f>
        <v>#REF!</v>
      </c>
    </row>
    <row r="135" spans="1:255" ht="12.75" customHeight="1" hidden="1">
      <c r="A135" s="13"/>
      <c r="B135" s="50">
        <f t="shared" si="53"/>
        <v>10</v>
      </c>
      <c r="C135" s="117"/>
      <c r="D135" s="114"/>
      <c r="E135" s="114"/>
      <c r="F135" s="114"/>
      <c r="G135" s="52">
        <f t="shared" si="52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47" t="str">
        <f t="shared" si="54"/>
        <v> </v>
      </c>
      <c r="U135" s="47"/>
      <c r="V135" s="114"/>
      <c r="W135" s="115"/>
      <c r="X135" s="47" t="str">
        <f t="shared" si="49"/>
        <v>-</v>
      </c>
      <c r="Y135" s="47" t="str">
        <f t="shared" si="50"/>
        <v>-</v>
      </c>
      <c r="Z135" s="204"/>
      <c r="IT135" s="49" t="e">
        <f>#REF!</f>
        <v>#REF!</v>
      </c>
      <c r="IU135" s="49" t="e">
        <f>#REF!</f>
        <v>#REF!</v>
      </c>
    </row>
    <row r="136" spans="1:255" ht="12.75" customHeight="1" hidden="1">
      <c r="A136" s="13"/>
      <c r="B136" s="50">
        <f t="shared" si="53"/>
        <v>11</v>
      </c>
      <c r="C136" s="117"/>
      <c r="D136" s="114"/>
      <c r="E136" s="114"/>
      <c r="F136" s="114"/>
      <c r="G136" s="52">
        <f t="shared" si="52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47" t="str">
        <f t="shared" si="54"/>
        <v> </v>
      </c>
      <c r="U136" s="47"/>
      <c r="V136" s="114"/>
      <c r="W136" s="115"/>
      <c r="X136" s="47" t="str">
        <f t="shared" si="49"/>
        <v>-</v>
      </c>
      <c r="Y136" s="47" t="str">
        <f t="shared" si="50"/>
        <v>-</v>
      </c>
      <c r="Z136" s="204"/>
      <c r="IT136" s="49" t="e">
        <f>#REF!</f>
        <v>#REF!</v>
      </c>
      <c r="IU136" s="49" t="e">
        <f>#REF!</f>
        <v>#REF!</v>
      </c>
    </row>
    <row r="137" spans="1:255" ht="12.75" customHeight="1" hidden="1">
      <c r="A137" s="13"/>
      <c r="B137" s="50">
        <f t="shared" si="53"/>
        <v>12</v>
      </c>
      <c r="C137" s="117"/>
      <c r="D137" s="114"/>
      <c r="E137" s="114"/>
      <c r="F137" s="114"/>
      <c r="G137" s="52">
        <f t="shared" si="52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47" t="str">
        <f t="shared" si="54"/>
        <v> </v>
      </c>
      <c r="U137" s="47"/>
      <c r="V137" s="114"/>
      <c r="W137" s="115"/>
      <c r="X137" s="47" t="str">
        <f t="shared" si="49"/>
        <v>-</v>
      </c>
      <c r="Y137" s="47" t="str">
        <f t="shared" si="50"/>
        <v>-</v>
      </c>
      <c r="Z137" s="204"/>
      <c r="IT137" s="49" t="e">
        <f>#REF!</f>
        <v>#REF!</v>
      </c>
      <c r="IU137" s="49" t="e">
        <f>#REF!</f>
        <v>#REF!</v>
      </c>
    </row>
    <row r="138" spans="1:255" ht="12.75" customHeight="1" hidden="1">
      <c r="A138" s="59"/>
      <c r="B138" s="50">
        <f t="shared" si="53"/>
        <v>13</v>
      </c>
      <c r="C138" s="125"/>
      <c r="D138" s="114"/>
      <c r="E138" s="114"/>
      <c r="F138" s="114"/>
      <c r="G138" s="52">
        <f t="shared" si="52"/>
        <v>0</v>
      </c>
      <c r="H138" s="114"/>
      <c r="I138" s="114"/>
      <c r="J138" s="115"/>
      <c r="K138" s="114"/>
      <c r="L138" s="115"/>
      <c r="M138" s="115"/>
      <c r="N138" s="115"/>
      <c r="O138" s="115"/>
      <c r="P138" s="115"/>
      <c r="Q138" s="115"/>
      <c r="R138" s="115"/>
      <c r="S138" s="115"/>
      <c r="T138" s="47" t="str">
        <f t="shared" si="54"/>
        <v> </v>
      </c>
      <c r="U138" s="47"/>
      <c r="V138" s="115"/>
      <c r="W138" s="115"/>
      <c r="X138" s="47" t="str">
        <f t="shared" si="49"/>
        <v>-</v>
      </c>
      <c r="Y138" s="47" t="str">
        <f t="shared" si="50"/>
        <v>-</v>
      </c>
      <c r="Z138" s="204"/>
      <c r="IT138" s="49" t="e">
        <f>#REF!</f>
        <v>#REF!</v>
      </c>
      <c r="IU138" s="49" t="e">
        <f>#REF!</f>
        <v>#REF!</v>
      </c>
    </row>
    <row r="139" spans="1:255" ht="12.75" customHeight="1" hidden="1">
      <c r="A139" s="59"/>
      <c r="B139" s="50">
        <f t="shared" si="53"/>
        <v>14</v>
      </c>
      <c r="C139" s="125"/>
      <c r="D139" s="114"/>
      <c r="E139" s="114"/>
      <c r="F139" s="114"/>
      <c r="G139" s="52">
        <f t="shared" si="52"/>
        <v>0</v>
      </c>
      <c r="H139" s="114"/>
      <c r="I139" s="114"/>
      <c r="J139" s="115"/>
      <c r="K139" s="114"/>
      <c r="L139" s="115"/>
      <c r="M139" s="115"/>
      <c r="N139" s="115"/>
      <c r="O139" s="115"/>
      <c r="P139" s="115"/>
      <c r="Q139" s="115"/>
      <c r="R139" s="115"/>
      <c r="S139" s="115"/>
      <c r="T139" s="47" t="str">
        <f t="shared" si="54"/>
        <v> </v>
      </c>
      <c r="U139" s="47"/>
      <c r="V139" s="115"/>
      <c r="W139" s="115"/>
      <c r="X139" s="47" t="str">
        <f t="shared" si="49"/>
        <v>-</v>
      </c>
      <c r="Y139" s="47" t="str">
        <f t="shared" si="50"/>
        <v>-</v>
      </c>
      <c r="Z139" s="204"/>
      <c r="IT139" s="49" t="e">
        <f>#REF!</f>
        <v>#REF!</v>
      </c>
      <c r="IU139" s="49" t="e">
        <f>#REF!</f>
        <v>#REF!</v>
      </c>
    </row>
    <row r="140" spans="1:255" ht="12.75" customHeight="1" hidden="1">
      <c r="A140" s="59"/>
      <c r="B140" s="50">
        <f t="shared" si="53"/>
        <v>15</v>
      </c>
      <c r="C140" s="125"/>
      <c r="D140" s="114"/>
      <c r="E140" s="114"/>
      <c r="F140" s="114"/>
      <c r="G140" s="52">
        <f t="shared" si="52"/>
        <v>0</v>
      </c>
      <c r="H140" s="114"/>
      <c r="I140" s="114"/>
      <c r="J140" s="115"/>
      <c r="K140" s="114"/>
      <c r="L140" s="115"/>
      <c r="M140" s="115"/>
      <c r="N140" s="115"/>
      <c r="O140" s="115"/>
      <c r="P140" s="115"/>
      <c r="Q140" s="115"/>
      <c r="R140" s="115"/>
      <c r="S140" s="115"/>
      <c r="T140" s="47" t="str">
        <f t="shared" si="54"/>
        <v> </v>
      </c>
      <c r="U140" s="47"/>
      <c r="V140" s="115"/>
      <c r="W140" s="115"/>
      <c r="X140" s="47" t="str">
        <f t="shared" si="49"/>
        <v>-</v>
      </c>
      <c r="Y140" s="47" t="str">
        <f t="shared" si="50"/>
        <v>-</v>
      </c>
      <c r="Z140" s="204"/>
      <c r="IT140" s="49" t="e">
        <f>#REF!</f>
        <v>#REF!</v>
      </c>
      <c r="IU140" s="49" t="e">
        <f>#REF!</f>
        <v>#REF!</v>
      </c>
    </row>
    <row r="141" spans="1:255" ht="13.5" customHeight="1" hidden="1">
      <c r="A141" s="1"/>
      <c r="B141" s="126"/>
      <c r="C141" s="127"/>
      <c r="D141" s="128"/>
      <c r="E141" s="129"/>
      <c r="F141" s="129"/>
      <c r="G141" s="129"/>
      <c r="H141" s="128"/>
      <c r="I141" s="129"/>
      <c r="J141" s="128"/>
      <c r="K141" s="129"/>
      <c r="L141" s="128"/>
      <c r="M141" s="128"/>
      <c r="N141" s="128"/>
      <c r="O141" s="128"/>
      <c r="P141" s="128"/>
      <c r="Q141" s="128"/>
      <c r="R141" s="128"/>
      <c r="S141" s="128"/>
      <c r="T141" s="47" t="str">
        <f t="shared" si="54"/>
        <v> </v>
      </c>
      <c r="U141" s="47"/>
      <c r="V141" s="128"/>
      <c r="W141" s="128"/>
      <c r="X141" s="47" t="str">
        <f t="shared" si="49"/>
        <v>-</v>
      </c>
      <c r="Y141" s="47" t="str">
        <f t="shared" si="50"/>
        <v>-</v>
      </c>
      <c r="Z141" s="204"/>
      <c r="IT141" s="49" t="e">
        <f>#REF!</f>
        <v>#REF!</v>
      </c>
      <c r="IU141" s="49" t="e">
        <f>#REF!</f>
        <v>#REF!</v>
      </c>
    </row>
    <row r="142" spans="1:255" ht="13.5" customHeight="1">
      <c r="A142" s="136"/>
      <c r="B142" s="126"/>
      <c r="C142" s="127" t="s">
        <v>57</v>
      </c>
      <c r="D142" s="128">
        <f>D125+D67</f>
        <v>746830000</v>
      </c>
      <c r="E142" s="128">
        <f>E125+E67</f>
        <v>0</v>
      </c>
      <c r="F142" s="128"/>
      <c r="G142" s="128">
        <f aca="true" t="shared" si="55" ref="G142:S142">G125+G67</f>
        <v>746830000</v>
      </c>
      <c r="H142" s="128">
        <f t="shared" si="55"/>
        <v>503310000</v>
      </c>
      <c r="I142" s="128">
        <f t="shared" si="55"/>
        <v>503310000</v>
      </c>
      <c r="J142" s="128">
        <f t="shared" si="55"/>
        <v>0</v>
      </c>
      <c r="K142" s="128">
        <f t="shared" si="55"/>
        <v>0</v>
      </c>
      <c r="L142" s="128">
        <f t="shared" si="55"/>
        <v>503310000</v>
      </c>
      <c r="M142" s="128">
        <f t="shared" si="55"/>
        <v>0</v>
      </c>
      <c r="N142" s="128">
        <f t="shared" si="55"/>
        <v>0</v>
      </c>
      <c r="O142" s="128">
        <f t="shared" si="55"/>
        <v>0</v>
      </c>
      <c r="P142" s="128">
        <f t="shared" si="55"/>
        <v>0</v>
      </c>
      <c r="Q142" s="128">
        <f t="shared" si="55"/>
        <v>0</v>
      </c>
      <c r="R142" s="128">
        <f t="shared" si="55"/>
        <v>503310000</v>
      </c>
      <c r="S142" s="128">
        <f t="shared" si="55"/>
        <v>0</v>
      </c>
      <c r="T142" s="47">
        <f t="shared" si="54"/>
        <v>0.6739284710041107</v>
      </c>
      <c r="U142" s="47"/>
      <c r="V142" s="128"/>
      <c r="W142" s="128">
        <f>W125+W67</f>
        <v>366552000</v>
      </c>
      <c r="X142" s="47" t="str">
        <f>IF(V142=0," ",(R142-V142)/V142)</f>
        <v> </v>
      </c>
      <c r="Y142" s="47">
        <f>IF(W142=0," ",(S142-W142)/W142)</f>
        <v>-1</v>
      </c>
      <c r="Z142" s="204"/>
      <c r="IT142" s="49" t="e">
        <f>#REF!</f>
        <v>#REF!</v>
      </c>
      <c r="IU142" s="49" t="e">
        <f>#REF!</f>
        <v>#REF!</v>
      </c>
    </row>
    <row r="143" spans="1:255" ht="12.75">
      <c r="A143" s="1"/>
      <c r="B143" s="126"/>
      <c r="C143" s="130" t="s">
        <v>122</v>
      </c>
      <c r="D143" s="131">
        <f>D67</f>
        <v>746830000</v>
      </c>
      <c r="E143" s="131">
        <f>E67</f>
        <v>0</v>
      </c>
      <c r="F143" s="131"/>
      <c r="G143" s="131">
        <f aca="true" t="shared" si="56" ref="G143:S143">G67</f>
        <v>746830000</v>
      </c>
      <c r="H143" s="131">
        <f t="shared" si="56"/>
        <v>503310000</v>
      </c>
      <c r="I143" s="131">
        <f t="shared" si="56"/>
        <v>503310000</v>
      </c>
      <c r="J143" s="131">
        <f t="shared" si="56"/>
        <v>0</v>
      </c>
      <c r="K143" s="131">
        <f t="shared" si="56"/>
        <v>0</v>
      </c>
      <c r="L143" s="131">
        <f t="shared" si="56"/>
        <v>503310000</v>
      </c>
      <c r="M143" s="131">
        <f t="shared" si="56"/>
        <v>0</v>
      </c>
      <c r="N143" s="131">
        <f t="shared" si="56"/>
        <v>0</v>
      </c>
      <c r="O143" s="131">
        <f t="shared" si="56"/>
        <v>0</v>
      </c>
      <c r="P143" s="131">
        <f t="shared" si="56"/>
        <v>0</v>
      </c>
      <c r="Q143" s="131">
        <f t="shared" si="56"/>
        <v>0</v>
      </c>
      <c r="R143" s="131">
        <f t="shared" si="56"/>
        <v>503310000</v>
      </c>
      <c r="S143" s="131">
        <f t="shared" si="56"/>
        <v>0</v>
      </c>
      <c r="T143" s="68">
        <f t="shared" si="54"/>
        <v>0.6739284710041107</v>
      </c>
      <c r="U143" s="69"/>
      <c r="V143" s="131">
        <f>V67</f>
        <v>0</v>
      </c>
      <c r="W143" s="131">
        <f>W67</f>
        <v>366552000</v>
      </c>
      <c r="X143" s="68" t="str">
        <f>IF(V143=0," ",(R143-V143)/V143)</f>
        <v> </v>
      </c>
      <c r="Y143" s="69">
        <f>IF(W143=0," ",(S143-W143)/W143)</f>
        <v>-1</v>
      </c>
      <c r="Z143" s="204"/>
      <c r="IT143" s="49" t="e">
        <f>#REF!</f>
        <v>#REF!</v>
      </c>
      <c r="IU143" s="49" t="e">
        <f>#REF!</f>
        <v>#REF!</v>
      </c>
    </row>
    <row r="144" spans="1:255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78"/>
      <c r="W144" s="178"/>
      <c r="X144" s="134"/>
      <c r="Y144" s="134"/>
      <c r="Z144" s="213"/>
      <c r="IT144" s="49" t="e">
        <f>#REF!</f>
        <v>#REF!</v>
      </c>
      <c r="IU144" s="49" t="e">
        <f>#REF!</f>
        <v>#REF!</v>
      </c>
    </row>
    <row r="145" spans="1:255" ht="13.5" thickTop="1">
      <c r="A145" s="1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79"/>
      <c r="W145" s="159"/>
      <c r="X145" s="137"/>
      <c r="Y145" s="137"/>
      <c r="IT145" s="49" t="e">
        <f>#REF!</f>
        <v>#REF!</v>
      </c>
      <c r="IU145" s="49" t="e">
        <f>#REF!</f>
        <v>#REF!</v>
      </c>
    </row>
    <row r="146" spans="1:255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79"/>
      <c r="W146" s="179"/>
      <c r="X146" s="138"/>
      <c r="Y146" s="138"/>
      <c r="IT146" s="49" t="e">
        <f>#REF!</f>
        <v>#REF!</v>
      </c>
      <c r="IU146" s="49" t="e">
        <f>#REF!</f>
        <v>#REF!</v>
      </c>
    </row>
    <row r="147" spans="1:255" ht="12.75">
      <c r="A147" s="4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79"/>
      <c r="W147" s="179"/>
      <c r="X147" s="138"/>
      <c r="Y147" s="138"/>
      <c r="IT147" s="49" t="e">
        <f>#REF!</f>
        <v>#REF!</v>
      </c>
      <c r="IU147" s="49" t="e">
        <f>#REF!</f>
        <v>#REF!</v>
      </c>
    </row>
    <row r="148" spans="1:255" ht="12.75">
      <c r="A148" s="4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79"/>
      <c r="W148" s="179"/>
      <c r="X148" s="138"/>
      <c r="Y148" s="138"/>
      <c r="IT148" s="49" t="e">
        <f>#REF!</f>
        <v>#REF!</v>
      </c>
      <c r="IU148" s="49" t="e">
        <f>#REF!</f>
        <v>#REF!</v>
      </c>
    </row>
    <row r="149" spans="1:255" ht="12.75">
      <c r="A149" s="13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79"/>
      <c r="W149" s="179"/>
      <c r="X149" s="138"/>
      <c r="Y149" s="138"/>
      <c r="AA149" s="158"/>
      <c r="AB149" s="158"/>
      <c r="AC149" s="158"/>
      <c r="AD149" s="158"/>
      <c r="AE149" s="158"/>
      <c r="AF149" s="158"/>
      <c r="IT149" s="49"/>
      <c r="IU149" s="49"/>
    </row>
    <row r="150" spans="1:255" ht="12.75">
      <c r="A150" s="13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180"/>
      <c r="W150" s="180"/>
      <c r="X150" s="4"/>
      <c r="Y150" s="4"/>
      <c r="AA150" s="158"/>
      <c r="AB150" s="158"/>
      <c r="AC150" s="158"/>
      <c r="AD150" s="158"/>
      <c r="AE150" s="158"/>
      <c r="AF150" s="158"/>
      <c r="IT150" s="49"/>
      <c r="IU150" s="49"/>
    </row>
    <row r="151" spans="2:255" ht="12.75"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80"/>
      <c r="W151" s="180"/>
      <c r="X151" s="4"/>
      <c r="Y151" s="4"/>
      <c r="IT151" s="49" t="e">
        <f>#REF!</f>
        <v>#REF!</v>
      </c>
      <c r="IU151" s="49" t="e">
        <f>#REF!</f>
        <v>#REF!</v>
      </c>
    </row>
    <row r="152" spans="2:255" ht="15.75">
      <c r="B152" s="140" t="s">
        <v>110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81"/>
      <c r="O152" s="181"/>
      <c r="P152" s="181"/>
      <c r="Q152" s="181"/>
      <c r="R152" s="181"/>
      <c r="S152" s="181"/>
      <c r="T152" s="144"/>
      <c r="U152" s="144"/>
      <c r="V152" s="182"/>
      <c r="W152" s="182"/>
      <c r="X152" s="144"/>
      <c r="Y152" s="144"/>
      <c r="Z152" s="144"/>
      <c r="AB152" s="183"/>
      <c r="AC152" s="183"/>
      <c r="AD152" s="183"/>
      <c r="AE152" s="183"/>
      <c r="AF152" s="183"/>
      <c r="IT152" s="49" t="e">
        <f>#REF!</f>
        <v>#REF!</v>
      </c>
      <c r="IU152" s="49" t="e">
        <f>#REF!</f>
        <v>#REF!</v>
      </c>
    </row>
    <row r="153" spans="2:255" ht="15.75">
      <c r="B153" s="145" t="s">
        <v>111</v>
      </c>
      <c r="C153" s="139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81"/>
      <c r="O153" s="181"/>
      <c r="P153" s="181"/>
      <c r="Q153" s="181"/>
      <c r="R153" s="181"/>
      <c r="S153" s="181"/>
      <c r="T153" s="144"/>
      <c r="U153" s="144"/>
      <c r="V153" s="182"/>
      <c r="W153" s="182"/>
      <c r="X153" s="144"/>
      <c r="Y153" s="144"/>
      <c r="Z153" s="144"/>
      <c r="AB153" s="183"/>
      <c r="AC153" s="183"/>
      <c r="AD153" s="183"/>
      <c r="AE153" s="183"/>
      <c r="AF153" s="183"/>
      <c r="IT153" s="49" t="e">
        <f>#REF!</f>
        <v>#REF!</v>
      </c>
      <c r="IU153" s="49" t="e">
        <f>#REF!</f>
        <v>#REF!</v>
      </c>
    </row>
    <row r="154" spans="2:255" ht="15.75">
      <c r="B154" s="145" t="s">
        <v>112</v>
      </c>
      <c r="C154" s="139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81"/>
      <c r="O154" s="181"/>
      <c r="P154" s="181"/>
      <c r="Q154" s="181"/>
      <c r="R154" s="181"/>
      <c r="S154" s="181"/>
      <c r="T154" s="144"/>
      <c r="U154" s="144"/>
      <c r="V154" s="182"/>
      <c r="W154" s="182"/>
      <c r="X154" s="144"/>
      <c r="Y154" s="144"/>
      <c r="Z154" s="144"/>
      <c r="AB154" s="183"/>
      <c r="AC154" s="183"/>
      <c r="AD154" s="183"/>
      <c r="AE154" s="183"/>
      <c r="AF154" s="183"/>
      <c r="IT154" s="49" t="e">
        <f>#REF!</f>
        <v>#REF!</v>
      </c>
      <c r="IU154" s="49" t="e">
        <f>#REF!</f>
        <v>#REF!</v>
      </c>
    </row>
    <row r="155" spans="2:255" ht="15.75">
      <c r="B155" s="146"/>
      <c r="C155" s="139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81"/>
      <c r="O155" s="181"/>
      <c r="P155" s="181"/>
      <c r="Q155" s="181"/>
      <c r="R155" s="181"/>
      <c r="S155" s="181"/>
      <c r="T155" s="144"/>
      <c r="U155" s="144"/>
      <c r="V155" s="182"/>
      <c r="W155" s="182"/>
      <c r="X155" s="144"/>
      <c r="Y155" s="144"/>
      <c r="Z155" s="144"/>
      <c r="AB155" s="183"/>
      <c r="AC155" s="183"/>
      <c r="AD155" s="183"/>
      <c r="AE155" s="183"/>
      <c r="AF155" s="183"/>
      <c r="IT155" s="49" t="e">
        <f>#REF!</f>
        <v>#REF!</v>
      </c>
      <c r="IU155" s="49" t="e">
        <f>#REF!</f>
        <v>#REF!</v>
      </c>
    </row>
    <row r="156" spans="2:255" ht="15.75">
      <c r="B156" s="147" t="s">
        <v>113</v>
      </c>
      <c r="C156" s="139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81"/>
      <c r="O156" s="181"/>
      <c r="P156" s="181"/>
      <c r="Q156" s="181"/>
      <c r="R156" s="181"/>
      <c r="S156" s="181"/>
      <c r="T156" s="144"/>
      <c r="U156" s="144"/>
      <c r="V156" s="182"/>
      <c r="W156" s="182"/>
      <c r="X156" s="144"/>
      <c r="Y156" s="144"/>
      <c r="Z156" s="144"/>
      <c r="AB156" s="183"/>
      <c r="AC156" s="183"/>
      <c r="AD156" s="183"/>
      <c r="AE156" s="183"/>
      <c r="AF156" s="183"/>
      <c r="IT156" s="49" t="e">
        <f>#REF!</f>
        <v>#REF!</v>
      </c>
      <c r="IU156" s="49" t="e">
        <f>#REF!</f>
        <v>#REF!</v>
      </c>
    </row>
    <row r="157" spans="2:255" ht="15.75">
      <c r="B157" s="140" t="s">
        <v>110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81"/>
      <c r="O157" s="181"/>
      <c r="P157" s="181"/>
      <c r="Q157" s="181"/>
      <c r="R157" s="181"/>
      <c r="S157" s="181"/>
      <c r="T157" s="144"/>
      <c r="U157" s="144"/>
      <c r="V157" s="182"/>
      <c r="W157" s="182"/>
      <c r="X157" s="144"/>
      <c r="Y157" s="144"/>
      <c r="Z157" s="144"/>
      <c r="AB157" s="183"/>
      <c r="AC157" s="183"/>
      <c r="AD157" s="183"/>
      <c r="AE157" s="183"/>
      <c r="AF157" s="183"/>
      <c r="IT157" s="49" t="e">
        <f>#REF!</f>
        <v>#REF!</v>
      </c>
      <c r="IU157" s="49" t="e">
        <f>#REF!</f>
        <v>#REF!</v>
      </c>
    </row>
    <row r="158" spans="2:255" ht="15.75">
      <c r="B158" s="145" t="s">
        <v>111</v>
      </c>
      <c r="C158" s="139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81"/>
      <c r="O158" s="181"/>
      <c r="P158" s="181"/>
      <c r="Q158" s="181"/>
      <c r="R158" s="181"/>
      <c r="S158" s="181"/>
      <c r="T158" s="144"/>
      <c r="U158" s="144"/>
      <c r="V158" s="182"/>
      <c r="W158" s="182"/>
      <c r="X158" s="144"/>
      <c r="Y158" s="144"/>
      <c r="Z158" s="144"/>
      <c r="AB158" s="183"/>
      <c r="AC158" s="183"/>
      <c r="AD158" s="183"/>
      <c r="AE158" s="183"/>
      <c r="AF158" s="183"/>
      <c r="IT158" s="49" t="e">
        <f>#REF!</f>
        <v>#REF!</v>
      </c>
      <c r="IU158" s="49" t="e">
        <f>#REF!</f>
        <v>#REF!</v>
      </c>
    </row>
    <row r="159" spans="2:255" ht="15.75">
      <c r="B159" s="145" t="s">
        <v>112</v>
      </c>
      <c r="C159" s="139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81"/>
      <c r="O159" s="181"/>
      <c r="P159" s="181"/>
      <c r="Q159" s="181"/>
      <c r="R159" s="181"/>
      <c r="S159" s="181"/>
      <c r="T159" s="144"/>
      <c r="U159" s="144"/>
      <c r="V159" s="182"/>
      <c r="W159" s="182"/>
      <c r="X159" s="144"/>
      <c r="Y159" s="144"/>
      <c r="Z159" s="144"/>
      <c r="AB159" s="183"/>
      <c r="AC159" s="183"/>
      <c r="AD159" s="183"/>
      <c r="AE159" s="183"/>
      <c r="AF159" s="183"/>
      <c r="IT159" s="18" t="e">
        <f>#REF!</f>
        <v>#REF!</v>
      </c>
      <c r="IU159" s="18" t="e">
        <f>#REF!</f>
        <v>#REF!</v>
      </c>
    </row>
  </sheetData>
  <sheetProtection/>
  <mergeCells count="6">
    <mergeCell ref="T55:U55"/>
    <mergeCell ref="T6:U6"/>
    <mergeCell ref="V6:W6"/>
    <mergeCell ref="X6:Y6"/>
    <mergeCell ref="X55:Y55"/>
    <mergeCell ref="V55:W5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U160"/>
  <sheetViews>
    <sheetView showGridLines="0" view="pageBreakPreview" zoomScaleNormal="80" zoomScaleSheetLayoutView="100" zoomScalePageLayoutView="0" workbookViewId="0" topLeftCell="S1">
      <selection activeCell="AG28" sqref="AG28"/>
    </sheetView>
  </sheetViews>
  <sheetFormatPr defaultColWidth="9.140625" defaultRowHeight="12.75"/>
  <cols>
    <col min="1" max="1" width="2.28125" style="148" customWidth="1"/>
    <col min="2" max="2" width="3.57421875" style="148" customWidth="1"/>
    <col min="3" max="3" width="53.8515625" style="148" customWidth="1"/>
    <col min="4" max="13" width="15.421875" style="148" customWidth="1"/>
    <col min="14" max="17" width="15.421875" style="148" hidden="1" customWidth="1"/>
    <col min="18" max="25" width="15.421875" style="148" customWidth="1"/>
    <col min="26" max="26" width="3.57421875" style="3" customWidth="1"/>
    <col min="27" max="27" width="4.57421875" style="4" customWidth="1"/>
    <col min="28" max="28" width="12.28125" style="4" hidden="1" customWidth="1"/>
    <col min="29" max="29" width="12.00390625" style="4" hidden="1" customWidth="1"/>
    <col min="30" max="31" width="12.28125" style="4" hidden="1" customWidth="1"/>
    <col min="32" max="32" width="12.28125" style="4" customWidth="1"/>
    <col min="33" max="16384" width="9.140625" style="18" customWidth="1"/>
  </cols>
  <sheetData>
    <row r="1" spans="1:32" s="5" customFormat="1" ht="18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4"/>
      <c r="AB1" s="4"/>
      <c r="AC1" s="4" t="s">
        <v>156</v>
      </c>
      <c r="AD1" s="4"/>
      <c r="AE1" s="4"/>
      <c r="AF1" s="4"/>
    </row>
    <row r="2" spans="1:32" s="5" customFormat="1" ht="21" customHeight="1" thickTop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2"/>
      <c r="AA2" s="4"/>
      <c r="AB2" s="4"/>
      <c r="AC2" s="4" t="s">
        <v>143</v>
      </c>
      <c r="AD2" s="4"/>
      <c r="AE2" s="4"/>
      <c r="AF2" s="4"/>
    </row>
    <row r="3" spans="1:32" s="5" customFormat="1" ht="12.7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204"/>
      <c r="AA3" s="4"/>
      <c r="AB3" s="4"/>
      <c r="AC3" s="4"/>
      <c r="AD3" s="4"/>
      <c r="AE3" s="4"/>
      <c r="AF3" s="4"/>
    </row>
    <row r="4" spans="1:32" s="5" customFormat="1" ht="12.75">
      <c r="A4" s="8"/>
      <c r="B4" s="9"/>
      <c r="C4" s="12" t="s">
        <v>144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04"/>
      <c r="AA4" s="4"/>
      <c r="AB4" s="4"/>
      <c r="AC4" s="4"/>
      <c r="AD4" s="4"/>
      <c r="AE4" s="4"/>
      <c r="AF4" s="4"/>
    </row>
    <row r="5" spans="1:26" ht="12.75">
      <c r="A5" s="13"/>
      <c r="B5" s="14"/>
      <c r="C5" s="15" t="str">
        <f>"Name of Municipality: "&amp;AC2</f>
        <v>Name of Municipality: City of Cape Town</v>
      </c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04"/>
    </row>
    <row r="6" spans="1:26" ht="24" customHeight="1">
      <c r="A6" s="13"/>
      <c r="B6" s="14"/>
      <c r="C6" s="15" t="str">
        <f>"Municipal Code: "&amp;AC1</f>
        <v>Municipal Code: WC000</v>
      </c>
      <c r="D6" s="16"/>
      <c r="E6" s="16"/>
      <c r="F6" s="16"/>
      <c r="G6" s="16"/>
      <c r="H6" s="19" t="s">
        <v>4</v>
      </c>
      <c r="I6" s="20"/>
      <c r="J6" s="19" t="s">
        <v>5</v>
      </c>
      <c r="K6" s="21"/>
      <c r="L6" s="19" t="s">
        <v>6</v>
      </c>
      <c r="M6" s="19"/>
      <c r="N6" s="19" t="s">
        <v>7</v>
      </c>
      <c r="O6" s="19"/>
      <c r="P6" s="19" t="s">
        <v>8</v>
      </c>
      <c r="Q6" s="21"/>
      <c r="R6" s="19" t="s">
        <v>9</v>
      </c>
      <c r="S6" s="21"/>
      <c r="T6" s="219" t="s">
        <v>145</v>
      </c>
      <c r="U6" s="229"/>
      <c r="V6" s="19" t="s">
        <v>11</v>
      </c>
      <c r="W6" s="19"/>
      <c r="X6" s="219" t="s">
        <v>12</v>
      </c>
      <c r="Y6" s="225"/>
      <c r="Z6" s="204"/>
    </row>
    <row r="7" spans="1:26" ht="125.25" customHeight="1">
      <c r="A7" s="13"/>
      <c r="B7" s="22"/>
      <c r="C7" s="23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141</v>
      </c>
      <c r="K7" s="25" t="s">
        <v>142</v>
      </c>
      <c r="L7" s="25" t="s">
        <v>116</v>
      </c>
      <c r="M7" s="25" t="s">
        <v>117</v>
      </c>
      <c r="N7" s="25" t="s">
        <v>118</v>
      </c>
      <c r="O7" s="26" t="s">
        <v>119</v>
      </c>
      <c r="P7" s="25" t="s">
        <v>120</v>
      </c>
      <c r="Q7" s="26" t="s">
        <v>121</v>
      </c>
      <c r="R7" s="25" t="s">
        <v>20</v>
      </c>
      <c r="S7" s="26" t="s">
        <v>21</v>
      </c>
      <c r="T7" s="27" t="s">
        <v>22</v>
      </c>
      <c r="U7" s="28" t="s">
        <v>23</v>
      </c>
      <c r="V7" s="25" t="s">
        <v>146</v>
      </c>
      <c r="W7" s="25" t="s">
        <v>149</v>
      </c>
      <c r="X7" s="28" t="s">
        <v>24</v>
      </c>
      <c r="Y7" s="28" t="s">
        <v>25</v>
      </c>
      <c r="Z7" s="204"/>
    </row>
    <row r="8" spans="1:26" ht="12.75">
      <c r="A8" s="13"/>
      <c r="B8" s="22"/>
      <c r="C8" s="29"/>
      <c r="D8" s="29"/>
      <c r="E8" s="30"/>
      <c r="F8" s="30"/>
      <c r="G8" s="29"/>
      <c r="H8" s="29"/>
      <c r="I8" s="27"/>
      <c r="J8" s="29"/>
      <c r="K8" s="31"/>
      <c r="L8" s="29"/>
      <c r="M8" s="29"/>
      <c r="N8" s="29"/>
      <c r="O8" s="32"/>
      <c r="P8" s="29"/>
      <c r="Q8" s="32"/>
      <c r="R8" s="29"/>
      <c r="S8" s="32"/>
      <c r="T8" s="27"/>
      <c r="U8" s="28"/>
      <c r="V8" s="29"/>
      <c r="W8" s="29"/>
      <c r="X8" s="28"/>
      <c r="Y8" s="28"/>
      <c r="Z8" s="204"/>
    </row>
    <row r="9" spans="1:26" ht="12.75">
      <c r="A9" s="13"/>
      <c r="B9" s="22"/>
      <c r="C9" s="33" t="s">
        <v>26</v>
      </c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36"/>
      <c r="P9" s="34"/>
      <c r="Q9" s="36"/>
      <c r="R9" s="34"/>
      <c r="S9" s="36"/>
      <c r="T9" s="34"/>
      <c r="U9" s="36"/>
      <c r="V9" s="34"/>
      <c r="W9" s="34"/>
      <c r="X9" s="36"/>
      <c r="Y9" s="36"/>
      <c r="Z9" s="204"/>
    </row>
    <row r="10" spans="1:26" ht="12.75">
      <c r="A10" s="13"/>
      <c r="B10" s="37"/>
      <c r="C10" s="38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41"/>
      <c r="P10" s="39"/>
      <c r="Q10" s="41"/>
      <c r="R10" s="39"/>
      <c r="S10" s="41"/>
      <c r="T10" s="39"/>
      <c r="U10" s="41"/>
      <c r="V10" s="39"/>
      <c r="W10" s="39"/>
      <c r="X10" s="41"/>
      <c r="Y10" s="41"/>
      <c r="Z10" s="204"/>
    </row>
    <row r="11" spans="1:255" ht="12.75">
      <c r="A11" s="42"/>
      <c r="B11" s="43"/>
      <c r="C11" s="44" t="s">
        <v>27</v>
      </c>
      <c r="D11" s="45">
        <f>SUM(D12:D15)</f>
        <v>65041000</v>
      </c>
      <c r="E11" s="45">
        <f>SUM(E12:E15)</f>
        <v>2260000</v>
      </c>
      <c r="F11" s="45">
        <f>'[2]NMA'!F11+'[2]EC101'!F11+'[2]EC102'!F11+'[2]EC103'!F11+'[2]EC104'!F11+'[2]EC105'!F11+'[2]EC106'!F11+'[2]EC107'!F11+'[2]EC108'!F11+'[2]EC109'!F11+'[2]DC10'!F11+'[2]EC121'!F11+'[2]EC122'!F11+'[2]EC123'!F11+'[2]EC124'!F11+'[2]EC125'!F11+'[2]EC126'!F11+'[2]EC127'!F11+'[2]EC128'!F11+'[2]DC12'!F11+'[2]EC131'!F11+'[2]EC132'!F11+'[2]EC133'!F11+'[2]EC134'!F11+'[2]EC135'!F11+'[2]EC136'!F11+'[2]EC137'!F11+'[2]EC138'!F11+'[2]DC13'!F11+'[2]EC141'!F11+'[2]EC142'!F11+'[2]EC143'!F11+'[2]EC144'!F11+'[2]DC14'!F11+'[2]EC151'!F11+'[2]EC152'!F11+'[2]EC153'!F11+'[2]EC154'!F11+'[2]EC155'!F11+'[2]EC156'!F11+'[2]EC157'!F11+'[2]DC15'!F11+'[2]EC05b2'!F11+'[2]EC05b3'!F11+'[2]DC44'!F11</f>
        <v>0</v>
      </c>
      <c r="G11" s="45">
        <f aca="true" t="shared" si="0" ref="G11:Q11">SUM(G12:G15)</f>
        <v>67301000</v>
      </c>
      <c r="H11" s="45">
        <f t="shared" si="0"/>
        <v>37279000</v>
      </c>
      <c r="I11" s="45">
        <f t="shared" si="0"/>
        <v>37279000</v>
      </c>
      <c r="J11" s="45">
        <f t="shared" si="0"/>
        <v>11207000</v>
      </c>
      <c r="K11" s="45">
        <f t="shared" si="0"/>
        <v>8607000</v>
      </c>
      <c r="L11" s="45">
        <f t="shared" si="0"/>
        <v>2647000</v>
      </c>
      <c r="M11" s="45">
        <f t="shared" si="0"/>
        <v>6366000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6">
        <f>+J11+L11+N11+P11</f>
        <v>13854000</v>
      </c>
      <c r="S11" s="46">
        <f>K11+M11+O11+Q11</f>
        <v>14973000</v>
      </c>
      <c r="T11" s="47">
        <f>IF(G11=0," ",(R11/G11))</f>
        <v>0.20585132464599337</v>
      </c>
      <c r="U11" s="47">
        <f>IF(G11=0," ",(S11/G11))</f>
        <v>0.2224781206817135</v>
      </c>
      <c r="V11" s="45">
        <f>SUM(V12:V14)</f>
        <v>100000</v>
      </c>
      <c r="W11" s="45">
        <f>SUM(W12:W14)</f>
        <v>14417000</v>
      </c>
      <c r="X11" s="47">
        <f aca="true" t="shared" si="1" ref="X11:Y14">IF(V11=0," ",(R11-V11)/V11)</f>
        <v>137.54</v>
      </c>
      <c r="Y11" s="47">
        <f t="shared" si="1"/>
        <v>0.038565582298675176</v>
      </c>
      <c r="Z11" s="204"/>
      <c r="IT11" s="49" t="e">
        <f>#REF!</f>
        <v>#REF!</v>
      </c>
      <c r="IU11" s="49" t="e">
        <f>#REF!</f>
        <v>#REF!</v>
      </c>
    </row>
    <row r="12" spans="1:255" ht="12.75">
      <c r="A12" s="13"/>
      <c r="B12" s="50"/>
      <c r="C12" s="51" t="s">
        <v>28</v>
      </c>
      <c r="D12" s="52"/>
      <c r="E12" s="52"/>
      <c r="F12" s="52">
        <f>'[2]NMA'!F12+'[2]EC101'!F12+'[2]EC102'!F12+'[2]EC103'!F12+'[2]EC104'!F12+'[2]EC105'!F12+'[2]EC106'!F12+'[2]EC107'!F12+'[2]EC108'!F12+'[2]EC109'!F12+'[2]DC10'!F12+'[2]EC121'!F12+'[2]EC122'!F12+'[2]EC123'!F12+'[2]EC124'!F12+'[2]EC125'!F12+'[2]EC126'!F12+'[2]EC127'!F12+'[2]EC128'!F12+'[2]DC12'!F12+'[2]EC131'!F12+'[2]EC132'!F12+'[2]EC133'!F12+'[2]EC134'!F12+'[2]EC135'!F12+'[2]EC136'!F12+'[2]EC137'!F12+'[2]EC138'!F12+'[2]DC13'!F12+'[2]EC141'!F12+'[2]EC142'!F12+'[2]EC143'!F12+'[2]EC144'!F12+'[2]DC14'!F12+'[2]EC151'!F12+'[2]EC152'!F12+'[2]EC153'!F12+'[2]EC154'!F12+'[2]EC155'!F12+'[2]EC156'!F12+'[2]EC157'!F12+'[2]DC15'!F12+'[2]EC05b2'!F12+'[2]EC05b3'!F12+'[2]DC44'!F12</f>
        <v>0</v>
      </c>
      <c r="G12" s="52">
        <f>SUM(D12:E12)</f>
        <v>0</v>
      </c>
      <c r="H12" s="53"/>
      <c r="I12" s="53"/>
      <c r="J12" s="53"/>
      <c r="K12" s="53"/>
      <c r="L12" s="53"/>
      <c r="M12" s="53">
        <v>0</v>
      </c>
      <c r="N12" s="53"/>
      <c r="O12" s="54"/>
      <c r="P12" s="53"/>
      <c r="Q12" s="54"/>
      <c r="R12" s="53">
        <f>+J12+L12+N12+P12</f>
        <v>0</v>
      </c>
      <c r="S12" s="54">
        <f>+K12+M12+O12+Q12</f>
        <v>0</v>
      </c>
      <c r="T12" s="47" t="str">
        <f>IF(G12=0," ",(R12/G12))</f>
        <v> </v>
      </c>
      <c r="U12" s="47" t="str">
        <f>IF(G12=0," ",(S12/G12))</f>
        <v> </v>
      </c>
      <c r="V12" s="53"/>
      <c r="W12" s="53"/>
      <c r="X12" s="47" t="str">
        <f t="shared" si="1"/>
        <v> </v>
      </c>
      <c r="Y12" s="47" t="str">
        <f t="shared" si="1"/>
        <v> </v>
      </c>
      <c r="Z12" s="204"/>
      <c r="IT12" s="49" t="e">
        <f>#REF!</f>
        <v>#REF!</v>
      </c>
      <c r="IU12" s="49" t="e">
        <f>#REF!</f>
        <v>#REF!</v>
      </c>
    </row>
    <row r="13" spans="1:255" ht="12.75">
      <c r="A13" s="13"/>
      <c r="B13" s="50"/>
      <c r="C13" s="51" t="s">
        <v>29</v>
      </c>
      <c r="D13" s="52">
        <v>750000</v>
      </c>
      <c r="E13" s="52"/>
      <c r="F13" s="52">
        <f>'[2]NMA'!F13+'[2]EC101'!F13+'[2]EC102'!F13+'[2]EC103'!F13+'[2]EC104'!F13+'[2]EC105'!F13+'[2]EC106'!F13+'[2]EC107'!F13+'[2]EC108'!F13+'[2]EC109'!F13+'[2]DC10'!F13+'[2]EC121'!F13+'[2]EC122'!F13+'[2]EC123'!F13+'[2]EC124'!F13+'[2]EC125'!F13+'[2]EC126'!F13+'[2]EC127'!F13+'[2]EC128'!F13+'[2]DC12'!F13+'[2]EC131'!F13+'[2]EC132'!F13+'[2]EC133'!F13+'[2]EC134'!F13+'[2]EC135'!F13+'[2]EC136'!F13+'[2]EC137'!F13+'[2]EC138'!F13+'[2]DC13'!F13+'[2]EC141'!F13+'[2]EC142'!F13+'[2]EC143'!F13+'[2]EC144'!F13+'[2]DC14'!F13+'[2]EC151'!F13+'[2]EC152'!F13+'[2]EC153'!F13+'[2]EC154'!F13+'[2]EC155'!F13+'[2]EC156'!F13+'[2]EC157'!F13+'[2]DC15'!F13+'[2]EC05b2'!F13+'[2]EC05b3'!F13+'[2]DC44'!F13</f>
        <v>0</v>
      </c>
      <c r="G13" s="52">
        <f>SUM(D13:E13)</f>
        <v>750000</v>
      </c>
      <c r="H13" s="53">
        <v>750000</v>
      </c>
      <c r="I13" s="53">
        <v>750000</v>
      </c>
      <c r="J13" s="53">
        <v>318000</v>
      </c>
      <c r="K13" s="53">
        <v>84000</v>
      </c>
      <c r="L13" s="53">
        <f>750000-J13</f>
        <v>432000</v>
      </c>
      <c r="M13" s="53">
        <v>145000</v>
      </c>
      <c r="N13" s="53"/>
      <c r="O13" s="54"/>
      <c r="P13" s="53"/>
      <c r="Q13" s="54"/>
      <c r="R13" s="53">
        <f>+J13+L13+N13+P13</f>
        <v>750000</v>
      </c>
      <c r="S13" s="54">
        <f>+K13+M13+O13+Q13</f>
        <v>229000</v>
      </c>
      <c r="T13" s="185">
        <f>IF(G13=0," ",(R13/G13))</f>
        <v>1</v>
      </c>
      <c r="U13" s="185">
        <f>IF(G13=0," ",(S13/G13))</f>
        <v>0.30533333333333335</v>
      </c>
      <c r="V13" s="53">
        <v>100000</v>
      </c>
      <c r="W13" s="53">
        <v>315000</v>
      </c>
      <c r="X13" s="47">
        <f t="shared" si="1"/>
        <v>6.5</v>
      </c>
      <c r="Y13" s="47">
        <f t="shared" si="1"/>
        <v>-0.273015873015873</v>
      </c>
      <c r="Z13" s="204"/>
      <c r="IT13" s="49" t="e">
        <f>#REF!</f>
        <v>#REF!</v>
      </c>
      <c r="IU13" s="49" t="e">
        <f>#REF!</f>
        <v>#REF!</v>
      </c>
    </row>
    <row r="14" spans="1:255" ht="12.75">
      <c r="A14" s="13"/>
      <c r="B14" s="50"/>
      <c r="C14" s="51" t="s">
        <v>30</v>
      </c>
      <c r="D14" s="52">
        <v>57551000</v>
      </c>
      <c r="E14" s="52"/>
      <c r="F14" s="52">
        <f>'[2]NMA'!F14+'[2]EC101'!F14+'[2]EC102'!F14+'[2]EC103'!F14+'[2]EC104'!F14+'[2]EC105'!F14+'[2]EC106'!F14+'[2]EC107'!F14+'[2]EC108'!F14+'[2]EC109'!F14+'[2]DC10'!F14+'[2]EC121'!F14+'[2]EC122'!F14+'[2]EC123'!F14+'[2]EC124'!F14+'[2]EC125'!F14+'[2]EC126'!F14+'[2]EC127'!F14+'[2]EC128'!F14+'[2]DC12'!F14+'[2]EC131'!F14+'[2]EC132'!F14+'[2]EC133'!F14+'[2]EC134'!F14+'[2]EC135'!F14+'[2]EC136'!F14+'[2]EC137'!F14+'[2]EC138'!F14+'[2]DC13'!F14+'[2]EC141'!F14+'[2]EC142'!F14+'[2]EC143'!F14+'[2]EC144'!F14+'[2]DC14'!F14+'[2]EC151'!F14+'[2]EC152'!F14+'[2]EC153'!F14+'[2]EC154'!F14+'[2]EC155'!F14+'[2]EC156'!F14+'[2]EC157'!F14+'[2]DC15'!F14+'[2]EC05b2'!F14+'[2]EC05b3'!F14+'[2]DC44'!F14</f>
        <v>0</v>
      </c>
      <c r="G14" s="52">
        <f>SUM(D14:E14)</f>
        <v>57551000</v>
      </c>
      <c r="H14" s="53">
        <v>28331000</v>
      </c>
      <c r="I14" s="53">
        <v>28331000</v>
      </c>
      <c r="J14" s="52">
        <v>10889000</v>
      </c>
      <c r="K14" s="53">
        <v>8523000</v>
      </c>
      <c r="L14" s="52">
        <f>13104000-J14</f>
        <v>2215000</v>
      </c>
      <c r="M14" s="52">
        <v>6221000</v>
      </c>
      <c r="N14" s="52"/>
      <c r="O14" s="55"/>
      <c r="P14" s="52"/>
      <c r="Q14" s="55"/>
      <c r="R14" s="52">
        <f>+J14+L14+N14+P14</f>
        <v>13104000</v>
      </c>
      <c r="S14" s="55">
        <f>+K14+M14+O14+Q14</f>
        <v>14744000</v>
      </c>
      <c r="T14" s="185">
        <f>IF(G14=0," ",(R14/G14))</f>
        <v>0.2276936977637226</v>
      </c>
      <c r="U14" s="185">
        <f>IF(G14=0," ",(S14/G14))</f>
        <v>0.2561901617695609</v>
      </c>
      <c r="V14" s="52"/>
      <c r="W14" s="52">
        <v>14102000</v>
      </c>
      <c r="X14" s="47" t="str">
        <f t="shared" si="1"/>
        <v> </v>
      </c>
      <c r="Y14" s="47">
        <f t="shared" si="1"/>
        <v>0.04552545738193164</v>
      </c>
      <c r="Z14" s="204"/>
      <c r="IT14" s="49" t="e">
        <f>#REF!</f>
        <v>#REF!</v>
      </c>
      <c r="IU14" s="49" t="e">
        <f>#REF!</f>
        <v>#REF!</v>
      </c>
    </row>
    <row r="15" spans="1:255" ht="12.75">
      <c r="A15" s="13"/>
      <c r="B15" s="50"/>
      <c r="C15" s="51" t="s">
        <v>31</v>
      </c>
      <c r="D15" s="52">
        <v>6740000</v>
      </c>
      <c r="E15" s="52">
        <v>2260000</v>
      </c>
      <c r="F15" s="52">
        <f>'[2]NMA'!F15+'[2]EC101'!F15+'[2]EC102'!F15+'[2]EC103'!F15+'[2]EC104'!F15+'[2]EC105'!F15+'[2]EC106'!F15+'[2]EC107'!F15+'[2]EC108'!F15+'[2]EC109'!F15+'[2]DC10'!F15+'[2]EC121'!F15+'[2]EC122'!F15+'[2]EC123'!F15+'[2]EC124'!F15+'[2]EC125'!F15+'[2]EC126'!F15+'[2]EC127'!F15+'[2]EC128'!F15+'[2]DC12'!F15+'[2]EC131'!F15+'[2]EC132'!F15+'[2]EC133'!F15+'[2]EC134'!F15+'[2]EC135'!F15+'[2]EC136'!F15+'[2]EC137'!F15+'[2]EC138'!F15+'[2]DC13'!F15+'[2]EC141'!F15+'[2]EC142'!F15+'[2]EC143'!F15+'[2]EC144'!F15+'[2]DC14'!F15+'[2]EC151'!F15+'[2]EC152'!F15+'[2]EC153'!F15+'[2]EC154'!F15+'[2]EC155'!F15+'[2]EC156'!F15+'[2]EC157'!F15+'[2]DC15'!F15+'[2]EC05b2'!F15+'[2]EC05b3'!F15+'[2]DC44'!F15</f>
        <v>0</v>
      </c>
      <c r="G15" s="52">
        <f>SUM(D15:E15)</f>
        <v>9000000</v>
      </c>
      <c r="H15" s="52">
        <v>8198000</v>
      </c>
      <c r="I15" s="52">
        <v>8198000</v>
      </c>
      <c r="J15" s="56"/>
      <c r="K15" s="56"/>
      <c r="L15" s="56">
        <v>0</v>
      </c>
      <c r="M15" s="56"/>
      <c r="N15" s="56"/>
      <c r="O15" s="57"/>
      <c r="P15" s="56"/>
      <c r="Q15" s="57"/>
      <c r="R15" s="56">
        <f>+J15+L15+N15+P15</f>
        <v>0</v>
      </c>
      <c r="S15" s="57">
        <f>+K15+M15+O15+Q15</f>
        <v>0</v>
      </c>
      <c r="T15" s="58"/>
      <c r="U15" s="58"/>
      <c r="V15" s="56"/>
      <c r="W15" s="56"/>
      <c r="X15" s="58"/>
      <c r="Y15" s="58"/>
      <c r="Z15" s="204">
        <v>2</v>
      </c>
      <c r="IT15" s="49" t="e">
        <f>#REF!</f>
        <v>#REF!</v>
      </c>
      <c r="IU15" s="49" t="e">
        <f>#REF!</f>
        <v>#REF!</v>
      </c>
    </row>
    <row r="16" spans="1:255" ht="12.75">
      <c r="A16" s="59"/>
      <c r="B16" s="60"/>
      <c r="C16" s="44" t="s">
        <v>32</v>
      </c>
      <c r="D16" s="45">
        <f>SUM(D17:D19)</f>
        <v>0</v>
      </c>
      <c r="E16" s="45">
        <f>SUM(E17:E19)</f>
        <v>0</v>
      </c>
      <c r="F16" s="45">
        <f>'[2]NMA'!F16+'[2]EC101'!F16+'[2]EC102'!F16+'[2]EC103'!F16+'[2]EC104'!F16+'[2]EC105'!F16+'[2]EC106'!F16+'[2]EC107'!F16+'[2]EC108'!F16+'[2]EC109'!F16+'[2]DC10'!F16+'[2]EC121'!F16+'[2]EC122'!F16+'[2]EC123'!F16+'[2]EC124'!F16+'[2]EC125'!F16+'[2]EC126'!F16+'[2]EC127'!F16+'[2]EC128'!F16+'[2]DC12'!F16+'[2]EC131'!F16+'[2]EC132'!F16+'[2]EC133'!F16+'[2]EC134'!F16+'[2]EC135'!F16+'[2]EC136'!F16+'[2]EC137'!F16+'[2]EC138'!F16+'[2]DC13'!F16+'[2]EC141'!F16+'[2]EC142'!F16+'[2]EC143'!F16+'[2]EC144'!F16+'[2]DC14'!F16+'[2]EC151'!F16+'[2]EC152'!F16+'[2]EC153'!F16+'[2]EC154'!F16+'[2]EC155'!F16+'[2]EC156'!F16+'[2]EC157'!F16+'[2]DC15'!F16+'[2]EC05b2'!F16+'[2]EC05b3'!F16+'[2]DC44'!F16</f>
        <v>0</v>
      </c>
      <c r="G16" s="45">
        <f aca="true" t="shared" si="2" ref="G16:W16">SUM(G17:G19)</f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  <c r="K16" s="45">
        <f t="shared" si="2"/>
        <v>0</v>
      </c>
      <c r="L16" s="45">
        <f t="shared" si="2"/>
        <v>0</v>
      </c>
      <c r="M16" s="45">
        <f t="shared" si="2"/>
        <v>0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2"/>
        <v>0</v>
      </c>
      <c r="S16" s="45">
        <f t="shared" si="2"/>
        <v>0</v>
      </c>
      <c r="T16" s="45">
        <f t="shared" si="2"/>
        <v>0</v>
      </c>
      <c r="U16" s="45">
        <f t="shared" si="2"/>
        <v>0</v>
      </c>
      <c r="V16" s="45">
        <f t="shared" si="2"/>
        <v>0</v>
      </c>
      <c r="W16" s="45">
        <f t="shared" si="2"/>
        <v>0</v>
      </c>
      <c r="X16" s="47" t="str">
        <f aca="true" t="shared" si="3" ref="X16:X26">IF(V16=0," ",(R16-V16)/V16)</f>
        <v> </v>
      </c>
      <c r="Y16" s="47" t="str">
        <f aca="true" t="shared" si="4" ref="Y16:Y26">IF(W16=0," ",(S16-W16)/W16)</f>
        <v> </v>
      </c>
      <c r="Z16" s="204"/>
      <c r="IT16" s="49" t="e">
        <f>#REF!</f>
        <v>#REF!</v>
      </c>
      <c r="IU16" s="49" t="e">
        <f>#REF!</f>
        <v>#REF!</v>
      </c>
    </row>
    <row r="17" spans="1:255" ht="12.75">
      <c r="A17" s="59"/>
      <c r="B17" s="60"/>
      <c r="C17" s="51" t="s">
        <v>33</v>
      </c>
      <c r="D17" s="52"/>
      <c r="E17" s="52"/>
      <c r="F17" s="52">
        <f>'[2]NMA'!F17+'[2]EC101'!F17+'[2]EC102'!F17+'[2]EC103'!F17+'[2]EC104'!F17+'[2]EC105'!F17+'[2]EC106'!F17+'[2]EC107'!F17+'[2]EC108'!F17+'[2]EC109'!F17+'[2]DC10'!F17+'[2]EC121'!F17+'[2]EC122'!F17+'[2]EC123'!F17+'[2]EC124'!F17+'[2]EC125'!F17+'[2]EC126'!F17+'[2]EC127'!F17+'[2]EC128'!F17+'[2]DC12'!F17+'[2]EC131'!F17+'[2]EC132'!F17+'[2]EC133'!F17+'[2]EC134'!F17+'[2]EC135'!F17+'[2]EC136'!F17+'[2]EC137'!F17+'[2]EC138'!F17+'[2]DC13'!F17+'[2]EC141'!F17+'[2]EC142'!F17+'[2]EC143'!F17+'[2]EC144'!F17+'[2]DC14'!F17+'[2]EC151'!F17+'[2]EC152'!F17+'[2]EC153'!F17+'[2]EC154'!F17+'[2]EC155'!F17+'[2]EC156'!F17+'[2]EC157'!F17+'[2]DC15'!F17+'[2]EC05b2'!F17+'[2]EC05b3'!F17+'[2]DC44'!F17</f>
        <v>0</v>
      </c>
      <c r="G17" s="52">
        <f>SUM(D17:E17)</f>
        <v>0</v>
      </c>
      <c r="H17" s="52"/>
      <c r="I17" s="52"/>
      <c r="J17" s="53"/>
      <c r="K17" s="53"/>
      <c r="L17" s="53"/>
      <c r="M17" s="53"/>
      <c r="N17" s="53"/>
      <c r="O17" s="54"/>
      <c r="P17" s="53"/>
      <c r="Q17" s="54"/>
      <c r="R17" s="53">
        <f aca="true" t="shared" si="5" ref="R17:S19">+J17+L17+N17+P17</f>
        <v>0</v>
      </c>
      <c r="S17" s="54">
        <f t="shared" si="5"/>
        <v>0</v>
      </c>
      <c r="T17" s="47" t="str">
        <f aca="true" t="shared" si="6" ref="T17:T22">IF(G17=0," ",(R17/G17))</f>
        <v> </v>
      </c>
      <c r="U17" s="47" t="str">
        <f aca="true" t="shared" si="7" ref="U17:U22">IF(G17=0," ",(S17/G17))</f>
        <v> </v>
      </c>
      <c r="V17" s="53"/>
      <c r="W17" s="53"/>
      <c r="X17" s="47" t="str">
        <f t="shared" si="3"/>
        <v> </v>
      </c>
      <c r="Y17" s="47" t="str">
        <f t="shared" si="4"/>
        <v> </v>
      </c>
      <c r="Z17" s="204"/>
      <c r="IT17" s="49" t="e">
        <f>#REF!</f>
        <v>#REF!</v>
      </c>
      <c r="IU17" s="49" t="e">
        <f>#REF!</f>
        <v>#REF!</v>
      </c>
    </row>
    <row r="18" spans="1:255" ht="12.75">
      <c r="A18" s="1"/>
      <c r="B18" s="50"/>
      <c r="C18" s="51" t="s">
        <v>34</v>
      </c>
      <c r="D18" s="52"/>
      <c r="E18" s="52"/>
      <c r="F18" s="52">
        <f>'[2]NMA'!F18+'[2]EC101'!F18+'[2]EC102'!F18+'[2]EC103'!F18+'[2]EC104'!F18+'[2]EC105'!F18+'[2]EC106'!F18+'[2]EC107'!F18+'[2]EC108'!F18+'[2]EC109'!F18+'[2]DC10'!F18+'[2]EC121'!F18+'[2]EC122'!F18+'[2]EC123'!F18+'[2]EC124'!F18+'[2]EC125'!F18+'[2]EC126'!F18+'[2]EC127'!F18+'[2]EC128'!F18+'[2]DC12'!F18+'[2]EC131'!F18+'[2]EC132'!F18+'[2]EC133'!F18+'[2]EC134'!F18+'[2]EC135'!F18+'[2]EC136'!F18+'[2]EC137'!F18+'[2]EC138'!F18+'[2]DC13'!F18+'[2]EC141'!F18+'[2]EC142'!F18+'[2]EC143'!F18+'[2]EC144'!F18+'[2]DC14'!F18+'[2]EC151'!F18+'[2]EC152'!F18+'[2]EC153'!F18+'[2]EC154'!F18+'[2]EC155'!F18+'[2]EC156'!F18+'[2]EC157'!F18+'[2]DC15'!F18+'[2]EC05b2'!F18+'[2]EC05b3'!F18+'[2]DC44'!F18</f>
        <v>0</v>
      </c>
      <c r="G18" s="52">
        <f>SUM(D18:E18)</f>
        <v>0</v>
      </c>
      <c r="H18" s="53"/>
      <c r="I18" s="53"/>
      <c r="J18" s="53"/>
      <c r="K18" s="53"/>
      <c r="L18" s="53"/>
      <c r="M18" s="53"/>
      <c r="N18" s="53"/>
      <c r="O18" s="54"/>
      <c r="P18" s="53"/>
      <c r="Q18" s="54"/>
      <c r="R18" s="53">
        <f t="shared" si="5"/>
        <v>0</v>
      </c>
      <c r="S18" s="54">
        <f t="shared" si="5"/>
        <v>0</v>
      </c>
      <c r="T18" s="47" t="str">
        <f t="shared" si="6"/>
        <v> </v>
      </c>
      <c r="U18" s="47" t="str">
        <f t="shared" si="7"/>
        <v> </v>
      </c>
      <c r="V18" s="53"/>
      <c r="W18" s="53"/>
      <c r="X18" s="47" t="str">
        <f t="shared" si="3"/>
        <v> </v>
      </c>
      <c r="Y18" s="47" t="str">
        <f t="shared" si="4"/>
        <v> </v>
      </c>
      <c r="Z18" s="204"/>
      <c r="IT18" s="49" t="e">
        <f>#REF!</f>
        <v>#REF!</v>
      </c>
      <c r="IU18" s="49" t="e">
        <f>#REF!</f>
        <v>#REF!</v>
      </c>
    </row>
    <row r="19" spans="1:255" ht="12.75">
      <c r="A19" s="1"/>
      <c r="B19" s="50"/>
      <c r="C19" s="51" t="s">
        <v>35</v>
      </c>
      <c r="D19" s="52"/>
      <c r="E19" s="52"/>
      <c r="F19" s="52">
        <f>'[2]NMA'!F19+'[2]EC101'!F19+'[2]EC102'!F19+'[2]EC103'!F19+'[2]EC104'!F19+'[2]EC105'!F19+'[2]EC106'!F19+'[2]EC107'!F19+'[2]EC108'!F19+'[2]EC109'!F19+'[2]DC10'!F19+'[2]EC121'!F19+'[2]EC122'!F19+'[2]EC123'!F19+'[2]EC124'!F19+'[2]EC125'!F19+'[2]EC126'!F19+'[2]EC127'!F19+'[2]EC128'!F19+'[2]DC12'!F19+'[2]EC131'!F19+'[2]EC132'!F19+'[2]EC133'!F19+'[2]EC134'!F19+'[2]EC135'!F19+'[2]EC136'!F19+'[2]EC137'!F19+'[2]EC138'!F19+'[2]DC13'!F19+'[2]EC141'!F19+'[2]EC142'!F19+'[2]EC143'!F19+'[2]EC144'!F19+'[2]DC14'!F19+'[2]EC151'!F19+'[2]EC152'!F19+'[2]EC153'!F19+'[2]EC154'!F19+'[2]EC155'!F19+'[2]EC156'!F19+'[2]EC157'!F19+'[2]DC15'!F19+'[2]EC05b2'!F19+'[2]EC05b3'!F19+'[2]DC44'!F19</f>
        <v>0</v>
      </c>
      <c r="G19" s="52">
        <f>SUM(D19:E19)</f>
        <v>0</v>
      </c>
      <c r="H19" s="52"/>
      <c r="I19" s="52"/>
      <c r="J19" s="52"/>
      <c r="K19" s="52"/>
      <c r="L19" s="52"/>
      <c r="M19" s="52"/>
      <c r="N19" s="52"/>
      <c r="O19" s="55"/>
      <c r="P19" s="52"/>
      <c r="Q19" s="55"/>
      <c r="R19" s="52">
        <f t="shared" si="5"/>
        <v>0</v>
      </c>
      <c r="S19" s="55">
        <f t="shared" si="5"/>
        <v>0</v>
      </c>
      <c r="T19" s="47" t="str">
        <f t="shared" si="6"/>
        <v> </v>
      </c>
      <c r="U19" s="47" t="str">
        <f t="shared" si="7"/>
        <v> </v>
      </c>
      <c r="V19" s="52"/>
      <c r="W19" s="52"/>
      <c r="X19" s="47" t="str">
        <f t="shared" si="3"/>
        <v> </v>
      </c>
      <c r="Y19" s="47" t="str">
        <f t="shared" si="4"/>
        <v> </v>
      </c>
      <c r="Z19" s="204"/>
      <c r="IT19" s="49" t="e">
        <f>#REF!</f>
        <v>#REF!</v>
      </c>
      <c r="IU19" s="49" t="e">
        <f>#REF!</f>
        <v>#REF!</v>
      </c>
    </row>
    <row r="20" spans="1:255" ht="12.75">
      <c r="A20" s="59"/>
      <c r="B20" s="60"/>
      <c r="C20" s="44" t="s">
        <v>36</v>
      </c>
      <c r="D20" s="45">
        <f>SUM(D21:D22)</f>
        <v>332500000</v>
      </c>
      <c r="E20" s="45">
        <f>SUM(E21:E22)</f>
        <v>0</v>
      </c>
      <c r="F20" s="45">
        <f>'[2]NMA'!F20+'[2]EC101'!F20+'[2]EC102'!F20+'[2]EC103'!F20+'[2]EC104'!F20+'[2]EC105'!F20+'[2]EC106'!F20+'[2]EC107'!F20+'[2]EC108'!F20+'[2]EC109'!F20+'[2]DC10'!F20+'[2]EC121'!F20+'[2]EC122'!F20+'[2]EC123'!F20+'[2]EC124'!F20+'[2]EC125'!F20+'[2]EC126'!F20+'[2]EC127'!F20+'[2]EC128'!F20+'[2]DC12'!F20+'[2]EC131'!F20+'[2]EC132'!F20+'[2]EC133'!F20+'[2]EC134'!F20+'[2]EC135'!F20+'[2]EC136'!F20+'[2]EC137'!F20+'[2]EC138'!F20+'[2]DC13'!F20+'[2]EC141'!F20+'[2]EC142'!F20+'[2]EC143'!F20+'[2]EC144'!F20+'[2]DC14'!F20+'[2]EC151'!F20+'[2]EC152'!F20+'[2]EC153'!F20+'[2]EC154'!F20+'[2]EC155'!F20+'[2]EC156'!F20+'[2]EC157'!F20+'[2]DC15'!F20+'[2]EC05b2'!F20+'[2]EC05b3'!F20+'[2]DC44'!F20</f>
        <v>0</v>
      </c>
      <c r="G20" s="45">
        <f aca="true" t="shared" si="8" ref="G20:S20">SUM(G21:G22)</f>
        <v>332500000</v>
      </c>
      <c r="H20" s="45">
        <f t="shared" si="8"/>
        <v>260000000</v>
      </c>
      <c r="I20" s="45">
        <f t="shared" si="8"/>
        <v>260000000</v>
      </c>
      <c r="J20" s="45">
        <f t="shared" si="8"/>
        <v>260000000</v>
      </c>
      <c r="K20" s="45">
        <f t="shared" si="8"/>
        <v>137777000</v>
      </c>
      <c r="L20" s="45">
        <f t="shared" si="8"/>
        <v>0</v>
      </c>
      <c r="M20" s="45">
        <f t="shared" si="8"/>
        <v>122223000</v>
      </c>
      <c r="N20" s="45">
        <f t="shared" si="8"/>
        <v>0</v>
      </c>
      <c r="O20" s="45">
        <f t="shared" si="8"/>
        <v>0</v>
      </c>
      <c r="P20" s="45">
        <f t="shared" si="8"/>
        <v>0</v>
      </c>
      <c r="Q20" s="45">
        <f t="shared" si="8"/>
        <v>0</v>
      </c>
      <c r="R20" s="45">
        <f t="shared" si="8"/>
        <v>260000000</v>
      </c>
      <c r="S20" s="45">
        <f t="shared" si="8"/>
        <v>260000000</v>
      </c>
      <c r="T20" s="47">
        <f t="shared" si="6"/>
        <v>0.7819548872180451</v>
      </c>
      <c r="U20" s="47">
        <f t="shared" si="7"/>
        <v>0.7819548872180451</v>
      </c>
      <c r="V20" s="45">
        <f>SUM(V21:V22)</f>
        <v>38059000</v>
      </c>
      <c r="W20" s="45">
        <f>SUM(W21:W22)</f>
        <v>72815000</v>
      </c>
      <c r="X20" s="47">
        <f t="shared" si="3"/>
        <v>5.831498462912846</v>
      </c>
      <c r="Y20" s="47">
        <f t="shared" si="4"/>
        <v>2.5706928517475793</v>
      </c>
      <c r="Z20" s="204"/>
      <c r="IT20" s="49" t="e">
        <f>#REF!</f>
        <v>#REF!</v>
      </c>
      <c r="IU20" s="49" t="e">
        <f>#REF!</f>
        <v>#REF!</v>
      </c>
    </row>
    <row r="21" spans="1:255" ht="12.75">
      <c r="A21" s="1"/>
      <c r="B21" s="50"/>
      <c r="C21" s="51" t="s">
        <v>37</v>
      </c>
      <c r="D21" s="52">
        <v>332500000</v>
      </c>
      <c r="E21" s="52"/>
      <c r="F21" s="52">
        <f>'[2]NMA'!F21+'[2]EC101'!F21+'[2]EC102'!F21+'[2]EC103'!F21+'[2]EC104'!F21+'[2]EC105'!F21+'[2]EC106'!F21+'[2]EC107'!F21+'[2]EC108'!F21+'[2]EC109'!F21+'[2]DC10'!F21+'[2]EC121'!F21+'[2]EC122'!F21+'[2]EC123'!F21+'[2]EC124'!F21+'[2]EC125'!F21+'[2]EC126'!F21+'[2]EC127'!F21+'[2]EC128'!F21+'[2]DC12'!F21+'[2]EC131'!F21+'[2]EC132'!F21+'[2]EC133'!F21+'[2]EC134'!F21+'[2]EC135'!F21+'[2]EC136'!F21+'[2]EC137'!F21+'[2]EC138'!F21+'[2]DC13'!F21+'[2]EC141'!F21+'[2]EC142'!F21+'[2]EC143'!F21+'[2]EC144'!F21+'[2]DC14'!F21+'[2]EC151'!F21+'[2]EC152'!F21+'[2]EC153'!F21+'[2]EC154'!F21+'[2]EC155'!F21+'[2]EC156'!F21+'[2]EC157'!F21+'[2]DC15'!F21+'[2]EC05b2'!F21+'[2]EC05b3'!F21+'[2]DC44'!F21</f>
        <v>0</v>
      </c>
      <c r="G21" s="52">
        <f>SUM(D21:E21)</f>
        <v>332500000</v>
      </c>
      <c r="H21" s="53">
        <v>260000000</v>
      </c>
      <c r="I21" s="53">
        <v>260000000</v>
      </c>
      <c r="J21" s="53">
        <v>260000000</v>
      </c>
      <c r="K21" s="53">
        <v>137777000</v>
      </c>
      <c r="L21" s="53">
        <v>0</v>
      </c>
      <c r="M21" s="53">
        <v>122223000</v>
      </c>
      <c r="N21" s="53"/>
      <c r="O21" s="54"/>
      <c r="P21" s="53"/>
      <c r="Q21" s="54"/>
      <c r="R21" s="53">
        <f>+J21+L21+N21+P21</f>
        <v>260000000</v>
      </c>
      <c r="S21" s="54">
        <f>+K21+M21+O21+Q21</f>
        <v>260000000</v>
      </c>
      <c r="T21" s="47">
        <f t="shared" si="6"/>
        <v>0.7819548872180451</v>
      </c>
      <c r="U21" s="47">
        <f t="shared" si="7"/>
        <v>0.7819548872180451</v>
      </c>
      <c r="V21" s="53">
        <v>38059000</v>
      </c>
      <c r="W21" s="53">
        <v>72815000</v>
      </c>
      <c r="X21" s="47">
        <f t="shared" si="3"/>
        <v>5.831498462912846</v>
      </c>
      <c r="Y21" s="47">
        <f t="shared" si="4"/>
        <v>2.5706928517475793</v>
      </c>
      <c r="Z21" s="204"/>
      <c r="IT21" s="49" t="e">
        <f>#REF!</f>
        <v>#REF!</v>
      </c>
      <c r="IU21" s="49" t="e">
        <f>#REF!</f>
        <v>#REF!</v>
      </c>
    </row>
    <row r="22" spans="1:255" ht="12.75">
      <c r="A22" s="13"/>
      <c r="B22" s="50"/>
      <c r="C22" s="51" t="s">
        <v>38</v>
      </c>
      <c r="D22" s="52"/>
      <c r="E22" s="52"/>
      <c r="F22" s="52">
        <f>'[2]NMA'!F22+'[2]EC101'!F22+'[2]EC102'!F22+'[2]EC103'!F22+'[2]EC104'!F22+'[2]EC105'!F22+'[2]EC106'!F22+'[2]EC107'!F22+'[2]EC108'!F22+'[2]EC109'!F22+'[2]DC10'!F22+'[2]EC121'!F22+'[2]EC122'!F22+'[2]EC123'!F22+'[2]EC124'!F22+'[2]EC125'!F22+'[2]EC126'!F22+'[2]EC127'!F22+'[2]EC128'!F22+'[2]DC12'!F22+'[2]EC131'!F22+'[2]EC132'!F22+'[2]EC133'!F22+'[2]EC134'!F22+'[2]EC135'!F22+'[2]EC136'!F22+'[2]EC137'!F22+'[2]EC138'!F22+'[2]DC13'!F22+'[2]EC141'!F22+'[2]EC142'!F22+'[2]EC143'!F22+'[2]EC144'!F22+'[2]DC14'!F22+'[2]EC151'!F22+'[2]EC152'!F22+'[2]EC153'!F22+'[2]EC154'!F22+'[2]EC155'!F22+'[2]EC156'!F22+'[2]EC157'!F22+'[2]DC15'!F22+'[2]EC05b2'!F22+'[2]EC05b3'!F22+'[2]DC44'!F22</f>
        <v>0</v>
      </c>
      <c r="G22" s="52">
        <f>SUM(D22:E22)</f>
        <v>0</v>
      </c>
      <c r="H22" s="52"/>
      <c r="I22" s="52"/>
      <c r="J22" s="52"/>
      <c r="K22" s="53"/>
      <c r="L22" s="52"/>
      <c r="M22" s="52"/>
      <c r="N22" s="52"/>
      <c r="O22" s="55"/>
      <c r="P22" s="52"/>
      <c r="Q22" s="55"/>
      <c r="R22" s="52">
        <f>+J22+L22+N22+P22</f>
        <v>0</v>
      </c>
      <c r="S22" s="55">
        <f>+K22+M22+O22+Q22</f>
        <v>0</v>
      </c>
      <c r="T22" s="47" t="str">
        <f t="shared" si="6"/>
        <v> </v>
      </c>
      <c r="U22" s="47" t="str">
        <f t="shared" si="7"/>
        <v> </v>
      </c>
      <c r="V22" s="52"/>
      <c r="W22" s="52"/>
      <c r="X22" s="47" t="str">
        <f t="shared" si="3"/>
        <v> </v>
      </c>
      <c r="Y22" s="47" t="str">
        <f t="shared" si="4"/>
        <v> </v>
      </c>
      <c r="Z22" s="204"/>
      <c r="IT22" s="49" t="e">
        <f>#REF!</f>
        <v>#REF!</v>
      </c>
      <c r="IU22" s="49" t="e">
        <f>#REF!</f>
        <v>#REF!</v>
      </c>
    </row>
    <row r="23" spans="1:255" ht="12.75">
      <c r="A23" s="13"/>
      <c r="B23" s="60"/>
      <c r="C23" s="44" t="s">
        <v>39</v>
      </c>
      <c r="D23" s="45">
        <f>SUM(D24)</f>
        <v>3423000</v>
      </c>
      <c r="E23" s="45">
        <f>SUM(E24)</f>
        <v>0</v>
      </c>
      <c r="F23" s="45">
        <f>'[2]NMA'!F23+'[2]EC101'!F23+'[2]EC102'!F23+'[2]EC103'!F23+'[2]EC104'!F23+'[2]EC105'!F23+'[2]EC106'!F23+'[2]EC107'!F23+'[2]EC108'!F23+'[2]EC109'!F23+'[2]DC10'!F23+'[2]EC121'!F23+'[2]EC122'!F23+'[2]EC123'!F23+'[2]EC124'!F23+'[2]EC125'!F23+'[2]EC126'!F23+'[2]EC127'!F23+'[2]EC128'!F23+'[2]DC12'!F23+'[2]EC131'!F23+'[2]EC132'!F23+'[2]EC133'!F23+'[2]EC134'!F23+'[2]EC135'!F23+'[2]EC136'!F23+'[2]EC137'!F23+'[2]EC138'!F23+'[2]DC13'!F23+'[2]EC141'!F23+'[2]EC142'!F23+'[2]EC143'!F23+'[2]EC144'!F23+'[2]DC14'!F23+'[2]EC151'!F23+'[2]EC152'!F23+'[2]EC153'!F23+'[2]EC154'!F23+'[2]EC155'!F23+'[2]EC156'!F23+'[2]EC157'!F23+'[2]DC15'!F23+'[2]EC05b2'!F23+'[2]EC05b3'!F23+'[2]DC44'!F23</f>
        <v>0</v>
      </c>
      <c r="G23" s="45">
        <f aca="true" t="shared" si="9" ref="G23:Q23">SUM(G24)</f>
        <v>3423000</v>
      </c>
      <c r="H23" s="45">
        <f t="shared" si="9"/>
        <v>0</v>
      </c>
      <c r="I23" s="45">
        <f t="shared" si="9"/>
        <v>0</v>
      </c>
      <c r="J23" s="45">
        <f t="shared" si="9"/>
        <v>0</v>
      </c>
      <c r="K23" s="45">
        <f t="shared" si="9"/>
        <v>0</v>
      </c>
      <c r="L23" s="45">
        <f t="shared" si="9"/>
        <v>0</v>
      </c>
      <c r="M23" s="45">
        <f t="shared" si="9"/>
        <v>0</v>
      </c>
      <c r="N23" s="45">
        <f t="shared" si="9"/>
        <v>0</v>
      </c>
      <c r="O23" s="45">
        <f t="shared" si="9"/>
        <v>0</v>
      </c>
      <c r="P23" s="45">
        <f t="shared" si="9"/>
        <v>0</v>
      </c>
      <c r="Q23" s="45">
        <f t="shared" si="9"/>
        <v>0</v>
      </c>
      <c r="R23" s="46"/>
      <c r="S23" s="46"/>
      <c r="T23" s="47"/>
      <c r="U23" s="47"/>
      <c r="V23" s="45">
        <f>SUM(V24)</f>
        <v>0</v>
      </c>
      <c r="W23" s="45">
        <f>SUM(W24)</f>
        <v>0</v>
      </c>
      <c r="X23" s="47" t="str">
        <f t="shared" si="3"/>
        <v> </v>
      </c>
      <c r="Y23" s="47" t="str">
        <f t="shared" si="4"/>
        <v> </v>
      </c>
      <c r="Z23" s="205"/>
      <c r="IT23" s="49" t="e">
        <f>#REF!</f>
        <v>#REF!</v>
      </c>
      <c r="IU23" s="49" t="e">
        <f>#REF!</f>
        <v>#REF!</v>
      </c>
    </row>
    <row r="24" spans="1:255" ht="12.75">
      <c r="A24" s="13"/>
      <c r="B24" s="50"/>
      <c r="C24" s="51" t="s">
        <v>40</v>
      </c>
      <c r="D24" s="52">
        <v>3423000</v>
      </c>
      <c r="E24" s="52"/>
      <c r="F24" s="52">
        <f>'[2]NMA'!F24+'[2]EC101'!F24+'[2]EC102'!F24+'[2]EC103'!F24+'[2]EC104'!F24+'[2]EC105'!F24+'[2]EC106'!F24+'[2]EC107'!F24+'[2]EC108'!F24+'[2]EC109'!F24+'[2]DC10'!F24+'[2]EC121'!F24+'[2]EC122'!F24+'[2]EC123'!F24+'[2]EC124'!F24+'[2]EC125'!F24+'[2]EC126'!F24+'[2]EC127'!F24+'[2]EC128'!F24+'[2]DC12'!F24+'[2]EC131'!F24+'[2]EC132'!F24+'[2]EC133'!F24+'[2]EC134'!F24+'[2]EC135'!F24+'[2]EC136'!F24+'[2]EC137'!F24+'[2]EC138'!F24+'[2]DC13'!F24+'[2]EC141'!F24+'[2]EC142'!F24+'[2]EC143'!F24+'[2]EC144'!F24+'[2]DC14'!F24+'[2]EC151'!F24+'[2]EC152'!F24+'[2]EC153'!F24+'[2]EC154'!F24+'[2]EC155'!F24+'[2]EC156'!F24+'[2]EC157'!F24+'[2]DC15'!F24+'[2]EC05b2'!F24+'[2]EC05b3'!F24+'[2]DC44'!F24</f>
        <v>0</v>
      </c>
      <c r="G24" s="52">
        <f>SUM(D24:E24)</f>
        <v>3423000</v>
      </c>
      <c r="H24" s="52"/>
      <c r="I24" s="52"/>
      <c r="J24" s="52"/>
      <c r="K24" s="53"/>
      <c r="L24" s="52"/>
      <c r="M24" s="52"/>
      <c r="N24" s="52"/>
      <c r="O24" s="55"/>
      <c r="P24" s="55"/>
      <c r="Q24" s="55"/>
      <c r="R24" s="55"/>
      <c r="S24" s="55"/>
      <c r="T24" s="47"/>
      <c r="U24" s="47"/>
      <c r="V24" s="52"/>
      <c r="W24" s="52"/>
      <c r="X24" s="47" t="str">
        <f t="shared" si="3"/>
        <v> </v>
      </c>
      <c r="Y24" s="47" t="str">
        <f t="shared" si="4"/>
        <v> </v>
      </c>
      <c r="Z24" s="204"/>
      <c r="IT24" s="49" t="e">
        <f>#REF!</f>
        <v>#REF!</v>
      </c>
      <c r="IU24" s="49" t="e">
        <f>#REF!</f>
        <v>#REF!</v>
      </c>
    </row>
    <row r="25" spans="1:255" ht="12.75">
      <c r="A25" s="13"/>
      <c r="B25" s="50"/>
      <c r="C25" s="44" t="s">
        <v>41</v>
      </c>
      <c r="D25" s="45">
        <f>SUM(D26:D30)</f>
        <v>135728000</v>
      </c>
      <c r="E25" s="45">
        <f>SUM(E26:E30)</f>
        <v>-464000</v>
      </c>
      <c r="F25" s="45">
        <f>'[2]NMA'!F25+'[2]EC101'!F25+'[2]EC102'!F25+'[2]EC103'!F25+'[2]EC104'!F25+'[2]EC105'!F25+'[2]EC106'!F25+'[2]EC107'!F25+'[2]EC108'!F25+'[2]EC109'!F25+'[2]DC10'!F25+'[2]EC121'!F25+'[2]EC122'!F25+'[2]EC123'!F25+'[2]EC124'!F25+'[2]EC125'!F25+'[2]EC126'!F25+'[2]EC127'!F25+'[2]EC128'!F25+'[2]DC12'!F25+'[2]EC131'!F25+'[2]EC132'!F25+'[2]EC133'!F25+'[2]EC134'!F25+'[2]EC135'!F25+'[2]EC136'!F25+'[2]EC137'!F25+'[2]EC138'!F25+'[2]DC13'!F25+'[2]EC141'!F25+'[2]EC142'!F25+'[2]EC143'!F25+'[2]EC144'!F25+'[2]DC14'!F25+'[2]EC151'!F25+'[2]EC152'!F25+'[2]EC153'!F25+'[2]EC154'!F25+'[2]EC155'!F25+'[2]EC156'!F25+'[2]EC157'!F25+'[2]DC15'!F25+'[2]EC05b2'!F25+'[2]EC05b3'!F25+'[2]DC44'!F25</f>
        <v>0</v>
      </c>
      <c r="G25" s="45">
        <f aca="true" t="shared" si="10" ref="G25:S25">SUM(G26:G30)</f>
        <v>135264000</v>
      </c>
      <c r="H25" s="45">
        <f t="shared" si="10"/>
        <v>76146000</v>
      </c>
      <c r="I25" s="45">
        <f t="shared" si="10"/>
        <v>76146000</v>
      </c>
      <c r="J25" s="45">
        <f t="shared" si="10"/>
        <v>0</v>
      </c>
      <c r="K25" s="45">
        <f t="shared" si="10"/>
        <v>0</v>
      </c>
      <c r="L25" s="45">
        <f t="shared" si="10"/>
        <v>0</v>
      </c>
      <c r="M25" s="45">
        <f t="shared" si="10"/>
        <v>4400000</v>
      </c>
      <c r="N25" s="45">
        <f t="shared" si="10"/>
        <v>0</v>
      </c>
      <c r="O25" s="45">
        <f t="shared" si="10"/>
        <v>0</v>
      </c>
      <c r="P25" s="45">
        <f t="shared" si="10"/>
        <v>0</v>
      </c>
      <c r="Q25" s="45">
        <f t="shared" si="10"/>
        <v>0</v>
      </c>
      <c r="R25" s="45">
        <f t="shared" si="10"/>
        <v>0</v>
      </c>
      <c r="S25" s="45">
        <f t="shared" si="10"/>
        <v>4400000</v>
      </c>
      <c r="T25" s="47"/>
      <c r="U25" s="47">
        <f>IF(G25=0," ",(S25/G25))</f>
        <v>0.03252898036432458</v>
      </c>
      <c r="V25" s="45">
        <f>SUM(V26,V29)</f>
        <v>28901000</v>
      </c>
      <c r="W25" s="45">
        <f>SUM(W26,W29)</f>
        <v>18009000</v>
      </c>
      <c r="X25" s="47">
        <f t="shared" si="3"/>
        <v>-1</v>
      </c>
      <c r="Y25" s="47">
        <f t="shared" si="4"/>
        <v>-0.755677716697207</v>
      </c>
      <c r="Z25" s="204"/>
      <c r="IT25" s="49" t="e">
        <f>#REF!</f>
        <v>#REF!</v>
      </c>
      <c r="IU25" s="49" t="e">
        <f>#REF!</f>
        <v>#REF!</v>
      </c>
    </row>
    <row r="26" spans="1:255" ht="12.75">
      <c r="A26" s="13"/>
      <c r="B26" s="50"/>
      <c r="C26" s="51" t="s">
        <v>42</v>
      </c>
      <c r="D26" s="52">
        <v>10000000</v>
      </c>
      <c r="E26" s="52"/>
      <c r="F26" s="52">
        <f>'[2]NMA'!F26+'[2]EC101'!F26+'[2]EC102'!F26+'[2]EC103'!F26+'[2]EC104'!F26+'[2]EC105'!F26+'[2]EC106'!F26+'[2]EC107'!F26+'[2]EC108'!F26+'[2]EC109'!F26+'[2]DC10'!F26+'[2]EC121'!F26+'[2]EC122'!F26+'[2]EC123'!F26+'[2]EC124'!F26+'[2]EC125'!F26+'[2]EC126'!F26+'[2]EC127'!F26+'[2]EC128'!F26+'[2]DC12'!F26+'[2]EC131'!F26+'[2]EC132'!F26+'[2]EC133'!F26+'[2]EC134'!F26+'[2]EC135'!F26+'[2]EC136'!F26+'[2]EC137'!F26+'[2]EC138'!F26+'[2]DC13'!F26+'[2]EC141'!F26+'[2]EC142'!F26+'[2]EC143'!F26+'[2]EC144'!F26+'[2]DC14'!F26+'[2]EC151'!F26+'[2]EC152'!F26+'[2]EC153'!F26+'[2]EC154'!F26+'[2]EC155'!F26+'[2]EC156'!F26+'[2]EC157'!F26+'[2]DC15'!F26+'[2]EC05b2'!F26+'[2]EC05b3'!F26+'[2]DC44'!F26</f>
        <v>0</v>
      </c>
      <c r="G26" s="52">
        <f>SUM(D26:E26)</f>
        <v>10000000</v>
      </c>
      <c r="H26" s="53">
        <v>4400000</v>
      </c>
      <c r="I26" s="53">
        <v>4400000</v>
      </c>
      <c r="J26" s="53"/>
      <c r="K26" s="53"/>
      <c r="L26" s="53">
        <f>0-J26</f>
        <v>0</v>
      </c>
      <c r="M26" s="53">
        <v>4400000</v>
      </c>
      <c r="N26" s="53"/>
      <c r="O26" s="54"/>
      <c r="P26" s="53"/>
      <c r="Q26" s="54"/>
      <c r="R26" s="53">
        <f aca="true" t="shared" si="11" ref="R26:S28">+J26+L26+N26+P26</f>
        <v>0</v>
      </c>
      <c r="S26" s="54">
        <f t="shared" si="11"/>
        <v>4400000</v>
      </c>
      <c r="T26" s="47"/>
      <c r="U26" s="47">
        <f>IF(G26=0," ",(S26/G26))</f>
        <v>0.44</v>
      </c>
      <c r="V26" s="53">
        <v>28901000</v>
      </c>
      <c r="W26" s="53">
        <v>18009000</v>
      </c>
      <c r="X26" s="47">
        <f t="shared" si="3"/>
        <v>-1</v>
      </c>
      <c r="Y26" s="47">
        <f t="shared" si="4"/>
        <v>-0.755677716697207</v>
      </c>
      <c r="Z26" s="204"/>
      <c r="IT26" s="49" t="e">
        <f>#REF!</f>
        <v>#REF!</v>
      </c>
      <c r="IU26" s="49" t="e">
        <f>#REF!</f>
        <v>#REF!</v>
      </c>
    </row>
    <row r="27" spans="1:255" ht="12.75">
      <c r="A27" s="13"/>
      <c r="B27" s="50"/>
      <c r="C27" s="51" t="s">
        <v>43</v>
      </c>
      <c r="D27" s="52">
        <v>121728000</v>
      </c>
      <c r="E27" s="52">
        <v>-464000</v>
      </c>
      <c r="F27" s="52">
        <f>'[2]NMA'!F27+'[2]EC101'!F27+'[2]EC102'!F27+'[2]EC103'!F27+'[2]EC104'!F27+'[2]EC105'!F27+'[2]EC106'!F27+'[2]EC107'!F27+'[2]EC108'!F27+'[2]EC109'!F27+'[2]DC10'!F27+'[2]EC121'!F27+'[2]EC122'!F27+'[2]EC123'!F27+'[2]EC124'!F27+'[2]EC125'!F27+'[2]EC126'!F27+'[2]EC127'!F27+'[2]EC128'!F27+'[2]DC12'!F27+'[2]EC131'!F27+'[2]EC132'!F27+'[2]EC133'!F27+'[2]EC134'!F27+'[2]EC135'!F27+'[2]EC136'!F27+'[2]EC137'!F27+'[2]EC138'!F27+'[2]DC13'!F27+'[2]EC141'!F27+'[2]EC142'!F27+'[2]EC143'!F27+'[2]EC144'!F27+'[2]DC14'!F27+'[2]EC151'!F27+'[2]EC152'!F27+'[2]EC153'!F27+'[2]EC154'!F27+'[2]EC155'!F27+'[2]EC156'!F27+'[2]EC157'!F27+'[2]DC15'!F27+'[2]EC05b2'!F27+'[2]EC05b3'!F27+'[2]DC44'!F27</f>
        <v>0</v>
      </c>
      <c r="G27" s="52">
        <f>SUM(D27:E27)</f>
        <v>121264000</v>
      </c>
      <c r="H27" s="53">
        <v>71746000</v>
      </c>
      <c r="I27" s="53">
        <v>71746000</v>
      </c>
      <c r="J27" s="56"/>
      <c r="K27" s="56"/>
      <c r="L27" s="56"/>
      <c r="M27" s="56"/>
      <c r="N27" s="56"/>
      <c r="O27" s="57"/>
      <c r="P27" s="56"/>
      <c r="Q27" s="57"/>
      <c r="R27" s="56">
        <f t="shared" si="11"/>
        <v>0</v>
      </c>
      <c r="S27" s="57">
        <f t="shared" si="11"/>
        <v>0</v>
      </c>
      <c r="T27" s="58"/>
      <c r="U27" s="58"/>
      <c r="V27" s="56"/>
      <c r="W27" s="56"/>
      <c r="X27" s="58"/>
      <c r="Y27" s="58"/>
      <c r="Z27" s="204">
        <v>2</v>
      </c>
      <c r="IT27" s="49" t="e">
        <f>#REF!</f>
        <v>#REF!</v>
      </c>
      <c r="IU27" s="49" t="e">
        <f>#REF!</f>
        <v>#REF!</v>
      </c>
    </row>
    <row r="28" spans="1:255" ht="12.75">
      <c r="A28" s="42"/>
      <c r="B28" s="50"/>
      <c r="C28" s="51" t="s">
        <v>44</v>
      </c>
      <c r="D28" s="52"/>
      <c r="E28" s="52"/>
      <c r="F28" s="52">
        <f>'[2]NMA'!F28+'[2]EC101'!F28+'[2]EC102'!F28+'[2]EC103'!F28+'[2]EC104'!F28+'[2]EC105'!F28+'[2]EC106'!F28+'[2]EC107'!F28+'[2]EC108'!F28+'[2]EC109'!F28+'[2]DC10'!F28+'[2]EC121'!F28+'[2]EC122'!F28+'[2]EC123'!F28+'[2]EC124'!F28+'[2]EC125'!F28+'[2]EC126'!F28+'[2]EC127'!F28+'[2]EC128'!F28+'[2]DC12'!F28+'[2]EC131'!F28+'[2]EC132'!F28+'[2]EC133'!F28+'[2]EC134'!F28+'[2]EC135'!F28+'[2]EC136'!F28+'[2]EC137'!F28+'[2]EC138'!F28+'[2]DC13'!F28+'[2]EC141'!F28+'[2]EC142'!F28+'[2]EC143'!F28+'[2]EC144'!F28+'[2]DC14'!F28+'[2]EC151'!F28+'[2]EC152'!F28+'[2]EC153'!F28+'[2]EC154'!F28+'[2]EC155'!F28+'[2]EC156'!F28+'[2]EC157'!F28+'[2]DC15'!F28+'[2]EC05b2'!F28+'[2]EC05b3'!F28+'[2]DC44'!F28</f>
        <v>0</v>
      </c>
      <c r="G28" s="52">
        <f>SUM(D28:E28)</f>
        <v>0</v>
      </c>
      <c r="H28" s="53"/>
      <c r="I28" s="53"/>
      <c r="J28" s="56"/>
      <c r="K28" s="56"/>
      <c r="L28" s="56"/>
      <c r="M28" s="56"/>
      <c r="N28" s="56"/>
      <c r="O28" s="57"/>
      <c r="P28" s="56"/>
      <c r="Q28" s="57"/>
      <c r="R28" s="56">
        <f t="shared" si="11"/>
        <v>0</v>
      </c>
      <c r="S28" s="57">
        <f t="shared" si="11"/>
        <v>0</v>
      </c>
      <c r="T28" s="58"/>
      <c r="U28" s="58"/>
      <c r="V28" s="56"/>
      <c r="W28" s="56"/>
      <c r="X28" s="58"/>
      <c r="Y28" s="58"/>
      <c r="Z28" s="204">
        <v>2</v>
      </c>
      <c r="IT28" s="49" t="e">
        <f>#REF!</f>
        <v>#REF!</v>
      </c>
      <c r="IU28" s="49" t="e">
        <f>#REF!</f>
        <v>#REF!</v>
      </c>
    </row>
    <row r="29" spans="1:255" ht="12.75">
      <c r="A29" s="13"/>
      <c r="B29" s="50"/>
      <c r="C29" s="51" t="s">
        <v>45</v>
      </c>
      <c r="D29" s="52">
        <v>4000000</v>
      </c>
      <c r="E29" s="52"/>
      <c r="F29" s="52">
        <f>'[2]NMA'!F29+'[2]EC101'!F29+'[2]EC102'!F29+'[2]EC103'!F29+'[2]EC104'!F29+'[2]EC105'!F29+'[2]EC106'!F29+'[2]EC107'!F29+'[2]EC108'!F29+'[2]EC109'!F29+'[2]DC10'!F29+'[2]EC121'!F29+'[2]EC122'!F29+'[2]EC123'!F29+'[2]EC124'!F29+'[2]EC125'!F29+'[2]EC126'!F29+'[2]EC127'!F29+'[2]EC128'!F29+'[2]DC12'!F29+'[2]EC131'!F29+'[2]EC132'!F29+'[2]EC133'!F29+'[2]EC134'!F29+'[2]EC135'!F29+'[2]EC136'!F29+'[2]EC137'!F29+'[2]EC138'!F29+'[2]DC13'!F29+'[2]EC141'!F29+'[2]EC142'!F29+'[2]EC143'!F29+'[2]EC144'!F29+'[2]DC14'!F29+'[2]EC151'!F29+'[2]EC152'!F29+'[2]EC153'!F29+'[2]EC154'!F29+'[2]EC155'!F29+'[2]EC156'!F29+'[2]EC157'!F29+'[2]DC15'!F29+'[2]EC05b2'!F29+'[2]EC05b3'!F29+'[2]DC44'!F29</f>
        <v>0</v>
      </c>
      <c r="G29" s="52">
        <f>SUM(D29:E29)</f>
        <v>4000000</v>
      </c>
      <c r="H29" s="53"/>
      <c r="I29" s="53"/>
      <c r="J29" s="53"/>
      <c r="K29" s="53"/>
      <c r="L29" s="53">
        <f>0-J29</f>
        <v>0</v>
      </c>
      <c r="M29" s="53"/>
      <c r="N29" s="53"/>
      <c r="O29" s="54"/>
      <c r="P29" s="53"/>
      <c r="Q29" s="54"/>
      <c r="R29" s="53"/>
      <c r="S29" s="54"/>
      <c r="T29" s="47"/>
      <c r="U29" s="47"/>
      <c r="V29" s="53"/>
      <c r="W29" s="53"/>
      <c r="X29" s="47" t="str">
        <f>IF(V29=0," ",(R29-V29)/V29)</f>
        <v> </v>
      </c>
      <c r="Y29" s="47" t="str">
        <f>IF(W29=0," ",(S29-W29)/W29)</f>
        <v> </v>
      </c>
      <c r="Z29" s="204"/>
      <c r="IT29" s="49" t="e">
        <f>#REF!</f>
        <v>#REF!</v>
      </c>
      <c r="IU29" s="49" t="e">
        <f>#REF!</f>
        <v>#REF!</v>
      </c>
    </row>
    <row r="30" spans="1:255" ht="12.75">
      <c r="A30" s="13"/>
      <c r="B30" s="50"/>
      <c r="C30" s="51" t="s">
        <v>46</v>
      </c>
      <c r="D30" s="52"/>
      <c r="E30" s="52"/>
      <c r="F30" s="52">
        <f>'[2]NMA'!F30+'[2]EC101'!F30+'[2]EC102'!F30+'[2]EC103'!F30+'[2]EC104'!F30+'[2]EC105'!F30+'[2]EC106'!F30+'[2]EC107'!F30+'[2]EC108'!F30+'[2]EC109'!F30+'[2]DC10'!F30+'[2]EC121'!F30+'[2]EC122'!F30+'[2]EC123'!F30+'[2]EC124'!F30+'[2]EC125'!F30+'[2]EC126'!F30+'[2]EC127'!F30+'[2]EC128'!F30+'[2]DC12'!F30+'[2]EC131'!F30+'[2]EC132'!F30+'[2]EC133'!F30+'[2]EC134'!F30+'[2]EC135'!F30+'[2]EC136'!F30+'[2]EC137'!F30+'[2]EC138'!F30+'[2]DC13'!F30+'[2]EC141'!F30+'[2]EC142'!F30+'[2]EC143'!F30+'[2]EC144'!F30+'[2]DC14'!F30+'[2]EC151'!F30+'[2]EC152'!F30+'[2]EC153'!F30+'[2]EC154'!F30+'[2]EC155'!F30+'[2]EC156'!F30+'[2]EC157'!F30+'[2]DC15'!F30+'[2]EC05b2'!F30+'[2]EC05b3'!F30+'[2]DC44'!F30</f>
        <v>0</v>
      </c>
      <c r="G30" s="52">
        <f>SUM(D30:E30)</f>
        <v>0</v>
      </c>
      <c r="H30" s="53"/>
      <c r="I30" s="53"/>
      <c r="J30" s="56"/>
      <c r="K30" s="56"/>
      <c r="L30" s="56"/>
      <c r="M30" s="56"/>
      <c r="N30" s="56"/>
      <c r="O30" s="57"/>
      <c r="P30" s="56"/>
      <c r="Q30" s="57"/>
      <c r="R30" s="56">
        <f aca="true" t="shared" si="12" ref="R30:R49">+J30+L30+N30+P30</f>
        <v>0</v>
      </c>
      <c r="S30" s="57">
        <f aca="true" t="shared" si="13" ref="S30:S49">+K30+M30+O30+Q30</f>
        <v>0</v>
      </c>
      <c r="T30" s="58"/>
      <c r="U30" s="58"/>
      <c r="V30" s="56"/>
      <c r="W30" s="56"/>
      <c r="X30" s="58"/>
      <c r="Y30" s="58"/>
      <c r="Z30" s="204"/>
      <c r="IT30" s="49" t="e">
        <f>#REF!</f>
        <v>#REF!</v>
      </c>
      <c r="IU30" s="49" t="e">
        <f>#REF!</f>
        <v>#REF!</v>
      </c>
    </row>
    <row r="31" spans="1:255" ht="12.75">
      <c r="A31" s="13"/>
      <c r="B31" s="60"/>
      <c r="C31" s="44" t="s">
        <v>47</v>
      </c>
      <c r="D31" s="45">
        <f>SUM(D32:D37)</f>
        <v>0</v>
      </c>
      <c r="E31" s="45">
        <f>SUM(E32:E37)</f>
        <v>0</v>
      </c>
      <c r="F31" s="45">
        <f>'[2]NMA'!F31+'[2]EC101'!F31+'[2]EC102'!F31+'[2]EC103'!F31+'[2]EC104'!F31+'[2]EC105'!F31+'[2]EC106'!F31+'[2]EC107'!F31+'[2]EC108'!F31+'[2]EC109'!F31+'[2]DC10'!F31+'[2]EC121'!F31+'[2]EC122'!F31+'[2]EC123'!F31+'[2]EC124'!F31+'[2]EC125'!F31+'[2]EC126'!F31+'[2]EC127'!F31+'[2]EC128'!F31+'[2]DC12'!F31+'[2]EC131'!F31+'[2]EC132'!F31+'[2]EC133'!F31+'[2]EC134'!F31+'[2]EC135'!F31+'[2]EC136'!F31+'[2]EC137'!F31+'[2]EC138'!F31+'[2]DC13'!F31+'[2]EC141'!F31+'[2]EC142'!F31+'[2]EC143'!F31+'[2]EC144'!F31+'[2]DC14'!F31+'[2]EC151'!F31+'[2]EC152'!F31+'[2]EC153'!F31+'[2]EC154'!F31+'[2]EC155'!F31+'[2]EC156'!F31+'[2]EC157'!F31+'[2]DC15'!F31+'[2]EC05b2'!F31+'[2]EC05b3'!F31+'[2]DC44'!F31</f>
        <v>0</v>
      </c>
      <c r="G31" s="45">
        <f aca="true" t="shared" si="14" ref="G31:Q31">SUM(G32:G37)</f>
        <v>0</v>
      </c>
      <c r="H31" s="45">
        <f t="shared" si="14"/>
        <v>0</v>
      </c>
      <c r="I31" s="45">
        <f t="shared" si="14"/>
        <v>260000000</v>
      </c>
      <c r="J31" s="45">
        <f t="shared" si="14"/>
        <v>0</v>
      </c>
      <c r="K31" s="45">
        <f t="shared" si="14"/>
        <v>0</v>
      </c>
      <c r="L31" s="45">
        <f t="shared" si="14"/>
        <v>0</v>
      </c>
      <c r="M31" s="45">
        <f t="shared" si="14"/>
        <v>0</v>
      </c>
      <c r="N31" s="45">
        <f t="shared" si="14"/>
        <v>0</v>
      </c>
      <c r="O31" s="45">
        <f t="shared" si="14"/>
        <v>0</v>
      </c>
      <c r="P31" s="45">
        <f t="shared" si="14"/>
        <v>0</v>
      </c>
      <c r="Q31" s="45">
        <f t="shared" si="14"/>
        <v>0</v>
      </c>
      <c r="R31" s="46">
        <f t="shared" si="12"/>
        <v>0</v>
      </c>
      <c r="S31" s="46">
        <f t="shared" si="13"/>
        <v>0</v>
      </c>
      <c r="T31" s="47" t="str">
        <f>IF(G31=0," ",(R31/G31))</f>
        <v> </v>
      </c>
      <c r="U31" s="47" t="str">
        <f>IF(G31=0," ",(S31/G31))</f>
        <v> </v>
      </c>
      <c r="V31" s="45">
        <f>SUM(V33,V35,V37)</f>
        <v>0</v>
      </c>
      <c r="W31" s="45">
        <f>SUM(W33,W35,W37)</f>
        <v>0</v>
      </c>
      <c r="X31" s="47" t="str">
        <f>IF(V31=0," ",(R31-V31)/V31)</f>
        <v> </v>
      </c>
      <c r="Y31" s="47" t="str">
        <f>IF(W31=0," ",(S31-W31)/W31)</f>
        <v> </v>
      </c>
      <c r="Z31" s="204"/>
      <c r="IT31" s="49" t="e">
        <f>#REF!</f>
        <v>#REF!</v>
      </c>
      <c r="IU31" s="49" t="e">
        <f>#REF!</f>
        <v>#REF!</v>
      </c>
    </row>
    <row r="32" spans="1:255" ht="12.75">
      <c r="A32" s="13"/>
      <c r="B32" s="50"/>
      <c r="C32" s="51" t="s">
        <v>48</v>
      </c>
      <c r="D32" s="52"/>
      <c r="E32" s="52"/>
      <c r="F32" s="52">
        <f>'[2]NMA'!F32+'[2]EC101'!F32+'[2]EC102'!F32+'[2]EC103'!F32+'[2]EC104'!F32+'[2]EC105'!F32+'[2]EC106'!F32+'[2]EC107'!F32+'[2]EC108'!F32+'[2]EC109'!F32+'[2]DC10'!F32+'[2]EC121'!F32+'[2]EC122'!F32+'[2]EC123'!F32+'[2]EC124'!F32+'[2]EC125'!F32+'[2]EC126'!F32+'[2]EC127'!F32+'[2]EC128'!F32+'[2]DC12'!F32+'[2]EC131'!F32+'[2]EC132'!F32+'[2]EC133'!F32+'[2]EC134'!F32+'[2]EC135'!F32+'[2]EC136'!F32+'[2]EC137'!F32+'[2]EC138'!F32+'[2]DC13'!F32+'[2]EC141'!F32+'[2]EC142'!F32+'[2]EC143'!F32+'[2]EC144'!F32+'[2]DC14'!F32+'[2]EC151'!F32+'[2]EC152'!F32+'[2]EC153'!F32+'[2]EC154'!F32+'[2]EC155'!F32+'[2]EC156'!F32+'[2]EC157'!F32+'[2]DC15'!F32+'[2]EC05b2'!F32+'[2]EC05b3'!F32+'[2]DC44'!F32</f>
        <v>0</v>
      </c>
      <c r="G32" s="52">
        <f aca="true" t="shared" si="15" ref="G32:G37">SUM(D32:E32)</f>
        <v>0</v>
      </c>
      <c r="H32" s="53"/>
      <c r="I32" s="53">
        <v>260000000</v>
      </c>
      <c r="J32" s="56"/>
      <c r="K32" s="56"/>
      <c r="L32" s="56">
        <v>0</v>
      </c>
      <c r="M32" s="56"/>
      <c r="N32" s="56"/>
      <c r="O32" s="57"/>
      <c r="P32" s="56"/>
      <c r="Q32" s="57"/>
      <c r="R32" s="56">
        <f t="shared" si="12"/>
        <v>0</v>
      </c>
      <c r="S32" s="57">
        <f t="shared" si="13"/>
        <v>0</v>
      </c>
      <c r="T32" s="58"/>
      <c r="U32" s="58"/>
      <c r="V32" s="56"/>
      <c r="W32" s="56"/>
      <c r="X32" s="58"/>
      <c r="Y32" s="58"/>
      <c r="Z32" s="204">
        <v>2</v>
      </c>
      <c r="IT32" s="49" t="e">
        <f>#REF!</f>
        <v>#REF!</v>
      </c>
      <c r="IU32" s="49" t="e">
        <f>#REF!</f>
        <v>#REF!</v>
      </c>
    </row>
    <row r="33" spans="1:255" ht="12.75">
      <c r="A33" s="13"/>
      <c r="B33" s="50"/>
      <c r="C33" s="51" t="s">
        <v>49</v>
      </c>
      <c r="D33" s="52"/>
      <c r="E33" s="52"/>
      <c r="F33" s="52">
        <f>'[2]NMA'!F33+'[2]EC101'!F33+'[2]EC102'!F33+'[2]EC103'!F33+'[2]EC104'!F33+'[2]EC105'!F33+'[2]EC106'!F33+'[2]EC107'!F33+'[2]EC108'!F33+'[2]EC109'!F33+'[2]DC10'!F33+'[2]EC121'!F33+'[2]EC122'!F33+'[2]EC123'!F33+'[2]EC124'!F33+'[2]EC125'!F33+'[2]EC126'!F33+'[2]EC127'!F33+'[2]EC128'!F33+'[2]DC12'!F33+'[2]EC131'!F33+'[2]EC132'!F33+'[2]EC133'!F33+'[2]EC134'!F33+'[2]EC135'!F33+'[2]EC136'!F33+'[2]EC137'!F33+'[2]EC138'!F33+'[2]DC13'!F33+'[2]EC141'!F33+'[2]EC142'!F33+'[2]EC143'!F33+'[2]EC144'!F33+'[2]DC14'!F33+'[2]EC151'!F33+'[2]EC152'!F33+'[2]EC153'!F33+'[2]EC154'!F33+'[2]EC155'!F33+'[2]EC156'!F33+'[2]EC157'!F33+'[2]DC15'!F33+'[2]EC05b2'!F33+'[2]EC05b3'!F33+'[2]DC44'!F33</f>
        <v>0</v>
      </c>
      <c r="G33" s="52">
        <f t="shared" si="15"/>
        <v>0</v>
      </c>
      <c r="H33" s="53"/>
      <c r="I33" s="53"/>
      <c r="J33" s="53"/>
      <c r="K33" s="53"/>
      <c r="L33" s="53"/>
      <c r="M33" s="53"/>
      <c r="N33" s="53"/>
      <c r="O33" s="54"/>
      <c r="P33" s="53"/>
      <c r="Q33" s="54"/>
      <c r="R33" s="53">
        <f t="shared" si="12"/>
        <v>0</v>
      </c>
      <c r="S33" s="54">
        <f t="shared" si="13"/>
        <v>0</v>
      </c>
      <c r="T33" s="47" t="str">
        <f>IF(G33=0," ",(R33/G33))</f>
        <v> </v>
      </c>
      <c r="U33" s="47" t="str">
        <f>IF(G33=0," ",(S33/G33))</f>
        <v> </v>
      </c>
      <c r="V33" s="53"/>
      <c r="W33" s="53"/>
      <c r="X33" s="47" t="str">
        <f>IF(V33=0," ",(R33-V33)/V33)</f>
        <v> </v>
      </c>
      <c r="Y33" s="47" t="str">
        <f>IF(W33=0," ",(S33-W33)/W33)</f>
        <v> </v>
      </c>
      <c r="Z33" s="204"/>
      <c r="IT33" s="49" t="e">
        <f>#REF!</f>
        <v>#REF!</v>
      </c>
      <c r="IU33" s="49" t="e">
        <f>#REF!</f>
        <v>#REF!</v>
      </c>
    </row>
    <row r="34" spans="1:255" ht="12.75">
      <c r="A34" s="13"/>
      <c r="B34" s="50"/>
      <c r="C34" s="51" t="s">
        <v>50</v>
      </c>
      <c r="D34" s="52"/>
      <c r="E34" s="52"/>
      <c r="F34" s="52">
        <f>'[2]NMA'!F34+'[2]EC101'!F34+'[2]EC102'!F34+'[2]EC103'!F34+'[2]EC104'!F34+'[2]EC105'!F34+'[2]EC106'!F34+'[2]EC107'!F34+'[2]EC108'!F34+'[2]EC109'!F34+'[2]DC10'!F34+'[2]EC121'!F34+'[2]EC122'!F34+'[2]EC123'!F34+'[2]EC124'!F34+'[2]EC125'!F34+'[2]EC126'!F34+'[2]EC127'!F34+'[2]EC128'!F34+'[2]DC12'!F34+'[2]EC131'!F34+'[2]EC132'!F34+'[2]EC133'!F34+'[2]EC134'!F34+'[2]EC135'!F34+'[2]EC136'!F34+'[2]EC137'!F34+'[2]EC138'!F34+'[2]DC13'!F34+'[2]EC141'!F34+'[2]EC142'!F34+'[2]EC143'!F34+'[2]EC144'!F34+'[2]DC14'!F34+'[2]EC151'!F34+'[2]EC152'!F34+'[2]EC153'!F34+'[2]EC154'!F34+'[2]EC155'!F34+'[2]EC156'!F34+'[2]EC157'!F34+'[2]DC15'!F34+'[2]EC05b2'!F34+'[2]EC05b3'!F34+'[2]DC44'!F34</f>
        <v>0</v>
      </c>
      <c r="G34" s="52">
        <f t="shared" si="15"/>
        <v>0</v>
      </c>
      <c r="H34" s="53"/>
      <c r="I34" s="53"/>
      <c r="J34" s="56"/>
      <c r="K34" s="56"/>
      <c r="L34" s="56"/>
      <c r="M34" s="56"/>
      <c r="N34" s="56"/>
      <c r="O34" s="57"/>
      <c r="P34" s="56"/>
      <c r="Q34" s="57"/>
      <c r="R34" s="56">
        <f t="shared" si="12"/>
        <v>0</v>
      </c>
      <c r="S34" s="57">
        <f t="shared" si="13"/>
        <v>0</v>
      </c>
      <c r="T34" s="58"/>
      <c r="U34" s="58"/>
      <c r="V34" s="56"/>
      <c r="W34" s="56"/>
      <c r="X34" s="58"/>
      <c r="Y34" s="58"/>
      <c r="Z34" s="204">
        <v>2</v>
      </c>
      <c r="IT34" s="49" t="e">
        <f>#REF!</f>
        <v>#REF!</v>
      </c>
      <c r="IU34" s="49" t="e">
        <f>#REF!</f>
        <v>#REF!</v>
      </c>
    </row>
    <row r="35" spans="1:255" ht="12.75">
      <c r="A35" s="42"/>
      <c r="B35" s="50"/>
      <c r="C35" s="51" t="s">
        <v>51</v>
      </c>
      <c r="D35" s="52"/>
      <c r="E35" s="52"/>
      <c r="F35" s="52">
        <f>'[2]NMA'!F35+'[2]EC101'!F35+'[2]EC102'!F35+'[2]EC103'!F35+'[2]EC104'!F35+'[2]EC105'!F35+'[2]EC106'!F35+'[2]EC107'!F35+'[2]EC108'!F35+'[2]EC109'!F35+'[2]DC10'!F35+'[2]EC121'!F35+'[2]EC122'!F35+'[2]EC123'!F35+'[2]EC124'!F35+'[2]EC125'!F35+'[2]EC126'!F35+'[2]EC127'!F35+'[2]EC128'!F35+'[2]DC12'!F35+'[2]EC131'!F35+'[2]EC132'!F35+'[2]EC133'!F35+'[2]EC134'!F35+'[2]EC135'!F35+'[2]EC136'!F35+'[2]EC137'!F35+'[2]EC138'!F35+'[2]DC13'!F35+'[2]EC141'!F35+'[2]EC142'!F35+'[2]EC143'!F35+'[2]EC144'!F35+'[2]DC14'!F35+'[2]EC151'!F35+'[2]EC152'!F35+'[2]EC153'!F35+'[2]EC154'!F35+'[2]EC155'!F35+'[2]EC156'!F35+'[2]EC157'!F35+'[2]DC15'!F35+'[2]EC05b2'!F35+'[2]EC05b3'!F35+'[2]DC44'!F35</f>
        <v>0</v>
      </c>
      <c r="G35" s="52">
        <f t="shared" si="15"/>
        <v>0</v>
      </c>
      <c r="H35" s="53"/>
      <c r="I35" s="53"/>
      <c r="J35" s="53"/>
      <c r="K35" s="53"/>
      <c r="L35" s="53"/>
      <c r="M35" s="53"/>
      <c r="N35" s="53"/>
      <c r="O35" s="54"/>
      <c r="P35" s="53"/>
      <c r="Q35" s="54"/>
      <c r="R35" s="53">
        <f t="shared" si="12"/>
        <v>0</v>
      </c>
      <c r="S35" s="54">
        <f t="shared" si="13"/>
        <v>0</v>
      </c>
      <c r="T35" s="47" t="str">
        <f>IF(G35=0," ",(R35/G35))</f>
        <v> </v>
      </c>
      <c r="U35" s="47" t="str">
        <f>IF(G35=0," ",(S35/G35))</f>
        <v> </v>
      </c>
      <c r="V35" s="53"/>
      <c r="W35" s="53"/>
      <c r="X35" s="47" t="str">
        <f>IF(V35=0," ",(R35-V35)/V35)</f>
        <v> </v>
      </c>
      <c r="Y35" s="47" t="str">
        <f>IF(W35=0," ",(S35-W35)/W35)</f>
        <v> </v>
      </c>
      <c r="Z35" s="204"/>
      <c r="IT35" s="49" t="e">
        <f>#REF!</f>
        <v>#REF!</v>
      </c>
      <c r="IU35" s="49" t="e">
        <f>#REF!</f>
        <v>#REF!</v>
      </c>
    </row>
    <row r="36" spans="1:255" ht="12.75" customHeight="1" hidden="1">
      <c r="A36" s="42"/>
      <c r="B36" s="50"/>
      <c r="C36" s="51" t="s">
        <v>52</v>
      </c>
      <c r="D36" s="52"/>
      <c r="E36" s="52"/>
      <c r="F36" s="52">
        <f>'[2]NMA'!F36+'[2]EC101'!F36+'[2]EC102'!F36+'[2]EC103'!F36+'[2]EC104'!F36+'[2]EC105'!F36+'[2]EC106'!F36+'[2]EC107'!F36+'[2]EC108'!F36+'[2]EC109'!F36+'[2]DC10'!F36+'[2]EC121'!F36+'[2]EC122'!F36+'[2]EC123'!F36+'[2]EC124'!F36+'[2]EC125'!F36+'[2]EC126'!F36+'[2]EC127'!F36+'[2]EC128'!F36+'[2]DC12'!F36+'[2]EC131'!F36+'[2]EC132'!F36+'[2]EC133'!F36+'[2]EC134'!F36+'[2]EC135'!F36+'[2]EC136'!F36+'[2]EC137'!F36+'[2]EC138'!F36+'[2]DC13'!F36+'[2]EC141'!F36+'[2]EC142'!F36+'[2]EC143'!F36+'[2]EC144'!F36+'[2]DC14'!F36+'[2]EC151'!F36+'[2]EC152'!F36+'[2]EC153'!F36+'[2]EC154'!F36+'[2]EC155'!F36+'[2]EC156'!F36+'[2]EC157'!F36+'[2]DC15'!F36+'[2]EC05b2'!F36+'[2]EC05b3'!F36+'[2]DC44'!F36</f>
        <v>0</v>
      </c>
      <c r="G36" s="52">
        <f t="shared" si="15"/>
        <v>0</v>
      </c>
      <c r="H36" s="53"/>
      <c r="I36" s="53"/>
      <c r="J36" s="56"/>
      <c r="K36" s="45"/>
      <c r="L36" s="56"/>
      <c r="M36" s="56"/>
      <c r="N36" s="56"/>
      <c r="O36" s="57"/>
      <c r="P36" s="56"/>
      <c r="Q36" s="57"/>
      <c r="R36" s="56">
        <f t="shared" si="12"/>
        <v>0</v>
      </c>
      <c r="S36" s="57">
        <f t="shared" si="13"/>
        <v>0</v>
      </c>
      <c r="T36" s="58"/>
      <c r="U36" s="58"/>
      <c r="V36" s="56"/>
      <c r="W36" s="56"/>
      <c r="X36" s="58"/>
      <c r="Y36" s="58"/>
      <c r="Z36" s="204">
        <v>2</v>
      </c>
      <c r="IT36" s="49" t="e">
        <f>#REF!</f>
        <v>#REF!</v>
      </c>
      <c r="IU36" s="49" t="e">
        <f>#REF!</f>
        <v>#REF!</v>
      </c>
    </row>
    <row r="37" spans="1:255" ht="12.75">
      <c r="A37" s="13"/>
      <c r="B37" s="50"/>
      <c r="C37" s="51" t="s">
        <v>53</v>
      </c>
      <c r="D37" s="52"/>
      <c r="E37" s="52"/>
      <c r="F37" s="52">
        <f>'[2]NMA'!F37+'[2]EC101'!F37+'[2]EC102'!F37+'[2]EC103'!F37+'[2]EC104'!F37+'[2]EC105'!F37+'[2]EC106'!F37+'[2]EC107'!F37+'[2]EC108'!F37+'[2]EC109'!F37+'[2]DC10'!F37+'[2]EC121'!F37+'[2]EC122'!F37+'[2]EC123'!F37+'[2]EC124'!F37+'[2]EC125'!F37+'[2]EC126'!F37+'[2]EC127'!F37+'[2]EC128'!F37+'[2]DC12'!F37+'[2]EC131'!F37+'[2]EC132'!F37+'[2]EC133'!F37+'[2]EC134'!F37+'[2]EC135'!F37+'[2]EC136'!F37+'[2]EC137'!F37+'[2]EC138'!F37+'[2]DC13'!F37+'[2]EC141'!F37+'[2]EC142'!F37+'[2]EC143'!F37+'[2]EC144'!F37+'[2]DC14'!F37+'[2]EC151'!F37+'[2]EC152'!F37+'[2]EC153'!F37+'[2]EC154'!F37+'[2]EC155'!F37+'[2]EC156'!F37+'[2]EC157'!F37+'[2]DC15'!F37+'[2]EC05b2'!F37+'[2]EC05b3'!F37+'[2]DC44'!F37</f>
        <v>0</v>
      </c>
      <c r="G37" s="52">
        <f t="shared" si="15"/>
        <v>0</v>
      </c>
      <c r="H37" s="53"/>
      <c r="I37" s="53"/>
      <c r="J37" s="53"/>
      <c r="K37" s="53"/>
      <c r="L37" s="53"/>
      <c r="M37" s="53"/>
      <c r="N37" s="53"/>
      <c r="O37" s="54"/>
      <c r="P37" s="53"/>
      <c r="Q37" s="54"/>
      <c r="R37" s="53">
        <f t="shared" si="12"/>
        <v>0</v>
      </c>
      <c r="S37" s="54">
        <f t="shared" si="13"/>
        <v>0</v>
      </c>
      <c r="T37" s="47" t="str">
        <f>IF(G37=0," ",(R37/G37))</f>
        <v> </v>
      </c>
      <c r="U37" s="47" t="str">
        <f>IF(G37=0," ",(S37/G37))</f>
        <v> </v>
      </c>
      <c r="V37" s="53"/>
      <c r="W37" s="53"/>
      <c r="X37" s="47" t="str">
        <f aca="true" t="shared" si="16" ref="X37:X48">IF(V37=0," ",(R37-V37)/V37)</f>
        <v> </v>
      </c>
      <c r="Y37" s="47" t="str">
        <f aca="true" t="shared" si="17" ref="Y37:Y48">IF(W37=0," ",(S37-W37)/W37)</f>
        <v> </v>
      </c>
      <c r="Z37" s="204"/>
      <c r="IT37" s="49" t="e">
        <f>#REF!</f>
        <v>#REF!</v>
      </c>
      <c r="IU37" s="49" t="e">
        <f>#REF!</f>
        <v>#REF!</v>
      </c>
    </row>
    <row r="38" spans="1:255" ht="12.75">
      <c r="A38" s="13"/>
      <c r="B38" s="60"/>
      <c r="C38" s="44" t="s">
        <v>54</v>
      </c>
      <c r="D38" s="45">
        <f>SUM(D39:D40)</f>
        <v>871853000</v>
      </c>
      <c r="E38" s="45">
        <f>SUM(E39:E40)</f>
        <v>0</v>
      </c>
      <c r="F38" s="45">
        <f>'[2]NMA'!F38+'[2]EC101'!F38+'[2]EC102'!F38+'[2]EC103'!F38+'[2]EC104'!F38+'[2]EC105'!F38+'[2]EC106'!F38+'[2]EC107'!F38+'[2]EC108'!F38+'[2]EC109'!F38+'[2]DC10'!F38+'[2]EC121'!F38+'[2]EC122'!F38+'[2]EC123'!F38+'[2]EC124'!F38+'[2]EC125'!F38+'[2]EC126'!F38+'[2]EC127'!F38+'[2]EC128'!F38+'[2]DC12'!F38+'[2]EC131'!F38+'[2]EC132'!F38+'[2]EC133'!F38+'[2]EC134'!F38+'[2]EC135'!F38+'[2]EC136'!F38+'[2]EC137'!F38+'[2]EC138'!F38+'[2]DC13'!F38+'[2]EC141'!F38+'[2]EC142'!F38+'[2]EC143'!F38+'[2]EC144'!F38+'[2]DC14'!F38+'[2]EC151'!F38+'[2]EC152'!F38+'[2]EC153'!F38+'[2]EC154'!F38+'[2]EC155'!F38+'[2]EC156'!F38+'[2]EC157'!F38+'[2]DC15'!F38+'[2]EC05b2'!F38+'[2]EC05b3'!F38+'[2]DC44'!F38</f>
        <v>0</v>
      </c>
      <c r="G38" s="45">
        <f aca="true" t="shared" si="18" ref="G38:Q38">SUM(G39:G40)</f>
        <v>871853000</v>
      </c>
      <c r="H38" s="45">
        <f t="shared" si="18"/>
        <v>413801000</v>
      </c>
      <c r="I38" s="45">
        <f t="shared" si="18"/>
        <v>413801000</v>
      </c>
      <c r="J38" s="45">
        <f t="shared" si="18"/>
        <v>356444000</v>
      </c>
      <c r="K38" s="45">
        <f t="shared" si="18"/>
        <v>18000</v>
      </c>
      <c r="L38" s="45">
        <f t="shared" si="18"/>
        <v>0</v>
      </c>
      <c r="M38" s="45">
        <f t="shared" si="18"/>
        <v>203194000</v>
      </c>
      <c r="N38" s="45">
        <f t="shared" si="18"/>
        <v>0</v>
      </c>
      <c r="O38" s="45">
        <f t="shared" si="18"/>
        <v>0</v>
      </c>
      <c r="P38" s="45">
        <f t="shared" si="18"/>
        <v>0</v>
      </c>
      <c r="Q38" s="45">
        <f t="shared" si="18"/>
        <v>0</v>
      </c>
      <c r="R38" s="46">
        <f t="shared" si="12"/>
        <v>356444000</v>
      </c>
      <c r="S38" s="46">
        <f t="shared" si="13"/>
        <v>203212000</v>
      </c>
      <c r="T38" s="47">
        <f>IF(G38=0," ",(R38/G38))</f>
        <v>0.4088349756208902</v>
      </c>
      <c r="U38" s="47">
        <f>IF(G38=0," ",(S38/G38))</f>
        <v>0.23308057665684467</v>
      </c>
      <c r="V38" s="45">
        <f>SUM(V39:V40)</f>
        <v>536814000</v>
      </c>
      <c r="W38" s="45">
        <f>SUM(W39:W40)</f>
        <v>786336000</v>
      </c>
      <c r="X38" s="47">
        <f t="shared" si="16"/>
        <v>-0.3360009239699412</v>
      </c>
      <c r="Y38" s="47">
        <f t="shared" si="17"/>
        <v>-0.7415710332478737</v>
      </c>
      <c r="Z38" s="204"/>
      <c r="IT38" s="49" t="e">
        <f>#REF!</f>
        <v>#REF!</v>
      </c>
      <c r="IU38" s="49" t="e">
        <f>#REF!</f>
        <v>#REF!</v>
      </c>
    </row>
    <row r="39" spans="1:255" ht="12.75">
      <c r="A39" s="13"/>
      <c r="B39" s="60"/>
      <c r="C39" s="51" t="s">
        <v>55</v>
      </c>
      <c r="D39" s="52">
        <v>57357000</v>
      </c>
      <c r="E39" s="52"/>
      <c r="F39" s="52">
        <f>'[2]NMA'!F39+'[2]EC101'!F39+'[2]EC102'!F39+'[2]EC103'!F39+'[2]EC104'!F39+'[2]EC105'!F39+'[2]EC106'!F39+'[2]EC107'!F39+'[2]EC108'!F39+'[2]EC109'!F39+'[2]DC10'!F39+'[2]EC121'!F39+'[2]EC122'!F39+'[2]EC123'!F39+'[2]EC124'!F39+'[2]EC125'!F39+'[2]EC126'!F39+'[2]EC127'!F39+'[2]EC128'!F39+'[2]DC12'!F39+'[2]EC131'!F39+'[2]EC132'!F39+'[2]EC133'!F39+'[2]EC134'!F39+'[2]EC135'!F39+'[2]EC136'!F39+'[2]EC137'!F39+'[2]EC138'!F39+'[2]DC13'!F39+'[2]EC141'!F39+'[2]EC142'!F39+'[2]EC143'!F39+'[2]EC144'!F39+'[2]DC14'!F39+'[2]EC151'!F39+'[2]EC152'!F39+'[2]EC153'!F39+'[2]EC154'!F39+'[2]EC155'!F39+'[2]EC156'!F39+'[2]EC157'!F39+'[2]DC15'!F39+'[2]EC05b2'!F39+'[2]EC05b3'!F39+'[2]DC44'!F39</f>
        <v>0</v>
      </c>
      <c r="G39" s="52">
        <f>SUM(D39:E39)</f>
        <v>57357000</v>
      </c>
      <c r="H39" s="53">
        <v>57357000</v>
      </c>
      <c r="I39" s="53">
        <v>57357000</v>
      </c>
      <c r="J39" s="53"/>
      <c r="K39" s="53"/>
      <c r="L39" s="53">
        <f>0-J39</f>
        <v>0</v>
      </c>
      <c r="M39" s="53"/>
      <c r="N39" s="53"/>
      <c r="O39" s="54"/>
      <c r="P39" s="53"/>
      <c r="Q39" s="54"/>
      <c r="R39" s="53">
        <f t="shared" si="12"/>
        <v>0</v>
      </c>
      <c r="S39" s="54">
        <f t="shared" si="13"/>
        <v>0</v>
      </c>
      <c r="T39" s="47"/>
      <c r="U39" s="47"/>
      <c r="V39" s="53"/>
      <c r="W39" s="53"/>
      <c r="X39" s="47" t="str">
        <f t="shared" si="16"/>
        <v> </v>
      </c>
      <c r="Y39" s="47" t="str">
        <f t="shared" si="17"/>
        <v> </v>
      </c>
      <c r="Z39" s="204"/>
      <c r="IT39" s="49" t="e">
        <f>#REF!</f>
        <v>#REF!</v>
      </c>
      <c r="IU39" s="49" t="e">
        <f>#REF!</f>
        <v>#REF!</v>
      </c>
    </row>
    <row r="40" spans="1:255" ht="12.75">
      <c r="A40" s="13"/>
      <c r="B40" s="50"/>
      <c r="C40" s="51" t="s">
        <v>56</v>
      </c>
      <c r="D40" s="52">
        <v>814496000</v>
      </c>
      <c r="E40" s="52"/>
      <c r="F40" s="52">
        <f>'[2]NMA'!F40+'[2]EC101'!F40+'[2]EC102'!F40+'[2]EC103'!F40+'[2]EC104'!F40+'[2]EC105'!F40+'[2]EC106'!F40+'[2]EC107'!F40+'[2]EC108'!F40+'[2]EC109'!F40+'[2]DC10'!F40+'[2]EC121'!F40+'[2]EC122'!F40+'[2]EC123'!F40+'[2]EC124'!F40+'[2]EC125'!F40+'[2]EC126'!F40+'[2]EC127'!F40+'[2]EC128'!F40+'[2]DC12'!F40+'[2]EC131'!F40+'[2]EC132'!F40+'[2]EC133'!F40+'[2]EC134'!F40+'[2]EC135'!F40+'[2]EC136'!F40+'[2]EC137'!F40+'[2]EC138'!F40+'[2]DC13'!F40+'[2]EC141'!F40+'[2]EC142'!F40+'[2]EC143'!F40+'[2]EC144'!F40+'[2]DC14'!F40+'[2]EC151'!F40+'[2]EC152'!F40+'[2]EC153'!F40+'[2]EC154'!F40+'[2]EC155'!F40+'[2]EC156'!F40+'[2]EC157'!F40+'[2]DC15'!F40+'[2]EC05b2'!F40+'[2]EC05b3'!F40+'[2]DC44'!F40</f>
        <v>0</v>
      </c>
      <c r="G40" s="52">
        <f>SUM(D40:E40)</f>
        <v>814496000</v>
      </c>
      <c r="H40" s="53">
        <v>356444000</v>
      </c>
      <c r="I40" s="53">
        <v>356444000</v>
      </c>
      <c r="J40" s="53">
        <v>356444000</v>
      </c>
      <c r="K40" s="53">
        <v>18000</v>
      </c>
      <c r="L40" s="53">
        <v>0</v>
      </c>
      <c r="M40" s="53">
        <v>203194000</v>
      </c>
      <c r="N40" s="53"/>
      <c r="O40" s="54"/>
      <c r="P40" s="53"/>
      <c r="Q40" s="54"/>
      <c r="R40" s="53">
        <f t="shared" si="12"/>
        <v>356444000</v>
      </c>
      <c r="S40" s="54">
        <f t="shared" si="13"/>
        <v>203212000</v>
      </c>
      <c r="T40" s="47">
        <f aca="true" t="shared" si="19" ref="T40:T49">IF(G40=0," ",(R40/G40))</f>
        <v>0.43762523081758536</v>
      </c>
      <c r="U40" s="47">
        <f aca="true" t="shared" si="20" ref="U40:U49">IF(G40=0," ",(S40/G40))</f>
        <v>0.24949416571720426</v>
      </c>
      <c r="V40" s="53">
        <v>536814000</v>
      </c>
      <c r="W40" s="53">
        <v>786336000</v>
      </c>
      <c r="X40" s="47">
        <f t="shared" si="16"/>
        <v>-0.3360009239699412</v>
      </c>
      <c r="Y40" s="47">
        <f t="shared" si="17"/>
        <v>-0.7415710332478737</v>
      </c>
      <c r="Z40" s="204"/>
      <c r="IT40" s="49" t="e">
        <f>#REF!</f>
        <v>#REF!</v>
      </c>
      <c r="IU40" s="49" t="e">
        <f>#REF!</f>
        <v>#REF!</v>
      </c>
    </row>
    <row r="41" spans="1:255" ht="12.75">
      <c r="A41" s="13"/>
      <c r="B41" s="50"/>
      <c r="C41" s="51"/>
      <c r="D41" s="52"/>
      <c r="E41" s="52"/>
      <c r="F41" s="52">
        <f>'[2]NMA'!F41+'[2]EC101'!F41+'[2]EC102'!F41+'[2]EC103'!F41+'[2]EC104'!F41+'[2]EC105'!F41+'[2]EC106'!F41+'[2]EC107'!F41+'[2]EC108'!F41+'[2]EC109'!F41+'[2]DC10'!F41+'[2]EC121'!F41+'[2]EC122'!F41+'[2]EC123'!F41+'[2]EC124'!F41+'[2]EC125'!F41+'[2]EC126'!F41+'[2]EC127'!F41+'[2]EC128'!F41+'[2]DC12'!F41+'[2]EC131'!F41+'[2]EC132'!F41+'[2]EC133'!F41+'[2]EC134'!F41+'[2]EC135'!F41+'[2]EC136'!F41+'[2]EC137'!F41+'[2]EC138'!F41+'[2]DC13'!F41+'[2]EC141'!F41+'[2]EC142'!F41+'[2]EC143'!F41+'[2]EC144'!F41+'[2]DC14'!F41+'[2]EC151'!F41+'[2]EC152'!F41+'[2]EC153'!F41+'[2]EC154'!F41+'[2]EC155'!F41+'[2]EC156'!F41+'[2]EC157'!F41+'[2]DC15'!F41+'[2]EC05b2'!F41+'[2]EC05b3'!F41+'[2]DC44'!F41</f>
        <v>0</v>
      </c>
      <c r="G41" s="52">
        <f>SUM(D41:E41)</f>
        <v>0</v>
      </c>
      <c r="H41" s="52"/>
      <c r="I41" s="52"/>
      <c r="J41" s="52"/>
      <c r="K41" s="52"/>
      <c r="L41" s="52"/>
      <c r="M41" s="52"/>
      <c r="N41" s="52"/>
      <c r="O41" s="55"/>
      <c r="P41" s="52"/>
      <c r="Q41" s="55"/>
      <c r="R41" s="52">
        <f t="shared" si="12"/>
        <v>0</v>
      </c>
      <c r="S41" s="55">
        <f t="shared" si="13"/>
        <v>0</v>
      </c>
      <c r="T41" s="47" t="str">
        <f t="shared" si="19"/>
        <v> </v>
      </c>
      <c r="U41" s="47" t="str">
        <f t="shared" si="20"/>
        <v> </v>
      </c>
      <c r="V41" s="52"/>
      <c r="W41" s="52"/>
      <c r="X41" s="47" t="str">
        <f t="shared" si="16"/>
        <v> </v>
      </c>
      <c r="Y41" s="47" t="str">
        <f t="shared" si="17"/>
        <v> </v>
      </c>
      <c r="Z41" s="204"/>
      <c r="IT41" s="49" t="e">
        <f>#REF!</f>
        <v>#REF!</v>
      </c>
      <c r="IU41" s="49" t="e">
        <f>#REF!</f>
        <v>#REF!</v>
      </c>
    </row>
    <row r="42" spans="1:255" ht="12.75">
      <c r="A42" s="13"/>
      <c r="B42" s="50"/>
      <c r="C42" s="65" t="s">
        <v>57</v>
      </c>
      <c r="D42" s="66">
        <f>D38+D31+D25+D20+D16+D11+D23</f>
        <v>1408545000</v>
      </c>
      <c r="E42" s="66">
        <f>E38+E31+E25+E20+E16+E11+E23</f>
        <v>1796000</v>
      </c>
      <c r="F42" s="66">
        <f>'[2]NMA'!F42+'[2]EC101'!F42+'[2]EC102'!F42+'[2]EC103'!F42+'[2]EC104'!F42+'[2]EC105'!F42+'[2]EC106'!F42+'[2]EC107'!F42+'[2]EC108'!F42+'[2]EC109'!F42+'[2]DC10'!F42+'[2]EC121'!F42+'[2]EC122'!F42+'[2]EC123'!F42+'[2]EC124'!F42+'[2]EC125'!F42+'[2]EC126'!F42+'[2]EC127'!F42+'[2]EC128'!F42+'[2]DC12'!F42+'[2]EC131'!F42+'[2]EC132'!F42+'[2]EC133'!F42+'[2]EC134'!F42+'[2]EC135'!F42+'[2]EC136'!F42+'[2]EC137'!F42+'[2]EC138'!F42+'[2]DC13'!F42+'[2]EC141'!F42+'[2]EC142'!F42+'[2]EC143'!F42+'[2]EC144'!F42+'[2]DC14'!F42+'[2]EC151'!F42+'[2]EC152'!F42+'[2]EC153'!F42+'[2]EC154'!F42+'[2]EC155'!F42+'[2]EC156'!F42+'[2]EC157'!F42+'[2]DC15'!F42+'[2]EC05b2'!F42+'[2]EC05b3'!F42+'[2]DC44'!F42</f>
        <v>0</v>
      </c>
      <c r="G42" s="66">
        <f aca="true" t="shared" si="21" ref="G42:Q42">G38+G31+G25+G20+G16+G11+G23</f>
        <v>1410341000</v>
      </c>
      <c r="H42" s="66">
        <f t="shared" si="21"/>
        <v>787226000</v>
      </c>
      <c r="I42" s="66">
        <f t="shared" si="21"/>
        <v>1047226000</v>
      </c>
      <c r="J42" s="66">
        <f t="shared" si="21"/>
        <v>627651000</v>
      </c>
      <c r="K42" s="66">
        <f t="shared" si="21"/>
        <v>146402000</v>
      </c>
      <c r="L42" s="66">
        <f t="shared" si="21"/>
        <v>2647000</v>
      </c>
      <c r="M42" s="66">
        <f t="shared" si="21"/>
        <v>336183000</v>
      </c>
      <c r="N42" s="66">
        <f t="shared" si="21"/>
        <v>0</v>
      </c>
      <c r="O42" s="66">
        <f t="shared" si="21"/>
        <v>0</v>
      </c>
      <c r="P42" s="66">
        <f t="shared" si="21"/>
        <v>0</v>
      </c>
      <c r="Q42" s="66">
        <f t="shared" si="21"/>
        <v>0</v>
      </c>
      <c r="R42" s="67">
        <f t="shared" si="12"/>
        <v>630298000</v>
      </c>
      <c r="S42" s="67">
        <f t="shared" si="13"/>
        <v>482585000</v>
      </c>
      <c r="T42" s="68">
        <f t="shared" si="19"/>
        <v>0.4469117752373362</v>
      </c>
      <c r="U42" s="69">
        <f t="shared" si="20"/>
        <v>0.3421761120182991</v>
      </c>
      <c r="V42" s="66">
        <f>SUM(V11,V20,V25,V38)</f>
        <v>603874000</v>
      </c>
      <c r="W42" s="66">
        <f>SUM(W11,W20,W25,W38)</f>
        <v>891577000</v>
      </c>
      <c r="X42" s="68">
        <f t="shared" si="16"/>
        <v>0.04375747258534065</v>
      </c>
      <c r="Y42" s="69">
        <f t="shared" si="17"/>
        <v>-0.45872874692819576</v>
      </c>
      <c r="Z42" s="204"/>
      <c r="IT42" s="49" t="e">
        <f>#REF!</f>
        <v>#REF!</v>
      </c>
      <c r="IU42" s="49" t="e">
        <f>#REF!</f>
        <v>#REF!</v>
      </c>
    </row>
    <row r="43" spans="1:255" ht="12.75">
      <c r="A43" s="13"/>
      <c r="B43" s="50"/>
      <c r="C43" s="51"/>
      <c r="D43" s="52"/>
      <c r="E43" s="52"/>
      <c r="F43" s="52">
        <f>'[2]NMA'!F43+'[2]EC101'!F43+'[2]EC102'!F43+'[2]EC103'!F43+'[2]EC104'!F43+'[2]EC105'!F43+'[2]EC106'!F43+'[2]EC107'!F43+'[2]EC108'!F43+'[2]EC109'!F43+'[2]DC10'!F43+'[2]EC121'!F43+'[2]EC122'!F43+'[2]EC123'!F43+'[2]EC124'!F43+'[2]EC125'!F43+'[2]EC126'!F43+'[2]EC127'!F43+'[2]EC128'!F43+'[2]DC12'!F43+'[2]EC131'!F43+'[2]EC132'!F43+'[2]EC133'!F43+'[2]EC134'!F43+'[2]EC135'!F43+'[2]EC136'!F43+'[2]EC137'!F43+'[2]EC138'!F43+'[2]DC13'!F43+'[2]EC141'!F43+'[2]EC142'!F43+'[2]EC143'!F43+'[2]EC144'!F43+'[2]DC14'!F43+'[2]EC151'!F43+'[2]EC152'!F43+'[2]EC153'!F43+'[2]EC154'!F43+'[2]EC155'!F43+'[2]EC156'!F43+'[2]EC157'!F43+'[2]DC15'!F43+'[2]EC05b2'!F43+'[2]EC05b3'!F43+'[2]DC44'!F43</f>
        <v>0</v>
      </c>
      <c r="G43" s="52"/>
      <c r="H43" s="52"/>
      <c r="I43" s="52"/>
      <c r="J43" s="52"/>
      <c r="K43" s="52"/>
      <c r="L43" s="52"/>
      <c r="M43" s="52"/>
      <c r="N43" s="52"/>
      <c r="O43" s="55"/>
      <c r="P43" s="52"/>
      <c r="Q43" s="55"/>
      <c r="R43" s="52">
        <f t="shared" si="12"/>
        <v>0</v>
      </c>
      <c r="S43" s="55">
        <f t="shared" si="13"/>
        <v>0</v>
      </c>
      <c r="T43" s="47" t="str">
        <f t="shared" si="19"/>
        <v> </v>
      </c>
      <c r="U43" s="47" t="str">
        <f t="shared" si="20"/>
        <v> </v>
      </c>
      <c r="V43" s="52"/>
      <c r="W43" s="52"/>
      <c r="X43" s="47" t="str">
        <f t="shared" si="16"/>
        <v> </v>
      </c>
      <c r="Y43" s="47" t="str">
        <f t="shared" si="17"/>
        <v> </v>
      </c>
      <c r="Z43" s="204"/>
      <c r="IT43" s="49" t="e">
        <f>#REF!</f>
        <v>#REF!</v>
      </c>
      <c r="IU43" s="49" t="e">
        <f>#REF!</f>
        <v>#REF!</v>
      </c>
    </row>
    <row r="44" spans="1:255" ht="12.75">
      <c r="A44" s="13"/>
      <c r="B44" s="50"/>
      <c r="C44" s="51"/>
      <c r="D44" s="52"/>
      <c r="E44" s="52"/>
      <c r="F44" s="52">
        <f>'[2]NMA'!F44+'[2]EC101'!F44+'[2]EC102'!F44+'[2]EC103'!F44+'[2]EC104'!F44+'[2]EC105'!F44+'[2]EC106'!F44+'[2]EC107'!F44+'[2]EC108'!F44+'[2]EC109'!F44+'[2]DC10'!F44+'[2]EC121'!F44+'[2]EC122'!F44+'[2]EC123'!F44+'[2]EC124'!F44+'[2]EC125'!F44+'[2]EC126'!F44+'[2]EC127'!F44+'[2]EC128'!F44+'[2]DC12'!F44+'[2]EC131'!F44+'[2]EC132'!F44+'[2]EC133'!F44+'[2]EC134'!F44+'[2]EC135'!F44+'[2]EC136'!F44+'[2]EC137'!F44+'[2]EC138'!F44+'[2]DC13'!F44+'[2]EC141'!F44+'[2]EC142'!F44+'[2]EC143'!F44+'[2]EC144'!F44+'[2]DC14'!F44+'[2]EC151'!F44+'[2]EC152'!F44+'[2]EC153'!F44+'[2]EC154'!F44+'[2]EC155'!F44+'[2]EC156'!F44+'[2]EC157'!F44+'[2]DC15'!F44+'[2]EC05b2'!F44+'[2]EC05b3'!F44+'[2]DC44'!F44</f>
        <v>0</v>
      </c>
      <c r="G44" s="52"/>
      <c r="H44" s="52"/>
      <c r="I44" s="52"/>
      <c r="J44" s="52"/>
      <c r="K44" s="52"/>
      <c r="L44" s="52"/>
      <c r="M44" s="52"/>
      <c r="N44" s="52"/>
      <c r="O44" s="55"/>
      <c r="P44" s="52"/>
      <c r="Q44" s="55"/>
      <c r="R44" s="52">
        <f t="shared" si="12"/>
        <v>0</v>
      </c>
      <c r="S44" s="55">
        <f t="shared" si="13"/>
        <v>0</v>
      </c>
      <c r="T44" s="47" t="str">
        <f t="shared" si="19"/>
        <v> </v>
      </c>
      <c r="U44" s="47" t="str">
        <f t="shared" si="20"/>
        <v> </v>
      </c>
      <c r="V44" s="52"/>
      <c r="W44" s="52"/>
      <c r="X44" s="47" t="str">
        <f t="shared" si="16"/>
        <v> </v>
      </c>
      <c r="Y44" s="47" t="str">
        <f t="shared" si="17"/>
        <v> </v>
      </c>
      <c r="Z44" s="204"/>
      <c r="IT44" s="49" t="e">
        <f>#REF!</f>
        <v>#REF!</v>
      </c>
      <c r="IU44" s="49" t="e">
        <f>#REF!</f>
        <v>#REF!</v>
      </c>
    </row>
    <row r="45" spans="1:255" ht="12.75">
      <c r="A45" s="13"/>
      <c r="B45" s="50"/>
      <c r="C45" s="44" t="s">
        <v>32</v>
      </c>
      <c r="D45" s="45">
        <f>SUM(D46)</f>
        <v>327790000</v>
      </c>
      <c r="E45" s="45">
        <f>SUM(E46)</f>
        <v>0</v>
      </c>
      <c r="F45" s="45">
        <f>'[2]NMA'!F45+'[2]EC101'!F45+'[2]EC102'!F45+'[2]EC103'!F45+'[2]EC104'!F45+'[2]EC105'!F45+'[2]EC106'!F45+'[2]EC107'!F45+'[2]EC108'!F45+'[2]EC109'!F45+'[2]DC10'!F45+'[2]EC121'!F45+'[2]EC122'!F45+'[2]EC123'!F45+'[2]EC124'!F45+'[2]EC125'!F45+'[2]EC126'!F45+'[2]EC127'!F45+'[2]EC128'!F45+'[2]DC12'!F45+'[2]EC131'!F45+'[2]EC132'!F45+'[2]EC133'!F45+'[2]EC134'!F45+'[2]EC135'!F45+'[2]EC136'!F45+'[2]EC137'!F45+'[2]EC138'!F45+'[2]DC13'!F45+'[2]EC141'!F45+'[2]EC142'!F45+'[2]EC143'!F45+'[2]EC144'!F45+'[2]DC14'!F45+'[2]EC151'!F45+'[2]EC152'!F45+'[2]EC153'!F45+'[2]EC154'!F45+'[2]EC155'!F45+'[2]EC156'!F45+'[2]EC157'!F45+'[2]DC15'!F45+'[2]EC05b2'!F45+'[2]EC05b3'!F45+'[2]DC44'!F45</f>
        <v>0</v>
      </c>
      <c r="G45" s="45">
        <f aca="true" t="shared" si="22" ref="G45:Q45">SUM(G46)</f>
        <v>327790000</v>
      </c>
      <c r="H45" s="45">
        <f t="shared" si="22"/>
        <v>180158000</v>
      </c>
      <c r="I45" s="45">
        <f t="shared" si="22"/>
        <v>180158000</v>
      </c>
      <c r="J45" s="45">
        <f t="shared" si="22"/>
        <v>93603000</v>
      </c>
      <c r="K45" s="45">
        <f t="shared" si="22"/>
        <v>89408000</v>
      </c>
      <c r="L45" s="45">
        <f t="shared" si="22"/>
        <v>73574082</v>
      </c>
      <c r="M45" s="45">
        <f t="shared" si="22"/>
        <v>74392000</v>
      </c>
      <c r="N45" s="45">
        <f t="shared" si="22"/>
        <v>0</v>
      </c>
      <c r="O45" s="45">
        <f t="shared" si="22"/>
        <v>0</v>
      </c>
      <c r="P45" s="45">
        <f t="shared" si="22"/>
        <v>0</v>
      </c>
      <c r="Q45" s="45">
        <f t="shared" si="22"/>
        <v>0</v>
      </c>
      <c r="R45" s="46">
        <f t="shared" si="12"/>
        <v>167177082</v>
      </c>
      <c r="S45" s="46">
        <f t="shared" si="13"/>
        <v>163800000</v>
      </c>
      <c r="T45" s="47">
        <f t="shared" si="19"/>
        <v>0.5100127581683395</v>
      </c>
      <c r="U45" s="47">
        <f t="shared" si="20"/>
        <v>0.4997101802983618</v>
      </c>
      <c r="V45" s="45">
        <f>SUM(V46)</f>
        <v>102383000</v>
      </c>
      <c r="W45" s="45">
        <f>SUM(W46)</f>
        <v>137820000</v>
      </c>
      <c r="X45" s="47">
        <f t="shared" si="16"/>
        <v>0.6328597716417764</v>
      </c>
      <c r="Y45" s="47">
        <f t="shared" si="17"/>
        <v>0.18850674793208533</v>
      </c>
      <c r="Z45" s="204"/>
      <c r="IT45" s="49" t="e">
        <f>#REF!</f>
        <v>#REF!</v>
      </c>
      <c r="IU45" s="49" t="e">
        <f>#REF!</f>
        <v>#REF!</v>
      </c>
    </row>
    <row r="46" spans="1:255" ht="12.75">
      <c r="A46" s="13"/>
      <c r="B46" s="50"/>
      <c r="C46" s="51" t="s">
        <v>58</v>
      </c>
      <c r="D46" s="52">
        <v>327790000</v>
      </c>
      <c r="E46" s="52"/>
      <c r="F46" s="52">
        <f>'[2]NMA'!F46+'[2]EC101'!F46+'[2]EC102'!F46+'[2]EC103'!F46+'[2]EC104'!F46+'[2]EC105'!F46+'[2]EC106'!F46+'[2]EC107'!F46+'[2]EC108'!F46+'[2]EC109'!F46+'[2]DC10'!F46+'[2]EC121'!F46+'[2]EC122'!F46+'[2]EC123'!F46+'[2]EC124'!F46+'[2]EC125'!F46+'[2]EC126'!F46+'[2]EC127'!F46+'[2]EC128'!F46+'[2]DC12'!F46+'[2]EC131'!F46+'[2]EC132'!F46+'[2]EC133'!F46+'[2]EC134'!F46+'[2]EC135'!F46+'[2]EC136'!F46+'[2]EC137'!F46+'[2]EC138'!F46+'[2]DC13'!F46+'[2]EC141'!F46+'[2]EC142'!F46+'[2]EC143'!F46+'[2]EC144'!F46+'[2]DC14'!F46+'[2]EC151'!F46+'[2]EC152'!F46+'[2]EC153'!F46+'[2]EC154'!F46+'[2]EC155'!F46+'[2]EC156'!F46+'[2]EC157'!F46+'[2]DC15'!F46+'[2]EC05b2'!F46+'[2]EC05b3'!F46+'[2]DC44'!F46</f>
        <v>0</v>
      </c>
      <c r="G46" s="52">
        <f>SUM(D46:E46)</f>
        <v>327790000</v>
      </c>
      <c r="H46" s="53">
        <v>180158000</v>
      </c>
      <c r="I46" s="53">
        <v>180158000</v>
      </c>
      <c r="J46" s="53">
        <v>93603000</v>
      </c>
      <c r="K46" s="53">
        <v>89408000</v>
      </c>
      <c r="L46" s="53">
        <f>167177082-J46</f>
        <v>73574082</v>
      </c>
      <c r="M46" s="53">
        <v>74392000</v>
      </c>
      <c r="N46" s="53"/>
      <c r="O46" s="54"/>
      <c r="P46" s="53"/>
      <c r="Q46" s="54"/>
      <c r="R46" s="53">
        <f t="shared" si="12"/>
        <v>167177082</v>
      </c>
      <c r="S46" s="54">
        <f t="shared" si="13"/>
        <v>163800000</v>
      </c>
      <c r="T46" s="47">
        <f t="shared" si="19"/>
        <v>0.5100127581683395</v>
      </c>
      <c r="U46" s="47">
        <f t="shared" si="20"/>
        <v>0.4997101802983618</v>
      </c>
      <c r="V46" s="53">
        <v>102383000</v>
      </c>
      <c r="W46" s="53">
        <v>137820000</v>
      </c>
      <c r="X46" s="47">
        <f t="shared" si="16"/>
        <v>0.6328597716417764</v>
      </c>
      <c r="Y46" s="47">
        <f t="shared" si="17"/>
        <v>0.18850674793208533</v>
      </c>
      <c r="Z46" s="204"/>
      <c r="IT46" s="49" t="e">
        <f>#REF!</f>
        <v>#REF!</v>
      </c>
      <c r="IU46" s="49" t="e">
        <f>#REF!</f>
        <v>#REF!</v>
      </c>
    </row>
    <row r="47" spans="1:255" ht="12.75">
      <c r="A47" s="13"/>
      <c r="B47" s="50"/>
      <c r="C47" s="51"/>
      <c r="D47" s="52"/>
      <c r="E47" s="52"/>
      <c r="F47" s="52">
        <f>'[2]NMA'!F47+'[2]EC101'!F47+'[2]EC102'!F47+'[2]EC103'!F47+'[2]EC104'!F47+'[2]EC105'!F47+'[2]EC106'!F47+'[2]EC107'!F47+'[2]EC108'!F47+'[2]EC109'!F47+'[2]DC10'!F47+'[2]EC121'!F47+'[2]EC122'!F47+'[2]EC123'!F47+'[2]EC124'!F47+'[2]EC125'!F47+'[2]EC126'!F47+'[2]EC127'!F47+'[2]EC128'!F47+'[2]DC12'!F47+'[2]EC131'!F47+'[2]EC132'!F47+'[2]EC133'!F47+'[2]EC134'!F47+'[2]EC135'!F47+'[2]EC136'!F47+'[2]EC137'!F47+'[2]EC138'!F47+'[2]DC13'!F47+'[2]EC141'!F47+'[2]EC142'!F47+'[2]EC143'!F47+'[2]EC144'!F47+'[2]DC14'!F47+'[2]EC151'!F47+'[2]EC152'!F47+'[2]EC153'!F47+'[2]EC154'!F47+'[2]EC155'!F47+'[2]EC156'!F47+'[2]EC157'!F47+'[2]DC15'!F47+'[2]EC05b2'!F47+'[2]EC05b3'!F47+'[2]DC44'!F47</f>
        <v>0</v>
      </c>
      <c r="G47" s="52"/>
      <c r="H47" s="52"/>
      <c r="I47" s="52"/>
      <c r="J47" s="52"/>
      <c r="K47" s="52"/>
      <c r="L47" s="52"/>
      <c r="M47" s="52"/>
      <c r="N47" s="52"/>
      <c r="O47" s="55"/>
      <c r="P47" s="52"/>
      <c r="Q47" s="55"/>
      <c r="R47" s="52">
        <f t="shared" si="12"/>
        <v>0</v>
      </c>
      <c r="S47" s="55">
        <f t="shared" si="13"/>
        <v>0</v>
      </c>
      <c r="T47" s="47" t="str">
        <f t="shared" si="19"/>
        <v> </v>
      </c>
      <c r="U47" s="47" t="str">
        <f t="shared" si="20"/>
        <v> </v>
      </c>
      <c r="V47" s="52"/>
      <c r="W47" s="52"/>
      <c r="X47" s="47" t="str">
        <f t="shared" si="16"/>
        <v> </v>
      </c>
      <c r="Y47" s="47" t="str">
        <f t="shared" si="17"/>
        <v> </v>
      </c>
      <c r="Z47" s="204"/>
      <c r="IT47" s="49" t="e">
        <f>#REF!</f>
        <v>#REF!</v>
      </c>
      <c r="IU47" s="49" t="e">
        <f>#REF!</f>
        <v>#REF!</v>
      </c>
    </row>
    <row r="48" spans="1:255" ht="12.75">
      <c r="A48" s="13"/>
      <c r="B48" s="50"/>
      <c r="C48" s="65" t="s">
        <v>59</v>
      </c>
      <c r="D48" s="66">
        <f>D45</f>
        <v>327790000</v>
      </c>
      <c r="E48" s="66">
        <f>E45</f>
        <v>0</v>
      </c>
      <c r="F48" s="66">
        <f>'[2]NMA'!F48+'[2]EC101'!F48+'[2]EC102'!F48+'[2]EC103'!F48+'[2]EC104'!F48+'[2]EC105'!F48+'[2]EC106'!F48+'[2]EC107'!F48+'[2]EC108'!F48+'[2]EC109'!F48+'[2]DC10'!F48+'[2]EC121'!F48+'[2]EC122'!F48+'[2]EC123'!F48+'[2]EC124'!F48+'[2]EC125'!F48+'[2]EC126'!F48+'[2]EC127'!F48+'[2]EC128'!F48+'[2]DC12'!F48+'[2]EC131'!F48+'[2]EC132'!F48+'[2]EC133'!F48+'[2]EC134'!F48+'[2]EC135'!F48+'[2]EC136'!F48+'[2]EC137'!F48+'[2]EC138'!F48+'[2]DC13'!F48+'[2]EC141'!F48+'[2]EC142'!F48+'[2]EC143'!F48+'[2]EC144'!F48+'[2]DC14'!F48+'[2]EC151'!F48+'[2]EC152'!F48+'[2]EC153'!F48+'[2]EC154'!F48+'[2]EC155'!F48+'[2]EC156'!F48+'[2]EC157'!F48+'[2]DC15'!F48+'[2]EC05b2'!F48+'[2]EC05b3'!F48+'[2]DC44'!F48</f>
        <v>0</v>
      </c>
      <c r="G48" s="66">
        <f aca="true" t="shared" si="23" ref="G48:Q48">G45</f>
        <v>327790000</v>
      </c>
      <c r="H48" s="66">
        <f t="shared" si="23"/>
        <v>180158000</v>
      </c>
      <c r="I48" s="66">
        <f t="shared" si="23"/>
        <v>180158000</v>
      </c>
      <c r="J48" s="66">
        <f t="shared" si="23"/>
        <v>93603000</v>
      </c>
      <c r="K48" s="66">
        <f t="shared" si="23"/>
        <v>89408000</v>
      </c>
      <c r="L48" s="66">
        <f t="shared" si="23"/>
        <v>73574082</v>
      </c>
      <c r="M48" s="66">
        <f t="shared" si="23"/>
        <v>74392000</v>
      </c>
      <c r="N48" s="66">
        <f t="shared" si="23"/>
        <v>0</v>
      </c>
      <c r="O48" s="67">
        <f t="shared" si="23"/>
        <v>0</v>
      </c>
      <c r="P48" s="67">
        <f t="shared" si="23"/>
        <v>0</v>
      </c>
      <c r="Q48" s="67">
        <f t="shared" si="23"/>
        <v>0</v>
      </c>
      <c r="R48" s="67">
        <f t="shared" si="12"/>
        <v>167177082</v>
      </c>
      <c r="S48" s="67">
        <f t="shared" si="13"/>
        <v>163800000</v>
      </c>
      <c r="T48" s="68">
        <f t="shared" si="19"/>
        <v>0.5100127581683395</v>
      </c>
      <c r="U48" s="69">
        <f t="shared" si="20"/>
        <v>0.4997101802983618</v>
      </c>
      <c r="V48" s="66">
        <f>V45</f>
        <v>102383000</v>
      </c>
      <c r="W48" s="66">
        <f>W45</f>
        <v>137820000</v>
      </c>
      <c r="X48" s="68">
        <f t="shared" si="16"/>
        <v>0.6328597716417764</v>
      </c>
      <c r="Y48" s="69">
        <f t="shared" si="17"/>
        <v>0.18850674793208533</v>
      </c>
      <c r="Z48" s="48"/>
      <c r="IT48" s="49"/>
      <c r="IU48" s="49"/>
    </row>
    <row r="49" spans="1:255" ht="12.75" customHeight="1" hidden="1">
      <c r="A49" s="13"/>
      <c r="B49" s="50"/>
      <c r="C49" s="51" t="s">
        <v>60</v>
      </c>
      <c r="D49" s="46"/>
      <c r="E49" s="70"/>
      <c r="F49" s="70">
        <f>'[2]NMA'!F49+'[2]EC101'!F49+'[2]EC102'!F49+'[2]EC103'!F49+'[2]EC104'!F49+'[2]EC105'!F49+'[2]EC106'!F49+'[2]EC107'!F49+'[2]EC108'!F49+'[2]EC109'!F49+'[2]DC10'!F49+'[2]EC121'!F49+'[2]EC122'!F49+'[2]EC123'!F49+'[2]EC124'!F49+'[2]EC125'!F49+'[2]EC126'!F49+'[2]EC127'!F49+'[2]EC128'!F49+'[2]DC12'!F49+'[2]EC131'!F49+'[2]EC132'!F49+'[2]EC133'!F49+'[2]EC134'!F49+'[2]EC135'!F49+'[2]EC136'!F49+'[2]EC137'!F49+'[2]EC138'!F49+'[2]DC13'!F49+'[2]EC141'!F49+'[2]EC142'!F49+'[2]EC143'!F49+'[2]EC144'!F49+'[2]DC14'!F49+'[2]EC151'!F49+'[2]EC152'!F49+'[2]EC153'!F49+'[2]EC154'!F49+'[2]EC155'!F49+'[2]EC156'!F49+'[2]EC157'!F49+'[2]DC15'!F49+'[2]EC05b2'!F49+'[2]EC05b3'!F49+'[2]DC44'!F49</f>
        <v>0</v>
      </c>
      <c r="G49" s="70"/>
      <c r="H49" s="70"/>
      <c r="I49" s="70"/>
      <c r="J49" s="70"/>
      <c r="K49" s="72"/>
      <c r="L49" s="70"/>
      <c r="M49" s="70"/>
      <c r="N49" s="70"/>
      <c r="O49" s="70"/>
      <c r="P49" s="70"/>
      <c r="Q49" s="70"/>
      <c r="R49" s="70">
        <f t="shared" si="12"/>
        <v>0</v>
      </c>
      <c r="S49" s="70">
        <f t="shared" si="13"/>
        <v>0</v>
      </c>
      <c r="T49" s="47" t="str">
        <f t="shared" si="19"/>
        <v> </v>
      </c>
      <c r="U49" s="47" t="str">
        <f t="shared" si="20"/>
        <v> </v>
      </c>
      <c r="V49" s="70"/>
      <c r="W49" s="70"/>
      <c r="X49" s="47" t="str">
        <f>IF(V49=0,"-",(R49-V49)/V49)</f>
        <v>-</v>
      </c>
      <c r="Y49" s="47" t="str">
        <f>IF(W49=0,"-",(S49-W49)/W49)</f>
        <v>-</v>
      </c>
      <c r="Z49" s="204"/>
      <c r="IT49" s="49" t="e">
        <f>#REF!</f>
        <v>#REF!</v>
      </c>
      <c r="IU49" s="49" t="e">
        <f>#REF!</f>
        <v>#REF!</v>
      </c>
    </row>
    <row r="50" spans="1:255" ht="12.75">
      <c r="A50" s="13"/>
      <c r="B50" s="50"/>
      <c r="C50" s="51" t="s">
        <v>61</v>
      </c>
      <c r="D50" s="45"/>
      <c r="E50" s="45"/>
      <c r="F50" s="45">
        <f>'[2]NMA'!F50+'[2]EC101'!F50+'[2]EC102'!F50+'[2]EC103'!F50+'[2]EC104'!F50+'[2]EC105'!F50+'[2]EC106'!F50+'[2]EC107'!F50+'[2]EC108'!F50+'[2]EC109'!F50+'[2]DC10'!F50+'[2]EC121'!F50+'[2]EC122'!F50+'[2]EC123'!F50+'[2]EC124'!F50+'[2]EC125'!F50+'[2]EC126'!F50+'[2]EC127'!F50+'[2]EC128'!F50+'[2]DC12'!F50+'[2]EC131'!F50+'[2]EC132'!F50+'[2]EC133'!F50+'[2]EC134'!F50+'[2]EC135'!F50+'[2]EC136'!F50+'[2]EC137'!F50+'[2]EC138'!F50+'[2]DC13'!F50+'[2]EC141'!F50+'[2]EC142'!F50+'[2]EC143'!F50+'[2]EC144'!F50+'[2]DC14'!F50+'[2]EC151'!F50+'[2]EC152'!F50+'[2]EC153'!F50+'[2]EC154'!F50+'[2]EC155'!F50+'[2]EC156'!F50+'[2]EC157'!F50+'[2]DC15'!F50+'[2]EC05b2'!F50+'[2]EC05b3'!F50+'[2]DC44'!F50</f>
        <v>0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52"/>
      <c r="U50" s="47"/>
      <c r="V50" s="45"/>
      <c r="W50" s="45"/>
      <c r="X50" s="47" t="str">
        <f aca="true" t="shared" si="24" ref="X50:Y52">IF(V50=0," ",(R50-V50)/V50)</f>
        <v> </v>
      </c>
      <c r="Y50" s="47" t="str">
        <f t="shared" si="24"/>
        <v> </v>
      </c>
      <c r="Z50" s="204"/>
      <c r="IT50" s="49"/>
      <c r="IU50" s="49"/>
    </row>
    <row r="51" spans="1:255" ht="12.75">
      <c r="A51" s="13"/>
      <c r="B51" s="50"/>
      <c r="C51" s="51" t="s">
        <v>50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+J51+L51+N51+P51</f>
        <v>0</v>
      </c>
      <c r="S51" s="45">
        <f>+K51+M51+O51+Q51</f>
        <v>0</v>
      </c>
      <c r="T51" s="152" t="str">
        <f>IF(G51=0," ",(R51/G51))</f>
        <v> </v>
      </c>
      <c r="U51" s="47" t="str">
        <f>IF(G51=0," ",(S51/G51))</f>
        <v> </v>
      </c>
      <c r="V51" s="45"/>
      <c r="W51" s="45"/>
      <c r="X51" s="47" t="str">
        <f t="shared" si="24"/>
        <v> </v>
      </c>
      <c r="Y51" s="47" t="str">
        <f t="shared" si="24"/>
        <v> </v>
      </c>
      <c r="Z51" s="204"/>
      <c r="IT51" s="49" t="e">
        <f>#REF!</f>
        <v>#REF!</v>
      </c>
      <c r="IU51" s="49" t="e">
        <f>#REF!</f>
        <v>#REF!</v>
      </c>
    </row>
    <row r="52" spans="1:255" ht="12.75" customHeight="1">
      <c r="A52" s="13"/>
      <c r="B52" s="50"/>
      <c r="C52" s="51" t="s">
        <v>48</v>
      </c>
      <c r="D52" s="73"/>
      <c r="E52" s="73"/>
      <c r="F52" s="73">
        <f>'[2]NMA'!F52+'[2]EC101'!F52+'[2]EC102'!F52+'[2]EC103'!F52+'[2]EC104'!F52+'[2]EC105'!F52+'[2]EC106'!F52+'[2]EC107'!F52+'[2]EC108'!F52+'[2]EC109'!F52+'[2]DC10'!F52+'[2]EC121'!F52+'[2]EC122'!F52+'[2]EC123'!F52+'[2]EC124'!F52+'[2]EC125'!F52+'[2]EC126'!F52+'[2]EC127'!F52+'[2]EC128'!F52+'[2]DC12'!F52+'[2]EC131'!F52+'[2]EC132'!F52+'[2]EC133'!F52+'[2]EC134'!F52+'[2]EC135'!F52+'[2]EC136'!F52+'[2]EC137'!F52+'[2]EC138'!F52+'[2]DC13'!F52+'[2]EC141'!F52+'[2]EC142'!F52+'[2]EC143'!F52+'[2]EC144'!F52+'[2]DC14'!F52+'[2]EC151'!F52+'[2]EC152'!F52+'[2]EC153'!F52+'[2]EC154'!F52+'[2]EC155'!F52+'[2]EC156'!F52+'[2]EC157'!F52+'[2]DC15'!F52+'[2]EC05b2'!F52+'[2]EC05b3'!F52+'[2]DC44'!F52</f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153" t="str">
        <f>IF(G52=0," ",(R52/G52))</f>
        <v> </v>
      </c>
      <c r="U52" s="47" t="str">
        <f>IF(G52=0," ",(S52/G52))</f>
        <v> </v>
      </c>
      <c r="V52" s="73"/>
      <c r="W52" s="73"/>
      <c r="X52" s="47" t="str">
        <f t="shared" si="24"/>
        <v> </v>
      </c>
      <c r="Y52" s="47" t="str">
        <f t="shared" si="24"/>
        <v> </v>
      </c>
      <c r="Z52" s="204"/>
      <c r="IT52" s="49" t="e">
        <f>#REF!</f>
        <v>#REF!</v>
      </c>
      <c r="IU52" s="49" t="e">
        <f>#REF!</f>
        <v>#REF!</v>
      </c>
    </row>
    <row r="53" spans="1:255" ht="13.5" thickBot="1">
      <c r="A53" s="13"/>
      <c r="B53" s="74"/>
      <c r="C53" s="75" t="s">
        <v>62</v>
      </c>
      <c r="D53" s="76">
        <f>+D48+D42</f>
        <v>1736335000</v>
      </c>
      <c r="E53" s="76">
        <f>+E48+E42</f>
        <v>1796000</v>
      </c>
      <c r="F53" s="76">
        <f>'[2]NMA'!F53+'[2]EC101'!F53+'[2]EC102'!F53+'[2]EC103'!F53+'[2]EC104'!F53+'[2]EC105'!F53+'[2]EC106'!F53+'[2]EC107'!F53+'[2]EC108'!F53+'[2]EC109'!F53+'[2]DC10'!F53+'[2]EC121'!F53+'[2]EC122'!F53+'[2]EC123'!F53+'[2]EC124'!F53+'[2]EC125'!F53+'[2]EC126'!F53+'[2]EC127'!F53+'[2]EC128'!F53+'[2]DC12'!F53+'[2]EC131'!F53+'[2]EC132'!F53+'[2]EC133'!F53+'[2]EC134'!F53+'[2]EC135'!F53+'[2]EC136'!F53+'[2]EC137'!F53+'[2]EC138'!F53+'[2]DC13'!F53+'[2]EC141'!F53+'[2]EC142'!F53+'[2]EC143'!F53+'[2]EC144'!F53+'[2]DC14'!F53+'[2]EC151'!F53+'[2]EC152'!F53+'[2]EC153'!F53+'[2]EC154'!F53+'[2]EC155'!F53+'[2]EC156'!F53+'[2]EC157'!F53+'[2]DC15'!F53+'[2]EC05b2'!F53+'[2]EC05b3'!F53+'[2]DC44'!F53</f>
        <v>0</v>
      </c>
      <c r="G53" s="76">
        <f aca="true" t="shared" si="25" ref="G53:Q53">+G48+G42</f>
        <v>1738131000</v>
      </c>
      <c r="H53" s="76">
        <f t="shared" si="25"/>
        <v>967384000</v>
      </c>
      <c r="I53" s="76">
        <f t="shared" si="25"/>
        <v>1227384000</v>
      </c>
      <c r="J53" s="76">
        <f t="shared" si="25"/>
        <v>721254000</v>
      </c>
      <c r="K53" s="76">
        <f t="shared" si="25"/>
        <v>235810000</v>
      </c>
      <c r="L53" s="76">
        <f t="shared" si="25"/>
        <v>76221082</v>
      </c>
      <c r="M53" s="76">
        <f t="shared" si="25"/>
        <v>410575000</v>
      </c>
      <c r="N53" s="76">
        <f t="shared" si="25"/>
        <v>0</v>
      </c>
      <c r="O53" s="76">
        <f t="shared" si="25"/>
        <v>0</v>
      </c>
      <c r="P53" s="76">
        <f t="shared" si="25"/>
        <v>0</v>
      </c>
      <c r="Q53" s="76">
        <f t="shared" si="25"/>
        <v>0</v>
      </c>
      <c r="R53" s="76">
        <f>+R46+R40+R37+R35+R26+R22+R21+R19+R18+R17+R14+R13+R12</f>
        <v>797475082</v>
      </c>
      <c r="S53" s="76">
        <f>+S46+S40+S37+S35+S26+S22+S21+S19+S18+S17+S14+S13+S12</f>
        <v>646385000</v>
      </c>
      <c r="T53" s="170">
        <f>IF(G53=0," ",(SUM((R53/($G$53-$G$36-$G$33-$G$32-$G$34-$G$28-G30-$G$27-$G$15)))))</f>
        <v>0.4959832386633969</v>
      </c>
      <c r="U53" s="170">
        <f>IF(H53=0," ",(SUM((S53/($G$53-$G$36-$G$33-$G$32-$G$34-$G$28-G30-$G$27-$G$15)))))</f>
        <v>0.4020139725487245</v>
      </c>
      <c r="V53" s="76">
        <f>SUM(V48,V42)</f>
        <v>706257000</v>
      </c>
      <c r="W53" s="76">
        <f>SUM(W48,W42)</f>
        <v>1029397000</v>
      </c>
      <c r="X53" s="77">
        <f>IF(V53=0,"-",(R53-V53)/V53)</f>
        <v>0.12915706605385857</v>
      </c>
      <c r="Y53" s="78">
        <f>IF(W53=0," ",(S53-W53)/W53)</f>
        <v>-0.3720741366061879</v>
      </c>
      <c r="Z53" s="204"/>
      <c r="IT53" s="49" t="e">
        <f>#REF!</f>
        <v>#REF!</v>
      </c>
      <c r="IU53" s="49" t="e">
        <f>#REF!</f>
        <v>#REF!</v>
      </c>
    </row>
    <row r="54" spans="1:255" ht="13.5" thickTop="1">
      <c r="A54" s="13"/>
      <c r="B54" s="79"/>
      <c r="C54" s="80"/>
      <c r="D54" s="81"/>
      <c r="E54" s="82"/>
      <c r="F54" s="82"/>
      <c r="G54" s="83"/>
      <c r="H54" s="81"/>
      <c r="I54" s="82"/>
      <c r="J54" s="82"/>
      <c r="K54" s="83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204"/>
      <c r="IT54" s="49" t="e">
        <f>#REF!</f>
        <v>#REF!</v>
      </c>
      <c r="IU54" s="49" t="e">
        <f>#REF!</f>
        <v>#REF!</v>
      </c>
    </row>
    <row r="55" spans="1:255" ht="24.75" customHeight="1">
      <c r="A55" s="13"/>
      <c r="B55" s="50"/>
      <c r="C55" s="51"/>
      <c r="D55" s="55"/>
      <c r="E55" s="84"/>
      <c r="F55" s="84"/>
      <c r="G55" s="85"/>
      <c r="H55" s="19" t="s">
        <v>63</v>
      </c>
      <c r="I55" s="20"/>
      <c r="J55" s="19" t="s">
        <v>5</v>
      </c>
      <c r="K55" s="20"/>
      <c r="L55" s="19" t="s">
        <v>6</v>
      </c>
      <c r="M55" s="20"/>
      <c r="N55" s="86" t="s">
        <v>7</v>
      </c>
      <c r="O55" s="86"/>
      <c r="P55" s="87" t="s">
        <v>8</v>
      </c>
      <c r="Q55" s="86"/>
      <c r="R55" s="19" t="s">
        <v>9</v>
      </c>
      <c r="S55" s="20"/>
      <c r="T55" s="219" t="s">
        <v>145</v>
      </c>
      <c r="U55" s="220"/>
      <c r="V55" s="219" t="s">
        <v>11</v>
      </c>
      <c r="W55" s="220"/>
      <c r="X55" s="219" t="s">
        <v>12</v>
      </c>
      <c r="Y55" s="225"/>
      <c r="Z55" s="204"/>
      <c r="IT55" s="49" t="e">
        <f>#REF!</f>
        <v>#REF!</v>
      </c>
      <c r="IU55" s="49" t="e">
        <f>#REF!</f>
        <v>#REF!</v>
      </c>
    </row>
    <row r="56" spans="1:255" ht="56.25">
      <c r="A56" s="13"/>
      <c r="B56" s="50"/>
      <c r="C56" s="23" t="s">
        <v>64</v>
      </c>
      <c r="D56" s="89" t="s">
        <v>65</v>
      </c>
      <c r="E56" s="89" t="s">
        <v>66</v>
      </c>
      <c r="F56" s="24" t="s">
        <v>16</v>
      </c>
      <c r="G56" s="89" t="s">
        <v>67</v>
      </c>
      <c r="H56" s="89" t="s">
        <v>68</v>
      </c>
      <c r="I56" s="89" t="s">
        <v>69</v>
      </c>
      <c r="J56" s="89" t="s">
        <v>70</v>
      </c>
      <c r="K56" s="25" t="s">
        <v>71</v>
      </c>
      <c r="L56" s="89" t="s">
        <v>70</v>
      </c>
      <c r="M56" s="89" t="s">
        <v>147</v>
      </c>
      <c r="N56" s="89" t="s">
        <v>70</v>
      </c>
      <c r="O56" s="25" t="s">
        <v>73</v>
      </c>
      <c r="P56" s="89" t="s">
        <v>70</v>
      </c>
      <c r="Q56" s="25" t="s">
        <v>74</v>
      </c>
      <c r="R56" s="25" t="s">
        <v>75</v>
      </c>
      <c r="S56" s="26" t="s">
        <v>21</v>
      </c>
      <c r="T56" s="27" t="s">
        <v>76</v>
      </c>
      <c r="U56" s="28" t="s">
        <v>23</v>
      </c>
      <c r="V56" s="89" t="s">
        <v>75</v>
      </c>
      <c r="W56" s="89" t="s">
        <v>149</v>
      </c>
      <c r="X56" s="28" t="s">
        <v>24</v>
      </c>
      <c r="Y56" s="28" t="s">
        <v>25</v>
      </c>
      <c r="Z56" s="204"/>
      <c r="IT56" s="49" t="e">
        <f>#REF!</f>
        <v>#REF!</v>
      </c>
      <c r="IU56" s="49" t="e">
        <f>#REF!</f>
        <v>#REF!</v>
      </c>
    </row>
    <row r="57" spans="1:255" ht="12.75" customHeight="1">
      <c r="A57" s="13"/>
      <c r="B57" s="50"/>
      <c r="C57" s="13"/>
      <c r="D57" s="93"/>
      <c r="E57" s="94"/>
      <c r="F57" s="93"/>
      <c r="G57" s="95"/>
      <c r="H57" s="96"/>
      <c r="I57" s="97"/>
      <c r="J57" s="93"/>
      <c r="K57" s="93"/>
      <c r="L57" s="97"/>
      <c r="M57" s="97"/>
      <c r="N57" s="97"/>
      <c r="O57" s="99"/>
      <c r="P57" s="97"/>
      <c r="Q57" s="99"/>
      <c r="R57" s="97"/>
      <c r="S57" s="99" t="s">
        <v>150</v>
      </c>
      <c r="T57" s="97"/>
      <c r="U57" s="99"/>
      <c r="V57" s="97"/>
      <c r="W57" s="97"/>
      <c r="X57" s="99"/>
      <c r="Y57" s="99"/>
      <c r="Z57" s="204"/>
      <c r="IT57" s="49" t="e">
        <f>#REF!</f>
        <v>#REF!</v>
      </c>
      <c r="IU57" s="49" t="e">
        <f>#REF!</f>
        <v>#REF!</v>
      </c>
    </row>
    <row r="58" spans="1:255" ht="12.75" customHeight="1">
      <c r="A58" s="13"/>
      <c r="B58" s="50"/>
      <c r="C58" s="33" t="s">
        <v>26</v>
      </c>
      <c r="D58" s="100"/>
      <c r="E58" s="100">
        <v>100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1"/>
      <c r="R58" s="100"/>
      <c r="S58" s="101"/>
      <c r="T58" s="100"/>
      <c r="U58" s="101"/>
      <c r="V58" s="100"/>
      <c r="W58" s="100"/>
      <c r="X58" s="101"/>
      <c r="Y58" s="101"/>
      <c r="Z58" s="204"/>
      <c r="IT58" s="49" t="e">
        <f>#REF!</f>
        <v>#REF!</v>
      </c>
      <c r="IU58" s="49" t="e">
        <f>#REF!</f>
        <v>#REF!</v>
      </c>
    </row>
    <row r="59" spans="1:255" ht="12.75" customHeight="1">
      <c r="A59" s="13"/>
      <c r="B59" s="50"/>
      <c r="C59" s="1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93"/>
      <c r="Q59" s="94"/>
      <c r="R59" s="93"/>
      <c r="S59" s="94"/>
      <c r="T59" s="93"/>
      <c r="U59" s="94"/>
      <c r="V59" s="93"/>
      <c r="W59" s="93"/>
      <c r="X59" s="94"/>
      <c r="Y59" s="94"/>
      <c r="Z59" s="204"/>
      <c r="IT59" s="49" t="e">
        <f>#REF!</f>
        <v>#REF!</v>
      </c>
      <c r="IU59" s="49" t="e">
        <f>#REF!</f>
        <v>#REF!</v>
      </c>
    </row>
    <row r="60" spans="1:255" ht="12.75" customHeight="1" hidden="1">
      <c r="A60" s="13"/>
      <c r="B60" s="50"/>
      <c r="C60" s="102" t="s">
        <v>78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3"/>
      <c r="X60" s="104" t="str">
        <f aca="true" t="shared" si="26" ref="X60:Y66">IF(V60=0,"-",(R60-V60)/V60)</f>
        <v>-</v>
      </c>
      <c r="Y60" s="104" t="str">
        <f t="shared" si="26"/>
        <v>-</v>
      </c>
      <c r="Z60" s="204"/>
      <c r="IT60" s="49" t="e">
        <f>#REF!</f>
        <v>#REF!</v>
      </c>
      <c r="IU60" s="49" t="e">
        <f>#REF!</f>
        <v>#REF!</v>
      </c>
    </row>
    <row r="61" spans="1:255" ht="12.75" customHeight="1" hidden="1">
      <c r="A61" s="13"/>
      <c r="B61" s="50"/>
      <c r="C61" s="105" t="s">
        <v>79</v>
      </c>
      <c r="D61" s="106">
        <f aca="true" t="shared" si="27" ref="D61:O61">SUM(D62:D65)</f>
        <v>0</v>
      </c>
      <c r="E61" s="106">
        <f t="shared" si="27"/>
        <v>0</v>
      </c>
      <c r="F61" s="106">
        <f t="shared" si="27"/>
        <v>0</v>
      </c>
      <c r="G61" s="106">
        <f t="shared" si="27"/>
        <v>0</v>
      </c>
      <c r="H61" s="106">
        <f t="shared" si="27"/>
        <v>0</v>
      </c>
      <c r="I61" s="106">
        <f t="shared" si="27"/>
        <v>0</v>
      </c>
      <c r="J61" s="106">
        <f t="shared" si="27"/>
        <v>0</v>
      </c>
      <c r="K61" s="106">
        <f t="shared" si="27"/>
        <v>0</v>
      </c>
      <c r="L61" s="106">
        <f t="shared" si="27"/>
        <v>0</v>
      </c>
      <c r="M61" s="106">
        <f t="shared" si="27"/>
        <v>0</v>
      </c>
      <c r="N61" s="106">
        <f t="shared" si="27"/>
        <v>0</v>
      </c>
      <c r="O61" s="107">
        <f t="shared" si="27"/>
        <v>0</v>
      </c>
      <c r="P61" s="106"/>
      <c r="Q61" s="107"/>
      <c r="R61" s="106"/>
      <c r="S61" s="107"/>
      <c r="T61" s="106"/>
      <c r="U61" s="107"/>
      <c r="V61" s="106"/>
      <c r="W61" s="106"/>
      <c r="X61" s="107" t="str">
        <f t="shared" si="26"/>
        <v>-</v>
      </c>
      <c r="Y61" s="107" t="str">
        <f t="shared" si="26"/>
        <v>-</v>
      </c>
      <c r="Z61" s="204"/>
      <c r="IT61" s="49" t="e">
        <f>#REF!</f>
        <v>#REF!</v>
      </c>
      <c r="IU61" s="49" t="e">
        <f>#REF!</f>
        <v>#REF!</v>
      </c>
    </row>
    <row r="62" spans="1:255" ht="12.75" customHeight="1" hidden="1">
      <c r="A62" s="13"/>
      <c r="B62" s="50"/>
      <c r="C62" s="51" t="s">
        <v>80</v>
      </c>
      <c r="D62" s="45"/>
      <c r="E62" s="45"/>
      <c r="F62" s="45"/>
      <c r="G62" s="45">
        <f>SUM(D62:E62)</f>
        <v>0</v>
      </c>
      <c r="H62" s="45"/>
      <c r="I62" s="45"/>
      <c r="J62" s="45"/>
      <c r="K62" s="53"/>
      <c r="L62" s="45"/>
      <c r="M62" s="45"/>
      <c r="N62" s="45"/>
      <c r="O62" s="46"/>
      <c r="P62" s="45"/>
      <c r="Q62" s="46"/>
      <c r="R62" s="45"/>
      <c r="S62" s="46"/>
      <c r="T62" s="45"/>
      <c r="U62" s="46"/>
      <c r="V62" s="45"/>
      <c r="W62" s="45"/>
      <c r="X62" s="46" t="str">
        <f t="shared" si="26"/>
        <v>-</v>
      </c>
      <c r="Y62" s="46" t="str">
        <f t="shared" si="26"/>
        <v>-</v>
      </c>
      <c r="Z62" s="204"/>
      <c r="IT62" s="49" t="e">
        <f>#REF!</f>
        <v>#REF!</v>
      </c>
      <c r="IU62" s="49" t="e">
        <f>#REF!</f>
        <v>#REF!</v>
      </c>
    </row>
    <row r="63" spans="1:255" ht="12.75" customHeight="1" hidden="1">
      <c r="A63" s="13"/>
      <c r="B63" s="50"/>
      <c r="C63" s="51" t="s">
        <v>81</v>
      </c>
      <c r="D63" s="45"/>
      <c r="E63" s="45"/>
      <c r="F63" s="45"/>
      <c r="G63" s="45">
        <f>SUM(D63:E63)</f>
        <v>0</v>
      </c>
      <c r="H63" s="45"/>
      <c r="I63" s="45"/>
      <c r="J63" s="45"/>
      <c r="K63" s="53"/>
      <c r="L63" s="45"/>
      <c r="M63" s="45"/>
      <c r="N63" s="45"/>
      <c r="O63" s="46"/>
      <c r="P63" s="45"/>
      <c r="Q63" s="46"/>
      <c r="R63" s="45"/>
      <c r="S63" s="46"/>
      <c r="T63" s="45"/>
      <c r="U63" s="46"/>
      <c r="V63" s="45"/>
      <c r="W63" s="45"/>
      <c r="X63" s="46" t="str">
        <f t="shared" si="26"/>
        <v>-</v>
      </c>
      <c r="Y63" s="46" t="str">
        <f t="shared" si="26"/>
        <v>-</v>
      </c>
      <c r="Z63" s="204"/>
      <c r="IT63" s="49" t="e">
        <f>#REF!</f>
        <v>#REF!</v>
      </c>
      <c r="IU63" s="49" t="e">
        <f>#REF!</f>
        <v>#REF!</v>
      </c>
    </row>
    <row r="64" spans="1:255" ht="12.75" customHeight="1" hidden="1">
      <c r="A64" s="13"/>
      <c r="B64" s="50"/>
      <c r="C64" s="51" t="s">
        <v>82</v>
      </c>
      <c r="D64" s="45"/>
      <c r="E64" s="45"/>
      <c r="F64" s="45"/>
      <c r="G64" s="45">
        <f>SUM(D64:E64)</f>
        <v>0</v>
      </c>
      <c r="H64" s="45"/>
      <c r="I64" s="45"/>
      <c r="J64" s="45"/>
      <c r="K64" s="53"/>
      <c r="L64" s="45"/>
      <c r="M64" s="45"/>
      <c r="N64" s="45"/>
      <c r="O64" s="46"/>
      <c r="P64" s="45"/>
      <c r="Q64" s="46"/>
      <c r="R64" s="45"/>
      <c r="S64" s="46"/>
      <c r="T64" s="45"/>
      <c r="U64" s="46"/>
      <c r="V64" s="45"/>
      <c r="W64" s="45"/>
      <c r="X64" s="46" t="str">
        <f t="shared" si="26"/>
        <v>-</v>
      </c>
      <c r="Y64" s="46" t="str">
        <f t="shared" si="26"/>
        <v>-</v>
      </c>
      <c r="Z64" s="204"/>
      <c r="IT64" s="49" t="e">
        <f>#REF!</f>
        <v>#REF!</v>
      </c>
      <c r="IU64" s="49" t="e">
        <f>#REF!</f>
        <v>#REF!</v>
      </c>
    </row>
    <row r="65" spans="1:255" s="63" customFormat="1" ht="12.75" customHeight="1" hidden="1">
      <c r="A65" s="42"/>
      <c r="B65" s="50"/>
      <c r="C65" s="51" t="s">
        <v>83</v>
      </c>
      <c r="D65" s="45"/>
      <c r="E65" s="45"/>
      <c r="F65" s="45"/>
      <c r="G65" s="45">
        <f>SUM(D65:E65)</f>
        <v>0</v>
      </c>
      <c r="H65" s="45"/>
      <c r="I65" s="45"/>
      <c r="J65" s="45"/>
      <c r="K65" s="53"/>
      <c r="L65" s="45"/>
      <c r="M65" s="45"/>
      <c r="N65" s="45"/>
      <c r="O65" s="46"/>
      <c r="P65" s="45"/>
      <c r="Q65" s="46"/>
      <c r="R65" s="45"/>
      <c r="S65" s="46"/>
      <c r="T65" s="45"/>
      <c r="U65" s="46"/>
      <c r="V65" s="45"/>
      <c r="W65" s="45"/>
      <c r="X65" s="46" t="str">
        <f t="shared" si="26"/>
        <v>-</v>
      </c>
      <c r="Y65" s="46" t="str">
        <f t="shared" si="26"/>
        <v>-</v>
      </c>
      <c r="Z65" s="204"/>
      <c r="AA65" s="112"/>
      <c r="AB65" s="112"/>
      <c r="AC65" s="112"/>
      <c r="AD65" s="112"/>
      <c r="AE65" s="112"/>
      <c r="AF65" s="112"/>
      <c r="IT65" s="49" t="e">
        <f>#REF!</f>
        <v>#REF!</v>
      </c>
      <c r="IU65" s="49" t="e">
        <f>#REF!</f>
        <v>#REF!</v>
      </c>
    </row>
    <row r="66" spans="1:255" ht="12.75" customHeight="1" hidden="1">
      <c r="A66" s="13"/>
      <c r="B66" s="50"/>
      <c r="C66" s="5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5"/>
      <c r="Q66" s="46"/>
      <c r="R66" s="45"/>
      <c r="S66" s="46"/>
      <c r="T66" s="45"/>
      <c r="U66" s="46"/>
      <c r="V66" s="45"/>
      <c r="W66" s="45"/>
      <c r="X66" s="46" t="str">
        <f t="shared" si="26"/>
        <v>-</v>
      </c>
      <c r="Y66" s="46" t="str">
        <f t="shared" si="26"/>
        <v>-</v>
      </c>
      <c r="Z66" s="204"/>
      <c r="AA66" s="158"/>
      <c r="AB66" s="158"/>
      <c r="AC66" s="158"/>
      <c r="AD66" s="158"/>
      <c r="AE66" s="158"/>
      <c r="AF66" s="158"/>
      <c r="IT66" s="49" t="e">
        <f>#REF!</f>
        <v>#REF!</v>
      </c>
      <c r="IU66" s="49" t="e">
        <f>#REF!</f>
        <v>#REF!</v>
      </c>
    </row>
    <row r="67" spans="1:255" ht="12.75" customHeight="1">
      <c r="A67" s="13"/>
      <c r="B67" s="50"/>
      <c r="C67" s="108" t="s">
        <v>84</v>
      </c>
      <c r="D67" s="109">
        <f aca="true" t="shared" si="28" ref="D67:S67">+D68+D73+D78+D83+D88+D93+D98+D103+D108</f>
        <v>306434000</v>
      </c>
      <c r="E67" s="109">
        <f t="shared" si="28"/>
        <v>0</v>
      </c>
      <c r="F67" s="109">
        <f t="shared" si="28"/>
        <v>0</v>
      </c>
      <c r="G67" s="109">
        <f t="shared" si="28"/>
        <v>306434000</v>
      </c>
      <c r="H67" s="109">
        <f t="shared" si="28"/>
        <v>206708000</v>
      </c>
      <c r="I67" s="109">
        <f t="shared" si="28"/>
        <v>206708000</v>
      </c>
      <c r="J67" s="109">
        <f t="shared" si="28"/>
        <v>0</v>
      </c>
      <c r="K67" s="109">
        <f t="shared" si="28"/>
        <v>0</v>
      </c>
      <c r="L67" s="109">
        <f t="shared" si="28"/>
        <v>206708000</v>
      </c>
      <c r="M67" s="109">
        <f t="shared" si="28"/>
        <v>0</v>
      </c>
      <c r="N67" s="109">
        <f t="shared" si="28"/>
        <v>0</v>
      </c>
      <c r="O67" s="109">
        <f t="shared" si="28"/>
        <v>0</v>
      </c>
      <c r="P67" s="109">
        <f t="shared" si="28"/>
        <v>0</v>
      </c>
      <c r="Q67" s="109">
        <f t="shared" si="28"/>
        <v>0</v>
      </c>
      <c r="R67" s="109">
        <f t="shared" si="28"/>
        <v>206708000</v>
      </c>
      <c r="S67" s="109">
        <f t="shared" si="28"/>
        <v>0</v>
      </c>
      <c r="T67" s="216">
        <f aca="true" t="shared" si="29" ref="T67:T98">IF(G67=0," ",(R67/G67))</f>
        <v>0.6745596115313575</v>
      </c>
      <c r="U67" s="217"/>
      <c r="V67" s="109">
        <f>+V68+V73+V78+V83+V88+V93+V98+V103+V108</f>
        <v>231086000</v>
      </c>
      <c r="W67" s="109">
        <f>+W68+W73+W78+W83+W88+W93+W98+W103+W108</f>
        <v>0</v>
      </c>
      <c r="X67" s="216">
        <f>IF(V67=0," ",(R67-V67)/V67)</f>
        <v>-0.10549319301039439</v>
      </c>
      <c r="Y67" s="217" t="str">
        <f>IF(W67=0," ",(S67-W67)/W67)</f>
        <v> </v>
      </c>
      <c r="Z67" s="204"/>
      <c r="AA67" s="158"/>
      <c r="AB67" s="158"/>
      <c r="AC67" s="158"/>
      <c r="AD67" s="158"/>
      <c r="AE67" s="158"/>
      <c r="AF67" s="158"/>
      <c r="IT67" s="49" t="e">
        <f>#REF!</f>
        <v>#REF!</v>
      </c>
      <c r="IU67" s="49" t="e">
        <f>#REF!</f>
        <v>#REF!</v>
      </c>
    </row>
    <row r="68" spans="1:255" ht="12.75" customHeight="1">
      <c r="A68" s="13"/>
      <c r="B68" s="60">
        <v>1</v>
      </c>
      <c r="C68" s="202" t="s">
        <v>85</v>
      </c>
      <c r="D68" s="194">
        <f>SUM(D69:D72)</f>
        <v>0</v>
      </c>
      <c r="E68" s="194">
        <f>SUM(E69:E72)</f>
        <v>0</v>
      </c>
      <c r="F68" s="194">
        <f>'[2]NMA'!F68+'[2]EC101'!F68+'[2]EC102'!F68+'[2]EC103'!F68+'[2]EC104'!F68+'[2]EC105'!F68+'[2]EC106'!F68+'[2]EC107'!F68+'[2]EC108'!F68+'[2]EC109'!F68+'[2]DC10'!F68+'[2]EC121'!F68+'[2]EC122'!F68+'[2]EC123'!F68+'[2]EC124'!F68+'[2]EC125'!F68+'[2]EC126'!F68+'[2]EC127'!F68+'[2]EC128'!F68+'[2]DC12'!F68+'[2]EC131'!F68+'[2]EC132'!F68+'[2]EC133'!F68+'[2]EC134'!F68+'[2]EC135'!F68+'[2]EC136'!F68+'[2]EC137'!F68+'[2]EC138'!F68+'[2]DC13'!F68+'[2]EC141'!F68+'[2]EC142'!F68+'[2]EC143'!F68+'[2]EC144'!F68+'[2]DC14'!F68+'[2]EC151'!F68+'[2]EC152'!F68+'[2]EC153'!F68+'[2]EC154'!F68+'[2]EC155'!F68+'[2]EC156'!F68+'[2]EC157'!F68+'[2]DC15'!F68+'[2]EC05b2'!F68+'[2]EC05b3'!F68+'[2]DC44'!F68</f>
        <v>0</v>
      </c>
      <c r="G68" s="194">
        <f aca="true" t="shared" si="30" ref="G68:S68">SUM(G69:G72)</f>
        <v>0</v>
      </c>
      <c r="H68" s="194">
        <f t="shared" si="30"/>
        <v>0</v>
      </c>
      <c r="I68" s="194">
        <f t="shared" si="30"/>
        <v>0</v>
      </c>
      <c r="J68" s="194">
        <f t="shared" si="30"/>
        <v>0</v>
      </c>
      <c r="K68" s="194">
        <f t="shared" si="30"/>
        <v>0</v>
      </c>
      <c r="L68" s="194">
        <f t="shared" si="30"/>
        <v>0</v>
      </c>
      <c r="M68" s="194">
        <f t="shared" si="30"/>
        <v>0</v>
      </c>
      <c r="N68" s="194">
        <f t="shared" si="30"/>
        <v>0</v>
      </c>
      <c r="O68" s="194">
        <f t="shared" si="30"/>
        <v>0</v>
      </c>
      <c r="P68" s="194">
        <f t="shared" si="30"/>
        <v>0</v>
      </c>
      <c r="Q68" s="194">
        <f t="shared" si="30"/>
        <v>0</v>
      </c>
      <c r="R68" s="194">
        <f t="shared" si="30"/>
        <v>0</v>
      </c>
      <c r="S68" s="194">
        <f t="shared" si="30"/>
        <v>0</v>
      </c>
      <c r="T68" s="47" t="str">
        <f t="shared" si="29"/>
        <v> </v>
      </c>
      <c r="U68" s="47"/>
      <c r="V68" s="194"/>
      <c r="W68" s="194"/>
      <c r="X68" s="47" t="str">
        <f>IF(V68=0," ",(R68-V68)/V68)</f>
        <v> </v>
      </c>
      <c r="Y68" s="47" t="str">
        <f>IF(W68=0," ",(S68-W68)/W68)</f>
        <v> </v>
      </c>
      <c r="Z68" s="205"/>
      <c r="AA68" s="158"/>
      <c r="AB68" s="158"/>
      <c r="AC68" s="158"/>
      <c r="AD68" s="158"/>
      <c r="AE68" s="158"/>
      <c r="AF68" s="158"/>
      <c r="IT68" s="49" t="e">
        <f>#REF!</f>
        <v>#REF!</v>
      </c>
      <c r="IU68" s="49" t="e">
        <f>#REF!</f>
        <v>#REF!</v>
      </c>
    </row>
    <row r="69" spans="1:255" ht="12.75" customHeight="1" hidden="1">
      <c r="A69" s="13"/>
      <c r="B69" s="50"/>
      <c r="C69" s="113" t="s">
        <v>86</v>
      </c>
      <c r="D69" s="114"/>
      <c r="E69" s="114"/>
      <c r="F69" s="114">
        <f>'[2]NMA'!F69+'[2]EC101'!F69+'[2]EC102'!F69+'[2]EC103'!F69+'[2]EC104'!F69+'[2]EC105'!F69+'[2]EC106'!F69+'[2]EC107'!F69+'[2]EC108'!F69+'[2]EC109'!F69+'[2]DC10'!F69+'[2]EC121'!F69+'[2]EC122'!F69+'[2]EC123'!F69+'[2]EC124'!F69+'[2]EC125'!F69+'[2]EC126'!F69+'[2]EC127'!F69+'[2]EC128'!F69+'[2]DC12'!F69+'[2]EC131'!F69+'[2]EC132'!F69+'[2]EC133'!F69+'[2]EC134'!F69+'[2]EC135'!F69+'[2]EC136'!F69+'[2]EC137'!F69+'[2]EC138'!F69+'[2]DC13'!F69+'[2]EC141'!F69+'[2]EC142'!F69+'[2]EC143'!F69+'[2]EC144'!F69+'[2]DC14'!F69+'[2]EC151'!F69+'[2]EC152'!F69+'[2]EC153'!F69+'[2]EC154'!F69+'[2]EC155'!F69+'[2]EC156'!F69+'[2]EC157'!F69+'[2]DC15'!F69+'[2]EC05b2'!F69+'[2]EC05b3'!F69+'[2]DC44'!F69</f>
        <v>0</v>
      </c>
      <c r="G69" s="52">
        <f aca="true" t="shared" si="31" ref="G69:G100">SUM(D69:E69)</f>
        <v>0</v>
      </c>
      <c r="H69" s="114"/>
      <c r="I69" s="114"/>
      <c r="J69" s="114"/>
      <c r="K69" s="114"/>
      <c r="L69" s="114"/>
      <c r="M69" s="114"/>
      <c r="N69" s="114"/>
      <c r="O69" s="115"/>
      <c r="P69" s="114"/>
      <c r="Q69" s="115"/>
      <c r="R69" s="55">
        <f aca="true" t="shared" si="32" ref="R69:R100">+J69+L69+N69+P69</f>
        <v>0</v>
      </c>
      <c r="S69" s="55">
        <f aca="true" t="shared" si="33" ref="S69:S100">K69+M69+O69+Q69</f>
        <v>0</v>
      </c>
      <c r="T69" s="47" t="str">
        <f t="shared" si="29"/>
        <v> </v>
      </c>
      <c r="U69" s="47"/>
      <c r="V69" s="114"/>
      <c r="W69" s="114"/>
      <c r="X69" s="47" t="str">
        <f aca="true" t="shared" si="34" ref="X69:Y72">IF(V69=0,"-",(R69-V69)/V69)</f>
        <v>-</v>
      </c>
      <c r="Y69" s="47" t="str">
        <f t="shared" si="34"/>
        <v>-</v>
      </c>
      <c r="Z69" s="204"/>
      <c r="AA69" s="158"/>
      <c r="AB69" s="158"/>
      <c r="AC69" s="158"/>
      <c r="AD69" s="158"/>
      <c r="AE69" s="158"/>
      <c r="AF69" s="158"/>
      <c r="IT69" s="49" t="e">
        <f>#REF!</f>
        <v>#REF!</v>
      </c>
      <c r="IU69" s="49" t="e">
        <f>#REF!</f>
        <v>#REF!</v>
      </c>
    </row>
    <row r="70" spans="1:255" s="63" customFormat="1" ht="12.75" customHeight="1" hidden="1">
      <c r="A70" s="118"/>
      <c r="B70" s="50"/>
      <c r="C70" s="116" t="s">
        <v>87</v>
      </c>
      <c r="D70" s="114"/>
      <c r="E70" s="114"/>
      <c r="F70" s="114">
        <f>'[2]NMA'!F70+'[2]EC101'!F70+'[2]EC102'!F70+'[2]EC103'!F70+'[2]EC104'!F70+'[2]EC105'!F70+'[2]EC106'!F70+'[2]EC107'!F70+'[2]EC108'!F70+'[2]EC109'!F70+'[2]DC10'!F70+'[2]EC121'!F70+'[2]EC122'!F70+'[2]EC123'!F70+'[2]EC124'!F70+'[2]EC125'!F70+'[2]EC126'!F70+'[2]EC127'!F70+'[2]EC128'!F70+'[2]DC12'!F70+'[2]EC131'!F70+'[2]EC132'!F70+'[2]EC133'!F70+'[2]EC134'!F70+'[2]EC135'!F70+'[2]EC136'!F70+'[2]EC137'!F70+'[2]EC138'!F70+'[2]DC13'!F70+'[2]EC141'!F70+'[2]EC142'!F70+'[2]EC143'!F70+'[2]EC144'!F70+'[2]DC14'!F70+'[2]EC151'!F70+'[2]EC152'!F70+'[2]EC153'!F70+'[2]EC154'!F70+'[2]EC155'!F70+'[2]EC156'!F70+'[2]EC157'!F70+'[2]DC15'!F70+'[2]EC05b2'!F70+'[2]EC05b3'!F70+'[2]DC44'!F70</f>
        <v>0</v>
      </c>
      <c r="G70" s="52">
        <f t="shared" si="31"/>
        <v>0</v>
      </c>
      <c r="H70" s="114"/>
      <c r="I70" s="114"/>
      <c r="J70" s="114"/>
      <c r="K70" s="114"/>
      <c r="L70" s="114"/>
      <c r="M70" s="114"/>
      <c r="N70" s="114"/>
      <c r="O70" s="115"/>
      <c r="P70" s="114"/>
      <c r="Q70" s="115"/>
      <c r="R70" s="55">
        <f t="shared" si="32"/>
        <v>0</v>
      </c>
      <c r="S70" s="55">
        <f t="shared" si="33"/>
        <v>0</v>
      </c>
      <c r="T70" s="47" t="str">
        <f t="shared" si="29"/>
        <v> </v>
      </c>
      <c r="U70" s="47"/>
      <c r="V70" s="114"/>
      <c r="W70" s="114"/>
      <c r="X70" s="47" t="str">
        <f t="shared" si="34"/>
        <v>-</v>
      </c>
      <c r="Y70" s="47" t="str">
        <f t="shared" si="34"/>
        <v>-</v>
      </c>
      <c r="Z70" s="204"/>
      <c r="AA70" s="61"/>
      <c r="AB70" s="61"/>
      <c r="AC70" s="61"/>
      <c r="AD70" s="61"/>
      <c r="AE70" s="61"/>
      <c r="AF70" s="61"/>
      <c r="IT70" s="49" t="e">
        <f>#REF!</f>
        <v>#REF!</v>
      </c>
      <c r="IU70" s="49" t="e">
        <f>#REF!</f>
        <v>#REF!</v>
      </c>
    </row>
    <row r="71" spans="1:255" ht="12.75" customHeight="1" hidden="1">
      <c r="A71" s="13"/>
      <c r="B71" s="50"/>
      <c r="C71" s="200"/>
      <c r="D71" s="114"/>
      <c r="E71" s="114"/>
      <c r="F71" s="114">
        <f>'[2]NMA'!F71+'[2]EC101'!F71+'[2]EC102'!F71+'[2]EC103'!F71+'[2]EC104'!F71+'[2]EC105'!F71+'[2]EC106'!F71+'[2]EC107'!F71+'[2]EC108'!F71+'[2]EC109'!F71+'[2]DC10'!F71+'[2]EC121'!F71+'[2]EC122'!F71+'[2]EC123'!F71+'[2]EC124'!F71+'[2]EC125'!F71+'[2]EC126'!F71+'[2]EC127'!F71+'[2]EC128'!F71+'[2]DC12'!F71+'[2]EC131'!F71+'[2]EC132'!F71+'[2]EC133'!F71+'[2]EC134'!F71+'[2]EC135'!F71+'[2]EC136'!F71+'[2]EC137'!F71+'[2]EC138'!F71+'[2]DC13'!F71+'[2]EC141'!F71+'[2]EC142'!F71+'[2]EC143'!F71+'[2]EC144'!F71+'[2]DC14'!F71+'[2]EC151'!F71+'[2]EC152'!F71+'[2]EC153'!F71+'[2]EC154'!F71+'[2]EC155'!F71+'[2]EC156'!F71+'[2]EC157'!F71+'[2]DC15'!F71+'[2]EC05b2'!F71+'[2]EC05b3'!F71+'[2]DC44'!F71</f>
        <v>0</v>
      </c>
      <c r="G71" s="52">
        <f t="shared" si="31"/>
        <v>0</v>
      </c>
      <c r="H71" s="114"/>
      <c r="I71" s="114"/>
      <c r="J71" s="114"/>
      <c r="K71" s="114"/>
      <c r="L71" s="114"/>
      <c r="M71" s="114"/>
      <c r="N71" s="114"/>
      <c r="O71" s="115"/>
      <c r="P71" s="114"/>
      <c r="Q71" s="115"/>
      <c r="R71" s="55">
        <f t="shared" si="32"/>
        <v>0</v>
      </c>
      <c r="S71" s="55">
        <f t="shared" si="33"/>
        <v>0</v>
      </c>
      <c r="T71" s="47" t="str">
        <f t="shared" si="29"/>
        <v> </v>
      </c>
      <c r="U71" s="47"/>
      <c r="V71" s="114"/>
      <c r="W71" s="114"/>
      <c r="X71" s="47" t="str">
        <f t="shared" si="34"/>
        <v>-</v>
      </c>
      <c r="Y71" s="47" t="str">
        <f t="shared" si="34"/>
        <v>-</v>
      </c>
      <c r="Z71" s="204"/>
      <c r="IT71" s="49" t="e">
        <f>#REF!</f>
        <v>#REF!</v>
      </c>
      <c r="IU71" s="49" t="e">
        <f>#REF!</f>
        <v>#REF!</v>
      </c>
    </row>
    <row r="72" spans="1:255" ht="12.75" customHeight="1" hidden="1">
      <c r="A72" s="13"/>
      <c r="B72" s="50"/>
      <c r="C72" s="113"/>
      <c r="D72" s="114"/>
      <c r="E72" s="114"/>
      <c r="F72" s="114">
        <f>'[2]NMA'!F72+'[2]EC101'!F72+'[2]EC102'!F72+'[2]EC103'!F72+'[2]EC104'!F72+'[2]EC105'!F72+'[2]EC106'!F72+'[2]EC107'!F72+'[2]EC108'!F72+'[2]EC109'!F72+'[2]DC10'!F72+'[2]EC121'!F72+'[2]EC122'!F72+'[2]EC123'!F72+'[2]EC124'!F72+'[2]EC125'!F72+'[2]EC126'!F72+'[2]EC127'!F72+'[2]EC128'!F72+'[2]DC12'!F72+'[2]EC131'!F72+'[2]EC132'!F72+'[2]EC133'!F72+'[2]EC134'!F72+'[2]EC135'!F72+'[2]EC136'!F72+'[2]EC137'!F72+'[2]EC138'!F72+'[2]DC13'!F72+'[2]EC141'!F72+'[2]EC142'!F72+'[2]EC143'!F72+'[2]EC144'!F72+'[2]DC14'!F72+'[2]EC151'!F72+'[2]EC152'!F72+'[2]EC153'!F72+'[2]EC154'!F72+'[2]EC155'!F72+'[2]EC156'!F72+'[2]EC157'!F72+'[2]DC15'!F72+'[2]EC05b2'!F72+'[2]EC05b3'!F72+'[2]DC44'!F72</f>
        <v>0</v>
      </c>
      <c r="G72" s="52">
        <f t="shared" si="31"/>
        <v>0</v>
      </c>
      <c r="H72" s="114"/>
      <c r="I72" s="114"/>
      <c r="J72" s="114"/>
      <c r="K72" s="114"/>
      <c r="L72" s="114"/>
      <c r="M72" s="114"/>
      <c r="N72" s="114"/>
      <c r="O72" s="115"/>
      <c r="P72" s="114"/>
      <c r="Q72" s="115"/>
      <c r="R72" s="55">
        <f t="shared" si="32"/>
        <v>0</v>
      </c>
      <c r="S72" s="55">
        <f t="shared" si="33"/>
        <v>0</v>
      </c>
      <c r="T72" s="47" t="str">
        <f t="shared" si="29"/>
        <v> </v>
      </c>
      <c r="U72" s="47"/>
      <c r="V72" s="114"/>
      <c r="W72" s="114"/>
      <c r="X72" s="47" t="str">
        <f t="shared" si="34"/>
        <v>-</v>
      </c>
      <c r="Y72" s="47" t="str">
        <f t="shared" si="34"/>
        <v>-</v>
      </c>
      <c r="Z72" s="204"/>
      <c r="IT72" s="49" t="e">
        <f>#REF!</f>
        <v>#REF!</v>
      </c>
      <c r="IU72" s="49" t="e">
        <f>#REF!</f>
        <v>#REF!</v>
      </c>
    </row>
    <row r="73" spans="1:255" ht="12.75" customHeight="1">
      <c r="A73" s="13"/>
      <c r="B73" s="60">
        <f>B68+1</f>
        <v>2</v>
      </c>
      <c r="C73" s="51" t="s">
        <v>88</v>
      </c>
      <c r="D73" s="52">
        <f>SUM(D74:D77)</f>
        <v>222470000</v>
      </c>
      <c r="E73" s="52">
        <f>SUM(E74:E77)</f>
        <v>0</v>
      </c>
      <c r="F73" s="52">
        <f>'[2]NMA'!F73+'[2]EC101'!F73+'[2]EC102'!F73+'[2]EC103'!F73+'[2]EC104'!F73+'[2]EC105'!F73+'[2]EC106'!F73+'[2]EC107'!F73+'[2]EC108'!F73+'[2]EC109'!F73+'[2]DC10'!F73+'[2]EC121'!F73+'[2]EC122'!F73+'[2]EC123'!F73+'[2]EC124'!F73+'[2]EC125'!F73+'[2]EC126'!F73+'[2]EC127'!F73+'[2]EC128'!F73+'[2]DC12'!F73+'[2]EC131'!F73+'[2]EC132'!F73+'[2]EC133'!F73+'[2]EC134'!F73+'[2]EC135'!F73+'[2]EC136'!F73+'[2]EC137'!F73+'[2]EC138'!F73+'[2]DC13'!F73+'[2]EC141'!F73+'[2]EC142'!F73+'[2]EC143'!F73+'[2]EC144'!F73+'[2]DC14'!F73+'[2]EC151'!F73+'[2]EC152'!F73+'[2]EC153'!F73+'[2]EC154'!F73+'[2]EC155'!F73+'[2]EC156'!F73+'[2]EC157'!F73+'[2]DC15'!F73+'[2]EC05b2'!F73+'[2]EC05b3'!F73+'[2]DC44'!F73</f>
        <v>0</v>
      </c>
      <c r="G73" s="52">
        <f t="shared" si="31"/>
        <v>222470000</v>
      </c>
      <c r="H73" s="52">
        <f aca="true" t="shared" si="35" ref="H73:Q73">SUM(H74:H77)</f>
        <v>147263000</v>
      </c>
      <c r="I73" s="52">
        <f t="shared" si="35"/>
        <v>147263000</v>
      </c>
      <c r="J73" s="52">
        <f t="shared" si="35"/>
        <v>0</v>
      </c>
      <c r="K73" s="52">
        <f t="shared" si="35"/>
        <v>0</v>
      </c>
      <c r="L73" s="52">
        <f t="shared" si="35"/>
        <v>147263000</v>
      </c>
      <c r="M73" s="52">
        <f t="shared" si="35"/>
        <v>0</v>
      </c>
      <c r="N73" s="52">
        <f t="shared" si="35"/>
        <v>0</v>
      </c>
      <c r="O73" s="52">
        <f t="shared" si="35"/>
        <v>0</v>
      </c>
      <c r="P73" s="52">
        <f t="shared" si="35"/>
        <v>0</v>
      </c>
      <c r="Q73" s="52">
        <f t="shared" si="35"/>
        <v>0</v>
      </c>
      <c r="R73" s="55">
        <f t="shared" si="32"/>
        <v>147263000</v>
      </c>
      <c r="S73" s="55">
        <f t="shared" si="33"/>
        <v>0</v>
      </c>
      <c r="T73" s="47">
        <f t="shared" si="29"/>
        <v>0.6619454308446082</v>
      </c>
      <c r="U73" s="47"/>
      <c r="V73" s="52"/>
      <c r="W73" s="52"/>
      <c r="X73" s="47" t="str">
        <f>IF(V73=0," ",(R73-V73)/V73)</f>
        <v> </v>
      </c>
      <c r="Y73" s="47" t="str">
        <f>IF(W73=0," ",(S73-W73)/W73)</f>
        <v> </v>
      </c>
      <c r="Z73" s="205"/>
      <c r="IT73" s="49" t="e">
        <f>#REF!</f>
        <v>#REF!</v>
      </c>
      <c r="IU73" s="49" t="e">
        <f>#REF!</f>
        <v>#REF!</v>
      </c>
    </row>
    <row r="74" spans="1:255" ht="12.75" customHeight="1" hidden="1">
      <c r="A74" s="13"/>
      <c r="B74" s="50"/>
      <c r="C74" s="113" t="s">
        <v>86</v>
      </c>
      <c r="D74" s="114">
        <v>222470000</v>
      </c>
      <c r="E74" s="114"/>
      <c r="F74" s="114">
        <f>'[2]NMA'!F74+'[2]EC101'!F74+'[2]EC102'!F74+'[2]EC103'!F74+'[2]EC104'!F74+'[2]EC105'!F74+'[2]EC106'!F74+'[2]EC107'!F74+'[2]EC108'!F74+'[2]EC109'!F74+'[2]DC10'!F74+'[2]EC121'!F74+'[2]EC122'!F74+'[2]EC123'!F74+'[2]EC124'!F74+'[2]EC125'!F74+'[2]EC126'!F74+'[2]EC127'!F74+'[2]EC128'!F74+'[2]DC12'!F74+'[2]EC131'!F74+'[2]EC132'!F74+'[2]EC133'!F74+'[2]EC134'!F74+'[2]EC135'!F74+'[2]EC136'!F74+'[2]EC137'!F74+'[2]EC138'!F74+'[2]DC13'!F74+'[2]EC141'!F74+'[2]EC142'!F74+'[2]EC143'!F74+'[2]EC144'!F74+'[2]DC14'!F74+'[2]EC151'!F74+'[2]EC152'!F74+'[2]EC153'!F74+'[2]EC154'!F74+'[2]EC155'!F74+'[2]EC156'!F74+'[2]EC157'!F74+'[2]DC15'!F74+'[2]EC05b2'!F74+'[2]EC05b3'!F74+'[2]DC44'!F74</f>
        <v>0</v>
      </c>
      <c r="G74" s="52">
        <f t="shared" si="31"/>
        <v>222470000</v>
      </c>
      <c r="H74" s="114">
        <v>147263000</v>
      </c>
      <c r="I74" s="114">
        <v>147263000</v>
      </c>
      <c r="J74" s="114"/>
      <c r="K74" s="114"/>
      <c r="L74" s="114">
        <v>147263000</v>
      </c>
      <c r="M74" s="114"/>
      <c r="N74" s="114"/>
      <c r="O74" s="115"/>
      <c r="P74" s="114"/>
      <c r="Q74" s="115"/>
      <c r="R74" s="55">
        <f t="shared" si="32"/>
        <v>147263000</v>
      </c>
      <c r="S74" s="55">
        <f t="shared" si="33"/>
        <v>0</v>
      </c>
      <c r="T74" s="47">
        <f t="shared" si="29"/>
        <v>0.6619454308446082</v>
      </c>
      <c r="U74" s="47"/>
      <c r="V74" s="114"/>
      <c r="W74" s="114"/>
      <c r="X74" s="47" t="str">
        <f aca="true" t="shared" si="36" ref="X74:Y77">IF(V74=0,"-",(R74-V74)/V74)</f>
        <v>-</v>
      </c>
      <c r="Y74" s="47" t="str">
        <f t="shared" si="36"/>
        <v>-</v>
      </c>
      <c r="Z74" s="204"/>
      <c r="IT74" s="49" t="e">
        <f>#REF!</f>
        <v>#REF!</v>
      </c>
      <c r="IU74" s="49" t="e">
        <f>#REF!</f>
        <v>#REF!</v>
      </c>
    </row>
    <row r="75" spans="1:255" s="120" customFormat="1" ht="12.75" customHeight="1" hidden="1">
      <c r="A75" s="118"/>
      <c r="B75" s="50"/>
      <c r="C75" s="116" t="s">
        <v>87</v>
      </c>
      <c r="D75" s="114"/>
      <c r="E75" s="114"/>
      <c r="F75" s="114">
        <f>'[2]NMA'!F75+'[2]EC101'!F75+'[2]EC102'!F75+'[2]EC103'!F75+'[2]EC104'!F75+'[2]EC105'!F75+'[2]EC106'!F75+'[2]EC107'!F75+'[2]EC108'!F75+'[2]EC109'!F75+'[2]DC10'!F75+'[2]EC121'!F75+'[2]EC122'!F75+'[2]EC123'!F75+'[2]EC124'!F75+'[2]EC125'!F75+'[2]EC126'!F75+'[2]EC127'!F75+'[2]EC128'!F75+'[2]DC12'!F75+'[2]EC131'!F75+'[2]EC132'!F75+'[2]EC133'!F75+'[2]EC134'!F75+'[2]EC135'!F75+'[2]EC136'!F75+'[2]EC137'!F75+'[2]EC138'!F75+'[2]DC13'!F75+'[2]EC141'!F75+'[2]EC142'!F75+'[2]EC143'!F75+'[2]EC144'!F75+'[2]DC14'!F75+'[2]EC151'!F75+'[2]EC152'!F75+'[2]EC153'!F75+'[2]EC154'!F75+'[2]EC155'!F75+'[2]EC156'!F75+'[2]EC157'!F75+'[2]DC15'!F75+'[2]EC05b2'!F75+'[2]EC05b3'!F75+'[2]DC44'!F75</f>
        <v>0</v>
      </c>
      <c r="G75" s="52">
        <f t="shared" si="31"/>
        <v>0</v>
      </c>
      <c r="H75" s="114"/>
      <c r="I75" s="114"/>
      <c r="J75" s="114"/>
      <c r="K75" s="114"/>
      <c r="L75" s="114"/>
      <c r="M75" s="114"/>
      <c r="N75" s="114"/>
      <c r="O75" s="115"/>
      <c r="P75" s="114"/>
      <c r="Q75" s="115"/>
      <c r="R75" s="55">
        <f t="shared" si="32"/>
        <v>0</v>
      </c>
      <c r="S75" s="55">
        <f t="shared" si="33"/>
        <v>0</v>
      </c>
      <c r="T75" s="47" t="str">
        <f t="shared" si="29"/>
        <v> </v>
      </c>
      <c r="U75" s="47"/>
      <c r="V75" s="114"/>
      <c r="W75" s="114"/>
      <c r="X75" s="47" t="str">
        <f t="shared" si="36"/>
        <v>-</v>
      </c>
      <c r="Y75" s="47" t="str">
        <f t="shared" si="36"/>
        <v>-</v>
      </c>
      <c r="Z75" s="204"/>
      <c r="AA75" s="119"/>
      <c r="AB75" s="119"/>
      <c r="AC75" s="119"/>
      <c r="AD75" s="119"/>
      <c r="AE75" s="119"/>
      <c r="AF75" s="119"/>
      <c r="IT75" s="49" t="e">
        <f>#REF!</f>
        <v>#REF!</v>
      </c>
      <c r="IU75" s="49" t="e">
        <f>#REF!</f>
        <v>#REF!</v>
      </c>
    </row>
    <row r="76" spans="1:255" ht="12.75" customHeight="1" hidden="1">
      <c r="A76" s="13"/>
      <c r="B76" s="50"/>
      <c r="C76" s="200"/>
      <c r="D76" s="114"/>
      <c r="E76" s="114"/>
      <c r="F76" s="114">
        <f>'[2]NMA'!F76+'[2]EC101'!F76+'[2]EC102'!F76+'[2]EC103'!F76+'[2]EC104'!F76+'[2]EC105'!F76+'[2]EC106'!F76+'[2]EC107'!F76+'[2]EC108'!F76+'[2]EC109'!F76+'[2]DC10'!F76+'[2]EC121'!F76+'[2]EC122'!F76+'[2]EC123'!F76+'[2]EC124'!F76+'[2]EC125'!F76+'[2]EC126'!F76+'[2]EC127'!F76+'[2]EC128'!F76+'[2]DC12'!F76+'[2]EC131'!F76+'[2]EC132'!F76+'[2]EC133'!F76+'[2]EC134'!F76+'[2]EC135'!F76+'[2]EC136'!F76+'[2]EC137'!F76+'[2]EC138'!F76+'[2]DC13'!F76+'[2]EC141'!F76+'[2]EC142'!F76+'[2]EC143'!F76+'[2]EC144'!F76+'[2]DC14'!F76+'[2]EC151'!F76+'[2]EC152'!F76+'[2]EC153'!F76+'[2]EC154'!F76+'[2]EC155'!F76+'[2]EC156'!F76+'[2]EC157'!F76+'[2]DC15'!F76+'[2]EC05b2'!F76+'[2]EC05b3'!F76+'[2]DC44'!F76</f>
        <v>0</v>
      </c>
      <c r="G76" s="52">
        <f t="shared" si="31"/>
        <v>0</v>
      </c>
      <c r="H76" s="114"/>
      <c r="I76" s="114"/>
      <c r="J76" s="114"/>
      <c r="K76" s="114"/>
      <c r="L76" s="114"/>
      <c r="M76" s="114"/>
      <c r="N76" s="114"/>
      <c r="O76" s="115"/>
      <c r="P76" s="114"/>
      <c r="Q76" s="115"/>
      <c r="R76" s="55">
        <f t="shared" si="32"/>
        <v>0</v>
      </c>
      <c r="S76" s="55">
        <f t="shared" si="33"/>
        <v>0</v>
      </c>
      <c r="T76" s="47" t="str">
        <f t="shared" si="29"/>
        <v> </v>
      </c>
      <c r="U76" s="47"/>
      <c r="V76" s="114"/>
      <c r="W76" s="114"/>
      <c r="X76" s="47" t="str">
        <f t="shared" si="36"/>
        <v>-</v>
      </c>
      <c r="Y76" s="47" t="str">
        <f t="shared" si="36"/>
        <v>-</v>
      </c>
      <c r="Z76" s="204"/>
      <c r="IT76" s="49" t="e">
        <f>#REF!</f>
        <v>#REF!</v>
      </c>
      <c r="IU76" s="49" t="e">
        <f>#REF!</f>
        <v>#REF!</v>
      </c>
    </row>
    <row r="77" spans="1:255" ht="12.75" customHeight="1" hidden="1">
      <c r="A77" s="13"/>
      <c r="B77" s="50"/>
      <c r="C77" s="113"/>
      <c r="D77" s="114"/>
      <c r="E77" s="114"/>
      <c r="F77" s="114">
        <f>'[2]NMA'!F77+'[2]EC101'!F77+'[2]EC102'!F77+'[2]EC103'!F77+'[2]EC104'!F77+'[2]EC105'!F77+'[2]EC106'!F77+'[2]EC107'!F77+'[2]EC108'!F77+'[2]EC109'!F77+'[2]DC10'!F77+'[2]EC121'!F77+'[2]EC122'!F77+'[2]EC123'!F77+'[2]EC124'!F77+'[2]EC125'!F77+'[2]EC126'!F77+'[2]EC127'!F77+'[2]EC128'!F77+'[2]DC12'!F77+'[2]EC131'!F77+'[2]EC132'!F77+'[2]EC133'!F77+'[2]EC134'!F77+'[2]EC135'!F77+'[2]EC136'!F77+'[2]EC137'!F77+'[2]EC138'!F77+'[2]DC13'!F77+'[2]EC141'!F77+'[2]EC142'!F77+'[2]EC143'!F77+'[2]EC144'!F77+'[2]DC14'!F77+'[2]EC151'!F77+'[2]EC152'!F77+'[2]EC153'!F77+'[2]EC154'!F77+'[2]EC155'!F77+'[2]EC156'!F77+'[2]EC157'!F77+'[2]DC15'!F77+'[2]EC05b2'!F77+'[2]EC05b3'!F77+'[2]DC44'!F77</f>
        <v>0</v>
      </c>
      <c r="G77" s="52">
        <f t="shared" si="31"/>
        <v>0</v>
      </c>
      <c r="H77" s="114"/>
      <c r="I77" s="114"/>
      <c r="J77" s="114"/>
      <c r="K77" s="114"/>
      <c r="L77" s="114"/>
      <c r="M77" s="114"/>
      <c r="N77" s="114"/>
      <c r="O77" s="115"/>
      <c r="P77" s="114"/>
      <c r="Q77" s="115"/>
      <c r="R77" s="55">
        <f t="shared" si="32"/>
        <v>0</v>
      </c>
      <c r="S77" s="55">
        <f t="shared" si="33"/>
        <v>0</v>
      </c>
      <c r="T77" s="47" t="str">
        <f t="shared" si="29"/>
        <v> </v>
      </c>
      <c r="U77" s="47"/>
      <c r="V77" s="114"/>
      <c r="W77" s="114"/>
      <c r="X77" s="47" t="str">
        <f t="shared" si="36"/>
        <v>-</v>
      </c>
      <c r="Y77" s="47" t="str">
        <f t="shared" si="36"/>
        <v>-</v>
      </c>
      <c r="Z77" s="204"/>
      <c r="IT77" s="49" t="e">
        <f>#REF!</f>
        <v>#REF!</v>
      </c>
      <c r="IU77" s="49" t="e">
        <f>#REF!</f>
        <v>#REF!</v>
      </c>
    </row>
    <row r="78" spans="1:255" ht="12.75" customHeight="1">
      <c r="A78" s="13"/>
      <c r="B78" s="60">
        <f>B73+1</f>
        <v>3</v>
      </c>
      <c r="C78" s="51" t="s">
        <v>89</v>
      </c>
      <c r="D78" s="52">
        <f>SUM(D79:D82)</f>
        <v>0</v>
      </c>
      <c r="E78" s="52">
        <f>SUM(E79:E82)</f>
        <v>0</v>
      </c>
      <c r="F78" s="52">
        <f>'[2]NMA'!F78+'[2]EC101'!F78+'[2]EC102'!F78+'[2]EC103'!F78+'[2]EC104'!F78+'[2]EC105'!F78+'[2]EC106'!F78+'[2]EC107'!F78+'[2]EC108'!F78+'[2]EC109'!F78+'[2]DC10'!F78+'[2]EC121'!F78+'[2]EC122'!F78+'[2]EC123'!F78+'[2]EC124'!F78+'[2]EC125'!F78+'[2]EC126'!F78+'[2]EC127'!F78+'[2]EC128'!F78+'[2]DC12'!F78+'[2]EC131'!F78+'[2]EC132'!F78+'[2]EC133'!F78+'[2]EC134'!F78+'[2]EC135'!F78+'[2]EC136'!F78+'[2]EC137'!F78+'[2]EC138'!F78+'[2]DC13'!F78+'[2]EC141'!F78+'[2]EC142'!F78+'[2]EC143'!F78+'[2]EC144'!F78+'[2]DC14'!F78+'[2]EC151'!F78+'[2]EC152'!F78+'[2]EC153'!F78+'[2]EC154'!F78+'[2]EC155'!F78+'[2]EC156'!F78+'[2]EC157'!F78+'[2]DC15'!F78+'[2]EC05b2'!F78+'[2]EC05b3'!F78+'[2]DC44'!F78</f>
        <v>0</v>
      </c>
      <c r="G78" s="52">
        <f t="shared" si="31"/>
        <v>0</v>
      </c>
      <c r="H78" s="52">
        <f aca="true" t="shared" si="37" ref="H78:Q78">SUM(H79:H82)</f>
        <v>0</v>
      </c>
      <c r="I78" s="52">
        <f t="shared" si="37"/>
        <v>0</v>
      </c>
      <c r="J78" s="52">
        <f t="shared" si="37"/>
        <v>0</v>
      </c>
      <c r="K78" s="52">
        <f t="shared" si="37"/>
        <v>0</v>
      </c>
      <c r="L78" s="52">
        <f t="shared" si="37"/>
        <v>0</v>
      </c>
      <c r="M78" s="52">
        <f t="shared" si="37"/>
        <v>0</v>
      </c>
      <c r="N78" s="52">
        <f t="shared" si="37"/>
        <v>0</v>
      </c>
      <c r="O78" s="52">
        <f t="shared" si="37"/>
        <v>0</v>
      </c>
      <c r="P78" s="52">
        <f t="shared" si="37"/>
        <v>0</v>
      </c>
      <c r="Q78" s="52">
        <f t="shared" si="37"/>
        <v>0</v>
      </c>
      <c r="R78" s="55">
        <f t="shared" si="32"/>
        <v>0</v>
      </c>
      <c r="S78" s="55">
        <f t="shared" si="33"/>
        <v>0</v>
      </c>
      <c r="T78" s="47" t="str">
        <f t="shared" si="29"/>
        <v> </v>
      </c>
      <c r="U78" s="47"/>
      <c r="V78" s="52">
        <v>15366000</v>
      </c>
      <c r="W78" s="52"/>
      <c r="X78" s="47">
        <f>IF(V78=0," ",(R78-V78)/V78)</f>
        <v>-1</v>
      </c>
      <c r="Y78" s="47" t="str">
        <f>IF(W78=0," ",(S78-W78)/W78)</f>
        <v> </v>
      </c>
      <c r="Z78" s="205"/>
      <c r="IT78" s="49" t="e">
        <f>#REF!</f>
        <v>#REF!</v>
      </c>
      <c r="IU78" s="49" t="e">
        <f>#REF!</f>
        <v>#REF!</v>
      </c>
    </row>
    <row r="79" spans="1:255" ht="12.75" customHeight="1" hidden="1">
      <c r="A79" s="13"/>
      <c r="B79" s="50"/>
      <c r="C79" s="113" t="s">
        <v>86</v>
      </c>
      <c r="D79" s="114"/>
      <c r="E79" s="114"/>
      <c r="F79" s="114">
        <f>'[2]NMA'!F79+'[2]EC101'!F79+'[2]EC102'!F79+'[2]EC103'!F79+'[2]EC104'!F79+'[2]EC105'!F79+'[2]EC106'!F79+'[2]EC107'!F79+'[2]EC108'!F79+'[2]EC109'!F79+'[2]DC10'!F79+'[2]EC121'!F79+'[2]EC122'!F79+'[2]EC123'!F79+'[2]EC124'!F79+'[2]EC125'!F79+'[2]EC126'!F79+'[2]EC127'!F79+'[2]EC128'!F79+'[2]DC12'!F79+'[2]EC131'!F79+'[2]EC132'!F79+'[2]EC133'!F79+'[2]EC134'!F79+'[2]EC135'!F79+'[2]EC136'!F79+'[2]EC137'!F79+'[2]EC138'!F79+'[2]DC13'!F79+'[2]EC141'!F79+'[2]EC142'!F79+'[2]EC143'!F79+'[2]EC144'!F79+'[2]DC14'!F79+'[2]EC151'!F79+'[2]EC152'!F79+'[2]EC153'!F79+'[2]EC154'!F79+'[2]EC155'!F79+'[2]EC156'!F79+'[2]EC157'!F79+'[2]DC15'!F79+'[2]EC05b2'!F79+'[2]EC05b3'!F79+'[2]DC44'!F79</f>
        <v>0</v>
      </c>
      <c r="G79" s="52">
        <f t="shared" si="31"/>
        <v>0</v>
      </c>
      <c r="H79" s="114"/>
      <c r="I79" s="114"/>
      <c r="J79" s="114"/>
      <c r="K79" s="114"/>
      <c r="L79" s="114"/>
      <c r="M79" s="114"/>
      <c r="N79" s="114"/>
      <c r="O79" s="115"/>
      <c r="P79" s="114"/>
      <c r="Q79" s="115"/>
      <c r="R79" s="55">
        <f t="shared" si="32"/>
        <v>0</v>
      </c>
      <c r="S79" s="55">
        <f t="shared" si="33"/>
        <v>0</v>
      </c>
      <c r="T79" s="47" t="str">
        <f t="shared" si="29"/>
        <v> </v>
      </c>
      <c r="U79" s="47"/>
      <c r="V79" s="114"/>
      <c r="W79" s="114"/>
      <c r="X79" s="47" t="str">
        <f aca="true" t="shared" si="38" ref="X79:Y82">IF(V79=0,"-",(R79-V79)/V79)</f>
        <v>-</v>
      </c>
      <c r="Y79" s="47" t="str">
        <f t="shared" si="38"/>
        <v>-</v>
      </c>
      <c r="Z79" s="204"/>
      <c r="IT79" s="49" t="e">
        <f>#REF!</f>
        <v>#REF!</v>
      </c>
      <c r="IU79" s="49" t="e">
        <f>#REF!</f>
        <v>#REF!</v>
      </c>
    </row>
    <row r="80" spans="1:255" s="120" customFormat="1" ht="12.75" customHeight="1" hidden="1">
      <c r="A80" s="118"/>
      <c r="B80" s="50"/>
      <c r="C80" s="116" t="s">
        <v>87</v>
      </c>
      <c r="D80" s="114"/>
      <c r="E80" s="114"/>
      <c r="F80" s="114">
        <f>'[2]NMA'!F80+'[2]EC101'!F80+'[2]EC102'!F80+'[2]EC103'!F80+'[2]EC104'!F80+'[2]EC105'!F80+'[2]EC106'!F80+'[2]EC107'!F80+'[2]EC108'!F80+'[2]EC109'!F80+'[2]DC10'!F80+'[2]EC121'!F80+'[2]EC122'!F80+'[2]EC123'!F80+'[2]EC124'!F80+'[2]EC125'!F80+'[2]EC126'!F80+'[2]EC127'!F80+'[2]EC128'!F80+'[2]DC12'!F80+'[2]EC131'!F80+'[2]EC132'!F80+'[2]EC133'!F80+'[2]EC134'!F80+'[2]EC135'!F80+'[2]EC136'!F80+'[2]EC137'!F80+'[2]EC138'!F80+'[2]DC13'!F80+'[2]EC141'!F80+'[2]EC142'!F80+'[2]EC143'!F80+'[2]EC144'!F80+'[2]DC14'!F80+'[2]EC151'!F80+'[2]EC152'!F80+'[2]EC153'!F80+'[2]EC154'!F80+'[2]EC155'!F80+'[2]EC156'!F80+'[2]EC157'!F80+'[2]DC15'!F80+'[2]EC05b2'!F80+'[2]EC05b3'!F80+'[2]DC44'!F80</f>
        <v>0</v>
      </c>
      <c r="G80" s="52">
        <f t="shared" si="31"/>
        <v>0</v>
      </c>
      <c r="H80" s="114"/>
      <c r="I80" s="114"/>
      <c r="J80" s="114"/>
      <c r="K80" s="114"/>
      <c r="L80" s="114"/>
      <c r="M80" s="114"/>
      <c r="N80" s="114"/>
      <c r="O80" s="115"/>
      <c r="P80" s="114"/>
      <c r="Q80" s="115"/>
      <c r="R80" s="55">
        <f t="shared" si="32"/>
        <v>0</v>
      </c>
      <c r="S80" s="55">
        <f t="shared" si="33"/>
        <v>0</v>
      </c>
      <c r="T80" s="47" t="str">
        <f t="shared" si="29"/>
        <v> </v>
      </c>
      <c r="U80" s="47"/>
      <c r="V80" s="114"/>
      <c r="W80" s="114"/>
      <c r="X80" s="47" t="str">
        <f t="shared" si="38"/>
        <v>-</v>
      </c>
      <c r="Y80" s="47" t="str">
        <f t="shared" si="38"/>
        <v>-</v>
      </c>
      <c r="Z80" s="204"/>
      <c r="AA80" s="119"/>
      <c r="AB80" s="119"/>
      <c r="AC80" s="119"/>
      <c r="AD80" s="119"/>
      <c r="AE80" s="119"/>
      <c r="AF80" s="119"/>
      <c r="IT80" s="49" t="e">
        <f>#REF!</f>
        <v>#REF!</v>
      </c>
      <c r="IU80" s="49" t="e">
        <f>#REF!</f>
        <v>#REF!</v>
      </c>
    </row>
    <row r="81" spans="1:255" ht="12.75" customHeight="1" hidden="1">
      <c r="A81" s="13"/>
      <c r="B81" s="50"/>
      <c r="C81" s="200"/>
      <c r="D81" s="114"/>
      <c r="E81" s="114"/>
      <c r="F81" s="114">
        <f>'[2]NMA'!F81+'[2]EC101'!F81+'[2]EC102'!F81+'[2]EC103'!F81+'[2]EC104'!F81+'[2]EC105'!F81+'[2]EC106'!F81+'[2]EC107'!F81+'[2]EC108'!F81+'[2]EC109'!F81+'[2]DC10'!F81+'[2]EC121'!F81+'[2]EC122'!F81+'[2]EC123'!F81+'[2]EC124'!F81+'[2]EC125'!F81+'[2]EC126'!F81+'[2]EC127'!F81+'[2]EC128'!F81+'[2]DC12'!F81+'[2]EC131'!F81+'[2]EC132'!F81+'[2]EC133'!F81+'[2]EC134'!F81+'[2]EC135'!F81+'[2]EC136'!F81+'[2]EC137'!F81+'[2]EC138'!F81+'[2]DC13'!F81+'[2]EC141'!F81+'[2]EC142'!F81+'[2]EC143'!F81+'[2]EC144'!F81+'[2]DC14'!F81+'[2]EC151'!F81+'[2]EC152'!F81+'[2]EC153'!F81+'[2]EC154'!F81+'[2]EC155'!F81+'[2]EC156'!F81+'[2]EC157'!F81+'[2]DC15'!F81+'[2]EC05b2'!F81+'[2]EC05b3'!F81+'[2]DC44'!F81</f>
        <v>0</v>
      </c>
      <c r="G81" s="52">
        <f t="shared" si="31"/>
        <v>0</v>
      </c>
      <c r="H81" s="114"/>
      <c r="I81" s="114"/>
      <c r="J81" s="114"/>
      <c r="K81" s="114"/>
      <c r="L81" s="114"/>
      <c r="M81" s="114"/>
      <c r="N81" s="114"/>
      <c r="O81" s="115"/>
      <c r="P81" s="114"/>
      <c r="Q81" s="115"/>
      <c r="R81" s="55">
        <f t="shared" si="32"/>
        <v>0</v>
      </c>
      <c r="S81" s="55">
        <f t="shared" si="33"/>
        <v>0</v>
      </c>
      <c r="T81" s="47" t="str">
        <f t="shared" si="29"/>
        <v> </v>
      </c>
      <c r="U81" s="47"/>
      <c r="V81" s="114"/>
      <c r="W81" s="114"/>
      <c r="X81" s="47" t="str">
        <f t="shared" si="38"/>
        <v>-</v>
      </c>
      <c r="Y81" s="47" t="str">
        <f t="shared" si="38"/>
        <v>-</v>
      </c>
      <c r="Z81" s="204"/>
      <c r="IT81" s="49" t="e">
        <f>#REF!</f>
        <v>#REF!</v>
      </c>
      <c r="IU81" s="49" t="e">
        <f>#REF!</f>
        <v>#REF!</v>
      </c>
    </row>
    <row r="82" spans="1:255" ht="12.75" customHeight="1" hidden="1">
      <c r="A82" s="13"/>
      <c r="B82" s="50"/>
      <c r="C82" s="113"/>
      <c r="D82" s="114"/>
      <c r="E82" s="114"/>
      <c r="F82" s="114">
        <f>'[2]NMA'!F82+'[2]EC101'!F82+'[2]EC102'!F82+'[2]EC103'!F82+'[2]EC104'!F82+'[2]EC105'!F82+'[2]EC106'!F82+'[2]EC107'!F82+'[2]EC108'!F82+'[2]EC109'!F82+'[2]DC10'!F82+'[2]EC121'!F82+'[2]EC122'!F82+'[2]EC123'!F82+'[2]EC124'!F82+'[2]EC125'!F82+'[2]EC126'!F82+'[2]EC127'!F82+'[2]EC128'!F82+'[2]DC12'!F82+'[2]EC131'!F82+'[2]EC132'!F82+'[2]EC133'!F82+'[2]EC134'!F82+'[2]EC135'!F82+'[2]EC136'!F82+'[2]EC137'!F82+'[2]EC138'!F82+'[2]DC13'!F82+'[2]EC141'!F82+'[2]EC142'!F82+'[2]EC143'!F82+'[2]EC144'!F82+'[2]DC14'!F82+'[2]EC151'!F82+'[2]EC152'!F82+'[2]EC153'!F82+'[2]EC154'!F82+'[2]EC155'!F82+'[2]EC156'!F82+'[2]EC157'!F82+'[2]DC15'!F82+'[2]EC05b2'!F82+'[2]EC05b3'!F82+'[2]DC44'!F82</f>
        <v>0</v>
      </c>
      <c r="G82" s="52">
        <f t="shared" si="31"/>
        <v>0</v>
      </c>
      <c r="H82" s="114"/>
      <c r="I82" s="114"/>
      <c r="J82" s="114"/>
      <c r="K82" s="114"/>
      <c r="L82" s="114"/>
      <c r="M82" s="114"/>
      <c r="N82" s="114"/>
      <c r="O82" s="115"/>
      <c r="P82" s="114"/>
      <c r="Q82" s="115"/>
      <c r="R82" s="55">
        <f t="shared" si="32"/>
        <v>0</v>
      </c>
      <c r="S82" s="55">
        <f t="shared" si="33"/>
        <v>0</v>
      </c>
      <c r="T82" s="47" t="str">
        <f t="shared" si="29"/>
        <v> </v>
      </c>
      <c r="U82" s="47"/>
      <c r="V82" s="114"/>
      <c r="W82" s="114"/>
      <c r="X82" s="47" t="str">
        <f t="shared" si="38"/>
        <v>-</v>
      </c>
      <c r="Y82" s="47" t="str">
        <f t="shared" si="38"/>
        <v>-</v>
      </c>
      <c r="Z82" s="204"/>
      <c r="IT82" s="49" t="e">
        <f>#REF!</f>
        <v>#REF!</v>
      </c>
      <c r="IU82" s="49" t="e">
        <f>#REF!</f>
        <v>#REF!</v>
      </c>
    </row>
    <row r="83" spans="1:255" ht="12.75" customHeight="1">
      <c r="A83" s="13"/>
      <c r="B83" s="60">
        <f>B78+1</f>
        <v>4</v>
      </c>
      <c r="C83" s="51" t="s">
        <v>90</v>
      </c>
      <c r="D83" s="52">
        <f>SUM(D84:D87)</f>
        <v>62621000</v>
      </c>
      <c r="E83" s="52">
        <f>SUM(E84:E87)</f>
        <v>0</v>
      </c>
      <c r="F83" s="52">
        <f>'[2]NMA'!F83+'[2]EC101'!F83+'[2]EC102'!F83+'[2]EC103'!F83+'[2]EC104'!F83+'[2]EC105'!F83+'[2]EC106'!F83+'[2]EC107'!F83+'[2]EC108'!F83+'[2]EC109'!F83+'[2]DC10'!F83+'[2]EC121'!F83+'[2]EC122'!F83+'[2]EC123'!F83+'[2]EC124'!F83+'[2]EC125'!F83+'[2]EC126'!F83+'[2]EC127'!F83+'[2]EC128'!F83+'[2]DC12'!F83+'[2]EC131'!F83+'[2]EC132'!F83+'[2]EC133'!F83+'[2]EC134'!F83+'[2]EC135'!F83+'[2]EC136'!F83+'[2]EC137'!F83+'[2]EC138'!F83+'[2]DC13'!F83+'[2]EC141'!F83+'[2]EC142'!F83+'[2]EC143'!F83+'[2]EC144'!F83+'[2]DC14'!F83+'[2]EC151'!F83+'[2]EC152'!F83+'[2]EC153'!F83+'[2]EC154'!F83+'[2]EC155'!F83+'[2]EC156'!F83+'[2]EC157'!F83+'[2]DC15'!F83+'[2]EC05b2'!F83+'[2]EC05b3'!F83+'[2]DC44'!F83</f>
        <v>0</v>
      </c>
      <c r="G83" s="52">
        <f t="shared" si="31"/>
        <v>62621000</v>
      </c>
      <c r="H83" s="52">
        <f aca="true" t="shared" si="39" ref="H83:Q83">SUM(H84:H87)</f>
        <v>44188000</v>
      </c>
      <c r="I83" s="52">
        <f t="shared" si="39"/>
        <v>44188000</v>
      </c>
      <c r="J83" s="52">
        <f t="shared" si="39"/>
        <v>0</v>
      </c>
      <c r="K83" s="52">
        <f t="shared" si="39"/>
        <v>0</v>
      </c>
      <c r="L83" s="52">
        <f t="shared" si="39"/>
        <v>44188000</v>
      </c>
      <c r="M83" s="52">
        <f t="shared" si="39"/>
        <v>0</v>
      </c>
      <c r="N83" s="52">
        <f t="shared" si="39"/>
        <v>0</v>
      </c>
      <c r="O83" s="52">
        <f t="shared" si="39"/>
        <v>0</v>
      </c>
      <c r="P83" s="52">
        <f t="shared" si="39"/>
        <v>0</v>
      </c>
      <c r="Q83" s="52">
        <f t="shared" si="39"/>
        <v>0</v>
      </c>
      <c r="R83" s="55">
        <f t="shared" si="32"/>
        <v>44188000</v>
      </c>
      <c r="S83" s="55">
        <f t="shared" si="33"/>
        <v>0</v>
      </c>
      <c r="T83" s="47">
        <f t="shared" si="29"/>
        <v>0.7056418773254979</v>
      </c>
      <c r="U83" s="47"/>
      <c r="V83" s="52"/>
      <c r="W83" s="52"/>
      <c r="X83" s="47" t="str">
        <f>IF(V83=0," ",(R83-V83)/V83)</f>
        <v> </v>
      </c>
      <c r="Y83" s="47" t="str">
        <f>IF(W83=0," ",(S83-W83)/W83)</f>
        <v> </v>
      </c>
      <c r="Z83" s="205"/>
      <c r="IT83" s="49" t="e">
        <f>#REF!</f>
        <v>#REF!</v>
      </c>
      <c r="IU83" s="49" t="e">
        <f>#REF!</f>
        <v>#REF!</v>
      </c>
    </row>
    <row r="84" spans="1:255" ht="12.75" customHeight="1" hidden="1">
      <c r="A84" s="13"/>
      <c r="B84" s="50"/>
      <c r="C84" s="113" t="s">
        <v>86</v>
      </c>
      <c r="D84" s="114">
        <v>62621000</v>
      </c>
      <c r="E84" s="114"/>
      <c r="F84" s="114">
        <f>'[2]NMA'!F84+'[2]EC101'!F84+'[2]EC102'!F84+'[2]EC103'!F84+'[2]EC104'!F84+'[2]EC105'!F84+'[2]EC106'!F84+'[2]EC107'!F84+'[2]EC108'!F84+'[2]EC109'!F84+'[2]DC10'!F84+'[2]EC121'!F84+'[2]EC122'!F84+'[2]EC123'!F84+'[2]EC124'!F84+'[2]EC125'!F84+'[2]EC126'!F84+'[2]EC127'!F84+'[2]EC128'!F84+'[2]DC12'!F84+'[2]EC131'!F84+'[2]EC132'!F84+'[2]EC133'!F84+'[2]EC134'!F84+'[2]EC135'!F84+'[2]EC136'!F84+'[2]EC137'!F84+'[2]EC138'!F84+'[2]DC13'!F84+'[2]EC141'!F84+'[2]EC142'!F84+'[2]EC143'!F84+'[2]EC144'!F84+'[2]DC14'!F84+'[2]EC151'!F84+'[2]EC152'!F84+'[2]EC153'!F84+'[2]EC154'!F84+'[2]EC155'!F84+'[2]EC156'!F84+'[2]EC157'!F84+'[2]DC15'!F84+'[2]EC05b2'!F84+'[2]EC05b3'!F84+'[2]DC44'!F84</f>
        <v>0</v>
      </c>
      <c r="G84" s="52">
        <f t="shared" si="31"/>
        <v>62621000</v>
      </c>
      <c r="H84" s="114">
        <v>44188000</v>
      </c>
      <c r="I84" s="114">
        <v>44188000</v>
      </c>
      <c r="J84" s="114"/>
      <c r="K84" s="114"/>
      <c r="L84" s="114">
        <v>44188000</v>
      </c>
      <c r="M84" s="114"/>
      <c r="N84" s="114"/>
      <c r="O84" s="115"/>
      <c r="P84" s="114"/>
      <c r="Q84" s="115"/>
      <c r="R84" s="55">
        <f t="shared" si="32"/>
        <v>44188000</v>
      </c>
      <c r="S84" s="55">
        <f t="shared" si="33"/>
        <v>0</v>
      </c>
      <c r="T84" s="47">
        <f t="shared" si="29"/>
        <v>0.7056418773254979</v>
      </c>
      <c r="U84" s="47"/>
      <c r="V84" s="114"/>
      <c r="W84" s="114"/>
      <c r="X84" s="47" t="str">
        <f aca="true" t="shared" si="40" ref="X84:Y87">IF(V84=0,"-",(R84-V84)/V84)</f>
        <v>-</v>
      </c>
      <c r="Y84" s="47" t="str">
        <f t="shared" si="40"/>
        <v>-</v>
      </c>
      <c r="Z84" s="204"/>
      <c r="IT84" s="49" t="e">
        <f>#REF!</f>
        <v>#REF!</v>
      </c>
      <c r="IU84" s="49" t="e">
        <f>#REF!</f>
        <v>#REF!</v>
      </c>
    </row>
    <row r="85" spans="1:255" s="120" customFormat="1" ht="12.75" customHeight="1" hidden="1">
      <c r="A85" s="118"/>
      <c r="B85" s="50"/>
      <c r="C85" s="116" t="s">
        <v>87</v>
      </c>
      <c r="D85" s="114"/>
      <c r="E85" s="114"/>
      <c r="F85" s="114">
        <f>'[2]NMA'!F85+'[2]EC101'!F85+'[2]EC102'!F85+'[2]EC103'!F85+'[2]EC104'!F85+'[2]EC105'!F85+'[2]EC106'!F85+'[2]EC107'!F85+'[2]EC108'!F85+'[2]EC109'!F85+'[2]DC10'!F85+'[2]EC121'!F85+'[2]EC122'!F85+'[2]EC123'!F85+'[2]EC124'!F85+'[2]EC125'!F85+'[2]EC126'!F85+'[2]EC127'!F85+'[2]EC128'!F85+'[2]DC12'!F85+'[2]EC131'!F85+'[2]EC132'!F85+'[2]EC133'!F85+'[2]EC134'!F85+'[2]EC135'!F85+'[2]EC136'!F85+'[2]EC137'!F85+'[2]EC138'!F85+'[2]DC13'!F85+'[2]EC141'!F85+'[2]EC142'!F85+'[2]EC143'!F85+'[2]EC144'!F85+'[2]DC14'!F85+'[2]EC151'!F85+'[2]EC152'!F85+'[2]EC153'!F85+'[2]EC154'!F85+'[2]EC155'!F85+'[2]EC156'!F85+'[2]EC157'!F85+'[2]DC15'!F85+'[2]EC05b2'!F85+'[2]EC05b3'!F85+'[2]DC44'!F85</f>
        <v>0</v>
      </c>
      <c r="G85" s="52">
        <f t="shared" si="31"/>
        <v>0</v>
      </c>
      <c r="H85" s="114"/>
      <c r="I85" s="114"/>
      <c r="J85" s="114"/>
      <c r="K85" s="114"/>
      <c r="L85" s="114"/>
      <c r="M85" s="114"/>
      <c r="N85" s="114"/>
      <c r="O85" s="115"/>
      <c r="P85" s="114"/>
      <c r="Q85" s="115"/>
      <c r="R85" s="55">
        <f t="shared" si="32"/>
        <v>0</v>
      </c>
      <c r="S85" s="55">
        <f t="shared" si="33"/>
        <v>0</v>
      </c>
      <c r="T85" s="47" t="str">
        <f t="shared" si="29"/>
        <v> </v>
      </c>
      <c r="U85" s="47"/>
      <c r="V85" s="114"/>
      <c r="W85" s="114"/>
      <c r="X85" s="47" t="str">
        <f t="shared" si="40"/>
        <v>-</v>
      </c>
      <c r="Y85" s="47" t="str">
        <f t="shared" si="40"/>
        <v>-</v>
      </c>
      <c r="Z85" s="204"/>
      <c r="AA85" s="119"/>
      <c r="AB85" s="119"/>
      <c r="AC85" s="119"/>
      <c r="AD85" s="119"/>
      <c r="AE85" s="119"/>
      <c r="AF85" s="119"/>
      <c r="IT85" s="49" t="e">
        <f>#REF!</f>
        <v>#REF!</v>
      </c>
      <c r="IU85" s="49" t="e">
        <f>#REF!</f>
        <v>#REF!</v>
      </c>
    </row>
    <row r="86" spans="1:255" ht="12.75" customHeight="1" hidden="1">
      <c r="A86" s="13"/>
      <c r="B86" s="50"/>
      <c r="C86" s="200"/>
      <c r="D86" s="114"/>
      <c r="E86" s="114"/>
      <c r="F86" s="114">
        <f>'[2]NMA'!F86+'[2]EC101'!F86+'[2]EC102'!F86+'[2]EC103'!F86+'[2]EC104'!F86+'[2]EC105'!F86+'[2]EC106'!F86+'[2]EC107'!F86+'[2]EC108'!F86+'[2]EC109'!F86+'[2]DC10'!F86+'[2]EC121'!F86+'[2]EC122'!F86+'[2]EC123'!F86+'[2]EC124'!F86+'[2]EC125'!F86+'[2]EC126'!F86+'[2]EC127'!F86+'[2]EC128'!F86+'[2]DC12'!F86+'[2]EC131'!F86+'[2]EC132'!F86+'[2]EC133'!F86+'[2]EC134'!F86+'[2]EC135'!F86+'[2]EC136'!F86+'[2]EC137'!F86+'[2]EC138'!F86+'[2]DC13'!F86+'[2]EC141'!F86+'[2]EC142'!F86+'[2]EC143'!F86+'[2]EC144'!F86+'[2]DC14'!F86+'[2]EC151'!F86+'[2]EC152'!F86+'[2]EC153'!F86+'[2]EC154'!F86+'[2]EC155'!F86+'[2]EC156'!F86+'[2]EC157'!F86+'[2]DC15'!F86+'[2]EC05b2'!F86+'[2]EC05b3'!F86+'[2]DC44'!F86</f>
        <v>0</v>
      </c>
      <c r="G86" s="52">
        <f t="shared" si="31"/>
        <v>0</v>
      </c>
      <c r="H86" s="114"/>
      <c r="I86" s="114"/>
      <c r="J86" s="114"/>
      <c r="K86" s="114"/>
      <c r="L86" s="114"/>
      <c r="M86" s="114"/>
      <c r="N86" s="114"/>
      <c r="O86" s="115"/>
      <c r="P86" s="114"/>
      <c r="Q86" s="115"/>
      <c r="R86" s="55">
        <f t="shared" si="32"/>
        <v>0</v>
      </c>
      <c r="S86" s="55">
        <f t="shared" si="33"/>
        <v>0</v>
      </c>
      <c r="T86" s="47" t="str">
        <f t="shared" si="29"/>
        <v> </v>
      </c>
      <c r="U86" s="47"/>
      <c r="V86" s="114"/>
      <c r="W86" s="114"/>
      <c r="X86" s="47" t="str">
        <f t="shared" si="40"/>
        <v>-</v>
      </c>
      <c r="Y86" s="47" t="str">
        <f t="shared" si="40"/>
        <v>-</v>
      </c>
      <c r="Z86" s="204"/>
      <c r="IT86" s="49" t="e">
        <f>#REF!</f>
        <v>#REF!</v>
      </c>
      <c r="IU86" s="49" t="e">
        <f>#REF!</f>
        <v>#REF!</v>
      </c>
    </row>
    <row r="87" spans="1:255" ht="12.75" customHeight="1" hidden="1">
      <c r="A87" s="13"/>
      <c r="B87" s="50"/>
      <c r="C87" s="113"/>
      <c r="D87" s="114"/>
      <c r="E87" s="114"/>
      <c r="F87" s="114">
        <f>'[2]NMA'!F87+'[2]EC101'!F87+'[2]EC102'!F87+'[2]EC103'!F87+'[2]EC104'!F87+'[2]EC105'!F87+'[2]EC106'!F87+'[2]EC107'!F87+'[2]EC108'!F87+'[2]EC109'!F87+'[2]DC10'!F87+'[2]EC121'!F87+'[2]EC122'!F87+'[2]EC123'!F87+'[2]EC124'!F87+'[2]EC125'!F87+'[2]EC126'!F87+'[2]EC127'!F87+'[2]EC128'!F87+'[2]DC12'!F87+'[2]EC131'!F87+'[2]EC132'!F87+'[2]EC133'!F87+'[2]EC134'!F87+'[2]EC135'!F87+'[2]EC136'!F87+'[2]EC137'!F87+'[2]EC138'!F87+'[2]DC13'!F87+'[2]EC141'!F87+'[2]EC142'!F87+'[2]EC143'!F87+'[2]EC144'!F87+'[2]DC14'!F87+'[2]EC151'!F87+'[2]EC152'!F87+'[2]EC153'!F87+'[2]EC154'!F87+'[2]EC155'!F87+'[2]EC156'!F87+'[2]EC157'!F87+'[2]DC15'!F87+'[2]EC05b2'!F87+'[2]EC05b3'!F87+'[2]DC44'!F87</f>
        <v>0</v>
      </c>
      <c r="G87" s="52">
        <f t="shared" si="31"/>
        <v>0</v>
      </c>
      <c r="H87" s="114"/>
      <c r="I87" s="114"/>
      <c r="J87" s="114"/>
      <c r="K87" s="114"/>
      <c r="L87" s="114"/>
      <c r="M87" s="114"/>
      <c r="N87" s="114"/>
      <c r="O87" s="115"/>
      <c r="P87" s="114"/>
      <c r="Q87" s="115"/>
      <c r="R87" s="55">
        <f t="shared" si="32"/>
        <v>0</v>
      </c>
      <c r="S87" s="55">
        <f t="shared" si="33"/>
        <v>0</v>
      </c>
      <c r="T87" s="47" t="str">
        <f t="shared" si="29"/>
        <v> </v>
      </c>
      <c r="U87" s="47"/>
      <c r="V87" s="114"/>
      <c r="W87" s="114"/>
      <c r="X87" s="47" t="str">
        <f t="shared" si="40"/>
        <v>-</v>
      </c>
      <c r="Y87" s="47" t="str">
        <f t="shared" si="40"/>
        <v>-</v>
      </c>
      <c r="Z87" s="204"/>
      <c r="IT87" s="49" t="e">
        <f>#REF!</f>
        <v>#REF!</v>
      </c>
      <c r="IU87" s="49" t="e">
        <f>#REF!</f>
        <v>#REF!</v>
      </c>
    </row>
    <row r="88" spans="1:255" ht="12.75" customHeight="1">
      <c r="A88" s="13"/>
      <c r="B88" s="60">
        <f>B83+1</f>
        <v>5</v>
      </c>
      <c r="C88" s="51" t="s">
        <v>91</v>
      </c>
      <c r="D88" s="52">
        <f>SUM(D89:D92)</f>
        <v>0</v>
      </c>
      <c r="E88" s="52">
        <f>SUM(E89:E92)</f>
        <v>0</v>
      </c>
      <c r="F88" s="52">
        <f>'[2]NMA'!F88+'[2]EC101'!F88+'[2]EC102'!F88+'[2]EC103'!F88+'[2]EC104'!F88+'[2]EC105'!F88+'[2]EC106'!F88+'[2]EC107'!F88+'[2]EC108'!F88+'[2]EC109'!F88+'[2]DC10'!F88+'[2]EC121'!F88+'[2]EC122'!F88+'[2]EC123'!F88+'[2]EC124'!F88+'[2]EC125'!F88+'[2]EC126'!F88+'[2]EC127'!F88+'[2]EC128'!F88+'[2]DC12'!F88+'[2]EC131'!F88+'[2]EC132'!F88+'[2]EC133'!F88+'[2]EC134'!F88+'[2]EC135'!F88+'[2]EC136'!F88+'[2]EC137'!F88+'[2]EC138'!F88+'[2]DC13'!F88+'[2]EC141'!F88+'[2]EC142'!F88+'[2]EC143'!F88+'[2]EC144'!F88+'[2]DC14'!F88+'[2]EC151'!F88+'[2]EC152'!F88+'[2]EC153'!F88+'[2]EC154'!F88+'[2]EC155'!F88+'[2]EC156'!F88+'[2]EC157'!F88+'[2]DC15'!F88+'[2]EC05b2'!F88+'[2]EC05b3'!F88+'[2]DC44'!F88</f>
        <v>0</v>
      </c>
      <c r="G88" s="52">
        <f t="shared" si="31"/>
        <v>0</v>
      </c>
      <c r="H88" s="52">
        <f aca="true" t="shared" si="41" ref="H88:Q88">SUM(H89:H92)</f>
        <v>0</v>
      </c>
      <c r="I88" s="52">
        <f t="shared" si="41"/>
        <v>0</v>
      </c>
      <c r="J88" s="52">
        <f t="shared" si="41"/>
        <v>0</v>
      </c>
      <c r="K88" s="52">
        <f t="shared" si="41"/>
        <v>0</v>
      </c>
      <c r="L88" s="52">
        <f t="shared" si="41"/>
        <v>0</v>
      </c>
      <c r="M88" s="52">
        <f t="shared" si="41"/>
        <v>0</v>
      </c>
      <c r="N88" s="52">
        <f t="shared" si="41"/>
        <v>0</v>
      </c>
      <c r="O88" s="52">
        <f t="shared" si="41"/>
        <v>0</v>
      </c>
      <c r="P88" s="52">
        <f t="shared" si="41"/>
        <v>0</v>
      </c>
      <c r="Q88" s="52">
        <f t="shared" si="41"/>
        <v>0</v>
      </c>
      <c r="R88" s="55">
        <f t="shared" si="32"/>
        <v>0</v>
      </c>
      <c r="S88" s="55">
        <f t="shared" si="33"/>
        <v>0</v>
      </c>
      <c r="T88" s="47" t="str">
        <f t="shared" si="29"/>
        <v> </v>
      </c>
      <c r="U88" s="47"/>
      <c r="V88" s="52">
        <v>215712000</v>
      </c>
      <c r="W88" s="52"/>
      <c r="X88" s="47">
        <f>IF(V88=0," ",(R88-V88)/V88)</f>
        <v>-1</v>
      </c>
      <c r="Y88" s="47" t="str">
        <f>IF(W88=0," ",(S88-W88)/W88)</f>
        <v> </v>
      </c>
      <c r="Z88" s="205"/>
      <c r="IT88" s="49" t="e">
        <f>#REF!</f>
        <v>#REF!</v>
      </c>
      <c r="IU88" s="49" t="e">
        <f>#REF!</f>
        <v>#REF!</v>
      </c>
    </row>
    <row r="89" spans="1:255" ht="12.75" customHeight="1" hidden="1">
      <c r="A89" s="13"/>
      <c r="B89" s="50"/>
      <c r="C89" s="113" t="s">
        <v>86</v>
      </c>
      <c r="D89" s="114"/>
      <c r="E89" s="114"/>
      <c r="F89" s="114">
        <f>'[2]NMA'!F89+'[2]EC101'!F89+'[2]EC102'!F89+'[2]EC103'!F89+'[2]EC104'!F89+'[2]EC105'!F89+'[2]EC106'!F89+'[2]EC107'!F89+'[2]EC108'!F89+'[2]EC109'!F89+'[2]DC10'!F89+'[2]EC121'!F89+'[2]EC122'!F89+'[2]EC123'!F89+'[2]EC124'!F89+'[2]EC125'!F89+'[2]EC126'!F89+'[2]EC127'!F89+'[2]EC128'!F89+'[2]DC12'!F89+'[2]EC131'!F89+'[2]EC132'!F89+'[2]EC133'!F89+'[2]EC134'!F89+'[2]EC135'!F89+'[2]EC136'!F89+'[2]EC137'!F89+'[2]EC138'!F89+'[2]DC13'!F89+'[2]EC141'!F89+'[2]EC142'!F89+'[2]EC143'!F89+'[2]EC144'!F89+'[2]DC14'!F89+'[2]EC151'!F89+'[2]EC152'!F89+'[2]EC153'!F89+'[2]EC154'!F89+'[2]EC155'!F89+'[2]EC156'!F89+'[2]EC157'!F89+'[2]DC15'!F89+'[2]EC05b2'!F89+'[2]EC05b3'!F89+'[2]DC44'!F89</f>
        <v>0</v>
      </c>
      <c r="G89" s="52">
        <f t="shared" si="31"/>
        <v>0</v>
      </c>
      <c r="H89" s="114"/>
      <c r="I89" s="114"/>
      <c r="J89" s="114"/>
      <c r="K89" s="114"/>
      <c r="L89" s="114"/>
      <c r="M89" s="114"/>
      <c r="N89" s="114"/>
      <c r="O89" s="115"/>
      <c r="P89" s="114"/>
      <c r="Q89" s="115"/>
      <c r="R89" s="55">
        <f t="shared" si="32"/>
        <v>0</v>
      </c>
      <c r="S89" s="55">
        <f t="shared" si="33"/>
        <v>0</v>
      </c>
      <c r="T89" s="47" t="str">
        <f t="shared" si="29"/>
        <v> </v>
      </c>
      <c r="U89" s="47"/>
      <c r="V89" s="114"/>
      <c r="W89" s="114"/>
      <c r="X89" s="47" t="str">
        <f aca="true" t="shared" si="42" ref="X89:Y92">IF(V89=0,"-",(R89-V89)/V89)</f>
        <v>-</v>
      </c>
      <c r="Y89" s="47" t="str">
        <f t="shared" si="42"/>
        <v>-</v>
      </c>
      <c r="Z89" s="204"/>
      <c r="IT89" s="49" t="e">
        <f>#REF!</f>
        <v>#REF!</v>
      </c>
      <c r="IU89" s="49" t="e">
        <f>#REF!</f>
        <v>#REF!</v>
      </c>
    </row>
    <row r="90" spans="1:255" s="120" customFormat="1" ht="12.75" customHeight="1" hidden="1">
      <c r="A90" s="118"/>
      <c r="B90" s="50"/>
      <c r="C90" s="116" t="s">
        <v>87</v>
      </c>
      <c r="D90" s="114"/>
      <c r="E90" s="114"/>
      <c r="F90" s="114">
        <f>'[2]NMA'!F90+'[2]EC101'!F90+'[2]EC102'!F90+'[2]EC103'!F90+'[2]EC104'!F90+'[2]EC105'!F90+'[2]EC106'!F90+'[2]EC107'!F90+'[2]EC108'!F90+'[2]EC109'!F90+'[2]DC10'!F90+'[2]EC121'!F90+'[2]EC122'!F90+'[2]EC123'!F90+'[2]EC124'!F90+'[2]EC125'!F90+'[2]EC126'!F90+'[2]EC127'!F90+'[2]EC128'!F90+'[2]DC12'!F90+'[2]EC131'!F90+'[2]EC132'!F90+'[2]EC133'!F90+'[2]EC134'!F90+'[2]EC135'!F90+'[2]EC136'!F90+'[2]EC137'!F90+'[2]EC138'!F90+'[2]DC13'!F90+'[2]EC141'!F90+'[2]EC142'!F90+'[2]EC143'!F90+'[2]EC144'!F90+'[2]DC14'!F90+'[2]EC151'!F90+'[2]EC152'!F90+'[2]EC153'!F90+'[2]EC154'!F90+'[2]EC155'!F90+'[2]EC156'!F90+'[2]EC157'!F90+'[2]DC15'!F90+'[2]EC05b2'!F90+'[2]EC05b3'!F90+'[2]DC44'!F90</f>
        <v>0</v>
      </c>
      <c r="G90" s="52">
        <f t="shared" si="31"/>
        <v>0</v>
      </c>
      <c r="H90" s="114"/>
      <c r="I90" s="114"/>
      <c r="J90" s="114"/>
      <c r="K90" s="114"/>
      <c r="L90" s="114"/>
      <c r="M90" s="114"/>
      <c r="N90" s="114"/>
      <c r="O90" s="115"/>
      <c r="P90" s="114"/>
      <c r="Q90" s="115"/>
      <c r="R90" s="55">
        <f t="shared" si="32"/>
        <v>0</v>
      </c>
      <c r="S90" s="55">
        <f t="shared" si="33"/>
        <v>0</v>
      </c>
      <c r="T90" s="47" t="str">
        <f t="shared" si="29"/>
        <v> </v>
      </c>
      <c r="U90" s="47"/>
      <c r="V90" s="114"/>
      <c r="W90" s="114"/>
      <c r="X90" s="47" t="str">
        <f t="shared" si="42"/>
        <v>-</v>
      </c>
      <c r="Y90" s="47" t="str">
        <f t="shared" si="42"/>
        <v>-</v>
      </c>
      <c r="Z90" s="204"/>
      <c r="AA90" s="119"/>
      <c r="AB90" s="119"/>
      <c r="AC90" s="119"/>
      <c r="AD90" s="119"/>
      <c r="AE90" s="119"/>
      <c r="AF90" s="119"/>
      <c r="IT90" s="49" t="e">
        <f>#REF!</f>
        <v>#REF!</v>
      </c>
      <c r="IU90" s="49" t="e">
        <f>#REF!</f>
        <v>#REF!</v>
      </c>
    </row>
    <row r="91" spans="1:255" ht="12.75" customHeight="1" hidden="1">
      <c r="A91" s="13"/>
      <c r="B91" s="50"/>
      <c r="C91" s="200"/>
      <c r="D91" s="114"/>
      <c r="E91" s="114"/>
      <c r="F91" s="114">
        <f>'[2]NMA'!F91+'[2]EC101'!F91+'[2]EC102'!F91+'[2]EC103'!F91+'[2]EC104'!F91+'[2]EC105'!F91+'[2]EC106'!F91+'[2]EC107'!F91+'[2]EC108'!F91+'[2]EC109'!F91+'[2]DC10'!F91+'[2]EC121'!F91+'[2]EC122'!F91+'[2]EC123'!F91+'[2]EC124'!F91+'[2]EC125'!F91+'[2]EC126'!F91+'[2]EC127'!F91+'[2]EC128'!F91+'[2]DC12'!F91+'[2]EC131'!F91+'[2]EC132'!F91+'[2]EC133'!F91+'[2]EC134'!F91+'[2]EC135'!F91+'[2]EC136'!F91+'[2]EC137'!F91+'[2]EC138'!F91+'[2]DC13'!F91+'[2]EC141'!F91+'[2]EC142'!F91+'[2]EC143'!F91+'[2]EC144'!F91+'[2]DC14'!F91+'[2]EC151'!F91+'[2]EC152'!F91+'[2]EC153'!F91+'[2]EC154'!F91+'[2]EC155'!F91+'[2]EC156'!F91+'[2]EC157'!F91+'[2]DC15'!F91+'[2]EC05b2'!F91+'[2]EC05b3'!F91+'[2]DC44'!F91</f>
        <v>0</v>
      </c>
      <c r="G91" s="52">
        <f t="shared" si="31"/>
        <v>0</v>
      </c>
      <c r="H91" s="114"/>
      <c r="I91" s="114"/>
      <c r="J91" s="114"/>
      <c r="K91" s="114"/>
      <c r="L91" s="114"/>
      <c r="M91" s="114"/>
      <c r="N91" s="114"/>
      <c r="O91" s="115"/>
      <c r="P91" s="114"/>
      <c r="Q91" s="115"/>
      <c r="R91" s="55">
        <f t="shared" si="32"/>
        <v>0</v>
      </c>
      <c r="S91" s="55">
        <f t="shared" si="33"/>
        <v>0</v>
      </c>
      <c r="T91" s="47" t="str">
        <f t="shared" si="29"/>
        <v> </v>
      </c>
      <c r="U91" s="47"/>
      <c r="V91" s="114"/>
      <c r="W91" s="114"/>
      <c r="X91" s="47" t="str">
        <f t="shared" si="42"/>
        <v>-</v>
      </c>
      <c r="Y91" s="47" t="str">
        <f t="shared" si="42"/>
        <v>-</v>
      </c>
      <c r="Z91" s="204"/>
      <c r="IT91" s="49" t="e">
        <f>#REF!</f>
        <v>#REF!</v>
      </c>
      <c r="IU91" s="49" t="e">
        <f>#REF!</f>
        <v>#REF!</v>
      </c>
    </row>
    <row r="92" spans="1:255" ht="12.75" customHeight="1" hidden="1">
      <c r="A92" s="13"/>
      <c r="B92" s="50"/>
      <c r="C92" s="113"/>
      <c r="D92" s="114"/>
      <c r="E92" s="114"/>
      <c r="F92" s="114">
        <f>'[2]NMA'!F92+'[2]EC101'!F92+'[2]EC102'!F92+'[2]EC103'!F92+'[2]EC104'!F92+'[2]EC105'!F92+'[2]EC106'!F92+'[2]EC107'!F92+'[2]EC108'!F92+'[2]EC109'!F92+'[2]DC10'!F92+'[2]EC121'!F92+'[2]EC122'!F92+'[2]EC123'!F92+'[2]EC124'!F92+'[2]EC125'!F92+'[2]EC126'!F92+'[2]EC127'!F92+'[2]EC128'!F92+'[2]DC12'!F92+'[2]EC131'!F92+'[2]EC132'!F92+'[2]EC133'!F92+'[2]EC134'!F92+'[2]EC135'!F92+'[2]EC136'!F92+'[2]EC137'!F92+'[2]EC138'!F92+'[2]DC13'!F92+'[2]EC141'!F92+'[2]EC142'!F92+'[2]EC143'!F92+'[2]EC144'!F92+'[2]DC14'!F92+'[2]EC151'!F92+'[2]EC152'!F92+'[2]EC153'!F92+'[2]EC154'!F92+'[2]EC155'!F92+'[2]EC156'!F92+'[2]EC157'!F92+'[2]DC15'!F92+'[2]EC05b2'!F92+'[2]EC05b3'!F92+'[2]DC44'!F92</f>
        <v>0</v>
      </c>
      <c r="G92" s="52">
        <f t="shared" si="31"/>
        <v>0</v>
      </c>
      <c r="H92" s="114"/>
      <c r="I92" s="114"/>
      <c r="J92" s="114"/>
      <c r="K92" s="114"/>
      <c r="L92" s="114"/>
      <c r="M92" s="114"/>
      <c r="N92" s="114"/>
      <c r="O92" s="115"/>
      <c r="P92" s="114"/>
      <c r="Q92" s="115"/>
      <c r="R92" s="55">
        <f t="shared" si="32"/>
        <v>0</v>
      </c>
      <c r="S92" s="55">
        <f t="shared" si="33"/>
        <v>0</v>
      </c>
      <c r="T92" s="47" t="str">
        <f t="shared" si="29"/>
        <v> </v>
      </c>
      <c r="U92" s="47"/>
      <c r="V92" s="114"/>
      <c r="W92" s="114"/>
      <c r="X92" s="47" t="str">
        <f t="shared" si="42"/>
        <v>-</v>
      </c>
      <c r="Y92" s="47" t="str">
        <f t="shared" si="42"/>
        <v>-</v>
      </c>
      <c r="Z92" s="204"/>
      <c r="IT92" s="49" t="e">
        <f>#REF!</f>
        <v>#REF!</v>
      </c>
      <c r="IU92" s="49" t="e">
        <f>#REF!</f>
        <v>#REF!</v>
      </c>
    </row>
    <row r="93" spans="1:255" ht="12.75" customHeight="1">
      <c r="A93" s="13"/>
      <c r="B93" s="60">
        <f>B88+1</f>
        <v>6</v>
      </c>
      <c r="C93" s="51" t="s">
        <v>92</v>
      </c>
      <c r="D93" s="52">
        <f>SUM(D94:D97)</f>
        <v>17096000</v>
      </c>
      <c r="E93" s="52">
        <f>SUM(E94:E97)</f>
        <v>0</v>
      </c>
      <c r="F93" s="52">
        <f>'[2]NMA'!F93+'[2]EC101'!F93+'[2]EC102'!F93+'[2]EC103'!F93+'[2]EC104'!F93+'[2]EC105'!F93+'[2]EC106'!F93+'[2]EC107'!F93+'[2]EC108'!F93+'[2]EC109'!F93+'[2]DC10'!F93+'[2]EC121'!F93+'[2]EC122'!F93+'[2]EC123'!F93+'[2]EC124'!F93+'[2]EC125'!F93+'[2]EC126'!F93+'[2]EC127'!F93+'[2]EC128'!F93+'[2]DC12'!F93+'[2]EC131'!F93+'[2]EC132'!F93+'[2]EC133'!F93+'[2]EC134'!F93+'[2]EC135'!F93+'[2]EC136'!F93+'[2]EC137'!F93+'[2]EC138'!F93+'[2]DC13'!F93+'[2]EC141'!F93+'[2]EC142'!F93+'[2]EC143'!F93+'[2]EC144'!F93+'[2]DC14'!F93+'[2]EC151'!F93+'[2]EC152'!F93+'[2]EC153'!F93+'[2]EC154'!F93+'[2]EC155'!F93+'[2]EC156'!F93+'[2]EC157'!F93+'[2]DC15'!F93+'[2]EC05b2'!F93+'[2]EC05b3'!F93+'[2]DC44'!F93</f>
        <v>0</v>
      </c>
      <c r="G93" s="52">
        <f t="shared" si="31"/>
        <v>17096000</v>
      </c>
      <c r="H93" s="52">
        <f aca="true" t="shared" si="43" ref="H93:Q93">SUM(H94:H97)</f>
        <v>11010000</v>
      </c>
      <c r="I93" s="52">
        <f t="shared" si="43"/>
        <v>11010000</v>
      </c>
      <c r="J93" s="52">
        <f t="shared" si="43"/>
        <v>0</v>
      </c>
      <c r="K93" s="52">
        <f t="shared" si="43"/>
        <v>0</v>
      </c>
      <c r="L93" s="52">
        <f t="shared" si="43"/>
        <v>11010000</v>
      </c>
      <c r="M93" s="52">
        <f t="shared" si="43"/>
        <v>0</v>
      </c>
      <c r="N93" s="52">
        <f t="shared" si="43"/>
        <v>0</v>
      </c>
      <c r="O93" s="52">
        <f t="shared" si="43"/>
        <v>0</v>
      </c>
      <c r="P93" s="52">
        <f t="shared" si="43"/>
        <v>0</v>
      </c>
      <c r="Q93" s="52">
        <f t="shared" si="43"/>
        <v>0</v>
      </c>
      <c r="R93" s="55">
        <f t="shared" si="32"/>
        <v>11010000</v>
      </c>
      <c r="S93" s="55">
        <f t="shared" si="33"/>
        <v>0</v>
      </c>
      <c r="T93" s="47">
        <f t="shared" si="29"/>
        <v>0.6440102948058025</v>
      </c>
      <c r="U93" s="47"/>
      <c r="V93" s="52"/>
      <c r="W93" s="52"/>
      <c r="X93" s="47" t="str">
        <f>IF(V93=0," ",(R93-V93)/V93)</f>
        <v> </v>
      </c>
      <c r="Y93" s="47" t="str">
        <f>IF(W93=0," ",(S93-W93)/W93)</f>
        <v> </v>
      </c>
      <c r="Z93" s="205"/>
      <c r="IT93" s="49" t="e">
        <f>#REF!</f>
        <v>#REF!</v>
      </c>
      <c r="IU93" s="49" t="e">
        <f>#REF!</f>
        <v>#REF!</v>
      </c>
    </row>
    <row r="94" spans="1:255" ht="12.75" customHeight="1" hidden="1">
      <c r="A94" s="13"/>
      <c r="B94" s="50"/>
      <c r="C94" s="113" t="s">
        <v>86</v>
      </c>
      <c r="D94" s="114">
        <v>17096000</v>
      </c>
      <c r="E94" s="114"/>
      <c r="F94" s="114">
        <f>'[2]NMA'!F94+'[2]EC101'!F94+'[2]EC102'!F94+'[2]EC103'!F94+'[2]EC104'!F94+'[2]EC105'!F94+'[2]EC106'!F94+'[2]EC107'!F94+'[2]EC108'!F94+'[2]EC109'!F94+'[2]DC10'!F94+'[2]EC121'!F94+'[2]EC122'!F94+'[2]EC123'!F94+'[2]EC124'!F94+'[2]EC125'!F94+'[2]EC126'!F94+'[2]EC127'!F94+'[2]EC128'!F94+'[2]DC12'!F94+'[2]EC131'!F94+'[2]EC132'!F94+'[2]EC133'!F94+'[2]EC134'!F94+'[2]EC135'!F94+'[2]EC136'!F94+'[2]EC137'!F94+'[2]EC138'!F94+'[2]DC13'!F94+'[2]EC141'!F94+'[2]EC142'!F94+'[2]EC143'!F94+'[2]EC144'!F94+'[2]DC14'!F94+'[2]EC151'!F94+'[2]EC152'!F94+'[2]EC153'!F94+'[2]EC154'!F94+'[2]EC155'!F94+'[2]EC156'!F94+'[2]EC157'!F94+'[2]DC15'!F94+'[2]EC05b2'!F94+'[2]EC05b3'!F94+'[2]DC44'!F94</f>
        <v>0</v>
      </c>
      <c r="G94" s="52">
        <f t="shared" si="31"/>
        <v>17096000</v>
      </c>
      <c r="H94" s="114">
        <v>11010000</v>
      </c>
      <c r="I94" s="114">
        <v>11010000</v>
      </c>
      <c r="J94" s="114"/>
      <c r="K94" s="114"/>
      <c r="L94" s="114">
        <v>11010000</v>
      </c>
      <c r="M94" s="114"/>
      <c r="N94" s="114"/>
      <c r="O94" s="115"/>
      <c r="P94" s="114"/>
      <c r="Q94" s="115"/>
      <c r="R94" s="55">
        <f t="shared" si="32"/>
        <v>11010000</v>
      </c>
      <c r="S94" s="55">
        <f t="shared" si="33"/>
        <v>0</v>
      </c>
      <c r="T94" s="47">
        <f t="shared" si="29"/>
        <v>0.6440102948058025</v>
      </c>
      <c r="U94" s="47"/>
      <c r="V94" s="114"/>
      <c r="W94" s="114"/>
      <c r="X94" s="47" t="str">
        <f aca="true" t="shared" si="44" ref="X94:Y97">IF(V94=0,"-",(R94-V94)/V94)</f>
        <v>-</v>
      </c>
      <c r="Y94" s="47" t="str">
        <f t="shared" si="44"/>
        <v>-</v>
      </c>
      <c r="Z94" s="204"/>
      <c r="IT94" s="49" t="e">
        <f>#REF!</f>
        <v>#REF!</v>
      </c>
      <c r="IU94" s="49" t="e">
        <f>#REF!</f>
        <v>#REF!</v>
      </c>
    </row>
    <row r="95" spans="1:255" s="63" customFormat="1" ht="12.75" customHeight="1" hidden="1">
      <c r="A95" s="118"/>
      <c r="B95" s="50"/>
      <c r="C95" s="116" t="s">
        <v>87</v>
      </c>
      <c r="D95" s="114"/>
      <c r="E95" s="114"/>
      <c r="F95" s="114">
        <f>'[2]NMA'!F95+'[2]EC101'!F95+'[2]EC102'!F95+'[2]EC103'!F95+'[2]EC104'!F95+'[2]EC105'!F95+'[2]EC106'!F95+'[2]EC107'!F95+'[2]EC108'!F95+'[2]EC109'!F95+'[2]DC10'!F95+'[2]EC121'!F95+'[2]EC122'!F95+'[2]EC123'!F95+'[2]EC124'!F95+'[2]EC125'!F95+'[2]EC126'!F95+'[2]EC127'!F95+'[2]EC128'!F95+'[2]DC12'!F95+'[2]EC131'!F95+'[2]EC132'!F95+'[2]EC133'!F95+'[2]EC134'!F95+'[2]EC135'!F95+'[2]EC136'!F95+'[2]EC137'!F95+'[2]EC138'!F95+'[2]DC13'!F95+'[2]EC141'!F95+'[2]EC142'!F95+'[2]EC143'!F95+'[2]EC144'!F95+'[2]DC14'!F95+'[2]EC151'!F95+'[2]EC152'!F95+'[2]EC153'!F95+'[2]EC154'!F95+'[2]EC155'!F95+'[2]EC156'!F95+'[2]EC157'!F95+'[2]DC15'!F95+'[2]EC05b2'!F95+'[2]EC05b3'!F95+'[2]DC44'!F95</f>
        <v>0</v>
      </c>
      <c r="G95" s="52">
        <f t="shared" si="31"/>
        <v>0</v>
      </c>
      <c r="H95" s="114"/>
      <c r="I95" s="114"/>
      <c r="J95" s="114"/>
      <c r="K95" s="114"/>
      <c r="L95" s="114"/>
      <c r="M95" s="114"/>
      <c r="N95" s="114"/>
      <c r="O95" s="115"/>
      <c r="P95" s="114"/>
      <c r="Q95" s="115"/>
      <c r="R95" s="55">
        <f t="shared" si="32"/>
        <v>0</v>
      </c>
      <c r="S95" s="55">
        <f t="shared" si="33"/>
        <v>0</v>
      </c>
      <c r="T95" s="47" t="str">
        <f t="shared" si="29"/>
        <v> </v>
      </c>
      <c r="U95" s="47"/>
      <c r="V95" s="114"/>
      <c r="W95" s="114"/>
      <c r="X95" s="47" t="str">
        <f t="shared" si="44"/>
        <v>-</v>
      </c>
      <c r="Y95" s="47" t="str">
        <f t="shared" si="44"/>
        <v>-</v>
      </c>
      <c r="Z95" s="204"/>
      <c r="AA95" s="119"/>
      <c r="AB95" s="119"/>
      <c r="AC95" s="119"/>
      <c r="AD95" s="119"/>
      <c r="AE95" s="119"/>
      <c r="AF95" s="119"/>
      <c r="IT95" s="49" t="e">
        <f>#REF!</f>
        <v>#REF!</v>
      </c>
      <c r="IU95" s="49" t="e">
        <f>#REF!</f>
        <v>#REF!</v>
      </c>
    </row>
    <row r="96" spans="1:255" ht="12.75" customHeight="1" hidden="1">
      <c r="A96" s="13"/>
      <c r="B96" s="50"/>
      <c r="C96" s="200"/>
      <c r="D96" s="114"/>
      <c r="E96" s="114"/>
      <c r="F96" s="114">
        <f>'[2]NMA'!F96+'[2]EC101'!F96+'[2]EC102'!F96+'[2]EC103'!F96+'[2]EC104'!F96+'[2]EC105'!F96+'[2]EC106'!F96+'[2]EC107'!F96+'[2]EC108'!F96+'[2]EC109'!F96+'[2]DC10'!F96+'[2]EC121'!F96+'[2]EC122'!F96+'[2]EC123'!F96+'[2]EC124'!F96+'[2]EC125'!F96+'[2]EC126'!F96+'[2]EC127'!F96+'[2]EC128'!F96+'[2]DC12'!F96+'[2]EC131'!F96+'[2]EC132'!F96+'[2]EC133'!F96+'[2]EC134'!F96+'[2]EC135'!F96+'[2]EC136'!F96+'[2]EC137'!F96+'[2]EC138'!F96+'[2]DC13'!F96+'[2]EC141'!F96+'[2]EC142'!F96+'[2]EC143'!F96+'[2]EC144'!F96+'[2]DC14'!F96+'[2]EC151'!F96+'[2]EC152'!F96+'[2]EC153'!F96+'[2]EC154'!F96+'[2]EC155'!F96+'[2]EC156'!F96+'[2]EC157'!F96+'[2]DC15'!F96+'[2]EC05b2'!F96+'[2]EC05b3'!F96+'[2]DC44'!F96</f>
        <v>0</v>
      </c>
      <c r="G96" s="52">
        <f t="shared" si="31"/>
        <v>0</v>
      </c>
      <c r="H96" s="114"/>
      <c r="I96" s="114"/>
      <c r="J96" s="114"/>
      <c r="K96" s="114"/>
      <c r="L96" s="114"/>
      <c r="M96" s="114"/>
      <c r="N96" s="114"/>
      <c r="O96" s="115"/>
      <c r="P96" s="114"/>
      <c r="Q96" s="115"/>
      <c r="R96" s="55">
        <f t="shared" si="32"/>
        <v>0</v>
      </c>
      <c r="S96" s="55">
        <f t="shared" si="33"/>
        <v>0</v>
      </c>
      <c r="T96" s="47" t="str">
        <f t="shared" si="29"/>
        <v> </v>
      </c>
      <c r="U96" s="47"/>
      <c r="V96" s="114"/>
      <c r="W96" s="114"/>
      <c r="X96" s="47" t="str">
        <f t="shared" si="44"/>
        <v>-</v>
      </c>
      <c r="Y96" s="47" t="str">
        <f t="shared" si="44"/>
        <v>-</v>
      </c>
      <c r="Z96" s="204"/>
      <c r="IT96" s="49" t="e">
        <f>#REF!</f>
        <v>#REF!</v>
      </c>
      <c r="IU96" s="49" t="e">
        <f>#REF!</f>
        <v>#REF!</v>
      </c>
    </row>
    <row r="97" spans="1:255" ht="12.75" customHeight="1" hidden="1">
      <c r="A97" s="13"/>
      <c r="B97" s="50"/>
      <c r="C97" s="200"/>
      <c r="D97" s="114"/>
      <c r="E97" s="114"/>
      <c r="F97" s="114">
        <f>'[2]NMA'!F97+'[2]EC101'!F97+'[2]EC102'!F97+'[2]EC103'!F97+'[2]EC104'!F97+'[2]EC105'!F97+'[2]EC106'!F97+'[2]EC107'!F97+'[2]EC108'!F97+'[2]EC109'!F97+'[2]DC10'!F97+'[2]EC121'!F97+'[2]EC122'!F97+'[2]EC123'!F97+'[2]EC124'!F97+'[2]EC125'!F97+'[2]EC126'!F97+'[2]EC127'!F97+'[2]EC128'!F97+'[2]DC12'!F97+'[2]EC131'!F97+'[2]EC132'!F97+'[2]EC133'!F97+'[2]EC134'!F97+'[2]EC135'!F97+'[2]EC136'!F97+'[2]EC137'!F97+'[2]EC138'!F97+'[2]DC13'!F97+'[2]EC141'!F97+'[2]EC142'!F97+'[2]EC143'!F97+'[2]EC144'!F97+'[2]DC14'!F97+'[2]EC151'!F97+'[2]EC152'!F97+'[2]EC153'!F97+'[2]EC154'!F97+'[2]EC155'!F97+'[2]EC156'!F97+'[2]EC157'!F97+'[2]DC15'!F97+'[2]EC05b2'!F97+'[2]EC05b3'!F97+'[2]DC44'!F97</f>
        <v>0</v>
      </c>
      <c r="G97" s="52">
        <f t="shared" si="31"/>
        <v>0</v>
      </c>
      <c r="H97" s="114"/>
      <c r="I97" s="114"/>
      <c r="J97" s="114"/>
      <c r="K97" s="114"/>
      <c r="L97" s="114"/>
      <c r="M97" s="114"/>
      <c r="N97" s="114"/>
      <c r="O97" s="115"/>
      <c r="P97" s="114"/>
      <c r="Q97" s="115"/>
      <c r="R97" s="55">
        <f t="shared" si="32"/>
        <v>0</v>
      </c>
      <c r="S97" s="55">
        <f t="shared" si="33"/>
        <v>0</v>
      </c>
      <c r="T97" s="47" t="str">
        <f t="shared" si="29"/>
        <v> </v>
      </c>
      <c r="U97" s="47"/>
      <c r="V97" s="114"/>
      <c r="W97" s="114"/>
      <c r="X97" s="47" t="str">
        <f t="shared" si="44"/>
        <v>-</v>
      </c>
      <c r="Y97" s="47" t="str">
        <f t="shared" si="44"/>
        <v>-</v>
      </c>
      <c r="Z97" s="204"/>
      <c r="IT97" s="49" t="e">
        <f>#REF!</f>
        <v>#REF!</v>
      </c>
      <c r="IU97" s="49" t="e">
        <f>#REF!</f>
        <v>#REF!</v>
      </c>
    </row>
    <row r="98" spans="1:255" ht="12.75" customHeight="1">
      <c r="A98" s="13"/>
      <c r="B98" s="60">
        <f>B93+1</f>
        <v>7</v>
      </c>
      <c r="C98" s="51" t="s">
        <v>94</v>
      </c>
      <c r="D98" s="52">
        <f>SUM(D99:D102)</f>
        <v>3397000</v>
      </c>
      <c r="E98" s="52">
        <f>SUM(E99:E102)</f>
        <v>0</v>
      </c>
      <c r="F98" s="52">
        <f>'[2]NMA'!F98+'[2]EC101'!F98+'[2]EC102'!F98+'[2]EC103'!F98+'[2]EC104'!F98+'[2]EC105'!F98+'[2]EC106'!F98+'[2]EC107'!F98+'[2]EC108'!F98+'[2]EC109'!F98+'[2]DC10'!F98+'[2]EC121'!F98+'[2]EC122'!F98+'[2]EC123'!F98+'[2]EC124'!F98+'[2]EC125'!F98+'[2]EC126'!F98+'[2]EC127'!F98+'[2]EC128'!F98+'[2]DC12'!F98+'[2]EC131'!F98+'[2]EC132'!F98+'[2]EC133'!F98+'[2]EC134'!F98+'[2]EC135'!F98+'[2]EC136'!F98+'[2]EC137'!F98+'[2]EC138'!F98+'[2]DC13'!F98+'[2]EC141'!F98+'[2]EC142'!F98+'[2]EC143'!F98+'[2]EC144'!F98+'[2]DC14'!F98+'[2]EC151'!F98+'[2]EC152'!F98+'[2]EC153'!F98+'[2]EC154'!F98+'[2]EC155'!F98+'[2]EC156'!F98+'[2]EC157'!F98+'[2]DC15'!F98+'[2]EC05b2'!F98+'[2]EC05b3'!F98+'[2]DC44'!F98</f>
        <v>0</v>
      </c>
      <c r="G98" s="52">
        <f t="shared" si="31"/>
        <v>3397000</v>
      </c>
      <c r="H98" s="52">
        <f aca="true" t="shared" si="45" ref="H98:Q98">SUM(H99:H102)</f>
        <v>3397000</v>
      </c>
      <c r="I98" s="52">
        <f t="shared" si="45"/>
        <v>3397000</v>
      </c>
      <c r="J98" s="52">
        <f t="shared" si="45"/>
        <v>0</v>
      </c>
      <c r="K98" s="52">
        <f t="shared" si="45"/>
        <v>0</v>
      </c>
      <c r="L98" s="52">
        <f t="shared" si="45"/>
        <v>3397000</v>
      </c>
      <c r="M98" s="52">
        <f t="shared" si="45"/>
        <v>0</v>
      </c>
      <c r="N98" s="52">
        <f t="shared" si="45"/>
        <v>0</v>
      </c>
      <c r="O98" s="52">
        <f t="shared" si="45"/>
        <v>0</v>
      </c>
      <c r="P98" s="52">
        <f t="shared" si="45"/>
        <v>0</v>
      </c>
      <c r="Q98" s="52">
        <f t="shared" si="45"/>
        <v>0</v>
      </c>
      <c r="R98" s="55">
        <f t="shared" si="32"/>
        <v>3397000</v>
      </c>
      <c r="S98" s="55">
        <f t="shared" si="33"/>
        <v>0</v>
      </c>
      <c r="T98" s="47">
        <f t="shared" si="29"/>
        <v>1</v>
      </c>
      <c r="U98" s="47"/>
      <c r="V98" s="52">
        <v>8000</v>
      </c>
      <c r="W98" s="52"/>
      <c r="X98" s="47">
        <f>IF(V98=0," ",(R98-V98)/V98)</f>
        <v>423.625</v>
      </c>
      <c r="Y98" s="47" t="str">
        <f>IF(W98=0," ",(S98-W98)/W98)</f>
        <v> </v>
      </c>
      <c r="Z98" s="205"/>
      <c r="IT98" s="49" t="e">
        <f>#REF!</f>
        <v>#REF!</v>
      </c>
      <c r="IU98" s="49" t="e">
        <f>#REF!</f>
        <v>#REF!</v>
      </c>
    </row>
    <row r="99" spans="1:255" ht="12.75" customHeight="1" hidden="1">
      <c r="A99" s="13"/>
      <c r="B99" s="50"/>
      <c r="C99" s="113" t="s">
        <v>86</v>
      </c>
      <c r="D99" s="114">
        <v>3397000</v>
      </c>
      <c r="E99" s="114"/>
      <c r="F99" s="114">
        <f>'[2]NMA'!F99+'[2]EC101'!F99+'[2]EC102'!F99+'[2]EC103'!F99+'[2]EC104'!F99+'[2]EC105'!F99+'[2]EC106'!F99+'[2]EC107'!F99+'[2]EC108'!F99+'[2]EC109'!F99+'[2]DC10'!F99+'[2]EC121'!F99+'[2]EC122'!F99+'[2]EC123'!F99+'[2]EC124'!F99+'[2]EC125'!F99+'[2]EC126'!F99+'[2]EC127'!F99+'[2]EC128'!F99+'[2]DC12'!F99+'[2]EC131'!F99+'[2]EC132'!F99+'[2]EC133'!F99+'[2]EC134'!F99+'[2]EC135'!F99+'[2]EC136'!F99+'[2]EC137'!F99+'[2]EC138'!F99+'[2]DC13'!F99+'[2]EC141'!F99+'[2]EC142'!F99+'[2]EC143'!F99+'[2]EC144'!F99+'[2]DC14'!F99+'[2]EC151'!F99+'[2]EC152'!F99+'[2]EC153'!F99+'[2]EC154'!F99+'[2]EC155'!F99+'[2]EC156'!F99+'[2]EC157'!F99+'[2]DC15'!F99+'[2]EC05b2'!F99+'[2]EC05b3'!F99+'[2]DC44'!F99</f>
        <v>0</v>
      </c>
      <c r="G99" s="52">
        <f t="shared" si="31"/>
        <v>3397000</v>
      </c>
      <c r="H99" s="114">
        <v>3397000</v>
      </c>
      <c r="I99" s="114">
        <v>3397000</v>
      </c>
      <c r="J99" s="114"/>
      <c r="K99" s="114"/>
      <c r="L99" s="114">
        <v>3397000</v>
      </c>
      <c r="M99" s="114"/>
      <c r="N99" s="114"/>
      <c r="O99" s="115"/>
      <c r="P99" s="114"/>
      <c r="Q99" s="115"/>
      <c r="R99" s="55">
        <f t="shared" si="32"/>
        <v>3397000</v>
      </c>
      <c r="S99" s="55">
        <f t="shared" si="33"/>
        <v>0</v>
      </c>
      <c r="T99" s="47">
        <f aca="true" t="shared" si="46" ref="T99:T130">IF(G99=0," ",(R99/G99))</f>
        <v>1</v>
      </c>
      <c r="U99" s="47"/>
      <c r="V99" s="114"/>
      <c r="W99" s="114"/>
      <c r="X99" s="47" t="str">
        <f aca="true" t="shared" si="47" ref="X99:Y102">IF(V99=0,"-",(R99-V99)/V99)</f>
        <v>-</v>
      </c>
      <c r="Y99" s="47" t="str">
        <f t="shared" si="47"/>
        <v>-</v>
      </c>
      <c r="Z99" s="204"/>
      <c r="IT99" s="49" t="e">
        <f>#REF!</f>
        <v>#REF!</v>
      </c>
      <c r="IU99" s="49" t="e">
        <f>#REF!</f>
        <v>#REF!</v>
      </c>
    </row>
    <row r="100" spans="1:255" s="63" customFormat="1" ht="12.75" customHeight="1" hidden="1">
      <c r="A100" s="118"/>
      <c r="B100" s="50"/>
      <c r="C100" s="116" t="s">
        <v>87</v>
      </c>
      <c r="D100" s="114"/>
      <c r="E100" s="114"/>
      <c r="F100" s="114">
        <f>'[2]NMA'!F100+'[2]EC101'!F100+'[2]EC102'!F100+'[2]EC103'!F100+'[2]EC104'!F100+'[2]EC105'!F100+'[2]EC106'!F100+'[2]EC107'!F100+'[2]EC108'!F100+'[2]EC109'!F100+'[2]DC10'!F100+'[2]EC121'!F100+'[2]EC122'!F100+'[2]EC123'!F100+'[2]EC124'!F100+'[2]EC125'!F100+'[2]EC126'!F100+'[2]EC127'!F100+'[2]EC128'!F100+'[2]DC12'!F100+'[2]EC131'!F100+'[2]EC132'!F100+'[2]EC133'!F100+'[2]EC134'!F100+'[2]EC135'!F100+'[2]EC136'!F100+'[2]EC137'!F100+'[2]EC138'!F100+'[2]DC13'!F100+'[2]EC141'!F100+'[2]EC142'!F100+'[2]EC143'!F100+'[2]EC144'!F100+'[2]DC14'!F100+'[2]EC151'!F100+'[2]EC152'!F100+'[2]EC153'!F100+'[2]EC154'!F100+'[2]EC155'!F100+'[2]EC156'!F100+'[2]EC157'!F100+'[2]DC15'!F100+'[2]EC05b2'!F100+'[2]EC05b3'!F100+'[2]DC44'!F100</f>
        <v>0</v>
      </c>
      <c r="G100" s="52">
        <f t="shared" si="31"/>
        <v>0</v>
      </c>
      <c r="H100" s="114"/>
      <c r="I100" s="114"/>
      <c r="J100" s="114"/>
      <c r="K100" s="114"/>
      <c r="L100" s="114"/>
      <c r="M100" s="114"/>
      <c r="N100" s="114"/>
      <c r="O100" s="115"/>
      <c r="P100" s="114"/>
      <c r="Q100" s="115"/>
      <c r="R100" s="55">
        <f t="shared" si="32"/>
        <v>0</v>
      </c>
      <c r="S100" s="55">
        <f t="shared" si="33"/>
        <v>0</v>
      </c>
      <c r="T100" s="47" t="str">
        <f t="shared" si="46"/>
        <v> </v>
      </c>
      <c r="U100" s="47"/>
      <c r="V100" s="114"/>
      <c r="W100" s="114"/>
      <c r="X100" s="47" t="str">
        <f t="shared" si="47"/>
        <v>-</v>
      </c>
      <c r="Y100" s="47" t="str">
        <f t="shared" si="47"/>
        <v>-</v>
      </c>
      <c r="Z100" s="204"/>
      <c r="AA100" s="119"/>
      <c r="AB100" s="119"/>
      <c r="AC100" s="119"/>
      <c r="AD100" s="119"/>
      <c r="AE100" s="119"/>
      <c r="AF100" s="119"/>
      <c r="IT100" s="49" t="e">
        <f>#REF!</f>
        <v>#REF!</v>
      </c>
      <c r="IU100" s="49" t="e">
        <f>#REF!</f>
        <v>#REF!</v>
      </c>
    </row>
    <row r="101" spans="1:255" ht="12.75" customHeight="1" hidden="1">
      <c r="A101" s="13"/>
      <c r="B101" s="50"/>
      <c r="C101" s="200"/>
      <c r="D101" s="114"/>
      <c r="E101" s="114"/>
      <c r="F101" s="114">
        <f>'[2]NMA'!F101+'[2]EC101'!F101+'[2]EC102'!F101+'[2]EC103'!F101+'[2]EC104'!F101+'[2]EC105'!F101+'[2]EC106'!F101+'[2]EC107'!F101+'[2]EC108'!F101+'[2]EC109'!F101+'[2]DC10'!F101+'[2]EC121'!F101+'[2]EC122'!F101+'[2]EC123'!F101+'[2]EC124'!F101+'[2]EC125'!F101+'[2]EC126'!F101+'[2]EC127'!F101+'[2]EC128'!F101+'[2]DC12'!F101+'[2]EC131'!F101+'[2]EC132'!F101+'[2]EC133'!F101+'[2]EC134'!F101+'[2]EC135'!F101+'[2]EC136'!F101+'[2]EC137'!F101+'[2]EC138'!F101+'[2]DC13'!F101+'[2]EC141'!F101+'[2]EC142'!F101+'[2]EC143'!F101+'[2]EC144'!F101+'[2]DC14'!F101+'[2]EC151'!F101+'[2]EC152'!F101+'[2]EC153'!F101+'[2]EC154'!F101+'[2]EC155'!F101+'[2]EC156'!F101+'[2]EC157'!F101+'[2]DC15'!F101+'[2]EC05b2'!F101+'[2]EC05b3'!F101+'[2]DC44'!F101</f>
        <v>0</v>
      </c>
      <c r="G101" s="52">
        <f aca="true" t="shared" si="48" ref="G101:G123">SUM(D101:E101)</f>
        <v>0</v>
      </c>
      <c r="H101" s="114"/>
      <c r="I101" s="114"/>
      <c r="J101" s="114"/>
      <c r="K101" s="114"/>
      <c r="L101" s="114"/>
      <c r="M101" s="114"/>
      <c r="N101" s="114"/>
      <c r="O101" s="115"/>
      <c r="P101" s="114"/>
      <c r="Q101" s="115"/>
      <c r="R101" s="55">
        <f aca="true" t="shared" si="49" ref="R101:R124">+J101+L101+N101+P101</f>
        <v>0</v>
      </c>
      <c r="S101" s="55">
        <f aca="true" t="shared" si="50" ref="S101:S124">K101+M101+O101+Q101</f>
        <v>0</v>
      </c>
      <c r="T101" s="47" t="str">
        <f t="shared" si="46"/>
        <v> </v>
      </c>
      <c r="U101" s="47"/>
      <c r="V101" s="114"/>
      <c r="W101" s="114"/>
      <c r="X101" s="47" t="str">
        <f t="shared" si="47"/>
        <v>-</v>
      </c>
      <c r="Y101" s="47" t="str">
        <f t="shared" si="47"/>
        <v>-</v>
      </c>
      <c r="Z101" s="204"/>
      <c r="IT101" s="49" t="e">
        <f>#REF!</f>
        <v>#REF!</v>
      </c>
      <c r="IU101" s="49" t="e">
        <f>#REF!</f>
        <v>#REF!</v>
      </c>
    </row>
    <row r="102" spans="1:255" ht="12.75" customHeight="1" hidden="1">
      <c r="A102" s="13"/>
      <c r="B102" s="50"/>
      <c r="C102" s="200"/>
      <c r="D102" s="114"/>
      <c r="E102" s="114"/>
      <c r="F102" s="114">
        <f>'[2]NMA'!F102+'[2]EC101'!F102+'[2]EC102'!F102+'[2]EC103'!F102+'[2]EC104'!F102+'[2]EC105'!F102+'[2]EC106'!F102+'[2]EC107'!F102+'[2]EC108'!F102+'[2]EC109'!F102+'[2]DC10'!F102+'[2]EC121'!F102+'[2]EC122'!F102+'[2]EC123'!F102+'[2]EC124'!F102+'[2]EC125'!F102+'[2]EC126'!F102+'[2]EC127'!F102+'[2]EC128'!F102+'[2]DC12'!F102+'[2]EC131'!F102+'[2]EC132'!F102+'[2]EC133'!F102+'[2]EC134'!F102+'[2]EC135'!F102+'[2]EC136'!F102+'[2]EC137'!F102+'[2]EC138'!F102+'[2]DC13'!F102+'[2]EC141'!F102+'[2]EC142'!F102+'[2]EC143'!F102+'[2]EC144'!F102+'[2]DC14'!F102+'[2]EC151'!F102+'[2]EC152'!F102+'[2]EC153'!F102+'[2]EC154'!F102+'[2]EC155'!F102+'[2]EC156'!F102+'[2]EC157'!F102+'[2]DC15'!F102+'[2]EC05b2'!F102+'[2]EC05b3'!F102+'[2]DC44'!F102</f>
        <v>0</v>
      </c>
      <c r="G102" s="52">
        <f t="shared" si="48"/>
        <v>0</v>
      </c>
      <c r="H102" s="114"/>
      <c r="I102" s="114"/>
      <c r="J102" s="114"/>
      <c r="K102" s="114"/>
      <c r="L102" s="114"/>
      <c r="M102" s="114"/>
      <c r="N102" s="114"/>
      <c r="O102" s="115"/>
      <c r="P102" s="114"/>
      <c r="Q102" s="115"/>
      <c r="R102" s="55">
        <f t="shared" si="49"/>
        <v>0</v>
      </c>
      <c r="S102" s="55">
        <f t="shared" si="50"/>
        <v>0</v>
      </c>
      <c r="T102" s="47" t="str">
        <f t="shared" si="46"/>
        <v> </v>
      </c>
      <c r="U102" s="47"/>
      <c r="V102" s="114"/>
      <c r="W102" s="114"/>
      <c r="X102" s="47" t="str">
        <f t="shared" si="47"/>
        <v>-</v>
      </c>
      <c r="Y102" s="47" t="str">
        <f t="shared" si="47"/>
        <v>-</v>
      </c>
      <c r="Z102" s="204"/>
      <c r="IT102" s="49" t="e">
        <f>#REF!</f>
        <v>#REF!</v>
      </c>
      <c r="IU102" s="49" t="e">
        <f>#REF!</f>
        <v>#REF!</v>
      </c>
    </row>
    <row r="103" spans="1:255" ht="12.75" customHeight="1">
      <c r="A103" s="13"/>
      <c r="B103" s="60">
        <f>B98+1</f>
        <v>8</v>
      </c>
      <c r="C103" s="51" t="s">
        <v>95</v>
      </c>
      <c r="D103" s="52">
        <f>SUM(D104:D107)</f>
        <v>850000</v>
      </c>
      <c r="E103" s="52">
        <f>SUM(E104:E107)</f>
        <v>0</v>
      </c>
      <c r="F103" s="52">
        <f>'[2]NMA'!F103+'[2]EC101'!F103+'[2]EC102'!F103+'[2]EC103'!F103+'[2]EC104'!F103+'[2]EC105'!F103+'[2]EC106'!F103+'[2]EC107'!F103+'[2]EC108'!F103+'[2]EC109'!F103+'[2]DC10'!F103+'[2]EC121'!F103+'[2]EC122'!F103+'[2]EC123'!F103+'[2]EC124'!F103+'[2]EC125'!F103+'[2]EC126'!F103+'[2]EC127'!F103+'[2]EC128'!F103+'[2]DC12'!F103+'[2]EC131'!F103+'[2]EC132'!F103+'[2]EC133'!F103+'[2]EC134'!F103+'[2]EC135'!F103+'[2]EC136'!F103+'[2]EC137'!F103+'[2]EC138'!F103+'[2]DC13'!F103+'[2]EC141'!F103+'[2]EC142'!F103+'[2]EC143'!F103+'[2]EC144'!F103+'[2]DC14'!F103+'[2]EC151'!F103+'[2]EC152'!F103+'[2]EC153'!F103+'[2]EC154'!F103+'[2]EC155'!F103+'[2]EC156'!F103+'[2]EC157'!F103+'[2]DC15'!F103+'[2]EC05b2'!F103+'[2]EC05b3'!F103+'[2]DC44'!F103</f>
        <v>0</v>
      </c>
      <c r="G103" s="52">
        <f t="shared" si="48"/>
        <v>850000</v>
      </c>
      <c r="H103" s="52">
        <f aca="true" t="shared" si="51" ref="H103:Q103">SUM(H104:H107)</f>
        <v>850000</v>
      </c>
      <c r="I103" s="52">
        <f t="shared" si="51"/>
        <v>850000</v>
      </c>
      <c r="J103" s="52">
        <f t="shared" si="51"/>
        <v>0</v>
      </c>
      <c r="K103" s="52">
        <f t="shared" si="51"/>
        <v>0</v>
      </c>
      <c r="L103" s="52">
        <f t="shared" si="51"/>
        <v>850000</v>
      </c>
      <c r="M103" s="52">
        <f t="shared" si="51"/>
        <v>0</v>
      </c>
      <c r="N103" s="52">
        <f t="shared" si="51"/>
        <v>0</v>
      </c>
      <c r="O103" s="52">
        <f t="shared" si="51"/>
        <v>0</v>
      </c>
      <c r="P103" s="52">
        <f t="shared" si="51"/>
        <v>0</v>
      </c>
      <c r="Q103" s="52">
        <f t="shared" si="51"/>
        <v>0</v>
      </c>
      <c r="R103" s="55">
        <f t="shared" si="49"/>
        <v>850000</v>
      </c>
      <c r="S103" s="55">
        <f t="shared" si="50"/>
        <v>0</v>
      </c>
      <c r="T103" s="47">
        <f t="shared" si="46"/>
        <v>1</v>
      </c>
      <c r="U103" s="47"/>
      <c r="V103" s="52"/>
      <c r="W103" s="52"/>
      <c r="X103" s="47" t="str">
        <f>IF(V103=0," ",(R103-V103)/V103)</f>
        <v> </v>
      </c>
      <c r="Y103" s="47" t="str">
        <f>IF(W103=0," ",(S103-W103)/W103)</f>
        <v> </v>
      </c>
      <c r="Z103" s="205"/>
      <c r="IT103" s="49" t="e">
        <f>#REF!</f>
        <v>#REF!</v>
      </c>
      <c r="IU103" s="49" t="e">
        <f>#REF!</f>
        <v>#REF!</v>
      </c>
    </row>
    <row r="104" spans="1:255" ht="12.75" customHeight="1" hidden="1">
      <c r="A104" s="13"/>
      <c r="B104" s="50"/>
      <c r="C104" s="113" t="s">
        <v>86</v>
      </c>
      <c r="D104" s="114">
        <v>850000</v>
      </c>
      <c r="E104" s="114"/>
      <c r="F104" s="114">
        <f>'[2]NMA'!F104+'[2]EC101'!F104+'[2]EC102'!F104+'[2]EC103'!F104+'[2]EC104'!F104+'[2]EC105'!F104+'[2]EC106'!F104+'[2]EC107'!F104+'[2]EC108'!F104+'[2]EC109'!F104+'[2]DC10'!F104+'[2]EC121'!F104+'[2]EC122'!F104+'[2]EC123'!F104+'[2]EC124'!F104+'[2]EC125'!F104+'[2]EC126'!F104+'[2]EC127'!F104+'[2]EC128'!F104+'[2]DC12'!F104+'[2]EC131'!F104+'[2]EC132'!F104+'[2]EC133'!F104+'[2]EC134'!F104+'[2]EC135'!F104+'[2]EC136'!F104+'[2]EC137'!F104+'[2]EC138'!F104+'[2]DC13'!F104+'[2]EC141'!F104+'[2]EC142'!F104+'[2]EC143'!F104+'[2]EC144'!F104+'[2]DC14'!F104+'[2]EC151'!F104+'[2]EC152'!F104+'[2]EC153'!F104+'[2]EC154'!F104+'[2]EC155'!F104+'[2]EC156'!F104+'[2]EC157'!F104+'[2]DC15'!F104+'[2]EC05b2'!F104+'[2]EC05b3'!F104+'[2]DC44'!F104</f>
        <v>0</v>
      </c>
      <c r="G104" s="52">
        <f t="shared" si="48"/>
        <v>850000</v>
      </c>
      <c r="H104" s="114">
        <v>850000</v>
      </c>
      <c r="I104" s="114">
        <v>850000</v>
      </c>
      <c r="J104" s="114"/>
      <c r="K104" s="114"/>
      <c r="L104" s="114">
        <v>850000</v>
      </c>
      <c r="M104" s="114"/>
      <c r="N104" s="114"/>
      <c r="O104" s="115"/>
      <c r="P104" s="114"/>
      <c r="Q104" s="115"/>
      <c r="R104" s="55">
        <f t="shared" si="49"/>
        <v>850000</v>
      </c>
      <c r="S104" s="55">
        <f t="shared" si="50"/>
        <v>0</v>
      </c>
      <c r="T104" s="47">
        <f t="shared" si="46"/>
        <v>1</v>
      </c>
      <c r="U104" s="47"/>
      <c r="V104" s="114"/>
      <c r="W104" s="114"/>
      <c r="X104" s="47" t="str">
        <f aca="true" t="shared" si="52" ref="X104:Y107">IF(V104=0,"-",(R104-V104)/V104)</f>
        <v>-</v>
      </c>
      <c r="Y104" s="47" t="str">
        <f t="shared" si="52"/>
        <v>-</v>
      </c>
      <c r="Z104" s="204"/>
      <c r="IT104" s="49" t="e">
        <f>#REF!</f>
        <v>#REF!</v>
      </c>
      <c r="IU104" s="49" t="e">
        <f>#REF!</f>
        <v>#REF!</v>
      </c>
    </row>
    <row r="105" spans="1:255" s="63" customFormat="1" ht="12.75" customHeight="1" hidden="1">
      <c r="A105" s="118"/>
      <c r="B105" s="50"/>
      <c r="C105" s="116" t="s">
        <v>87</v>
      </c>
      <c r="D105" s="114"/>
      <c r="E105" s="114"/>
      <c r="F105" s="114">
        <f>'[2]NMA'!F105+'[2]EC101'!F105+'[2]EC102'!F105+'[2]EC103'!F105+'[2]EC104'!F105+'[2]EC105'!F105+'[2]EC106'!F105+'[2]EC107'!F105+'[2]EC108'!F105+'[2]EC109'!F105+'[2]DC10'!F105+'[2]EC121'!F105+'[2]EC122'!F105+'[2]EC123'!F105+'[2]EC124'!F105+'[2]EC125'!F105+'[2]EC126'!F105+'[2]EC127'!F105+'[2]EC128'!F105+'[2]DC12'!F105+'[2]EC131'!F105+'[2]EC132'!F105+'[2]EC133'!F105+'[2]EC134'!F105+'[2]EC135'!F105+'[2]EC136'!F105+'[2]EC137'!F105+'[2]EC138'!F105+'[2]DC13'!F105+'[2]EC141'!F105+'[2]EC142'!F105+'[2]EC143'!F105+'[2]EC144'!F105+'[2]DC14'!F105+'[2]EC151'!F105+'[2]EC152'!F105+'[2]EC153'!F105+'[2]EC154'!F105+'[2]EC155'!F105+'[2]EC156'!F105+'[2]EC157'!F105+'[2]DC15'!F105+'[2]EC05b2'!F105+'[2]EC05b3'!F105+'[2]DC44'!F105</f>
        <v>0</v>
      </c>
      <c r="G105" s="52">
        <f t="shared" si="48"/>
        <v>0</v>
      </c>
      <c r="H105" s="114"/>
      <c r="I105" s="114"/>
      <c r="J105" s="114"/>
      <c r="K105" s="114"/>
      <c r="L105" s="114"/>
      <c r="M105" s="114"/>
      <c r="N105" s="114"/>
      <c r="O105" s="115"/>
      <c r="P105" s="114"/>
      <c r="Q105" s="115"/>
      <c r="R105" s="55">
        <f t="shared" si="49"/>
        <v>0</v>
      </c>
      <c r="S105" s="55">
        <f t="shared" si="50"/>
        <v>0</v>
      </c>
      <c r="T105" s="47" t="str">
        <f t="shared" si="46"/>
        <v> </v>
      </c>
      <c r="U105" s="47"/>
      <c r="V105" s="114"/>
      <c r="W105" s="114"/>
      <c r="X105" s="47" t="str">
        <f t="shared" si="52"/>
        <v>-</v>
      </c>
      <c r="Y105" s="47" t="str">
        <f t="shared" si="52"/>
        <v>-</v>
      </c>
      <c r="Z105" s="204"/>
      <c r="AA105" s="119"/>
      <c r="AB105" s="119"/>
      <c r="AC105" s="119"/>
      <c r="AD105" s="119"/>
      <c r="AE105" s="119"/>
      <c r="AF105" s="119"/>
      <c r="IT105" s="49" t="e">
        <f>#REF!</f>
        <v>#REF!</v>
      </c>
      <c r="IU105" s="49" t="e">
        <f>#REF!</f>
        <v>#REF!</v>
      </c>
    </row>
    <row r="106" spans="1:255" ht="12.75" customHeight="1" hidden="1">
      <c r="A106" s="13"/>
      <c r="B106" s="50"/>
      <c r="C106" s="200"/>
      <c r="D106" s="114"/>
      <c r="E106" s="114"/>
      <c r="F106" s="114">
        <f>'[2]NMA'!F106+'[2]EC101'!F106+'[2]EC102'!F106+'[2]EC103'!F106+'[2]EC104'!F106+'[2]EC105'!F106+'[2]EC106'!F106+'[2]EC107'!F106+'[2]EC108'!F106+'[2]EC109'!F106+'[2]DC10'!F106+'[2]EC121'!F106+'[2]EC122'!F106+'[2]EC123'!F106+'[2]EC124'!F106+'[2]EC125'!F106+'[2]EC126'!F106+'[2]EC127'!F106+'[2]EC128'!F106+'[2]DC12'!F106+'[2]EC131'!F106+'[2]EC132'!F106+'[2]EC133'!F106+'[2]EC134'!F106+'[2]EC135'!F106+'[2]EC136'!F106+'[2]EC137'!F106+'[2]EC138'!F106+'[2]DC13'!F106+'[2]EC141'!F106+'[2]EC142'!F106+'[2]EC143'!F106+'[2]EC144'!F106+'[2]DC14'!F106+'[2]EC151'!F106+'[2]EC152'!F106+'[2]EC153'!F106+'[2]EC154'!F106+'[2]EC155'!F106+'[2]EC156'!F106+'[2]EC157'!F106+'[2]DC15'!F106+'[2]EC05b2'!F106+'[2]EC05b3'!F106+'[2]DC44'!F106</f>
        <v>0</v>
      </c>
      <c r="G106" s="52">
        <f t="shared" si="48"/>
        <v>0</v>
      </c>
      <c r="H106" s="114"/>
      <c r="I106" s="114"/>
      <c r="J106" s="114"/>
      <c r="K106" s="114"/>
      <c r="L106" s="114"/>
      <c r="M106" s="114"/>
      <c r="N106" s="114"/>
      <c r="O106" s="115"/>
      <c r="P106" s="114"/>
      <c r="Q106" s="115"/>
      <c r="R106" s="55">
        <f t="shared" si="49"/>
        <v>0</v>
      </c>
      <c r="S106" s="55">
        <f t="shared" si="50"/>
        <v>0</v>
      </c>
      <c r="T106" s="47" t="str">
        <f t="shared" si="46"/>
        <v> </v>
      </c>
      <c r="U106" s="47"/>
      <c r="V106" s="114"/>
      <c r="W106" s="114"/>
      <c r="X106" s="47" t="str">
        <f t="shared" si="52"/>
        <v>-</v>
      </c>
      <c r="Y106" s="47" t="str">
        <f t="shared" si="52"/>
        <v>-</v>
      </c>
      <c r="Z106" s="204"/>
      <c r="IT106" s="49" t="e">
        <f>#REF!</f>
        <v>#REF!</v>
      </c>
      <c r="IU106" s="49" t="e">
        <f>#REF!</f>
        <v>#REF!</v>
      </c>
    </row>
    <row r="107" spans="1:255" ht="12.75" customHeight="1" hidden="1">
      <c r="A107" s="13"/>
      <c r="B107" s="50"/>
      <c r="C107" s="200"/>
      <c r="D107" s="114"/>
      <c r="E107" s="114"/>
      <c r="F107" s="114">
        <f>'[2]NMA'!F107+'[2]EC101'!F107+'[2]EC102'!F107+'[2]EC103'!F107+'[2]EC104'!F107+'[2]EC105'!F107+'[2]EC106'!F107+'[2]EC107'!F107+'[2]EC108'!F107+'[2]EC109'!F107+'[2]DC10'!F107+'[2]EC121'!F107+'[2]EC122'!F107+'[2]EC123'!F107+'[2]EC124'!F107+'[2]EC125'!F107+'[2]EC126'!F107+'[2]EC127'!F107+'[2]EC128'!F107+'[2]DC12'!F107+'[2]EC131'!F107+'[2]EC132'!F107+'[2]EC133'!F107+'[2]EC134'!F107+'[2]EC135'!F107+'[2]EC136'!F107+'[2]EC137'!F107+'[2]EC138'!F107+'[2]DC13'!F107+'[2]EC141'!F107+'[2]EC142'!F107+'[2]EC143'!F107+'[2]EC144'!F107+'[2]DC14'!F107+'[2]EC151'!F107+'[2]EC152'!F107+'[2]EC153'!F107+'[2]EC154'!F107+'[2]EC155'!F107+'[2]EC156'!F107+'[2]EC157'!F107+'[2]DC15'!F107+'[2]EC05b2'!F107+'[2]EC05b3'!F107+'[2]DC44'!F107</f>
        <v>0</v>
      </c>
      <c r="G107" s="52">
        <f t="shared" si="48"/>
        <v>0</v>
      </c>
      <c r="H107" s="114"/>
      <c r="I107" s="114"/>
      <c r="J107" s="114"/>
      <c r="K107" s="114"/>
      <c r="L107" s="114"/>
      <c r="M107" s="114"/>
      <c r="N107" s="114"/>
      <c r="O107" s="115"/>
      <c r="P107" s="114"/>
      <c r="Q107" s="115"/>
      <c r="R107" s="55">
        <f t="shared" si="49"/>
        <v>0</v>
      </c>
      <c r="S107" s="55">
        <f t="shared" si="50"/>
        <v>0</v>
      </c>
      <c r="T107" s="47" t="str">
        <f t="shared" si="46"/>
        <v> </v>
      </c>
      <c r="U107" s="47"/>
      <c r="V107" s="114"/>
      <c r="W107" s="114"/>
      <c r="X107" s="47" t="str">
        <f t="shared" si="52"/>
        <v>-</v>
      </c>
      <c r="Y107" s="47" t="str">
        <f t="shared" si="52"/>
        <v>-</v>
      </c>
      <c r="Z107" s="204"/>
      <c r="IT107" s="49" t="e">
        <f>#REF!</f>
        <v>#REF!</v>
      </c>
      <c r="IU107" s="49" t="e">
        <f>#REF!</f>
        <v>#REF!</v>
      </c>
    </row>
    <row r="108" spans="1:255" ht="12.75" customHeight="1">
      <c r="A108" s="13"/>
      <c r="B108" s="60">
        <f>B103+1</f>
        <v>9</v>
      </c>
      <c r="C108" s="51" t="s">
        <v>96</v>
      </c>
      <c r="D108" s="52">
        <f>SUM(D109:D124)</f>
        <v>0</v>
      </c>
      <c r="E108" s="52">
        <f>SUM(E109:E124)</f>
        <v>0</v>
      </c>
      <c r="F108" s="52">
        <f>'[2]NMA'!F108+'[2]EC101'!F108+'[2]EC102'!F108+'[2]EC103'!F108+'[2]EC104'!F108+'[2]EC105'!F108+'[2]EC106'!F108+'[2]EC107'!F108+'[2]EC108'!F108+'[2]EC109'!F108+'[2]DC10'!F108+'[2]EC121'!F108+'[2]EC122'!F108+'[2]EC123'!F108+'[2]EC124'!F108+'[2]EC125'!F108+'[2]EC126'!F108+'[2]EC127'!F108+'[2]EC128'!F108+'[2]DC12'!F108+'[2]EC131'!F108+'[2]EC132'!F108+'[2]EC133'!F108+'[2]EC134'!F108+'[2]EC135'!F108+'[2]EC136'!F108+'[2]EC137'!F108+'[2]EC138'!F108+'[2]DC13'!F108+'[2]EC141'!F108+'[2]EC142'!F108+'[2]EC143'!F108+'[2]EC144'!F108+'[2]DC14'!F108+'[2]EC151'!F108+'[2]EC152'!F108+'[2]EC153'!F108+'[2]EC154'!F108+'[2]EC155'!F108+'[2]EC156'!F108+'[2]EC157'!F108+'[2]DC15'!F108+'[2]EC05b2'!F108+'[2]EC05b3'!F108+'[2]DC44'!F108</f>
        <v>0</v>
      </c>
      <c r="G108" s="52">
        <f t="shared" si="48"/>
        <v>0</v>
      </c>
      <c r="H108" s="52">
        <f aca="true" t="shared" si="53" ref="H108:Q108">SUM(H109:H124)</f>
        <v>0</v>
      </c>
      <c r="I108" s="52">
        <f t="shared" si="53"/>
        <v>0</v>
      </c>
      <c r="J108" s="52">
        <f t="shared" si="53"/>
        <v>0</v>
      </c>
      <c r="K108" s="52">
        <f t="shared" si="53"/>
        <v>0</v>
      </c>
      <c r="L108" s="52">
        <f t="shared" si="53"/>
        <v>0</v>
      </c>
      <c r="M108" s="52">
        <f t="shared" si="53"/>
        <v>0</v>
      </c>
      <c r="N108" s="52">
        <f t="shared" si="53"/>
        <v>0</v>
      </c>
      <c r="O108" s="52">
        <f t="shared" si="53"/>
        <v>0</v>
      </c>
      <c r="P108" s="52">
        <f t="shared" si="53"/>
        <v>0</v>
      </c>
      <c r="Q108" s="52">
        <f t="shared" si="53"/>
        <v>0</v>
      </c>
      <c r="R108" s="55">
        <f t="shared" si="49"/>
        <v>0</v>
      </c>
      <c r="S108" s="55">
        <f t="shared" si="50"/>
        <v>0</v>
      </c>
      <c r="T108" s="47" t="str">
        <f t="shared" si="46"/>
        <v> </v>
      </c>
      <c r="U108" s="47"/>
      <c r="V108" s="52"/>
      <c r="W108" s="52"/>
      <c r="X108" s="47" t="str">
        <f>IF(V108=0," ",(R108-V108)/V108)</f>
        <v> </v>
      </c>
      <c r="Y108" s="47" t="str">
        <f>IF(W108=0," ",(S108-W108)/W108)</f>
        <v> </v>
      </c>
      <c r="Z108" s="205"/>
      <c r="IT108" s="49" t="e">
        <f>#REF!</f>
        <v>#REF!</v>
      </c>
      <c r="IU108" s="49" t="e">
        <f>#REF!</f>
        <v>#REF!</v>
      </c>
    </row>
    <row r="109" spans="1:255" ht="12.75" customHeight="1" hidden="1">
      <c r="A109" s="13"/>
      <c r="B109" s="50"/>
      <c r="C109" s="113" t="s">
        <v>127</v>
      </c>
      <c r="D109" s="114"/>
      <c r="E109" s="114"/>
      <c r="F109" s="114">
        <f>'[2]NMA'!F109+'[2]EC101'!F109+'[2]EC102'!F109+'[2]EC103'!F109+'[2]EC104'!F109+'[2]EC105'!F109+'[2]EC106'!F109+'[2]EC107'!F109+'[2]EC108'!F109+'[2]EC109'!F109+'[2]DC10'!F109+'[2]EC121'!F109+'[2]EC122'!F109+'[2]EC123'!F109+'[2]EC124'!F109+'[2]EC125'!F109+'[2]EC126'!F109+'[2]EC127'!F109+'[2]EC128'!F109+'[2]DC12'!F109+'[2]EC131'!F109+'[2]EC132'!F109+'[2]EC133'!F109+'[2]EC134'!F109+'[2]EC135'!F109+'[2]EC136'!F109+'[2]EC137'!F109+'[2]EC138'!F109+'[2]DC13'!F109+'[2]EC141'!F109+'[2]EC142'!F109+'[2]EC143'!F109+'[2]EC144'!F109+'[2]DC14'!F109+'[2]EC151'!F109+'[2]EC152'!F109+'[2]EC153'!F109+'[2]EC154'!F109+'[2]EC155'!F109+'[2]EC156'!F109+'[2]EC157'!F109+'[2]DC15'!F109+'[2]EC05b2'!F109+'[2]EC05b3'!F109+'[2]DC44'!F109</f>
        <v>0</v>
      </c>
      <c r="G109" s="52">
        <f t="shared" si="48"/>
        <v>0</v>
      </c>
      <c r="H109" s="114"/>
      <c r="I109" s="114"/>
      <c r="J109" s="114"/>
      <c r="K109" s="114"/>
      <c r="L109" s="114"/>
      <c r="M109" s="114"/>
      <c r="N109" s="114"/>
      <c r="O109" s="115"/>
      <c r="P109" s="114"/>
      <c r="Q109" s="115"/>
      <c r="R109" s="46">
        <f t="shared" si="49"/>
        <v>0</v>
      </c>
      <c r="S109" s="46">
        <f t="shared" si="50"/>
        <v>0</v>
      </c>
      <c r="T109" s="47" t="str">
        <f t="shared" si="46"/>
        <v> </v>
      </c>
      <c r="U109" s="47"/>
      <c r="V109" s="114"/>
      <c r="W109" s="114"/>
      <c r="X109" s="47" t="str">
        <f aca="true" t="shared" si="54" ref="X109:X142">IF(V109=0,"-",(R109-V109)/V109)</f>
        <v>-</v>
      </c>
      <c r="Y109" s="47" t="str">
        <f aca="true" t="shared" si="55" ref="Y109:Y142">IF(W109=0,"-",(S109-W109)/W109)</f>
        <v>-</v>
      </c>
      <c r="Z109" s="204"/>
      <c r="IT109" s="49" t="e">
        <f>#REF!</f>
        <v>#REF!</v>
      </c>
      <c r="IU109" s="49" t="e">
        <f>#REF!</f>
        <v>#REF!</v>
      </c>
    </row>
    <row r="110" spans="1:255" ht="12.75" customHeight="1" hidden="1">
      <c r="A110" s="13"/>
      <c r="B110" s="50"/>
      <c r="C110" s="116" t="s">
        <v>87</v>
      </c>
      <c r="D110" s="114"/>
      <c r="E110" s="114"/>
      <c r="F110" s="114">
        <f>'[2]NMA'!F110+'[2]EC101'!F110+'[2]EC102'!F110+'[2]EC103'!F110+'[2]EC104'!F110+'[2]EC105'!F110+'[2]EC106'!F110+'[2]EC107'!F110+'[2]EC108'!F110+'[2]EC109'!F110+'[2]DC10'!F110+'[2]EC121'!F110+'[2]EC122'!F110+'[2]EC123'!F110+'[2]EC124'!F110+'[2]EC125'!F110+'[2]EC126'!F110+'[2]EC127'!F110+'[2]EC128'!F110+'[2]DC12'!F110+'[2]EC131'!F110+'[2]EC132'!F110+'[2]EC133'!F110+'[2]EC134'!F110+'[2]EC135'!F110+'[2]EC136'!F110+'[2]EC137'!F110+'[2]EC138'!F110+'[2]DC13'!F110+'[2]EC141'!F110+'[2]EC142'!F110+'[2]EC143'!F110+'[2]EC144'!F110+'[2]DC14'!F110+'[2]EC151'!F110+'[2]EC152'!F110+'[2]EC153'!F110+'[2]EC154'!F110+'[2]EC155'!F110+'[2]EC156'!F110+'[2]EC157'!F110+'[2]DC15'!F110+'[2]EC05b2'!F110+'[2]EC05b3'!F110+'[2]DC44'!F110</f>
        <v>0</v>
      </c>
      <c r="G110" s="52">
        <f t="shared" si="48"/>
        <v>0</v>
      </c>
      <c r="H110" s="114"/>
      <c r="I110" s="114"/>
      <c r="J110" s="114"/>
      <c r="K110" s="114"/>
      <c r="L110" s="114"/>
      <c r="M110" s="114"/>
      <c r="N110" s="114"/>
      <c r="O110" s="115"/>
      <c r="P110" s="114"/>
      <c r="Q110" s="115"/>
      <c r="R110" s="46">
        <f t="shared" si="49"/>
        <v>0</v>
      </c>
      <c r="S110" s="46">
        <f t="shared" si="50"/>
        <v>0</v>
      </c>
      <c r="T110" s="47" t="str">
        <f t="shared" si="46"/>
        <v> </v>
      </c>
      <c r="U110" s="47"/>
      <c r="V110" s="114"/>
      <c r="W110" s="114"/>
      <c r="X110" s="47" t="str">
        <f t="shared" si="54"/>
        <v>-</v>
      </c>
      <c r="Y110" s="47" t="str">
        <f t="shared" si="55"/>
        <v>-</v>
      </c>
      <c r="Z110" s="204"/>
      <c r="IT110" s="49" t="e">
        <f>#REF!</f>
        <v>#REF!</v>
      </c>
      <c r="IU110" s="49" t="e">
        <f>#REF!</f>
        <v>#REF!</v>
      </c>
    </row>
    <row r="111" spans="1:255" ht="12.75" customHeight="1" hidden="1">
      <c r="A111" s="13"/>
      <c r="B111" s="50"/>
      <c r="C111" s="117"/>
      <c r="D111" s="114"/>
      <c r="E111" s="114"/>
      <c r="F111" s="114">
        <f>'[2]NMA'!F111+'[2]EC101'!F111+'[2]EC102'!F111+'[2]EC103'!F111+'[2]EC104'!F111+'[2]EC105'!F111+'[2]EC106'!F111+'[2]EC107'!F111+'[2]EC108'!F111+'[2]EC109'!F111+'[2]DC10'!F111+'[2]EC121'!F111+'[2]EC122'!F111+'[2]EC123'!F111+'[2]EC124'!F111+'[2]EC125'!F111+'[2]EC126'!F111+'[2]EC127'!F111+'[2]EC128'!F111+'[2]DC12'!F111+'[2]EC131'!F111+'[2]EC132'!F111+'[2]EC133'!F111+'[2]EC134'!F111+'[2]EC135'!F111+'[2]EC136'!F111+'[2]EC137'!F111+'[2]EC138'!F111+'[2]DC13'!F111+'[2]EC141'!F111+'[2]EC142'!F111+'[2]EC143'!F111+'[2]EC144'!F111+'[2]DC14'!F111+'[2]EC151'!F111+'[2]EC152'!F111+'[2]EC153'!F111+'[2]EC154'!F111+'[2]EC155'!F111+'[2]EC156'!F111+'[2]EC157'!F111+'[2]DC15'!F111+'[2]EC05b2'!F111+'[2]EC05b3'!F111+'[2]DC44'!F111</f>
        <v>0</v>
      </c>
      <c r="G111" s="52">
        <f t="shared" si="48"/>
        <v>0</v>
      </c>
      <c r="H111" s="114"/>
      <c r="I111" s="114"/>
      <c r="J111" s="114"/>
      <c r="K111" s="114"/>
      <c r="L111" s="114"/>
      <c r="M111" s="114"/>
      <c r="N111" s="114"/>
      <c r="O111" s="115"/>
      <c r="P111" s="114"/>
      <c r="Q111" s="115"/>
      <c r="R111" s="46">
        <f t="shared" si="49"/>
        <v>0</v>
      </c>
      <c r="S111" s="46">
        <f t="shared" si="50"/>
        <v>0</v>
      </c>
      <c r="T111" s="47" t="str">
        <f t="shared" si="46"/>
        <v> </v>
      </c>
      <c r="U111" s="47"/>
      <c r="V111" s="114"/>
      <c r="W111" s="114"/>
      <c r="X111" s="47" t="str">
        <f t="shared" si="54"/>
        <v>-</v>
      </c>
      <c r="Y111" s="47" t="str">
        <f t="shared" si="55"/>
        <v>-</v>
      </c>
      <c r="Z111" s="204"/>
      <c r="IT111" s="49" t="e">
        <f>#REF!</f>
        <v>#REF!</v>
      </c>
      <c r="IU111" s="49" t="e">
        <f>#REF!</f>
        <v>#REF!</v>
      </c>
    </row>
    <row r="112" spans="1:255" ht="12.75" customHeight="1" hidden="1">
      <c r="A112" s="13"/>
      <c r="B112" s="50"/>
      <c r="C112" s="117"/>
      <c r="D112" s="114"/>
      <c r="E112" s="114"/>
      <c r="F112" s="114">
        <f>'[2]NMA'!F112+'[2]EC101'!F112+'[2]EC102'!F112+'[2]EC103'!F112+'[2]EC104'!F112+'[2]EC105'!F112+'[2]EC106'!F112+'[2]EC107'!F112+'[2]EC108'!F112+'[2]EC109'!F112+'[2]DC10'!F112+'[2]EC121'!F112+'[2]EC122'!F112+'[2]EC123'!F112+'[2]EC124'!F112+'[2]EC125'!F112+'[2]EC126'!F112+'[2]EC127'!F112+'[2]EC128'!F112+'[2]DC12'!F112+'[2]EC131'!F112+'[2]EC132'!F112+'[2]EC133'!F112+'[2]EC134'!F112+'[2]EC135'!F112+'[2]EC136'!F112+'[2]EC137'!F112+'[2]EC138'!F112+'[2]DC13'!F112+'[2]EC141'!F112+'[2]EC142'!F112+'[2]EC143'!F112+'[2]EC144'!F112+'[2]DC14'!F112+'[2]EC151'!F112+'[2]EC152'!F112+'[2]EC153'!F112+'[2]EC154'!F112+'[2]EC155'!F112+'[2]EC156'!F112+'[2]EC157'!F112+'[2]DC15'!F112+'[2]EC05b2'!F112+'[2]EC05b3'!F112+'[2]DC44'!F112</f>
        <v>0</v>
      </c>
      <c r="G112" s="52">
        <f t="shared" si="48"/>
        <v>0</v>
      </c>
      <c r="H112" s="114"/>
      <c r="I112" s="114"/>
      <c r="J112" s="114"/>
      <c r="K112" s="114"/>
      <c r="L112" s="114"/>
      <c r="M112" s="114"/>
      <c r="N112" s="114"/>
      <c r="O112" s="115"/>
      <c r="P112" s="114"/>
      <c r="Q112" s="115"/>
      <c r="R112" s="46">
        <f t="shared" si="49"/>
        <v>0</v>
      </c>
      <c r="S112" s="46">
        <f t="shared" si="50"/>
        <v>0</v>
      </c>
      <c r="T112" s="47" t="str">
        <f t="shared" si="46"/>
        <v> </v>
      </c>
      <c r="U112" s="47"/>
      <c r="V112" s="114"/>
      <c r="W112" s="114"/>
      <c r="X112" s="47" t="str">
        <f t="shared" si="54"/>
        <v>-</v>
      </c>
      <c r="Y112" s="47" t="str">
        <f t="shared" si="55"/>
        <v>-</v>
      </c>
      <c r="Z112" s="204"/>
      <c r="IT112" s="49" t="e">
        <f>#REF!</f>
        <v>#REF!</v>
      </c>
      <c r="IU112" s="49" t="e">
        <f>#REF!</f>
        <v>#REF!</v>
      </c>
    </row>
    <row r="113" spans="1:255" ht="12.75" customHeight="1" hidden="1">
      <c r="A113" s="13"/>
      <c r="B113" s="50"/>
      <c r="C113" s="117"/>
      <c r="D113" s="114"/>
      <c r="E113" s="114"/>
      <c r="F113" s="114">
        <f>'[2]NMA'!F113+'[2]EC101'!F113+'[2]EC102'!F113+'[2]EC103'!F113+'[2]EC104'!F113+'[2]EC105'!F113+'[2]EC106'!F113+'[2]EC107'!F113+'[2]EC108'!F113+'[2]EC109'!F113+'[2]DC10'!F113+'[2]EC121'!F113+'[2]EC122'!F113+'[2]EC123'!F113+'[2]EC124'!F113+'[2]EC125'!F113+'[2]EC126'!F113+'[2]EC127'!F113+'[2]EC128'!F113+'[2]DC12'!F113+'[2]EC131'!F113+'[2]EC132'!F113+'[2]EC133'!F113+'[2]EC134'!F113+'[2]EC135'!F113+'[2]EC136'!F113+'[2]EC137'!F113+'[2]EC138'!F113+'[2]DC13'!F113+'[2]EC141'!F113+'[2]EC142'!F113+'[2]EC143'!F113+'[2]EC144'!F113+'[2]DC14'!F113+'[2]EC151'!F113+'[2]EC152'!F113+'[2]EC153'!F113+'[2]EC154'!F113+'[2]EC155'!F113+'[2]EC156'!F113+'[2]EC157'!F113+'[2]DC15'!F113+'[2]EC05b2'!F113+'[2]EC05b3'!F113+'[2]DC44'!F113</f>
        <v>0</v>
      </c>
      <c r="G113" s="52">
        <f t="shared" si="48"/>
        <v>0</v>
      </c>
      <c r="H113" s="114"/>
      <c r="I113" s="114"/>
      <c r="J113" s="114"/>
      <c r="K113" s="114"/>
      <c r="L113" s="114"/>
      <c r="M113" s="114"/>
      <c r="N113" s="114"/>
      <c r="O113" s="115"/>
      <c r="P113" s="114"/>
      <c r="Q113" s="115"/>
      <c r="R113" s="46">
        <f t="shared" si="49"/>
        <v>0</v>
      </c>
      <c r="S113" s="46">
        <f t="shared" si="50"/>
        <v>0</v>
      </c>
      <c r="T113" s="47" t="str">
        <f t="shared" si="46"/>
        <v> </v>
      </c>
      <c r="U113" s="47"/>
      <c r="V113" s="114"/>
      <c r="W113" s="114"/>
      <c r="X113" s="47" t="str">
        <f t="shared" si="54"/>
        <v>-</v>
      </c>
      <c r="Y113" s="47" t="str">
        <f t="shared" si="55"/>
        <v>-</v>
      </c>
      <c r="Z113" s="204"/>
      <c r="IT113" s="49" t="e">
        <f>#REF!</f>
        <v>#REF!</v>
      </c>
      <c r="IU113" s="49" t="e">
        <f>#REF!</f>
        <v>#REF!</v>
      </c>
    </row>
    <row r="114" spans="1:255" ht="12.75" customHeight="1" hidden="1">
      <c r="A114" s="13"/>
      <c r="B114" s="50"/>
      <c r="C114" s="117"/>
      <c r="D114" s="114"/>
      <c r="E114" s="114"/>
      <c r="F114" s="114">
        <f>'[2]NMA'!F114+'[2]EC101'!F114+'[2]EC102'!F114+'[2]EC103'!F114+'[2]EC104'!F114+'[2]EC105'!F114+'[2]EC106'!F114+'[2]EC107'!F114+'[2]EC108'!F114+'[2]EC109'!F114+'[2]DC10'!F114+'[2]EC121'!F114+'[2]EC122'!F114+'[2]EC123'!F114+'[2]EC124'!F114+'[2]EC125'!F114+'[2]EC126'!F114+'[2]EC127'!F114+'[2]EC128'!F114+'[2]DC12'!F114+'[2]EC131'!F114+'[2]EC132'!F114+'[2]EC133'!F114+'[2]EC134'!F114+'[2]EC135'!F114+'[2]EC136'!F114+'[2]EC137'!F114+'[2]EC138'!F114+'[2]DC13'!F114+'[2]EC141'!F114+'[2]EC142'!F114+'[2]EC143'!F114+'[2]EC144'!F114+'[2]DC14'!F114+'[2]EC151'!F114+'[2]EC152'!F114+'[2]EC153'!F114+'[2]EC154'!F114+'[2]EC155'!F114+'[2]EC156'!F114+'[2]EC157'!F114+'[2]DC15'!F114+'[2]EC05b2'!F114+'[2]EC05b3'!F114+'[2]DC44'!F114</f>
        <v>0</v>
      </c>
      <c r="G114" s="52">
        <f t="shared" si="48"/>
        <v>0</v>
      </c>
      <c r="H114" s="114"/>
      <c r="I114" s="114"/>
      <c r="J114" s="114"/>
      <c r="K114" s="114"/>
      <c r="L114" s="114"/>
      <c r="M114" s="114"/>
      <c r="N114" s="114"/>
      <c r="O114" s="115"/>
      <c r="P114" s="114"/>
      <c r="Q114" s="115"/>
      <c r="R114" s="46">
        <f t="shared" si="49"/>
        <v>0</v>
      </c>
      <c r="S114" s="46">
        <f t="shared" si="50"/>
        <v>0</v>
      </c>
      <c r="T114" s="47" t="str">
        <f t="shared" si="46"/>
        <v> </v>
      </c>
      <c r="U114" s="47"/>
      <c r="V114" s="114"/>
      <c r="W114" s="114"/>
      <c r="X114" s="47" t="str">
        <f t="shared" si="54"/>
        <v>-</v>
      </c>
      <c r="Y114" s="47" t="str">
        <f t="shared" si="55"/>
        <v>-</v>
      </c>
      <c r="Z114" s="204"/>
      <c r="IT114" s="49" t="e">
        <f>#REF!</f>
        <v>#REF!</v>
      </c>
      <c r="IU114" s="49" t="e">
        <f>#REF!</f>
        <v>#REF!</v>
      </c>
    </row>
    <row r="115" spans="1:255" ht="12.75" customHeight="1" hidden="1">
      <c r="A115" s="13"/>
      <c r="B115" s="50"/>
      <c r="C115" s="117"/>
      <c r="D115" s="114"/>
      <c r="E115" s="114"/>
      <c r="F115" s="114">
        <f>'[2]NMA'!F115+'[2]EC101'!F115+'[2]EC102'!F115+'[2]EC103'!F115+'[2]EC104'!F115+'[2]EC105'!F115+'[2]EC106'!F115+'[2]EC107'!F115+'[2]EC108'!F115+'[2]EC109'!F115+'[2]DC10'!F115+'[2]EC121'!F115+'[2]EC122'!F115+'[2]EC123'!F115+'[2]EC124'!F115+'[2]EC125'!F115+'[2]EC126'!F115+'[2]EC127'!F115+'[2]EC128'!F115+'[2]DC12'!F115+'[2]EC131'!F115+'[2]EC132'!F115+'[2]EC133'!F115+'[2]EC134'!F115+'[2]EC135'!F115+'[2]EC136'!F115+'[2]EC137'!F115+'[2]EC138'!F115+'[2]DC13'!F115+'[2]EC141'!F115+'[2]EC142'!F115+'[2]EC143'!F115+'[2]EC144'!F115+'[2]DC14'!F115+'[2]EC151'!F115+'[2]EC152'!F115+'[2]EC153'!F115+'[2]EC154'!F115+'[2]EC155'!F115+'[2]EC156'!F115+'[2]EC157'!F115+'[2]DC15'!F115+'[2]EC05b2'!F115+'[2]EC05b3'!F115+'[2]DC44'!F115</f>
        <v>0</v>
      </c>
      <c r="G115" s="52">
        <f t="shared" si="48"/>
        <v>0</v>
      </c>
      <c r="H115" s="114"/>
      <c r="I115" s="114"/>
      <c r="J115" s="114"/>
      <c r="K115" s="114"/>
      <c r="L115" s="114"/>
      <c r="M115" s="114"/>
      <c r="N115" s="114"/>
      <c r="O115" s="115"/>
      <c r="P115" s="114"/>
      <c r="Q115" s="115"/>
      <c r="R115" s="46">
        <f t="shared" si="49"/>
        <v>0</v>
      </c>
      <c r="S115" s="46">
        <f t="shared" si="50"/>
        <v>0</v>
      </c>
      <c r="T115" s="47" t="str">
        <f t="shared" si="46"/>
        <v> </v>
      </c>
      <c r="U115" s="47"/>
      <c r="V115" s="114"/>
      <c r="W115" s="114"/>
      <c r="X115" s="47" t="str">
        <f t="shared" si="54"/>
        <v>-</v>
      </c>
      <c r="Y115" s="47" t="str">
        <f t="shared" si="55"/>
        <v>-</v>
      </c>
      <c r="Z115" s="204"/>
      <c r="IT115" s="49" t="e">
        <f>#REF!</f>
        <v>#REF!</v>
      </c>
      <c r="IU115" s="49" t="e">
        <f>#REF!</f>
        <v>#REF!</v>
      </c>
    </row>
    <row r="116" spans="1:255" ht="12.75" customHeight="1" hidden="1">
      <c r="A116" s="13"/>
      <c r="B116" s="50"/>
      <c r="C116" s="117"/>
      <c r="D116" s="114"/>
      <c r="E116" s="114"/>
      <c r="F116" s="114">
        <f>'[2]NMA'!F116+'[2]EC101'!F116+'[2]EC102'!F116+'[2]EC103'!F116+'[2]EC104'!F116+'[2]EC105'!F116+'[2]EC106'!F116+'[2]EC107'!F116+'[2]EC108'!F116+'[2]EC109'!F116+'[2]DC10'!F116+'[2]EC121'!F116+'[2]EC122'!F116+'[2]EC123'!F116+'[2]EC124'!F116+'[2]EC125'!F116+'[2]EC126'!F116+'[2]EC127'!F116+'[2]EC128'!F116+'[2]DC12'!F116+'[2]EC131'!F116+'[2]EC132'!F116+'[2]EC133'!F116+'[2]EC134'!F116+'[2]EC135'!F116+'[2]EC136'!F116+'[2]EC137'!F116+'[2]EC138'!F116+'[2]DC13'!F116+'[2]EC141'!F116+'[2]EC142'!F116+'[2]EC143'!F116+'[2]EC144'!F116+'[2]DC14'!F116+'[2]EC151'!F116+'[2]EC152'!F116+'[2]EC153'!F116+'[2]EC154'!F116+'[2]EC155'!F116+'[2]EC156'!F116+'[2]EC157'!F116+'[2]DC15'!F116+'[2]EC05b2'!F116+'[2]EC05b3'!F116+'[2]DC44'!F116</f>
        <v>0</v>
      </c>
      <c r="G116" s="52">
        <f t="shared" si="48"/>
        <v>0</v>
      </c>
      <c r="H116" s="114"/>
      <c r="I116" s="114"/>
      <c r="J116" s="114"/>
      <c r="K116" s="114"/>
      <c r="L116" s="114"/>
      <c r="M116" s="114"/>
      <c r="N116" s="114"/>
      <c r="O116" s="115"/>
      <c r="P116" s="114"/>
      <c r="Q116" s="115"/>
      <c r="R116" s="46">
        <f t="shared" si="49"/>
        <v>0</v>
      </c>
      <c r="S116" s="46">
        <f t="shared" si="50"/>
        <v>0</v>
      </c>
      <c r="T116" s="47" t="str">
        <f t="shared" si="46"/>
        <v> </v>
      </c>
      <c r="U116" s="47"/>
      <c r="V116" s="114"/>
      <c r="W116" s="114"/>
      <c r="X116" s="47" t="str">
        <f t="shared" si="54"/>
        <v>-</v>
      </c>
      <c r="Y116" s="47" t="str">
        <f t="shared" si="55"/>
        <v>-</v>
      </c>
      <c r="Z116" s="204"/>
      <c r="IT116" s="49" t="e">
        <f>#REF!</f>
        <v>#REF!</v>
      </c>
      <c r="IU116" s="49" t="e">
        <f>#REF!</f>
        <v>#REF!</v>
      </c>
    </row>
    <row r="117" spans="1:255" ht="12.75" customHeight="1" hidden="1">
      <c r="A117" s="13"/>
      <c r="B117" s="50"/>
      <c r="C117" s="117"/>
      <c r="D117" s="114"/>
      <c r="E117" s="114"/>
      <c r="F117" s="114">
        <f>'[2]NMA'!F117+'[2]EC101'!F117+'[2]EC102'!F117+'[2]EC103'!F117+'[2]EC104'!F117+'[2]EC105'!F117+'[2]EC106'!F117+'[2]EC107'!F117+'[2]EC108'!F117+'[2]EC109'!F117+'[2]DC10'!F117+'[2]EC121'!F117+'[2]EC122'!F117+'[2]EC123'!F117+'[2]EC124'!F117+'[2]EC125'!F117+'[2]EC126'!F117+'[2]EC127'!F117+'[2]EC128'!F117+'[2]DC12'!F117+'[2]EC131'!F117+'[2]EC132'!F117+'[2]EC133'!F117+'[2]EC134'!F117+'[2]EC135'!F117+'[2]EC136'!F117+'[2]EC137'!F117+'[2]EC138'!F117+'[2]DC13'!F117+'[2]EC141'!F117+'[2]EC142'!F117+'[2]EC143'!F117+'[2]EC144'!F117+'[2]DC14'!F117+'[2]EC151'!F117+'[2]EC152'!F117+'[2]EC153'!F117+'[2]EC154'!F117+'[2]EC155'!F117+'[2]EC156'!F117+'[2]EC157'!F117+'[2]DC15'!F117+'[2]EC05b2'!F117+'[2]EC05b3'!F117+'[2]DC44'!F117</f>
        <v>0</v>
      </c>
      <c r="G117" s="52">
        <f t="shared" si="48"/>
        <v>0</v>
      </c>
      <c r="H117" s="114"/>
      <c r="I117" s="114"/>
      <c r="J117" s="114"/>
      <c r="K117" s="114"/>
      <c r="L117" s="114"/>
      <c r="M117" s="114"/>
      <c r="N117" s="114"/>
      <c r="O117" s="115"/>
      <c r="P117" s="114"/>
      <c r="Q117" s="115"/>
      <c r="R117" s="46">
        <f t="shared" si="49"/>
        <v>0</v>
      </c>
      <c r="S117" s="46">
        <f t="shared" si="50"/>
        <v>0</v>
      </c>
      <c r="T117" s="47" t="str">
        <f t="shared" si="46"/>
        <v> </v>
      </c>
      <c r="U117" s="47"/>
      <c r="V117" s="114"/>
      <c r="W117" s="114"/>
      <c r="X117" s="47" t="str">
        <f t="shared" si="54"/>
        <v>-</v>
      </c>
      <c r="Y117" s="47" t="str">
        <f t="shared" si="55"/>
        <v>-</v>
      </c>
      <c r="Z117" s="204"/>
      <c r="IT117" s="49" t="e">
        <f>#REF!</f>
        <v>#REF!</v>
      </c>
      <c r="IU117" s="49" t="e">
        <f>#REF!</f>
        <v>#REF!</v>
      </c>
    </row>
    <row r="118" spans="1:255" ht="12.75" customHeight="1" hidden="1">
      <c r="A118" s="13"/>
      <c r="B118" s="50"/>
      <c r="C118" s="117"/>
      <c r="D118" s="114"/>
      <c r="E118" s="114"/>
      <c r="F118" s="114">
        <f>'[2]NMA'!F118+'[2]EC101'!F118+'[2]EC102'!F118+'[2]EC103'!F118+'[2]EC104'!F118+'[2]EC105'!F118+'[2]EC106'!F118+'[2]EC107'!F118+'[2]EC108'!F118+'[2]EC109'!F118+'[2]DC10'!F118+'[2]EC121'!F118+'[2]EC122'!F118+'[2]EC123'!F118+'[2]EC124'!F118+'[2]EC125'!F118+'[2]EC126'!F118+'[2]EC127'!F118+'[2]EC128'!F118+'[2]DC12'!F118+'[2]EC131'!F118+'[2]EC132'!F118+'[2]EC133'!F118+'[2]EC134'!F118+'[2]EC135'!F118+'[2]EC136'!F118+'[2]EC137'!F118+'[2]EC138'!F118+'[2]DC13'!F118+'[2]EC141'!F118+'[2]EC142'!F118+'[2]EC143'!F118+'[2]EC144'!F118+'[2]DC14'!F118+'[2]EC151'!F118+'[2]EC152'!F118+'[2]EC153'!F118+'[2]EC154'!F118+'[2]EC155'!F118+'[2]EC156'!F118+'[2]EC157'!F118+'[2]DC15'!F118+'[2]EC05b2'!F118+'[2]EC05b3'!F118+'[2]DC44'!F118</f>
        <v>0</v>
      </c>
      <c r="G118" s="52">
        <f t="shared" si="48"/>
        <v>0</v>
      </c>
      <c r="H118" s="114"/>
      <c r="I118" s="114"/>
      <c r="J118" s="114"/>
      <c r="K118" s="114"/>
      <c r="L118" s="114"/>
      <c r="M118" s="114"/>
      <c r="N118" s="114"/>
      <c r="O118" s="115"/>
      <c r="P118" s="114"/>
      <c r="Q118" s="115"/>
      <c r="R118" s="46">
        <f t="shared" si="49"/>
        <v>0</v>
      </c>
      <c r="S118" s="46">
        <f t="shared" si="50"/>
        <v>0</v>
      </c>
      <c r="T118" s="47" t="str">
        <f t="shared" si="46"/>
        <v> </v>
      </c>
      <c r="U118" s="47"/>
      <c r="V118" s="114"/>
      <c r="W118" s="114"/>
      <c r="X118" s="47" t="str">
        <f t="shared" si="54"/>
        <v>-</v>
      </c>
      <c r="Y118" s="47" t="str">
        <f t="shared" si="55"/>
        <v>-</v>
      </c>
      <c r="Z118" s="204"/>
      <c r="IT118" s="49" t="e">
        <f>#REF!</f>
        <v>#REF!</v>
      </c>
      <c r="IU118" s="49" t="e">
        <f>#REF!</f>
        <v>#REF!</v>
      </c>
    </row>
    <row r="119" spans="1:255" ht="12.75" customHeight="1" hidden="1">
      <c r="A119" s="13"/>
      <c r="B119" s="50"/>
      <c r="C119" s="117"/>
      <c r="D119" s="114"/>
      <c r="E119" s="114"/>
      <c r="F119" s="114">
        <f>'[2]NMA'!F119+'[2]EC101'!F119+'[2]EC102'!F119+'[2]EC103'!F119+'[2]EC104'!F119+'[2]EC105'!F119+'[2]EC106'!F119+'[2]EC107'!F119+'[2]EC108'!F119+'[2]EC109'!F119+'[2]DC10'!F119+'[2]EC121'!F119+'[2]EC122'!F119+'[2]EC123'!F119+'[2]EC124'!F119+'[2]EC125'!F119+'[2]EC126'!F119+'[2]EC127'!F119+'[2]EC128'!F119+'[2]DC12'!F119+'[2]EC131'!F119+'[2]EC132'!F119+'[2]EC133'!F119+'[2]EC134'!F119+'[2]EC135'!F119+'[2]EC136'!F119+'[2]EC137'!F119+'[2]EC138'!F119+'[2]DC13'!F119+'[2]EC141'!F119+'[2]EC142'!F119+'[2]EC143'!F119+'[2]EC144'!F119+'[2]DC14'!F119+'[2]EC151'!F119+'[2]EC152'!F119+'[2]EC153'!F119+'[2]EC154'!F119+'[2]EC155'!F119+'[2]EC156'!F119+'[2]EC157'!F119+'[2]DC15'!F119+'[2]EC05b2'!F119+'[2]EC05b3'!F119+'[2]DC44'!F119</f>
        <v>0</v>
      </c>
      <c r="G119" s="52">
        <f t="shared" si="48"/>
        <v>0</v>
      </c>
      <c r="H119" s="114"/>
      <c r="I119" s="114"/>
      <c r="J119" s="114"/>
      <c r="K119" s="114"/>
      <c r="L119" s="114"/>
      <c r="M119" s="114"/>
      <c r="N119" s="114"/>
      <c r="O119" s="115"/>
      <c r="P119" s="114"/>
      <c r="Q119" s="115"/>
      <c r="R119" s="46">
        <f t="shared" si="49"/>
        <v>0</v>
      </c>
      <c r="S119" s="46">
        <f t="shared" si="50"/>
        <v>0</v>
      </c>
      <c r="T119" s="47" t="str">
        <f t="shared" si="46"/>
        <v> </v>
      </c>
      <c r="U119" s="47"/>
      <c r="V119" s="114"/>
      <c r="W119" s="114"/>
      <c r="X119" s="47" t="str">
        <f t="shared" si="54"/>
        <v>-</v>
      </c>
      <c r="Y119" s="47" t="str">
        <f t="shared" si="55"/>
        <v>-</v>
      </c>
      <c r="Z119" s="204"/>
      <c r="IT119" s="49" t="e">
        <f>#REF!</f>
        <v>#REF!</v>
      </c>
      <c r="IU119" s="49" t="e">
        <f>#REF!</f>
        <v>#REF!</v>
      </c>
    </row>
    <row r="120" spans="1:255" ht="12.75" customHeight="1" hidden="1">
      <c r="A120" s="13"/>
      <c r="B120" s="50"/>
      <c r="C120" s="117"/>
      <c r="D120" s="114"/>
      <c r="E120" s="114"/>
      <c r="F120" s="114">
        <f>'[2]NMA'!F120+'[2]EC101'!F120+'[2]EC102'!F120+'[2]EC103'!F120+'[2]EC104'!F120+'[2]EC105'!F120+'[2]EC106'!F120+'[2]EC107'!F120+'[2]EC108'!F120+'[2]EC109'!F120+'[2]DC10'!F120+'[2]EC121'!F120+'[2]EC122'!F120+'[2]EC123'!F120+'[2]EC124'!F120+'[2]EC125'!F120+'[2]EC126'!F120+'[2]EC127'!F120+'[2]EC128'!F120+'[2]DC12'!F120+'[2]EC131'!F120+'[2]EC132'!F120+'[2]EC133'!F120+'[2]EC134'!F120+'[2]EC135'!F120+'[2]EC136'!F120+'[2]EC137'!F120+'[2]EC138'!F120+'[2]DC13'!F120+'[2]EC141'!F120+'[2]EC142'!F120+'[2]EC143'!F120+'[2]EC144'!F120+'[2]DC14'!F120+'[2]EC151'!F120+'[2]EC152'!F120+'[2]EC153'!F120+'[2]EC154'!F120+'[2]EC155'!F120+'[2]EC156'!F120+'[2]EC157'!F120+'[2]DC15'!F120+'[2]EC05b2'!F120+'[2]EC05b3'!F120+'[2]DC44'!F120</f>
        <v>0</v>
      </c>
      <c r="G120" s="52">
        <f t="shared" si="48"/>
        <v>0</v>
      </c>
      <c r="H120" s="114"/>
      <c r="I120" s="114"/>
      <c r="J120" s="114"/>
      <c r="K120" s="114"/>
      <c r="L120" s="114"/>
      <c r="M120" s="114"/>
      <c r="N120" s="114"/>
      <c r="O120" s="115"/>
      <c r="P120" s="114"/>
      <c r="Q120" s="115"/>
      <c r="R120" s="46">
        <f t="shared" si="49"/>
        <v>0</v>
      </c>
      <c r="S120" s="46">
        <f t="shared" si="50"/>
        <v>0</v>
      </c>
      <c r="T120" s="47" t="str">
        <f t="shared" si="46"/>
        <v> </v>
      </c>
      <c r="U120" s="47"/>
      <c r="V120" s="114"/>
      <c r="W120" s="114"/>
      <c r="X120" s="47" t="str">
        <f t="shared" si="54"/>
        <v>-</v>
      </c>
      <c r="Y120" s="47" t="str">
        <f t="shared" si="55"/>
        <v>-</v>
      </c>
      <c r="Z120" s="204"/>
      <c r="IT120" s="49" t="e">
        <f>#REF!</f>
        <v>#REF!</v>
      </c>
      <c r="IU120" s="49" t="e">
        <f>#REF!</f>
        <v>#REF!</v>
      </c>
    </row>
    <row r="121" spans="1:255" ht="12.75" customHeight="1" hidden="1">
      <c r="A121" s="13"/>
      <c r="B121" s="50"/>
      <c r="C121" s="117"/>
      <c r="D121" s="114"/>
      <c r="E121" s="114"/>
      <c r="F121" s="114">
        <f>'[2]NMA'!F121+'[2]EC101'!F121+'[2]EC102'!F121+'[2]EC103'!F121+'[2]EC104'!F121+'[2]EC105'!F121+'[2]EC106'!F121+'[2]EC107'!F121+'[2]EC108'!F121+'[2]EC109'!F121+'[2]DC10'!F121+'[2]EC121'!F121+'[2]EC122'!F121+'[2]EC123'!F121+'[2]EC124'!F121+'[2]EC125'!F121+'[2]EC126'!F121+'[2]EC127'!F121+'[2]EC128'!F121+'[2]DC12'!F121+'[2]EC131'!F121+'[2]EC132'!F121+'[2]EC133'!F121+'[2]EC134'!F121+'[2]EC135'!F121+'[2]EC136'!F121+'[2]EC137'!F121+'[2]EC138'!F121+'[2]DC13'!F121+'[2]EC141'!F121+'[2]EC142'!F121+'[2]EC143'!F121+'[2]EC144'!F121+'[2]DC14'!F121+'[2]EC151'!F121+'[2]EC152'!F121+'[2]EC153'!F121+'[2]EC154'!F121+'[2]EC155'!F121+'[2]EC156'!F121+'[2]EC157'!F121+'[2]DC15'!F121+'[2]EC05b2'!F121+'[2]EC05b3'!F121+'[2]DC44'!F121</f>
        <v>0</v>
      </c>
      <c r="G121" s="52">
        <f t="shared" si="48"/>
        <v>0</v>
      </c>
      <c r="H121" s="114"/>
      <c r="I121" s="114"/>
      <c r="J121" s="114"/>
      <c r="K121" s="114"/>
      <c r="L121" s="114"/>
      <c r="M121" s="114"/>
      <c r="N121" s="114"/>
      <c r="O121" s="115"/>
      <c r="P121" s="114"/>
      <c r="Q121" s="115"/>
      <c r="R121" s="46">
        <f t="shared" si="49"/>
        <v>0</v>
      </c>
      <c r="S121" s="46">
        <f t="shared" si="50"/>
        <v>0</v>
      </c>
      <c r="T121" s="47" t="str">
        <f t="shared" si="46"/>
        <v> </v>
      </c>
      <c r="U121" s="47"/>
      <c r="V121" s="114"/>
      <c r="W121" s="114"/>
      <c r="X121" s="47" t="str">
        <f t="shared" si="54"/>
        <v>-</v>
      </c>
      <c r="Y121" s="47" t="str">
        <f t="shared" si="55"/>
        <v>-</v>
      </c>
      <c r="Z121" s="204"/>
      <c r="IT121" s="49" t="e">
        <f>#REF!</f>
        <v>#REF!</v>
      </c>
      <c r="IU121" s="49" t="e">
        <f>#REF!</f>
        <v>#REF!</v>
      </c>
    </row>
    <row r="122" spans="1:255" ht="22.5" customHeight="1" hidden="1">
      <c r="A122" s="13"/>
      <c r="B122" s="50"/>
      <c r="C122" s="117"/>
      <c r="D122" s="114"/>
      <c r="E122" s="114"/>
      <c r="F122" s="114">
        <f>'[2]NMA'!F122+'[2]EC101'!F122+'[2]EC102'!F122+'[2]EC103'!F122+'[2]EC104'!F122+'[2]EC105'!F122+'[2]EC106'!F122+'[2]EC107'!F122+'[2]EC108'!F122+'[2]EC109'!F122+'[2]DC10'!F122+'[2]EC121'!F122+'[2]EC122'!F122+'[2]EC123'!F122+'[2]EC124'!F122+'[2]EC125'!F122+'[2]EC126'!F122+'[2]EC127'!F122+'[2]EC128'!F122+'[2]DC12'!F122+'[2]EC131'!F122+'[2]EC132'!F122+'[2]EC133'!F122+'[2]EC134'!F122+'[2]EC135'!F122+'[2]EC136'!F122+'[2]EC137'!F122+'[2]EC138'!F122+'[2]DC13'!F122+'[2]EC141'!F122+'[2]EC142'!F122+'[2]EC143'!F122+'[2]EC144'!F122+'[2]DC14'!F122+'[2]EC151'!F122+'[2]EC152'!F122+'[2]EC153'!F122+'[2]EC154'!F122+'[2]EC155'!F122+'[2]EC156'!F122+'[2]EC157'!F122+'[2]DC15'!F122+'[2]EC05b2'!F122+'[2]EC05b3'!F122+'[2]DC44'!F122</f>
        <v>0</v>
      </c>
      <c r="G122" s="52">
        <f t="shared" si="48"/>
        <v>0</v>
      </c>
      <c r="H122" s="114"/>
      <c r="I122" s="114"/>
      <c r="J122" s="114"/>
      <c r="K122" s="114"/>
      <c r="L122" s="114"/>
      <c r="M122" s="114"/>
      <c r="N122" s="114"/>
      <c r="O122" s="115"/>
      <c r="P122" s="114"/>
      <c r="Q122" s="115"/>
      <c r="R122" s="46">
        <f t="shared" si="49"/>
        <v>0</v>
      </c>
      <c r="S122" s="46">
        <f t="shared" si="50"/>
        <v>0</v>
      </c>
      <c r="T122" s="47" t="str">
        <f t="shared" si="46"/>
        <v> </v>
      </c>
      <c r="U122" s="47"/>
      <c r="V122" s="114"/>
      <c r="W122" s="114"/>
      <c r="X122" s="47" t="str">
        <f t="shared" si="54"/>
        <v>-</v>
      </c>
      <c r="Y122" s="47" t="str">
        <f t="shared" si="55"/>
        <v>-</v>
      </c>
      <c r="Z122" s="204"/>
      <c r="IT122" s="49" t="e">
        <f>#REF!</f>
        <v>#REF!</v>
      </c>
      <c r="IU122" s="49" t="e">
        <f>#REF!</f>
        <v>#REF!</v>
      </c>
    </row>
    <row r="123" spans="1:255" ht="12.75" customHeight="1" hidden="1">
      <c r="A123" s="13"/>
      <c r="B123" s="50"/>
      <c r="C123" s="117"/>
      <c r="D123" s="114"/>
      <c r="E123" s="114"/>
      <c r="F123" s="114">
        <f>'[2]NMA'!F123+'[2]EC101'!F123+'[2]EC102'!F123+'[2]EC103'!F123+'[2]EC104'!F123+'[2]EC105'!F123+'[2]EC106'!F123+'[2]EC107'!F123+'[2]EC108'!F123+'[2]EC109'!F123+'[2]DC10'!F123+'[2]EC121'!F123+'[2]EC122'!F123+'[2]EC123'!F123+'[2]EC124'!F123+'[2]EC125'!F123+'[2]EC126'!F123+'[2]EC127'!F123+'[2]EC128'!F123+'[2]DC12'!F123+'[2]EC131'!F123+'[2]EC132'!F123+'[2]EC133'!F123+'[2]EC134'!F123+'[2]EC135'!F123+'[2]EC136'!F123+'[2]EC137'!F123+'[2]EC138'!F123+'[2]DC13'!F123+'[2]EC141'!F123+'[2]EC142'!F123+'[2]EC143'!F123+'[2]EC144'!F123+'[2]DC14'!F123+'[2]EC151'!F123+'[2]EC152'!F123+'[2]EC153'!F123+'[2]EC154'!F123+'[2]EC155'!F123+'[2]EC156'!F123+'[2]EC157'!F123+'[2]DC15'!F123+'[2]EC05b2'!F123+'[2]EC05b3'!F123+'[2]DC44'!F123</f>
        <v>0</v>
      </c>
      <c r="G123" s="52">
        <f t="shared" si="48"/>
        <v>0</v>
      </c>
      <c r="H123" s="114"/>
      <c r="I123" s="114"/>
      <c r="J123" s="114"/>
      <c r="K123" s="114"/>
      <c r="L123" s="114"/>
      <c r="M123" s="114"/>
      <c r="N123" s="114"/>
      <c r="O123" s="115"/>
      <c r="P123" s="114"/>
      <c r="Q123" s="115"/>
      <c r="R123" s="46">
        <f t="shared" si="49"/>
        <v>0</v>
      </c>
      <c r="S123" s="46">
        <f t="shared" si="50"/>
        <v>0</v>
      </c>
      <c r="T123" s="47" t="str">
        <f t="shared" si="46"/>
        <v> </v>
      </c>
      <c r="U123" s="47"/>
      <c r="V123" s="114"/>
      <c r="W123" s="114"/>
      <c r="X123" s="47" t="str">
        <f t="shared" si="54"/>
        <v>-</v>
      </c>
      <c r="Y123" s="47" t="str">
        <f t="shared" si="55"/>
        <v>-</v>
      </c>
      <c r="Z123" s="204"/>
      <c r="IT123" s="49" t="e">
        <f>#REF!</f>
        <v>#REF!</v>
      </c>
      <c r="IU123" s="49" t="e">
        <f>#REF!</f>
        <v>#REF!</v>
      </c>
    </row>
    <row r="124" spans="1:255" ht="12.75" customHeight="1" hidden="1">
      <c r="A124" s="13"/>
      <c r="B124" s="50"/>
      <c r="C124" s="121"/>
      <c r="D124" s="122"/>
      <c r="E124" s="122"/>
      <c r="F124" s="122">
        <f>'[2]NMA'!F124+'[2]EC101'!F124+'[2]EC102'!F124+'[2]EC103'!F124+'[2]EC104'!F124+'[2]EC105'!F124+'[2]EC106'!F124+'[2]EC107'!F124+'[2]EC108'!F124+'[2]EC109'!F124+'[2]DC10'!F124+'[2]EC121'!F124+'[2]EC122'!F124+'[2]EC123'!F124+'[2]EC124'!F124+'[2]EC125'!F124+'[2]EC126'!F124+'[2]EC127'!F124+'[2]EC128'!F124+'[2]DC12'!F124+'[2]EC131'!F124+'[2]EC132'!F124+'[2]EC133'!F124+'[2]EC134'!F124+'[2]EC135'!F124+'[2]EC136'!F124+'[2]EC137'!F124+'[2]EC138'!F124+'[2]DC13'!F124+'[2]EC141'!F124+'[2]EC142'!F124+'[2]EC143'!F124+'[2]EC144'!F124+'[2]DC14'!F124+'[2]EC151'!F124+'[2]EC152'!F124+'[2]EC153'!F124+'[2]EC154'!F124+'[2]EC155'!F124+'[2]EC156'!F124+'[2]EC157'!F124+'[2]DC15'!F124+'[2]EC05b2'!F124+'[2]EC05b3'!F124+'[2]DC44'!F124</f>
        <v>0</v>
      </c>
      <c r="G124" s="52"/>
      <c r="H124" s="122"/>
      <c r="I124" s="122"/>
      <c r="J124" s="122"/>
      <c r="K124" s="122"/>
      <c r="L124" s="122"/>
      <c r="M124" s="122"/>
      <c r="N124" s="122"/>
      <c r="O124" s="123"/>
      <c r="P124" s="122"/>
      <c r="Q124" s="123"/>
      <c r="R124" s="46">
        <f t="shared" si="49"/>
        <v>0</v>
      </c>
      <c r="S124" s="46">
        <f t="shared" si="50"/>
        <v>0</v>
      </c>
      <c r="T124" s="47" t="str">
        <f t="shared" si="46"/>
        <v> </v>
      </c>
      <c r="U124" s="47"/>
      <c r="V124" s="122"/>
      <c r="W124" s="122"/>
      <c r="X124" s="47" t="str">
        <f t="shared" si="54"/>
        <v>-</v>
      </c>
      <c r="Y124" s="47" t="str">
        <f t="shared" si="55"/>
        <v>-</v>
      </c>
      <c r="Z124" s="204"/>
      <c r="IT124" s="49" t="e">
        <f>#REF!</f>
        <v>#REF!</v>
      </c>
      <c r="IU124" s="49" t="e">
        <f>#REF!</f>
        <v>#REF!</v>
      </c>
    </row>
    <row r="125" spans="1:255" ht="12.75" customHeight="1" hidden="1">
      <c r="A125" s="13"/>
      <c r="B125" s="50"/>
      <c r="C125" s="124" t="s">
        <v>98</v>
      </c>
      <c r="D125" s="66">
        <f>SUM(D126:D140)</f>
        <v>0</v>
      </c>
      <c r="E125" s="66">
        <f>SUM(E126:E140)</f>
        <v>0</v>
      </c>
      <c r="F125" s="66">
        <f>'[2]NMA'!F125+'[2]EC101'!F125+'[2]EC102'!F125+'[2]EC103'!F125+'[2]EC104'!F125+'[2]EC105'!F125+'[2]EC106'!F125+'[2]EC107'!F125+'[2]EC108'!F125+'[2]EC109'!F125+'[2]DC10'!F125+'[2]EC121'!F125+'[2]EC122'!F125+'[2]EC123'!F125+'[2]EC124'!F125+'[2]EC125'!F125+'[2]EC126'!F125+'[2]EC127'!F125+'[2]EC128'!F125+'[2]DC12'!F125+'[2]EC131'!F125+'[2]EC132'!F125+'[2]EC133'!F125+'[2]EC134'!F125+'[2]EC135'!F125+'[2]EC136'!F125+'[2]EC137'!F125+'[2]EC138'!F125+'[2]DC13'!F125+'[2]EC141'!F125+'[2]EC142'!F125+'[2]EC143'!F125+'[2]EC144'!F125+'[2]DC14'!F125+'[2]EC151'!F125+'[2]EC152'!F125+'[2]EC153'!F125+'[2]EC154'!F125+'[2]EC155'!F125+'[2]EC156'!F125+'[2]EC157'!F125+'[2]DC15'!F125+'[2]EC05b2'!F125+'[2]EC05b3'!F125+'[2]DC44'!F125</f>
        <v>0</v>
      </c>
      <c r="G125" s="66">
        <f aca="true" t="shared" si="56" ref="G125:O125">SUM(G126:G140)</f>
        <v>0</v>
      </c>
      <c r="H125" s="66">
        <f t="shared" si="56"/>
        <v>0</v>
      </c>
      <c r="I125" s="66">
        <f t="shared" si="56"/>
        <v>0</v>
      </c>
      <c r="J125" s="66">
        <f t="shared" si="56"/>
        <v>0</v>
      </c>
      <c r="K125" s="66">
        <f t="shared" si="56"/>
        <v>0</v>
      </c>
      <c r="L125" s="66">
        <f t="shared" si="56"/>
        <v>0</v>
      </c>
      <c r="M125" s="66">
        <f t="shared" si="56"/>
        <v>0</v>
      </c>
      <c r="N125" s="66">
        <f t="shared" si="56"/>
        <v>0</v>
      </c>
      <c r="O125" s="67">
        <f t="shared" si="56"/>
        <v>0</v>
      </c>
      <c r="P125" s="66"/>
      <c r="Q125" s="67"/>
      <c r="R125" s="66"/>
      <c r="S125" s="67"/>
      <c r="T125" s="47" t="str">
        <f t="shared" si="46"/>
        <v> </v>
      </c>
      <c r="U125" s="47"/>
      <c r="V125" s="66"/>
      <c r="W125" s="66"/>
      <c r="X125" s="47" t="str">
        <f t="shared" si="54"/>
        <v>-</v>
      </c>
      <c r="Y125" s="47" t="str">
        <f t="shared" si="55"/>
        <v>-</v>
      </c>
      <c r="Z125" s="204"/>
      <c r="IT125" s="49" t="e">
        <f>#REF!</f>
        <v>#REF!</v>
      </c>
      <c r="IU125" s="49" t="e">
        <f>#REF!</f>
        <v>#REF!</v>
      </c>
    </row>
    <row r="126" spans="1:255" ht="12.75" customHeight="1" hidden="1">
      <c r="A126" s="13"/>
      <c r="B126" s="50">
        <v>1</v>
      </c>
      <c r="C126" s="117"/>
      <c r="D126" s="114"/>
      <c r="E126" s="114"/>
      <c r="F126" s="114">
        <f>'[2]NMA'!F126+'[2]EC101'!F126+'[2]EC102'!F126+'[2]EC103'!F126+'[2]EC104'!F126+'[2]EC105'!F126+'[2]EC106'!F126+'[2]EC107'!F126+'[2]EC108'!F126+'[2]EC109'!F126+'[2]DC10'!F126+'[2]EC121'!F126+'[2]EC122'!F126+'[2]EC123'!F126+'[2]EC124'!F126+'[2]EC125'!F126+'[2]EC126'!F126+'[2]EC127'!F126+'[2]EC128'!F126+'[2]DC12'!F126+'[2]EC131'!F126+'[2]EC132'!F126+'[2]EC133'!F126+'[2]EC134'!F126+'[2]EC135'!F126+'[2]EC136'!F126+'[2]EC137'!F126+'[2]EC138'!F126+'[2]DC13'!F126+'[2]EC141'!F126+'[2]EC142'!F126+'[2]EC143'!F126+'[2]EC144'!F126+'[2]DC14'!F126+'[2]EC151'!F126+'[2]EC152'!F126+'[2]EC153'!F126+'[2]EC154'!F126+'[2]EC155'!F126+'[2]EC156'!F126+'[2]EC157'!F126+'[2]DC15'!F126+'[2]EC05b2'!F126+'[2]EC05b3'!F126+'[2]DC44'!F126</f>
        <v>0</v>
      </c>
      <c r="G126" s="52">
        <f aca="true" t="shared" si="57" ref="G126:G140">SUM(D126:E126)</f>
        <v>0</v>
      </c>
      <c r="H126" s="114"/>
      <c r="I126" s="114"/>
      <c r="J126" s="114"/>
      <c r="K126" s="114"/>
      <c r="L126" s="114"/>
      <c r="M126" s="114"/>
      <c r="N126" s="114"/>
      <c r="O126" s="115"/>
      <c r="P126" s="114"/>
      <c r="Q126" s="115"/>
      <c r="R126" s="114"/>
      <c r="S126" s="115"/>
      <c r="T126" s="47" t="str">
        <f t="shared" si="46"/>
        <v> </v>
      </c>
      <c r="U126" s="47"/>
      <c r="V126" s="114"/>
      <c r="W126" s="114"/>
      <c r="X126" s="47" t="str">
        <f t="shared" si="54"/>
        <v>-</v>
      </c>
      <c r="Y126" s="47" t="str">
        <f t="shared" si="55"/>
        <v>-</v>
      </c>
      <c r="Z126" s="204"/>
      <c r="IT126" s="49" t="e">
        <f>#REF!</f>
        <v>#REF!</v>
      </c>
      <c r="IU126" s="49" t="e">
        <f>#REF!</f>
        <v>#REF!</v>
      </c>
    </row>
    <row r="127" spans="1:255" ht="12.75" customHeight="1" hidden="1">
      <c r="A127" s="13"/>
      <c r="B127" s="50">
        <f aca="true" t="shared" si="58" ref="B127:B140">B126+1</f>
        <v>2</v>
      </c>
      <c r="C127" s="117"/>
      <c r="D127" s="114"/>
      <c r="E127" s="114"/>
      <c r="F127" s="114">
        <f>'[2]NMA'!F127+'[2]EC101'!F127+'[2]EC102'!F127+'[2]EC103'!F127+'[2]EC104'!F127+'[2]EC105'!F127+'[2]EC106'!F127+'[2]EC107'!F127+'[2]EC108'!F127+'[2]EC109'!F127+'[2]DC10'!F127+'[2]EC121'!F127+'[2]EC122'!F127+'[2]EC123'!F127+'[2]EC124'!F127+'[2]EC125'!F127+'[2]EC126'!F127+'[2]EC127'!F127+'[2]EC128'!F127+'[2]DC12'!F127+'[2]EC131'!F127+'[2]EC132'!F127+'[2]EC133'!F127+'[2]EC134'!F127+'[2]EC135'!F127+'[2]EC136'!F127+'[2]EC137'!F127+'[2]EC138'!F127+'[2]DC13'!F127+'[2]EC141'!F127+'[2]EC142'!F127+'[2]EC143'!F127+'[2]EC144'!F127+'[2]DC14'!F127+'[2]EC151'!F127+'[2]EC152'!F127+'[2]EC153'!F127+'[2]EC154'!F127+'[2]EC155'!F127+'[2]EC156'!F127+'[2]EC157'!F127+'[2]DC15'!F127+'[2]EC05b2'!F127+'[2]EC05b3'!F127+'[2]DC44'!F127</f>
        <v>0</v>
      </c>
      <c r="G127" s="52">
        <f t="shared" si="57"/>
        <v>0</v>
      </c>
      <c r="H127" s="114"/>
      <c r="I127" s="114"/>
      <c r="J127" s="114"/>
      <c r="K127" s="114"/>
      <c r="L127" s="114"/>
      <c r="M127" s="114"/>
      <c r="N127" s="114"/>
      <c r="O127" s="115"/>
      <c r="P127" s="114"/>
      <c r="Q127" s="115"/>
      <c r="R127" s="114"/>
      <c r="S127" s="115"/>
      <c r="T127" s="47" t="str">
        <f t="shared" si="46"/>
        <v> </v>
      </c>
      <c r="U127" s="47"/>
      <c r="V127" s="114"/>
      <c r="W127" s="114"/>
      <c r="X127" s="47" t="str">
        <f t="shared" si="54"/>
        <v>-</v>
      </c>
      <c r="Y127" s="47" t="str">
        <f t="shared" si="55"/>
        <v>-</v>
      </c>
      <c r="Z127" s="204"/>
      <c r="IT127" s="49" t="e">
        <f>#REF!</f>
        <v>#REF!</v>
      </c>
      <c r="IU127" s="49" t="e">
        <f>#REF!</f>
        <v>#REF!</v>
      </c>
    </row>
    <row r="128" spans="1:255" ht="12.75" customHeight="1" hidden="1">
      <c r="A128" s="13"/>
      <c r="B128" s="50">
        <f t="shared" si="58"/>
        <v>3</v>
      </c>
      <c r="C128" s="117"/>
      <c r="D128" s="114"/>
      <c r="E128" s="114"/>
      <c r="F128" s="114">
        <f>'[2]NMA'!F128+'[2]EC101'!F128+'[2]EC102'!F128+'[2]EC103'!F128+'[2]EC104'!F128+'[2]EC105'!F128+'[2]EC106'!F128+'[2]EC107'!F128+'[2]EC108'!F128+'[2]EC109'!F128+'[2]DC10'!F128+'[2]EC121'!F128+'[2]EC122'!F128+'[2]EC123'!F128+'[2]EC124'!F128+'[2]EC125'!F128+'[2]EC126'!F128+'[2]EC127'!F128+'[2]EC128'!F128+'[2]DC12'!F128+'[2]EC131'!F128+'[2]EC132'!F128+'[2]EC133'!F128+'[2]EC134'!F128+'[2]EC135'!F128+'[2]EC136'!F128+'[2]EC137'!F128+'[2]EC138'!F128+'[2]DC13'!F128+'[2]EC141'!F128+'[2]EC142'!F128+'[2]EC143'!F128+'[2]EC144'!F128+'[2]DC14'!F128+'[2]EC151'!F128+'[2]EC152'!F128+'[2]EC153'!F128+'[2]EC154'!F128+'[2]EC155'!F128+'[2]EC156'!F128+'[2]EC157'!F128+'[2]DC15'!F128+'[2]EC05b2'!F128+'[2]EC05b3'!F128+'[2]DC44'!F128</f>
        <v>0</v>
      </c>
      <c r="G128" s="52">
        <f t="shared" si="57"/>
        <v>0</v>
      </c>
      <c r="H128" s="114"/>
      <c r="I128" s="114"/>
      <c r="J128" s="114"/>
      <c r="K128" s="114"/>
      <c r="L128" s="114"/>
      <c r="M128" s="114"/>
      <c r="N128" s="114"/>
      <c r="O128" s="115"/>
      <c r="P128" s="114"/>
      <c r="Q128" s="115"/>
      <c r="R128" s="114"/>
      <c r="S128" s="115"/>
      <c r="T128" s="47" t="str">
        <f t="shared" si="46"/>
        <v> </v>
      </c>
      <c r="U128" s="47"/>
      <c r="V128" s="114"/>
      <c r="W128" s="114"/>
      <c r="X128" s="47" t="str">
        <f t="shared" si="54"/>
        <v>-</v>
      </c>
      <c r="Y128" s="47" t="str">
        <f t="shared" si="55"/>
        <v>-</v>
      </c>
      <c r="Z128" s="204"/>
      <c r="IT128" s="49" t="e">
        <f>#REF!</f>
        <v>#REF!</v>
      </c>
      <c r="IU128" s="49" t="e">
        <f>#REF!</f>
        <v>#REF!</v>
      </c>
    </row>
    <row r="129" spans="1:255" ht="12.75" customHeight="1" hidden="1">
      <c r="A129" s="13"/>
      <c r="B129" s="50">
        <f t="shared" si="58"/>
        <v>4</v>
      </c>
      <c r="C129" s="117"/>
      <c r="D129" s="114"/>
      <c r="E129" s="114"/>
      <c r="F129" s="114">
        <f>'[2]NMA'!F129+'[2]EC101'!F129+'[2]EC102'!F129+'[2]EC103'!F129+'[2]EC104'!F129+'[2]EC105'!F129+'[2]EC106'!F129+'[2]EC107'!F129+'[2]EC108'!F129+'[2]EC109'!F129+'[2]DC10'!F129+'[2]EC121'!F129+'[2]EC122'!F129+'[2]EC123'!F129+'[2]EC124'!F129+'[2]EC125'!F129+'[2]EC126'!F129+'[2]EC127'!F129+'[2]EC128'!F129+'[2]DC12'!F129+'[2]EC131'!F129+'[2]EC132'!F129+'[2]EC133'!F129+'[2]EC134'!F129+'[2]EC135'!F129+'[2]EC136'!F129+'[2]EC137'!F129+'[2]EC138'!F129+'[2]DC13'!F129+'[2]EC141'!F129+'[2]EC142'!F129+'[2]EC143'!F129+'[2]EC144'!F129+'[2]DC14'!F129+'[2]EC151'!F129+'[2]EC152'!F129+'[2]EC153'!F129+'[2]EC154'!F129+'[2]EC155'!F129+'[2]EC156'!F129+'[2]EC157'!F129+'[2]DC15'!F129+'[2]EC05b2'!F129+'[2]EC05b3'!F129+'[2]DC44'!F129</f>
        <v>0</v>
      </c>
      <c r="G129" s="52">
        <f t="shared" si="57"/>
        <v>0</v>
      </c>
      <c r="H129" s="114"/>
      <c r="I129" s="114"/>
      <c r="J129" s="114"/>
      <c r="K129" s="114"/>
      <c r="L129" s="114"/>
      <c r="M129" s="114"/>
      <c r="N129" s="114"/>
      <c r="O129" s="115"/>
      <c r="P129" s="114"/>
      <c r="Q129" s="115"/>
      <c r="R129" s="114"/>
      <c r="S129" s="115"/>
      <c r="T129" s="47" t="str">
        <f t="shared" si="46"/>
        <v> </v>
      </c>
      <c r="U129" s="47"/>
      <c r="V129" s="114"/>
      <c r="W129" s="114"/>
      <c r="X129" s="47" t="str">
        <f t="shared" si="54"/>
        <v>-</v>
      </c>
      <c r="Y129" s="47" t="str">
        <f t="shared" si="55"/>
        <v>-</v>
      </c>
      <c r="Z129" s="204"/>
      <c r="IT129" s="49" t="e">
        <f>#REF!</f>
        <v>#REF!</v>
      </c>
      <c r="IU129" s="49" t="e">
        <f>#REF!</f>
        <v>#REF!</v>
      </c>
    </row>
    <row r="130" spans="1:255" ht="12.75" customHeight="1" hidden="1">
      <c r="A130" s="13"/>
      <c r="B130" s="50">
        <f t="shared" si="58"/>
        <v>5</v>
      </c>
      <c r="C130" s="117"/>
      <c r="D130" s="114"/>
      <c r="E130" s="114"/>
      <c r="F130" s="114">
        <f>'[2]NMA'!F130+'[2]EC101'!F130+'[2]EC102'!F130+'[2]EC103'!F130+'[2]EC104'!F130+'[2]EC105'!F130+'[2]EC106'!F130+'[2]EC107'!F130+'[2]EC108'!F130+'[2]EC109'!F130+'[2]DC10'!F130+'[2]EC121'!F130+'[2]EC122'!F130+'[2]EC123'!F130+'[2]EC124'!F130+'[2]EC125'!F130+'[2]EC126'!F130+'[2]EC127'!F130+'[2]EC128'!F130+'[2]DC12'!F130+'[2]EC131'!F130+'[2]EC132'!F130+'[2]EC133'!F130+'[2]EC134'!F130+'[2]EC135'!F130+'[2]EC136'!F130+'[2]EC137'!F130+'[2]EC138'!F130+'[2]DC13'!F130+'[2]EC141'!F130+'[2]EC142'!F130+'[2]EC143'!F130+'[2]EC144'!F130+'[2]DC14'!F130+'[2]EC151'!F130+'[2]EC152'!F130+'[2]EC153'!F130+'[2]EC154'!F130+'[2]EC155'!F130+'[2]EC156'!F130+'[2]EC157'!F130+'[2]DC15'!F130+'[2]EC05b2'!F130+'[2]EC05b3'!F130+'[2]DC44'!F130</f>
        <v>0</v>
      </c>
      <c r="G130" s="52">
        <f t="shared" si="57"/>
        <v>0</v>
      </c>
      <c r="H130" s="114"/>
      <c r="I130" s="114"/>
      <c r="J130" s="114"/>
      <c r="K130" s="114"/>
      <c r="L130" s="114"/>
      <c r="M130" s="114"/>
      <c r="N130" s="114"/>
      <c r="O130" s="115"/>
      <c r="P130" s="114"/>
      <c r="Q130" s="115"/>
      <c r="R130" s="114"/>
      <c r="S130" s="115"/>
      <c r="T130" s="47" t="str">
        <f t="shared" si="46"/>
        <v> </v>
      </c>
      <c r="U130" s="47"/>
      <c r="V130" s="114"/>
      <c r="W130" s="114"/>
      <c r="X130" s="47" t="str">
        <f t="shared" si="54"/>
        <v>-</v>
      </c>
      <c r="Y130" s="47" t="str">
        <f t="shared" si="55"/>
        <v>-</v>
      </c>
      <c r="Z130" s="204"/>
      <c r="IT130" s="49" t="e">
        <f>#REF!</f>
        <v>#REF!</v>
      </c>
      <c r="IU130" s="49" t="e">
        <f>#REF!</f>
        <v>#REF!</v>
      </c>
    </row>
    <row r="131" spans="1:255" ht="12.75" customHeight="1" hidden="1">
      <c r="A131" s="13"/>
      <c r="B131" s="50">
        <f t="shared" si="58"/>
        <v>6</v>
      </c>
      <c r="C131" s="117"/>
      <c r="D131" s="114"/>
      <c r="E131" s="114"/>
      <c r="F131" s="114">
        <f>'[2]NMA'!F131+'[2]EC101'!F131+'[2]EC102'!F131+'[2]EC103'!F131+'[2]EC104'!F131+'[2]EC105'!F131+'[2]EC106'!F131+'[2]EC107'!F131+'[2]EC108'!F131+'[2]EC109'!F131+'[2]DC10'!F131+'[2]EC121'!F131+'[2]EC122'!F131+'[2]EC123'!F131+'[2]EC124'!F131+'[2]EC125'!F131+'[2]EC126'!F131+'[2]EC127'!F131+'[2]EC128'!F131+'[2]DC12'!F131+'[2]EC131'!F131+'[2]EC132'!F131+'[2]EC133'!F131+'[2]EC134'!F131+'[2]EC135'!F131+'[2]EC136'!F131+'[2]EC137'!F131+'[2]EC138'!F131+'[2]DC13'!F131+'[2]EC141'!F131+'[2]EC142'!F131+'[2]EC143'!F131+'[2]EC144'!F131+'[2]DC14'!F131+'[2]EC151'!F131+'[2]EC152'!F131+'[2]EC153'!F131+'[2]EC154'!F131+'[2]EC155'!F131+'[2]EC156'!F131+'[2]EC157'!F131+'[2]DC15'!F131+'[2]EC05b2'!F131+'[2]EC05b3'!F131+'[2]DC44'!F131</f>
        <v>0</v>
      </c>
      <c r="G131" s="52">
        <f t="shared" si="57"/>
        <v>0</v>
      </c>
      <c r="H131" s="114"/>
      <c r="I131" s="114"/>
      <c r="J131" s="114"/>
      <c r="K131" s="114"/>
      <c r="L131" s="114"/>
      <c r="M131" s="114"/>
      <c r="N131" s="114"/>
      <c r="O131" s="115"/>
      <c r="P131" s="114"/>
      <c r="Q131" s="115"/>
      <c r="R131" s="114"/>
      <c r="S131" s="115"/>
      <c r="T131" s="47" t="str">
        <f aca="true" t="shared" si="59" ref="T131:T143">IF(G131=0," ",(R131/G131))</f>
        <v> </v>
      </c>
      <c r="U131" s="47"/>
      <c r="V131" s="114"/>
      <c r="W131" s="114"/>
      <c r="X131" s="47" t="str">
        <f t="shared" si="54"/>
        <v>-</v>
      </c>
      <c r="Y131" s="47" t="str">
        <f t="shared" si="55"/>
        <v>-</v>
      </c>
      <c r="Z131" s="204"/>
      <c r="IT131" s="49" t="e">
        <f>#REF!</f>
        <v>#REF!</v>
      </c>
      <c r="IU131" s="49" t="e">
        <f>#REF!</f>
        <v>#REF!</v>
      </c>
    </row>
    <row r="132" spans="1:255" ht="12.75" customHeight="1" hidden="1">
      <c r="A132" s="13"/>
      <c r="B132" s="50">
        <f t="shared" si="58"/>
        <v>7</v>
      </c>
      <c r="C132" s="117"/>
      <c r="D132" s="114"/>
      <c r="E132" s="114"/>
      <c r="F132" s="114">
        <f>'[2]NMA'!F132+'[2]EC101'!F132+'[2]EC102'!F132+'[2]EC103'!F132+'[2]EC104'!F132+'[2]EC105'!F132+'[2]EC106'!F132+'[2]EC107'!F132+'[2]EC108'!F132+'[2]EC109'!F132+'[2]DC10'!F132+'[2]EC121'!F132+'[2]EC122'!F132+'[2]EC123'!F132+'[2]EC124'!F132+'[2]EC125'!F132+'[2]EC126'!F132+'[2]EC127'!F132+'[2]EC128'!F132+'[2]DC12'!F132+'[2]EC131'!F132+'[2]EC132'!F132+'[2]EC133'!F132+'[2]EC134'!F132+'[2]EC135'!F132+'[2]EC136'!F132+'[2]EC137'!F132+'[2]EC138'!F132+'[2]DC13'!F132+'[2]EC141'!F132+'[2]EC142'!F132+'[2]EC143'!F132+'[2]EC144'!F132+'[2]DC14'!F132+'[2]EC151'!F132+'[2]EC152'!F132+'[2]EC153'!F132+'[2]EC154'!F132+'[2]EC155'!F132+'[2]EC156'!F132+'[2]EC157'!F132+'[2]DC15'!F132+'[2]EC05b2'!F132+'[2]EC05b3'!F132+'[2]DC44'!F132</f>
        <v>0</v>
      </c>
      <c r="G132" s="52">
        <f t="shared" si="57"/>
        <v>0</v>
      </c>
      <c r="H132" s="114"/>
      <c r="I132" s="114"/>
      <c r="J132" s="114"/>
      <c r="K132" s="114"/>
      <c r="L132" s="114"/>
      <c r="M132" s="114"/>
      <c r="N132" s="114"/>
      <c r="O132" s="115"/>
      <c r="P132" s="114"/>
      <c r="Q132" s="115"/>
      <c r="R132" s="114"/>
      <c r="S132" s="115"/>
      <c r="T132" s="47" t="str">
        <f t="shared" si="59"/>
        <v> </v>
      </c>
      <c r="U132" s="47"/>
      <c r="V132" s="114"/>
      <c r="W132" s="114"/>
      <c r="X132" s="47" t="str">
        <f t="shared" si="54"/>
        <v>-</v>
      </c>
      <c r="Y132" s="47" t="str">
        <f t="shared" si="55"/>
        <v>-</v>
      </c>
      <c r="Z132" s="204"/>
      <c r="IT132" s="49" t="e">
        <f>#REF!</f>
        <v>#REF!</v>
      </c>
      <c r="IU132" s="49" t="e">
        <f>#REF!</f>
        <v>#REF!</v>
      </c>
    </row>
    <row r="133" spans="1:255" ht="12.75" customHeight="1" hidden="1">
      <c r="A133" s="13"/>
      <c r="B133" s="50">
        <f t="shared" si="58"/>
        <v>8</v>
      </c>
      <c r="C133" s="117"/>
      <c r="D133" s="114"/>
      <c r="E133" s="114"/>
      <c r="F133" s="114">
        <f>'[2]NMA'!F133+'[2]EC101'!F133+'[2]EC102'!F133+'[2]EC103'!F133+'[2]EC104'!F133+'[2]EC105'!F133+'[2]EC106'!F133+'[2]EC107'!F133+'[2]EC108'!F133+'[2]EC109'!F133+'[2]DC10'!F133+'[2]EC121'!F133+'[2]EC122'!F133+'[2]EC123'!F133+'[2]EC124'!F133+'[2]EC125'!F133+'[2]EC126'!F133+'[2]EC127'!F133+'[2]EC128'!F133+'[2]DC12'!F133+'[2]EC131'!F133+'[2]EC132'!F133+'[2]EC133'!F133+'[2]EC134'!F133+'[2]EC135'!F133+'[2]EC136'!F133+'[2]EC137'!F133+'[2]EC138'!F133+'[2]DC13'!F133+'[2]EC141'!F133+'[2]EC142'!F133+'[2]EC143'!F133+'[2]EC144'!F133+'[2]DC14'!F133+'[2]EC151'!F133+'[2]EC152'!F133+'[2]EC153'!F133+'[2]EC154'!F133+'[2]EC155'!F133+'[2]EC156'!F133+'[2]EC157'!F133+'[2]DC15'!F133+'[2]EC05b2'!F133+'[2]EC05b3'!F133+'[2]DC44'!F133</f>
        <v>0</v>
      </c>
      <c r="G133" s="52">
        <f t="shared" si="57"/>
        <v>0</v>
      </c>
      <c r="H133" s="114"/>
      <c r="I133" s="114"/>
      <c r="J133" s="114"/>
      <c r="K133" s="114"/>
      <c r="L133" s="114"/>
      <c r="M133" s="114"/>
      <c r="N133" s="114"/>
      <c r="O133" s="115"/>
      <c r="P133" s="114"/>
      <c r="Q133" s="115"/>
      <c r="R133" s="114"/>
      <c r="S133" s="115"/>
      <c r="T133" s="47" t="str">
        <f t="shared" si="59"/>
        <v> </v>
      </c>
      <c r="U133" s="47"/>
      <c r="V133" s="114"/>
      <c r="W133" s="114"/>
      <c r="X133" s="47" t="str">
        <f t="shared" si="54"/>
        <v>-</v>
      </c>
      <c r="Y133" s="47" t="str">
        <f t="shared" si="55"/>
        <v>-</v>
      </c>
      <c r="Z133" s="204"/>
      <c r="IT133" s="49" t="e">
        <f>#REF!</f>
        <v>#REF!</v>
      </c>
      <c r="IU133" s="49" t="e">
        <f>#REF!</f>
        <v>#REF!</v>
      </c>
    </row>
    <row r="134" spans="1:255" ht="12.75" customHeight="1" hidden="1">
      <c r="A134" s="13"/>
      <c r="B134" s="50">
        <f t="shared" si="58"/>
        <v>9</v>
      </c>
      <c r="C134" s="117"/>
      <c r="D134" s="114"/>
      <c r="E134" s="114"/>
      <c r="F134" s="114">
        <f>'[2]NMA'!F134+'[2]EC101'!F134+'[2]EC102'!F134+'[2]EC103'!F134+'[2]EC104'!F134+'[2]EC105'!F134+'[2]EC106'!F134+'[2]EC107'!F134+'[2]EC108'!F134+'[2]EC109'!F134+'[2]DC10'!F134+'[2]EC121'!F134+'[2]EC122'!F134+'[2]EC123'!F134+'[2]EC124'!F134+'[2]EC125'!F134+'[2]EC126'!F134+'[2]EC127'!F134+'[2]EC128'!F134+'[2]DC12'!F134+'[2]EC131'!F134+'[2]EC132'!F134+'[2]EC133'!F134+'[2]EC134'!F134+'[2]EC135'!F134+'[2]EC136'!F134+'[2]EC137'!F134+'[2]EC138'!F134+'[2]DC13'!F134+'[2]EC141'!F134+'[2]EC142'!F134+'[2]EC143'!F134+'[2]EC144'!F134+'[2]DC14'!F134+'[2]EC151'!F134+'[2]EC152'!F134+'[2]EC153'!F134+'[2]EC154'!F134+'[2]EC155'!F134+'[2]EC156'!F134+'[2]EC157'!F134+'[2]DC15'!F134+'[2]EC05b2'!F134+'[2]EC05b3'!F134+'[2]DC44'!F134</f>
        <v>0</v>
      </c>
      <c r="G134" s="52">
        <f t="shared" si="57"/>
        <v>0</v>
      </c>
      <c r="H134" s="114"/>
      <c r="I134" s="114"/>
      <c r="J134" s="114"/>
      <c r="K134" s="114"/>
      <c r="L134" s="114"/>
      <c r="M134" s="114"/>
      <c r="N134" s="114"/>
      <c r="O134" s="115"/>
      <c r="P134" s="114"/>
      <c r="Q134" s="115"/>
      <c r="R134" s="114"/>
      <c r="S134" s="115"/>
      <c r="T134" s="47" t="str">
        <f t="shared" si="59"/>
        <v> </v>
      </c>
      <c r="U134" s="47"/>
      <c r="V134" s="114"/>
      <c r="W134" s="114"/>
      <c r="X134" s="47" t="str">
        <f t="shared" si="54"/>
        <v>-</v>
      </c>
      <c r="Y134" s="47" t="str">
        <f t="shared" si="55"/>
        <v>-</v>
      </c>
      <c r="Z134" s="204"/>
      <c r="IT134" s="49" t="e">
        <f>#REF!</f>
        <v>#REF!</v>
      </c>
      <c r="IU134" s="49" t="e">
        <f>#REF!</f>
        <v>#REF!</v>
      </c>
    </row>
    <row r="135" spans="1:255" ht="12.75" customHeight="1" hidden="1">
      <c r="A135" s="13"/>
      <c r="B135" s="50">
        <f t="shared" si="58"/>
        <v>10</v>
      </c>
      <c r="C135" s="117"/>
      <c r="D135" s="114"/>
      <c r="E135" s="114"/>
      <c r="F135" s="114">
        <f>'[2]NMA'!F135+'[2]EC101'!F135+'[2]EC102'!F135+'[2]EC103'!F135+'[2]EC104'!F135+'[2]EC105'!F135+'[2]EC106'!F135+'[2]EC107'!F135+'[2]EC108'!F135+'[2]EC109'!F135+'[2]DC10'!F135+'[2]EC121'!F135+'[2]EC122'!F135+'[2]EC123'!F135+'[2]EC124'!F135+'[2]EC125'!F135+'[2]EC126'!F135+'[2]EC127'!F135+'[2]EC128'!F135+'[2]DC12'!F135+'[2]EC131'!F135+'[2]EC132'!F135+'[2]EC133'!F135+'[2]EC134'!F135+'[2]EC135'!F135+'[2]EC136'!F135+'[2]EC137'!F135+'[2]EC138'!F135+'[2]DC13'!F135+'[2]EC141'!F135+'[2]EC142'!F135+'[2]EC143'!F135+'[2]EC144'!F135+'[2]DC14'!F135+'[2]EC151'!F135+'[2]EC152'!F135+'[2]EC153'!F135+'[2]EC154'!F135+'[2]EC155'!F135+'[2]EC156'!F135+'[2]EC157'!F135+'[2]DC15'!F135+'[2]EC05b2'!F135+'[2]EC05b3'!F135+'[2]DC44'!F135</f>
        <v>0</v>
      </c>
      <c r="G135" s="52">
        <f t="shared" si="57"/>
        <v>0</v>
      </c>
      <c r="H135" s="114"/>
      <c r="I135" s="114"/>
      <c r="J135" s="114"/>
      <c r="K135" s="114"/>
      <c r="L135" s="114"/>
      <c r="M135" s="114"/>
      <c r="N135" s="114"/>
      <c r="O135" s="115"/>
      <c r="P135" s="114"/>
      <c r="Q135" s="115"/>
      <c r="R135" s="114"/>
      <c r="S135" s="115"/>
      <c r="T135" s="47" t="str">
        <f t="shared" si="59"/>
        <v> </v>
      </c>
      <c r="U135" s="47"/>
      <c r="V135" s="114"/>
      <c r="W135" s="114"/>
      <c r="X135" s="47" t="str">
        <f t="shared" si="54"/>
        <v>-</v>
      </c>
      <c r="Y135" s="47" t="str">
        <f t="shared" si="55"/>
        <v>-</v>
      </c>
      <c r="Z135" s="204"/>
      <c r="IT135" s="49" t="e">
        <f>#REF!</f>
        <v>#REF!</v>
      </c>
      <c r="IU135" s="49" t="e">
        <f>#REF!</f>
        <v>#REF!</v>
      </c>
    </row>
    <row r="136" spans="1:255" ht="12.75" customHeight="1" hidden="1">
      <c r="A136" s="13"/>
      <c r="B136" s="50">
        <f t="shared" si="58"/>
        <v>11</v>
      </c>
      <c r="C136" s="117"/>
      <c r="D136" s="114"/>
      <c r="E136" s="114"/>
      <c r="F136" s="114">
        <f>'[2]NMA'!F136+'[2]EC101'!F136+'[2]EC102'!F136+'[2]EC103'!F136+'[2]EC104'!F136+'[2]EC105'!F136+'[2]EC106'!F136+'[2]EC107'!F136+'[2]EC108'!F136+'[2]EC109'!F136+'[2]DC10'!F136+'[2]EC121'!F136+'[2]EC122'!F136+'[2]EC123'!F136+'[2]EC124'!F136+'[2]EC125'!F136+'[2]EC126'!F136+'[2]EC127'!F136+'[2]EC128'!F136+'[2]DC12'!F136+'[2]EC131'!F136+'[2]EC132'!F136+'[2]EC133'!F136+'[2]EC134'!F136+'[2]EC135'!F136+'[2]EC136'!F136+'[2]EC137'!F136+'[2]EC138'!F136+'[2]DC13'!F136+'[2]EC141'!F136+'[2]EC142'!F136+'[2]EC143'!F136+'[2]EC144'!F136+'[2]DC14'!F136+'[2]EC151'!F136+'[2]EC152'!F136+'[2]EC153'!F136+'[2]EC154'!F136+'[2]EC155'!F136+'[2]EC156'!F136+'[2]EC157'!F136+'[2]DC15'!F136+'[2]EC05b2'!F136+'[2]EC05b3'!F136+'[2]DC44'!F136</f>
        <v>0</v>
      </c>
      <c r="G136" s="52">
        <f t="shared" si="57"/>
        <v>0</v>
      </c>
      <c r="H136" s="114"/>
      <c r="I136" s="114"/>
      <c r="J136" s="114"/>
      <c r="K136" s="114"/>
      <c r="L136" s="114"/>
      <c r="M136" s="114"/>
      <c r="N136" s="114"/>
      <c r="O136" s="115"/>
      <c r="P136" s="114"/>
      <c r="Q136" s="115"/>
      <c r="R136" s="114"/>
      <c r="S136" s="115"/>
      <c r="T136" s="47" t="str">
        <f t="shared" si="59"/>
        <v> </v>
      </c>
      <c r="U136" s="47"/>
      <c r="V136" s="114"/>
      <c r="W136" s="114"/>
      <c r="X136" s="47" t="str">
        <f t="shared" si="54"/>
        <v>-</v>
      </c>
      <c r="Y136" s="47" t="str">
        <f t="shared" si="55"/>
        <v>-</v>
      </c>
      <c r="Z136" s="204"/>
      <c r="IT136" s="49" t="e">
        <f>#REF!</f>
        <v>#REF!</v>
      </c>
      <c r="IU136" s="49" t="e">
        <f>#REF!</f>
        <v>#REF!</v>
      </c>
    </row>
    <row r="137" spans="1:255" ht="12.75" customHeight="1" hidden="1">
      <c r="A137" s="13"/>
      <c r="B137" s="50">
        <f t="shared" si="58"/>
        <v>12</v>
      </c>
      <c r="C137" s="117"/>
      <c r="D137" s="114"/>
      <c r="E137" s="114"/>
      <c r="F137" s="114">
        <f>'[2]NMA'!F137+'[2]EC101'!F137+'[2]EC102'!F137+'[2]EC103'!F137+'[2]EC104'!F137+'[2]EC105'!F137+'[2]EC106'!F137+'[2]EC107'!F137+'[2]EC108'!F137+'[2]EC109'!F137+'[2]DC10'!F137+'[2]EC121'!F137+'[2]EC122'!F137+'[2]EC123'!F137+'[2]EC124'!F137+'[2]EC125'!F137+'[2]EC126'!F137+'[2]EC127'!F137+'[2]EC128'!F137+'[2]DC12'!F137+'[2]EC131'!F137+'[2]EC132'!F137+'[2]EC133'!F137+'[2]EC134'!F137+'[2]EC135'!F137+'[2]EC136'!F137+'[2]EC137'!F137+'[2]EC138'!F137+'[2]DC13'!F137+'[2]EC141'!F137+'[2]EC142'!F137+'[2]EC143'!F137+'[2]EC144'!F137+'[2]DC14'!F137+'[2]EC151'!F137+'[2]EC152'!F137+'[2]EC153'!F137+'[2]EC154'!F137+'[2]EC155'!F137+'[2]EC156'!F137+'[2]EC157'!F137+'[2]DC15'!F137+'[2]EC05b2'!F137+'[2]EC05b3'!F137+'[2]DC44'!F137</f>
        <v>0</v>
      </c>
      <c r="G137" s="52">
        <f t="shared" si="57"/>
        <v>0</v>
      </c>
      <c r="H137" s="114"/>
      <c r="I137" s="114"/>
      <c r="J137" s="114"/>
      <c r="K137" s="114"/>
      <c r="L137" s="114"/>
      <c r="M137" s="114"/>
      <c r="N137" s="114"/>
      <c r="O137" s="115"/>
      <c r="P137" s="114"/>
      <c r="Q137" s="115"/>
      <c r="R137" s="114"/>
      <c r="S137" s="115"/>
      <c r="T137" s="47" t="str">
        <f t="shared" si="59"/>
        <v> </v>
      </c>
      <c r="U137" s="47"/>
      <c r="V137" s="114"/>
      <c r="W137" s="114"/>
      <c r="X137" s="47" t="str">
        <f t="shared" si="54"/>
        <v>-</v>
      </c>
      <c r="Y137" s="47" t="str">
        <f t="shared" si="55"/>
        <v>-</v>
      </c>
      <c r="Z137" s="204"/>
      <c r="IT137" s="49" t="e">
        <f>#REF!</f>
        <v>#REF!</v>
      </c>
      <c r="IU137" s="49" t="e">
        <f>#REF!</f>
        <v>#REF!</v>
      </c>
    </row>
    <row r="138" spans="1:255" ht="12.75" customHeight="1" hidden="1">
      <c r="A138" s="59"/>
      <c r="B138" s="50">
        <f t="shared" si="58"/>
        <v>13</v>
      </c>
      <c r="C138" s="125"/>
      <c r="D138" s="114"/>
      <c r="E138" s="114"/>
      <c r="F138" s="114">
        <f>'[2]NMA'!F138+'[2]EC101'!F138+'[2]EC102'!F138+'[2]EC103'!F138+'[2]EC104'!F138+'[2]EC105'!F138+'[2]EC106'!F138+'[2]EC107'!F138+'[2]EC108'!F138+'[2]EC109'!F138+'[2]DC10'!F138+'[2]EC121'!F138+'[2]EC122'!F138+'[2]EC123'!F138+'[2]EC124'!F138+'[2]EC125'!F138+'[2]EC126'!F138+'[2]EC127'!F138+'[2]EC128'!F138+'[2]DC12'!F138+'[2]EC131'!F138+'[2]EC132'!F138+'[2]EC133'!F138+'[2]EC134'!F138+'[2]EC135'!F138+'[2]EC136'!F138+'[2]EC137'!F138+'[2]EC138'!F138+'[2]DC13'!F138+'[2]EC141'!F138+'[2]EC142'!F138+'[2]EC143'!F138+'[2]EC144'!F138+'[2]DC14'!F138+'[2]EC151'!F138+'[2]EC152'!F138+'[2]EC153'!F138+'[2]EC154'!F138+'[2]EC155'!F138+'[2]EC156'!F138+'[2]EC157'!F138+'[2]DC15'!F138+'[2]EC05b2'!F138+'[2]EC05b3'!F138+'[2]DC44'!F138</f>
        <v>0</v>
      </c>
      <c r="G138" s="52">
        <f t="shared" si="57"/>
        <v>0</v>
      </c>
      <c r="H138" s="114"/>
      <c r="I138" s="114"/>
      <c r="J138" s="115"/>
      <c r="K138" s="114"/>
      <c r="L138" s="115"/>
      <c r="M138" s="115"/>
      <c r="N138" s="115"/>
      <c r="O138" s="115"/>
      <c r="P138" s="115"/>
      <c r="Q138" s="115"/>
      <c r="R138" s="115"/>
      <c r="S138" s="115"/>
      <c r="T138" s="47" t="str">
        <f t="shared" si="59"/>
        <v> </v>
      </c>
      <c r="U138" s="47"/>
      <c r="V138" s="115"/>
      <c r="W138" s="115"/>
      <c r="X138" s="47" t="str">
        <f t="shared" si="54"/>
        <v>-</v>
      </c>
      <c r="Y138" s="47" t="str">
        <f t="shared" si="55"/>
        <v>-</v>
      </c>
      <c r="Z138" s="204"/>
      <c r="IT138" s="49" t="e">
        <f>#REF!</f>
        <v>#REF!</v>
      </c>
      <c r="IU138" s="49" t="e">
        <f>#REF!</f>
        <v>#REF!</v>
      </c>
    </row>
    <row r="139" spans="1:255" ht="12.75" customHeight="1" hidden="1">
      <c r="A139" s="59"/>
      <c r="B139" s="50">
        <f t="shared" si="58"/>
        <v>14</v>
      </c>
      <c r="C139" s="125"/>
      <c r="D139" s="114"/>
      <c r="E139" s="114"/>
      <c r="F139" s="114">
        <f>'[2]NMA'!F139+'[2]EC101'!F139+'[2]EC102'!F139+'[2]EC103'!F139+'[2]EC104'!F139+'[2]EC105'!F139+'[2]EC106'!F139+'[2]EC107'!F139+'[2]EC108'!F139+'[2]EC109'!F139+'[2]DC10'!F139+'[2]EC121'!F139+'[2]EC122'!F139+'[2]EC123'!F139+'[2]EC124'!F139+'[2]EC125'!F139+'[2]EC126'!F139+'[2]EC127'!F139+'[2]EC128'!F139+'[2]DC12'!F139+'[2]EC131'!F139+'[2]EC132'!F139+'[2]EC133'!F139+'[2]EC134'!F139+'[2]EC135'!F139+'[2]EC136'!F139+'[2]EC137'!F139+'[2]EC138'!F139+'[2]DC13'!F139+'[2]EC141'!F139+'[2]EC142'!F139+'[2]EC143'!F139+'[2]EC144'!F139+'[2]DC14'!F139+'[2]EC151'!F139+'[2]EC152'!F139+'[2]EC153'!F139+'[2]EC154'!F139+'[2]EC155'!F139+'[2]EC156'!F139+'[2]EC157'!F139+'[2]DC15'!F139+'[2]EC05b2'!F139+'[2]EC05b3'!F139+'[2]DC44'!F139</f>
        <v>0</v>
      </c>
      <c r="G139" s="52">
        <f t="shared" si="57"/>
        <v>0</v>
      </c>
      <c r="H139" s="114"/>
      <c r="I139" s="114"/>
      <c r="J139" s="115"/>
      <c r="K139" s="114"/>
      <c r="L139" s="115"/>
      <c r="M139" s="115"/>
      <c r="N139" s="115"/>
      <c r="O139" s="115"/>
      <c r="P139" s="115"/>
      <c r="Q139" s="115"/>
      <c r="R139" s="115"/>
      <c r="S139" s="115"/>
      <c r="T139" s="47" t="str">
        <f t="shared" si="59"/>
        <v> </v>
      </c>
      <c r="U139" s="47"/>
      <c r="V139" s="115"/>
      <c r="W139" s="115"/>
      <c r="X139" s="47" t="str">
        <f t="shared" si="54"/>
        <v>-</v>
      </c>
      <c r="Y139" s="47" t="str">
        <f t="shared" si="55"/>
        <v>-</v>
      </c>
      <c r="Z139" s="204"/>
      <c r="IT139" s="49" t="e">
        <f>#REF!</f>
        <v>#REF!</v>
      </c>
      <c r="IU139" s="49" t="e">
        <f>#REF!</f>
        <v>#REF!</v>
      </c>
    </row>
    <row r="140" spans="1:255" ht="12.75" customHeight="1" hidden="1">
      <c r="A140" s="59"/>
      <c r="B140" s="50">
        <f t="shared" si="58"/>
        <v>15</v>
      </c>
      <c r="C140" s="125"/>
      <c r="D140" s="114"/>
      <c r="E140" s="114"/>
      <c r="F140" s="114">
        <f>'[2]NMA'!F140+'[2]EC101'!F140+'[2]EC102'!F140+'[2]EC103'!F140+'[2]EC104'!F140+'[2]EC105'!F140+'[2]EC106'!F140+'[2]EC107'!F140+'[2]EC108'!F140+'[2]EC109'!F140+'[2]DC10'!F140+'[2]EC121'!F140+'[2]EC122'!F140+'[2]EC123'!F140+'[2]EC124'!F140+'[2]EC125'!F140+'[2]EC126'!F140+'[2]EC127'!F140+'[2]EC128'!F140+'[2]DC12'!F140+'[2]EC131'!F140+'[2]EC132'!F140+'[2]EC133'!F140+'[2]EC134'!F140+'[2]EC135'!F140+'[2]EC136'!F140+'[2]EC137'!F140+'[2]EC138'!F140+'[2]DC13'!F140+'[2]EC141'!F140+'[2]EC142'!F140+'[2]EC143'!F140+'[2]EC144'!F140+'[2]DC14'!F140+'[2]EC151'!F140+'[2]EC152'!F140+'[2]EC153'!F140+'[2]EC154'!F140+'[2]EC155'!F140+'[2]EC156'!F140+'[2]EC157'!F140+'[2]DC15'!F140+'[2]EC05b2'!F140+'[2]EC05b3'!F140+'[2]DC44'!F140</f>
        <v>0</v>
      </c>
      <c r="G140" s="52">
        <f t="shared" si="57"/>
        <v>0</v>
      </c>
      <c r="H140" s="114"/>
      <c r="I140" s="114"/>
      <c r="J140" s="115"/>
      <c r="K140" s="114"/>
      <c r="L140" s="115"/>
      <c r="M140" s="115"/>
      <c r="N140" s="115"/>
      <c r="O140" s="115"/>
      <c r="P140" s="115"/>
      <c r="Q140" s="115"/>
      <c r="R140" s="115"/>
      <c r="S140" s="115"/>
      <c r="T140" s="47" t="str">
        <f t="shared" si="59"/>
        <v> </v>
      </c>
      <c r="U140" s="47"/>
      <c r="V140" s="115"/>
      <c r="W140" s="115"/>
      <c r="X140" s="47" t="str">
        <f t="shared" si="54"/>
        <v>-</v>
      </c>
      <c r="Y140" s="47" t="str">
        <f t="shared" si="55"/>
        <v>-</v>
      </c>
      <c r="Z140" s="204"/>
      <c r="IT140" s="49" t="e">
        <f>#REF!</f>
        <v>#REF!</v>
      </c>
      <c r="IU140" s="49" t="e">
        <f>#REF!</f>
        <v>#REF!</v>
      </c>
    </row>
    <row r="141" spans="1:255" ht="13.5" customHeight="1" hidden="1" thickBot="1">
      <c r="A141" s="1"/>
      <c r="B141" s="126"/>
      <c r="C141" s="127"/>
      <c r="D141" s="128"/>
      <c r="E141" s="129"/>
      <c r="F141" s="129">
        <f>'[2]NMA'!F141+'[2]EC101'!F141+'[2]EC102'!F141+'[2]EC103'!F141+'[2]EC104'!F141+'[2]EC105'!F141+'[2]EC106'!F141+'[2]EC107'!F141+'[2]EC108'!F141+'[2]EC109'!F141+'[2]DC10'!F141+'[2]EC121'!F141+'[2]EC122'!F141+'[2]EC123'!F141+'[2]EC124'!F141+'[2]EC125'!F141+'[2]EC126'!F141+'[2]EC127'!F141+'[2]EC128'!F141+'[2]DC12'!F141+'[2]EC131'!F141+'[2]EC132'!F141+'[2]EC133'!F141+'[2]EC134'!F141+'[2]EC135'!F141+'[2]EC136'!F141+'[2]EC137'!F141+'[2]EC138'!F141+'[2]DC13'!F141+'[2]EC141'!F141+'[2]EC142'!F141+'[2]EC143'!F141+'[2]EC144'!F141+'[2]DC14'!F141+'[2]EC151'!F141+'[2]EC152'!F141+'[2]EC153'!F141+'[2]EC154'!F141+'[2]EC155'!F141+'[2]EC156'!F141+'[2]EC157'!F141+'[2]DC15'!F141+'[2]EC05b2'!F141+'[2]EC05b3'!F141+'[2]DC44'!F141</f>
        <v>0</v>
      </c>
      <c r="G141" s="129"/>
      <c r="H141" s="128"/>
      <c r="I141" s="129"/>
      <c r="J141" s="128"/>
      <c r="K141" s="129"/>
      <c r="L141" s="128"/>
      <c r="M141" s="128"/>
      <c r="N141" s="128"/>
      <c r="O141" s="128"/>
      <c r="P141" s="128"/>
      <c r="Q141" s="128"/>
      <c r="R141" s="128"/>
      <c r="S141" s="128"/>
      <c r="T141" s="47" t="str">
        <f t="shared" si="59"/>
        <v> </v>
      </c>
      <c r="U141" s="47"/>
      <c r="V141" s="128"/>
      <c r="W141" s="128"/>
      <c r="X141" s="47" t="str">
        <f t="shared" si="54"/>
        <v>-</v>
      </c>
      <c r="Y141" s="47" t="str">
        <f t="shared" si="55"/>
        <v>-</v>
      </c>
      <c r="Z141" s="204"/>
      <c r="IT141" s="49" t="e">
        <f>#REF!</f>
        <v>#REF!</v>
      </c>
      <c r="IU141" s="49" t="e">
        <f>#REF!</f>
        <v>#REF!</v>
      </c>
    </row>
    <row r="142" spans="1:255" ht="13.5" customHeight="1" hidden="1" thickTop="1">
      <c r="A142" s="136"/>
      <c r="B142" s="126"/>
      <c r="C142" s="127" t="s">
        <v>57</v>
      </c>
      <c r="D142" s="128">
        <f>D125+D67</f>
        <v>306434000</v>
      </c>
      <c r="E142" s="128">
        <f>E125+E67</f>
        <v>0</v>
      </c>
      <c r="F142" s="128">
        <f>'[2]NMA'!F142+'[2]EC101'!F142+'[2]EC102'!F142+'[2]EC103'!F142+'[2]EC104'!F142+'[2]EC105'!F142+'[2]EC106'!F142+'[2]EC107'!F142+'[2]EC108'!F142+'[2]EC109'!F142+'[2]DC10'!F142+'[2]EC121'!F142+'[2]EC122'!F142+'[2]EC123'!F142+'[2]EC124'!F142+'[2]EC125'!F142+'[2]EC126'!F142+'[2]EC127'!F142+'[2]EC128'!F142+'[2]DC12'!F142+'[2]EC131'!F142+'[2]EC132'!F142+'[2]EC133'!F142+'[2]EC134'!F142+'[2]EC135'!F142+'[2]EC136'!F142+'[2]EC137'!F142+'[2]EC138'!F142+'[2]DC13'!F142+'[2]EC141'!F142+'[2]EC142'!F142+'[2]EC143'!F142+'[2]EC144'!F142+'[2]DC14'!F142+'[2]EC151'!F142+'[2]EC152'!F142+'[2]EC153'!F142+'[2]EC154'!F142+'[2]EC155'!F142+'[2]EC156'!F142+'[2]EC157'!F142+'[2]DC15'!F142+'[2]EC05b2'!F142+'[2]EC05b3'!F142+'[2]DC44'!F142</f>
        <v>0</v>
      </c>
      <c r="G142" s="128">
        <f aca="true" t="shared" si="60" ref="G142:S142">G125+G67</f>
        <v>306434000</v>
      </c>
      <c r="H142" s="128">
        <f t="shared" si="60"/>
        <v>206708000</v>
      </c>
      <c r="I142" s="128">
        <f t="shared" si="60"/>
        <v>206708000</v>
      </c>
      <c r="J142" s="128">
        <f t="shared" si="60"/>
        <v>0</v>
      </c>
      <c r="K142" s="128">
        <f t="shared" si="60"/>
        <v>0</v>
      </c>
      <c r="L142" s="128">
        <f t="shared" si="60"/>
        <v>206708000</v>
      </c>
      <c r="M142" s="128">
        <f t="shared" si="60"/>
        <v>0</v>
      </c>
      <c r="N142" s="128">
        <f t="shared" si="60"/>
        <v>0</v>
      </c>
      <c r="O142" s="128">
        <f t="shared" si="60"/>
        <v>0</v>
      </c>
      <c r="P142" s="128">
        <f t="shared" si="60"/>
        <v>0</v>
      </c>
      <c r="Q142" s="128">
        <f t="shared" si="60"/>
        <v>0</v>
      </c>
      <c r="R142" s="128">
        <f t="shared" si="60"/>
        <v>206708000</v>
      </c>
      <c r="S142" s="128">
        <f t="shared" si="60"/>
        <v>0</v>
      </c>
      <c r="T142" s="68">
        <f t="shared" si="59"/>
        <v>0.6745596115313575</v>
      </c>
      <c r="U142" s="68"/>
      <c r="V142" s="128"/>
      <c r="W142" s="128"/>
      <c r="X142" s="47" t="str">
        <f t="shared" si="54"/>
        <v>-</v>
      </c>
      <c r="Y142" s="47" t="str">
        <f t="shared" si="55"/>
        <v>-</v>
      </c>
      <c r="Z142" s="204"/>
      <c r="IT142" s="49" t="e">
        <f>#REF!</f>
        <v>#REF!</v>
      </c>
      <c r="IU142" s="49" t="e">
        <f>#REF!</f>
        <v>#REF!</v>
      </c>
    </row>
    <row r="143" spans="1:255" ht="12.75">
      <c r="A143" s="1"/>
      <c r="B143" s="126"/>
      <c r="C143" s="130" t="s">
        <v>122</v>
      </c>
      <c r="D143" s="131">
        <f>D67</f>
        <v>306434000</v>
      </c>
      <c r="E143" s="131">
        <f>E67</f>
        <v>0</v>
      </c>
      <c r="F143" s="131">
        <f>'[2]NMA'!F143+'[2]EC101'!F143+'[2]EC102'!F143+'[2]EC103'!F143+'[2]EC104'!F143+'[2]EC105'!F143+'[2]EC106'!F143+'[2]EC107'!F143+'[2]EC108'!F143+'[2]EC109'!F143+'[2]DC10'!F143+'[2]EC121'!F143+'[2]EC122'!F143+'[2]EC123'!F143+'[2]EC124'!F143+'[2]EC125'!F143+'[2]EC126'!F143+'[2]EC127'!F143+'[2]EC128'!F143+'[2]DC12'!F143+'[2]EC131'!F143+'[2]EC132'!F143+'[2]EC133'!F143+'[2]EC134'!F143+'[2]EC135'!F143+'[2]EC136'!F143+'[2]EC137'!F143+'[2]EC138'!F143+'[2]DC13'!F143+'[2]EC141'!F143+'[2]EC142'!F143+'[2]EC143'!F143+'[2]EC144'!F143+'[2]DC14'!F143+'[2]EC151'!F143+'[2]EC152'!F143+'[2]EC153'!F143+'[2]EC154'!F143+'[2]EC155'!F143+'[2]EC156'!F143+'[2]EC157'!F143+'[2]DC15'!F143+'[2]EC05b2'!F143+'[2]EC05b3'!F143+'[2]DC44'!F143</f>
        <v>0</v>
      </c>
      <c r="G143" s="131">
        <f aca="true" t="shared" si="61" ref="G143:S143">G67</f>
        <v>306434000</v>
      </c>
      <c r="H143" s="131">
        <f t="shared" si="61"/>
        <v>206708000</v>
      </c>
      <c r="I143" s="131">
        <f t="shared" si="61"/>
        <v>206708000</v>
      </c>
      <c r="J143" s="131">
        <f t="shared" si="61"/>
        <v>0</v>
      </c>
      <c r="K143" s="131">
        <f t="shared" si="61"/>
        <v>0</v>
      </c>
      <c r="L143" s="131">
        <f t="shared" si="61"/>
        <v>206708000</v>
      </c>
      <c r="M143" s="131">
        <f t="shared" si="61"/>
        <v>0</v>
      </c>
      <c r="N143" s="131">
        <f t="shared" si="61"/>
        <v>0</v>
      </c>
      <c r="O143" s="131">
        <f t="shared" si="61"/>
        <v>0</v>
      </c>
      <c r="P143" s="131">
        <f t="shared" si="61"/>
        <v>0</v>
      </c>
      <c r="Q143" s="131">
        <f t="shared" si="61"/>
        <v>0</v>
      </c>
      <c r="R143" s="131">
        <f t="shared" si="61"/>
        <v>206708000</v>
      </c>
      <c r="S143" s="131">
        <f t="shared" si="61"/>
        <v>0</v>
      </c>
      <c r="T143" s="68">
        <f t="shared" si="59"/>
        <v>0.6745596115313575</v>
      </c>
      <c r="U143" s="69"/>
      <c r="V143" s="131">
        <f>V67</f>
        <v>231086000</v>
      </c>
      <c r="W143" s="131">
        <f>W67</f>
        <v>0</v>
      </c>
      <c r="X143" s="68">
        <f>IF(V143=0," ",(R143-V143)/V143)</f>
        <v>-0.10549319301039439</v>
      </c>
      <c r="Y143" s="69" t="str">
        <f>IF(W143=0," ",(S143-W143)/W143)</f>
        <v> </v>
      </c>
      <c r="Z143" s="204"/>
      <c r="IT143" s="49" t="e">
        <f>#REF!</f>
        <v>#REF!</v>
      </c>
      <c r="IU143" s="49" t="e">
        <f>#REF!</f>
        <v>#REF!</v>
      </c>
    </row>
    <row r="144" spans="1:255" ht="13.5" thickBot="1">
      <c r="A144" s="1"/>
      <c r="B144" s="132"/>
      <c r="C144" s="133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5"/>
      <c r="P144" s="134"/>
      <c r="Q144" s="135"/>
      <c r="R144" s="134"/>
      <c r="S144" s="135"/>
      <c r="T144" s="134"/>
      <c r="U144" s="134"/>
      <c r="V144" s="134"/>
      <c r="W144" s="134"/>
      <c r="X144" s="134"/>
      <c r="Y144" s="134"/>
      <c r="Z144" s="213"/>
      <c r="IT144" s="49" t="e">
        <f>#REF!</f>
        <v>#REF!</v>
      </c>
      <c r="IU144" s="49" t="e">
        <f>#REF!</f>
        <v>#REF!</v>
      </c>
    </row>
    <row r="145" spans="1:255" ht="13.5" thickTop="1">
      <c r="A145" s="1"/>
      <c r="B145" s="4"/>
      <c r="C145" s="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IT145" s="49" t="e">
        <f>#REF!</f>
        <v>#REF!</v>
      </c>
      <c r="IU145" s="49" t="e">
        <f>#REF!</f>
        <v>#REF!</v>
      </c>
    </row>
    <row r="146" spans="1:255" ht="12.75">
      <c r="A146" s="1"/>
      <c r="B146" s="4" t="s">
        <v>99</v>
      </c>
      <c r="C146" s="4" t="s">
        <v>100</v>
      </c>
      <c r="D146" s="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IT146" s="49" t="e">
        <f>#REF!</f>
        <v>#REF!</v>
      </c>
      <c r="IU146" s="49" t="e">
        <f>#REF!</f>
        <v>#REF!</v>
      </c>
    </row>
    <row r="147" spans="1:255" ht="12.75">
      <c r="A147" s="4"/>
      <c r="B147" s="4" t="s">
        <v>101</v>
      </c>
      <c r="C147" s="4" t="s">
        <v>102</v>
      </c>
      <c r="D147" s="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IT147" s="49" t="e">
        <f>#REF!</f>
        <v>#REF!</v>
      </c>
      <c r="IU147" s="49" t="e">
        <f>#REF!</f>
        <v>#REF!</v>
      </c>
    </row>
    <row r="148" spans="1:255" ht="12.75">
      <c r="A148" s="4"/>
      <c r="B148" s="4" t="s">
        <v>103</v>
      </c>
      <c r="C148" s="4" t="s">
        <v>104</v>
      </c>
      <c r="D148" s="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IT148" s="49" t="e">
        <f>#REF!</f>
        <v>#REF!</v>
      </c>
      <c r="IU148" s="49" t="e">
        <f>#REF!</f>
        <v>#REF!</v>
      </c>
    </row>
    <row r="149" spans="1:255" s="63" customFormat="1" ht="12.75">
      <c r="A149" s="42"/>
      <c r="B149" s="4" t="s">
        <v>105</v>
      </c>
      <c r="C149" s="4" t="s">
        <v>106</v>
      </c>
      <c r="D149" s="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3"/>
      <c r="AA149" s="158"/>
      <c r="AB149" s="112"/>
      <c r="AC149" s="112"/>
      <c r="AD149" s="112"/>
      <c r="AE149" s="112"/>
      <c r="AF149" s="112"/>
      <c r="IT149" s="49"/>
      <c r="IU149" s="49"/>
    </row>
    <row r="150" spans="1:255" ht="12.75">
      <c r="A150" s="13"/>
      <c r="B150" s="4" t="s">
        <v>107</v>
      </c>
      <c r="C150" s="4" t="s">
        <v>108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158"/>
      <c r="AB150" s="158"/>
      <c r="AC150" s="158"/>
      <c r="AD150" s="158"/>
      <c r="AE150" s="158"/>
      <c r="AF150" s="158"/>
      <c r="IT150" s="49"/>
      <c r="IU150" s="49"/>
    </row>
    <row r="151" spans="1:255" ht="12.75">
      <c r="A151" s="13"/>
      <c r="B151" s="4"/>
      <c r="C151" s="4" t="s">
        <v>109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B151" s="158"/>
      <c r="AC151" s="158"/>
      <c r="AD151" s="158"/>
      <c r="AE151" s="158"/>
      <c r="AF151" s="158"/>
      <c r="IT151" s="49"/>
      <c r="IU151" s="49"/>
    </row>
    <row r="152" spans="2:255" ht="15.75">
      <c r="B152" s="146"/>
      <c r="C152" s="139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3"/>
      <c r="O152" s="143"/>
      <c r="P152" s="143"/>
      <c r="Q152" s="143"/>
      <c r="R152" s="143"/>
      <c r="S152" s="143"/>
      <c r="T152" s="144"/>
      <c r="U152" s="144"/>
      <c r="V152" s="141"/>
      <c r="W152" s="141"/>
      <c r="X152" s="144"/>
      <c r="Y152" s="144"/>
      <c r="Z152" s="144"/>
      <c r="IT152" s="49"/>
      <c r="IU152" s="49"/>
    </row>
    <row r="153" spans="2:255" ht="15.75">
      <c r="B153" s="147"/>
      <c r="C153" s="140" t="s">
        <v>110</v>
      </c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2"/>
      <c r="O153" s="143"/>
      <c r="P153" s="143"/>
      <c r="Q153" s="143"/>
      <c r="R153" s="143"/>
      <c r="S153" s="143"/>
      <c r="T153" s="144"/>
      <c r="U153" s="144"/>
      <c r="V153" s="141"/>
      <c r="W153" s="141"/>
      <c r="X153" s="144"/>
      <c r="Y153" s="144"/>
      <c r="Z153" s="144"/>
      <c r="IT153" s="49"/>
      <c r="IU153" s="49"/>
    </row>
    <row r="154" spans="2:255" ht="15.75">
      <c r="B154" s="140"/>
      <c r="C154" s="145" t="s">
        <v>111</v>
      </c>
      <c r="D154" s="139"/>
      <c r="E154" s="141"/>
      <c r="F154" s="141"/>
      <c r="G154" s="141"/>
      <c r="H154" s="141"/>
      <c r="I154" s="141"/>
      <c r="J154" s="141"/>
      <c r="K154" s="141"/>
      <c r="L154" s="141"/>
      <c r="M154" s="141"/>
      <c r="N154" s="142"/>
      <c r="O154" s="143"/>
      <c r="P154" s="143"/>
      <c r="Q154" s="143"/>
      <c r="R154" s="143"/>
      <c r="S154" s="143"/>
      <c r="T154" s="144"/>
      <c r="U154" s="144"/>
      <c r="V154" s="141"/>
      <c r="W154" s="141"/>
      <c r="X154" s="144"/>
      <c r="Y154" s="144"/>
      <c r="Z154" s="144"/>
      <c r="IT154" s="49"/>
      <c r="IU154" s="49"/>
    </row>
    <row r="155" spans="2:255" ht="15.75">
      <c r="B155" s="145"/>
      <c r="C155" s="145" t="s">
        <v>112</v>
      </c>
      <c r="D155" s="139"/>
      <c r="E155" s="141"/>
      <c r="F155" s="141"/>
      <c r="G155" s="141"/>
      <c r="H155" s="141"/>
      <c r="I155" s="141"/>
      <c r="J155" s="141"/>
      <c r="K155" s="141"/>
      <c r="L155" s="141"/>
      <c r="M155" s="141"/>
      <c r="N155" s="142"/>
      <c r="O155" s="143"/>
      <c r="P155" s="143"/>
      <c r="Q155" s="143"/>
      <c r="R155" s="143"/>
      <c r="S155" s="143"/>
      <c r="T155" s="144"/>
      <c r="U155" s="144"/>
      <c r="V155" s="141"/>
      <c r="W155" s="141"/>
      <c r="X155" s="144"/>
      <c r="Y155" s="144"/>
      <c r="Z155" s="144"/>
      <c r="IT155" s="49"/>
      <c r="IU155" s="49"/>
    </row>
    <row r="156" spans="2:26" ht="15.75">
      <c r="B156" s="145"/>
      <c r="C156" s="146"/>
      <c r="D156" s="139"/>
      <c r="E156" s="141"/>
      <c r="F156" s="141"/>
      <c r="G156" s="141"/>
      <c r="H156" s="141"/>
      <c r="I156" s="141"/>
      <c r="J156" s="141"/>
      <c r="K156" s="141"/>
      <c r="L156" s="141"/>
      <c r="M156" s="141"/>
      <c r="N156" s="142"/>
      <c r="O156" s="143"/>
      <c r="P156" s="143"/>
      <c r="Q156" s="143"/>
      <c r="R156" s="143"/>
      <c r="S156" s="143"/>
      <c r="T156" s="144"/>
      <c r="U156" s="144"/>
      <c r="V156" s="141"/>
      <c r="W156" s="141"/>
      <c r="X156" s="144"/>
      <c r="Y156" s="144"/>
      <c r="Z156" s="144"/>
    </row>
    <row r="157" spans="3:26" ht="15.75">
      <c r="C157" s="147" t="s">
        <v>113</v>
      </c>
      <c r="D157" s="139"/>
      <c r="E157" s="141"/>
      <c r="F157" s="141"/>
      <c r="G157" s="141"/>
      <c r="H157" s="141"/>
      <c r="I157" s="141"/>
      <c r="J157" s="141"/>
      <c r="K157" s="141"/>
      <c r="L157" s="141"/>
      <c r="M157" s="141"/>
      <c r="N157" s="142"/>
      <c r="O157" s="143"/>
      <c r="P157" s="143"/>
      <c r="Q157" s="143"/>
      <c r="R157" s="143"/>
      <c r="S157" s="143"/>
      <c r="V157" s="141"/>
      <c r="W157" s="141"/>
      <c r="X157" s="144"/>
      <c r="Y157" s="144"/>
      <c r="Z157" s="144"/>
    </row>
    <row r="158" spans="3:26" ht="15.75">
      <c r="C158" s="140" t="s">
        <v>110</v>
      </c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2"/>
      <c r="O158" s="143"/>
      <c r="P158" s="143"/>
      <c r="Q158" s="143"/>
      <c r="R158" s="143"/>
      <c r="S158" s="143"/>
      <c r="V158" s="141"/>
      <c r="W158" s="141"/>
      <c r="X158" s="144"/>
      <c r="Y158" s="144"/>
      <c r="Z158" s="144"/>
    </row>
    <row r="159" spans="3:26" ht="15.75">
      <c r="C159" s="145" t="s">
        <v>111</v>
      </c>
      <c r="D159" s="139"/>
      <c r="E159" s="141"/>
      <c r="F159" s="141"/>
      <c r="G159" s="141"/>
      <c r="H159" s="141"/>
      <c r="I159" s="141"/>
      <c r="J159" s="141"/>
      <c r="K159" s="141"/>
      <c r="L159" s="141"/>
      <c r="M159" s="141"/>
      <c r="N159" s="142"/>
      <c r="O159" s="143"/>
      <c r="P159" s="143"/>
      <c r="Q159" s="143"/>
      <c r="R159" s="143"/>
      <c r="S159" s="143"/>
      <c r="V159" s="141"/>
      <c r="W159" s="141"/>
      <c r="X159" s="144"/>
      <c r="Y159" s="144"/>
      <c r="Z159" s="144"/>
    </row>
    <row r="160" spans="3:23" ht="15.75">
      <c r="C160" s="145" t="s">
        <v>112</v>
      </c>
      <c r="D160" s="139"/>
      <c r="E160" s="141"/>
      <c r="G160" s="141"/>
      <c r="H160" s="141"/>
      <c r="I160" s="141"/>
      <c r="J160" s="141"/>
      <c r="K160" s="141"/>
      <c r="L160" s="141"/>
      <c r="M160" s="141"/>
      <c r="N160" s="142"/>
      <c r="O160" s="143"/>
      <c r="P160" s="143"/>
      <c r="Q160" s="143"/>
      <c r="R160" s="143"/>
      <c r="S160" s="143"/>
      <c r="V160" s="141"/>
      <c r="W160" s="141"/>
    </row>
  </sheetData>
  <sheetProtection/>
  <mergeCells count="5">
    <mergeCell ref="X6:Y6"/>
    <mergeCell ref="T55:U55"/>
    <mergeCell ref="T6:U6"/>
    <mergeCell ref="X55:Y55"/>
    <mergeCell ref="V55:W55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41" r:id="rId1"/>
  <rowBreaks count="1" manualBreakCount="1">
    <brk id="5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Mamphokhu Ramothata</dc:creator>
  <cp:keywords/>
  <dc:description/>
  <cp:lastModifiedBy>Yolanda Mendisi</cp:lastModifiedBy>
  <cp:lastPrinted>2010-02-24T10:48:24Z</cp:lastPrinted>
  <dcterms:created xsi:type="dcterms:W3CDTF">2010-02-22T12:10:26Z</dcterms:created>
  <dcterms:modified xsi:type="dcterms:W3CDTF">2010-02-24T10:52:39Z</dcterms:modified>
  <cp:category/>
  <cp:version/>
  <cp:contentType/>
  <cp:contentStatus/>
</cp:coreProperties>
</file>