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activeTab="0"/>
  </bookViews>
  <sheets>
    <sheet name="Summary" sheetId="1" r:id="rId1"/>
    <sheet name="NMA" sheetId="2" r:id="rId2"/>
    <sheet name="EKU" sheetId="3" r:id="rId3"/>
    <sheet name="JHB" sheetId="4" r:id="rId4"/>
    <sheet name="TSH" sheetId="5" r:id="rId5"/>
    <sheet name="ETH" sheetId="6" r:id="rId6"/>
    <sheet name="CPT" sheetId="7" r:id="rId7"/>
  </sheets>
  <definedNames>
    <definedName name="_xlnm.Print_Area" localSheetId="6">'CPT'!$A$1:$V$155</definedName>
    <definedName name="_xlnm.Print_Area" localSheetId="2">'EKU'!$A$1:$V$155</definedName>
    <definedName name="_xlnm.Print_Area" localSheetId="5">'ETH'!$A$1:$V$155</definedName>
    <definedName name="_xlnm.Print_Area" localSheetId="3">'JHB'!$A$1:$V$155</definedName>
    <definedName name="_xlnm.Print_Area" localSheetId="1">'NMA'!$A$1:$V$155</definedName>
    <definedName name="_xlnm.Print_Area" localSheetId="0">'Summary'!$A$1:$V$155</definedName>
    <definedName name="_xlnm.Print_Area" localSheetId="4">'TSH'!$A$1:$V$155</definedName>
  </definedNames>
  <calcPr fullCalcOnLoad="1"/>
</workbook>
</file>

<file path=xl/sharedStrings.xml><?xml version="1.0" encoding="utf-8"?>
<sst xmlns="http://schemas.openxmlformats.org/spreadsheetml/2006/main" count="1065" uniqueCount="130">
  <si>
    <t>3rd QUARTER ENDED 31 MARCH 2010</t>
  </si>
  <si>
    <t>CONDITIONAL GRANTS TRANSFERRED FROM NATIONAL DEPARTMENTS AND ACTUAL PAYMENTS MADE BY MUNICIPALITIES: PRELIMINARY RESULTS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</si>
  <si>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</si>
  <si>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</si>
  <si>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</si>
  <si>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</si>
  <si>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</si>
  <si>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</si>
  <si>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2nd to 3rd Q</t>
  </si>
  <si>
    <t>% Changes for the 3rd Q</t>
  </si>
  <si>
    <t>R thousands</t>
  </si>
  <si>
    <t>Division of revenue Act No. 2 of 2008</t>
  </si>
  <si>
    <t>Adjustment (Mid year)</t>
  </si>
  <si>
    <t>Other Adjustments</t>
  </si>
  <si>
    <t>Total Available 2009/10</t>
  </si>
  <si>
    <t>Approved payment schedule</t>
  </si>
  <si>
    <t>Transferred to municipalities for direct grants</t>
  </si>
  <si>
    <t>Actual expenditure National Department by 30 September 2009</t>
  </si>
  <si>
    <t>Actual expenditure by municipalities by 30 September 2009</t>
  </si>
  <si>
    <t>Actual expenditure National Department by 31 December 2009</t>
  </si>
  <si>
    <t>Actual expenditure by municipalities by 31 December 2009</t>
  </si>
  <si>
    <t>Actual expenditure National Department by 31 March 2010</t>
  </si>
  <si>
    <t>Actual expenditure by municipalities by 31 March 2010</t>
  </si>
  <si>
    <t>Actual expenditure National Department by 30 June 2010</t>
  </si>
  <si>
    <t>Actual expenditure by municipalities by 30 June 2010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</si>
  <si>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</si>
  <si>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</si>
  <si>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</si>
  <si>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</si>
  <si>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National Treasury (Vote 8)</t>
  </si>
  <si>
    <t>Local Government Restructuring Grant</t>
  </si>
  <si>
    <t>Local Government Financial Management Grant</t>
  </si>
  <si>
    <t>Neighbourhood Development Partnership (Schedule 6)</t>
  </si>
  <si>
    <t>Neighbourhood Development Partnership (Schedule 7)</t>
  </si>
  <si>
    <t>Sub-Total Vote</t>
  </si>
  <si>
    <t>Provincial and Local Government (Vote 5)</t>
  </si>
  <si>
    <t>Municipal Systems Improvement Grant</t>
  </si>
  <si>
    <t>Disaster Relief Funds</t>
  </si>
  <si>
    <t>Internally Displaced People Management Grant</t>
  </si>
  <si>
    <t>Transport (Vote 33)</t>
  </si>
  <si>
    <t>Public Transport Infrastructure and Systems Grant</t>
  </si>
  <si>
    <t>Rural Transport Grant</t>
  </si>
  <si>
    <t>Public Works</t>
  </si>
  <si>
    <t>Expanded Public Works Programme Incentive Grant (Municipality)</t>
  </si>
  <si>
    <t>Minerals and Energy (Vote 30)</t>
  </si>
  <si>
    <t>Integrated National Electrification Programme (Municipal) Grant</t>
  </si>
  <si>
    <t>National Electrification Programme (Allocation in-kind) Grant</t>
  </si>
  <si>
    <t>Backlogs in the Electrification of Clinics and Schools (Allocation in-kind)</t>
  </si>
  <si>
    <t>Electricity Demand Side Management (Municipal) Grant</t>
  </si>
  <si>
    <t>Electricity Demand Side Management (Eskom) Grant</t>
  </si>
  <si>
    <t>Water Affairs and Forestry (Vote 34)</t>
  </si>
  <si>
    <t>Backlogs in Water and Sanitation at Clinics and Schools Grant</t>
  </si>
  <si>
    <t>Implementation of Water Services Projects</t>
  </si>
  <si>
    <t>Regional Bulk Infrastructure Grant</t>
  </si>
  <si>
    <t>Water Services Operating and Transfer Subsidy Grant (Schedule 6)</t>
  </si>
  <si>
    <t>Water Services Operating and Transfer Subsidy Grant (Schedule 7)</t>
  </si>
  <si>
    <t>Municipal Drought Relief Grant</t>
  </si>
  <si>
    <t>Sport and Recreation South Africa (Vote 19)</t>
  </si>
  <si>
    <t>2010 World Cup Host City Operating Grant</t>
  </si>
  <si>
    <t>2010 FIFA World Cup Stadiums Development Grant</t>
  </si>
  <si>
    <t>Sub-Total</t>
  </si>
  <si>
    <t>Municipal Infrastructure Grant</t>
  </si>
  <si>
    <t>TOTAL</t>
  </si>
  <si>
    <t>Eastern Cape: Nelson Mandela Bay(NMA)</t>
  </si>
  <si>
    <t>Gauteng: Ekurhuleni Metro(EKU)</t>
  </si>
  <si>
    <t>Gauteng: City Of Johannesburg(JHB)</t>
  </si>
  <si>
    <t>Gauteng: City Of Tshwane(TSH)</t>
  </si>
  <si>
    <t>Kwazulu-Natal: eThekwini(ETH)</t>
  </si>
  <si>
    <t>Western Cape: Cape Town(CPT)</t>
  </si>
  <si>
    <t>Year to Date</t>
  </si>
  <si>
    <t>Year to date total</t>
  </si>
  <si>
    <t>Transfers by Provincial Departments to Municipalities( Agency services)</t>
  </si>
  <si>
    <t>Main budget</t>
  </si>
  <si>
    <t>Adjustment budget</t>
  </si>
  <si>
    <t xml:space="preserve">Other adjustments  </t>
  </si>
  <si>
    <t>Total Available</t>
  </si>
  <si>
    <t>Approved 
Payment Schedule</t>
  </si>
  <si>
    <t>Transferred from Provincial Departments to municipalities</t>
  </si>
  <si>
    <t>Received by municipalities</t>
  </si>
  <si>
    <t>Actual expenditure for the second quarter ended 30 September 2009</t>
  </si>
  <si>
    <t>Actual expenditure for the second quarter ended 31 December 2008</t>
  </si>
  <si>
    <t>Actual expenditure for the third quarter ended 31 March 2009</t>
  </si>
  <si>
    <t>Actual expenditure for the fourth quarter ended 30 June 2009</t>
  </si>
  <si>
    <t xml:space="preserve">Actual expenditure to date as reported by Provincial department </t>
  </si>
  <si>
    <t>Actual expenditure to date by municipalities</t>
  </si>
  <si>
    <t xml:space="preserve">Exp as % of Allocation as reported by provincial department </t>
  </si>
  <si>
    <t>Exp as % of Allocation as reported by municipalities</t>
  </si>
  <si>
    <t>R Thousand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</si>
  <si>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</si>
  <si>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</si>
  <si>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</si>
  <si>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</si>
  <si>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</si>
  <si>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</si>
  <si>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Summary by Provincial Departments</t>
  </si>
  <si>
    <t>Education</t>
  </si>
  <si>
    <t>Service A</t>
  </si>
  <si>
    <t>Service B</t>
  </si>
  <si>
    <t>Health</t>
  </si>
  <si>
    <t>Social Development</t>
  </si>
  <si>
    <t>Public Works, Roads and Transport</t>
  </si>
  <si>
    <t>Agriculture</t>
  </si>
  <si>
    <t>Sports, Arts and Culture</t>
  </si>
  <si>
    <t>Housing and Local Government</t>
  </si>
  <si>
    <t>Office of the Premier</t>
  </si>
  <si>
    <t>Other Departments</t>
  </si>
  <si>
    <t>Local Economic Development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</si>
  <si>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</si>
  <si>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</si>
  <si>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</si>
  <si>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</si>
  <si>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</si>
  <si>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</si>
  <si>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</si>
  <si>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</si>
  <si>
    <t>Municpal Manager:</t>
  </si>
  <si>
    <t>Chief Financial Officer:</t>
  </si>
  <si>
    <t>Date:</t>
  </si>
  <si>
    <t>Division of revenue Act No. 12 of 2009</t>
  </si>
  <si>
    <t>Agriculture, Environmental Affairs and Rural Development</t>
  </si>
  <si>
    <t>Arts and Culture</t>
  </si>
  <si>
    <t>Sports and Recreation</t>
  </si>
  <si>
    <t>Human Settlements</t>
  </si>
  <si>
    <t>Local Government and Tourism</t>
  </si>
  <si>
    <t>Provincial Treasury</t>
  </si>
  <si>
    <t>Community Safety</t>
  </si>
  <si>
    <t>Metros Summary</t>
  </si>
  <si>
    <t>% changes for the Third Quarter</t>
  </si>
  <si>
    <t>% changes from 2nd Q to 3rd Q</t>
  </si>
  <si>
    <t>Actual expenditure for the fourth quarter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</si>
</sst>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;\-#,###;"/>
    <numFmt numFmtId="177" formatCode="#,###.0;\-#,###.0;"/>
    <numFmt numFmtId="178" formatCode="&quot;&quot;;&quot;&quot;"/>
    <numFmt numFmtId="179" formatCode="#\ ###\ ###,"/>
    <numFmt numFmtId="180" formatCode="_(* #,##0_);_(* \(#,##0\);_(* &quot;- &quot;?_);_(@_)"/>
    <numFmt numFmtId="181" formatCode="_(* #,##0_);_(* \(#,##0\);_(* &quot;-&quot;?_);_(@_)"/>
    <numFmt numFmtId="182" formatCode="_(* #,##0_);_(* \(#,##0\);_(* &quot;&quot;\-\ &quot;&quot;?_);_(@_)"/>
    <numFmt numFmtId="183" formatCode="0.0\%;\(0.0\%\);_(* &quot;-&quot;_)"/>
    <numFmt numFmtId="184" formatCode="_(* #,##0,_);_(* \(#,##0,\);_(* &quot;- &quot;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sz val="8"/>
      <color indexed="8"/>
      <name val="Arial"/>
      <family val="2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Arial Narrow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20" fillId="0" borderId="10" xfId="0" applyNumberFormat="1" applyFont="1" applyFill="1" applyBorder="1" applyAlignment="1" applyProtection="1">
      <alignment horizontal="left" indent="1"/>
      <protection/>
    </xf>
    <xf numFmtId="179" fontId="20" fillId="0" borderId="11" xfId="0" applyNumberFormat="1" applyFont="1" applyFill="1" applyBorder="1" applyAlignment="1" applyProtection="1">
      <alignment horizontal="right"/>
      <protection/>
    </xf>
    <xf numFmtId="179" fontId="20" fillId="0" borderId="12" xfId="0" applyNumberFormat="1" applyFont="1" applyFill="1" applyBorder="1" applyAlignment="1" applyProtection="1">
      <alignment horizontal="right"/>
      <protection/>
    </xf>
    <xf numFmtId="179" fontId="20" fillId="0" borderId="13" xfId="0" applyNumberFormat="1" applyFont="1" applyFill="1" applyBorder="1" applyAlignment="1" applyProtection="1">
      <alignment horizontal="right"/>
      <protection/>
    </xf>
    <xf numFmtId="179" fontId="21" fillId="0" borderId="14" xfId="0" applyNumberFormat="1" applyFont="1" applyFill="1" applyBorder="1" applyAlignment="1" applyProtection="1">
      <alignment horizontal="centerContinuous"/>
      <protection/>
    </xf>
    <xf numFmtId="179" fontId="21" fillId="0" borderId="15" xfId="0" applyNumberFormat="1" applyFont="1" applyFill="1" applyBorder="1" applyAlignment="1" applyProtection="1">
      <alignment horizontal="centerContinuous"/>
      <protection/>
    </xf>
    <xf numFmtId="179" fontId="21" fillId="0" borderId="16" xfId="0" applyNumberFormat="1" applyFont="1" applyFill="1" applyBorder="1" applyAlignment="1" applyProtection="1">
      <alignment horizontal="centerContinuous"/>
      <protection/>
    </xf>
    <xf numFmtId="179" fontId="21" fillId="0" borderId="17" xfId="0" applyNumberFormat="1" applyFont="1" applyFill="1" applyBorder="1" applyAlignment="1" applyProtection="1">
      <alignment horizontal="centerContinuous"/>
      <protection/>
    </xf>
    <xf numFmtId="180" fontId="21" fillId="0" borderId="18" xfId="0" applyNumberFormat="1" applyFont="1" applyFill="1" applyBorder="1" applyAlignment="1" applyProtection="1">
      <alignment horizontal="left" vertical="top" wrapText="1"/>
      <protection/>
    </xf>
    <xf numFmtId="179" fontId="21" fillId="0" borderId="18" xfId="0" applyNumberFormat="1" applyFont="1" applyFill="1" applyBorder="1" applyAlignment="1" applyProtection="1">
      <alignment horizontal="center" vertical="top" wrapText="1"/>
      <protection/>
    </xf>
    <xf numFmtId="180" fontId="21" fillId="0" borderId="18" xfId="0" applyNumberFormat="1" applyFont="1" applyFill="1" applyBorder="1" applyAlignment="1" applyProtection="1">
      <alignment horizontal="center" vertical="top" wrapText="1"/>
      <protection/>
    </xf>
    <xf numFmtId="49" fontId="21" fillId="0" borderId="18" xfId="0" applyNumberFormat="1" applyFont="1" applyFill="1" applyBorder="1" applyAlignment="1" applyProtection="1">
      <alignment horizontal="center" vertical="top" wrapText="1"/>
      <protection/>
    </xf>
    <xf numFmtId="49" fontId="21" fillId="0" borderId="19" xfId="0" applyNumberFormat="1" applyFont="1" applyFill="1" applyBorder="1" applyAlignment="1" applyProtection="1">
      <alignment horizontal="center" vertical="top" wrapText="1"/>
      <protection/>
    </xf>
    <xf numFmtId="180" fontId="21" fillId="0" borderId="10" xfId="0" applyNumberFormat="1" applyFont="1" applyFill="1" applyBorder="1" applyAlignment="1" applyProtection="1">
      <alignment horizontal="center" vertical="top" wrapText="1"/>
      <protection/>
    </xf>
    <xf numFmtId="180" fontId="21" fillId="0" borderId="11" xfId="0" applyNumberFormat="1" applyFont="1" applyFill="1" applyBorder="1" applyAlignment="1" applyProtection="1">
      <alignment horizontal="center" vertical="top" wrapText="1"/>
      <protection/>
    </xf>
    <xf numFmtId="181" fontId="20" fillId="0" borderId="10" xfId="0" applyNumberFormat="1" applyFont="1" applyBorder="1" applyAlignment="1" applyProtection="1">
      <alignment/>
      <protection/>
    </xf>
    <xf numFmtId="179" fontId="21" fillId="0" borderId="10" xfId="0" applyNumberFormat="1" applyFont="1" applyFill="1" applyBorder="1" applyAlignment="1" applyProtection="1">
      <alignment horizontal="center" vertical="top" wrapText="1"/>
      <protection/>
    </xf>
    <xf numFmtId="179" fontId="21" fillId="0" borderId="11" xfId="0" applyNumberFormat="1" applyFont="1" applyFill="1" applyBorder="1" applyAlignment="1" applyProtection="1">
      <alignment horizontal="center" vertical="top" wrapText="1"/>
      <protection/>
    </xf>
    <xf numFmtId="179" fontId="20" fillId="0" borderId="13" xfId="0" applyNumberFormat="1" applyFont="1" applyFill="1" applyBorder="1" applyAlignment="1" applyProtection="1">
      <alignment horizontal="center" vertical="top" wrapText="1"/>
      <protection/>
    </xf>
    <xf numFmtId="179" fontId="20" fillId="0" borderId="10" xfId="0" applyNumberFormat="1" applyFont="1" applyFill="1" applyBorder="1" applyAlignment="1" applyProtection="1">
      <alignment horizontal="center" vertical="top" wrapText="1"/>
      <protection/>
    </xf>
    <xf numFmtId="179" fontId="20" fillId="0" borderId="10" xfId="0" applyNumberFormat="1" applyFont="1" applyFill="1" applyBorder="1" applyAlignment="1" applyProtection="1">
      <alignment horizontal="center" vertical="top"/>
      <protection/>
    </xf>
    <xf numFmtId="179" fontId="20" fillId="0" borderId="11" xfId="0" applyNumberFormat="1" applyFont="1" applyFill="1" applyBorder="1" applyAlignment="1" applyProtection="1">
      <alignment horizontal="center" vertical="top" wrapText="1"/>
      <protection/>
    </xf>
    <xf numFmtId="180" fontId="21" fillId="0" borderId="20" xfId="0" applyNumberFormat="1" applyFont="1" applyFill="1" applyBorder="1" applyAlignment="1" applyProtection="1">
      <alignment horizontal="left" vertical="top" wrapText="1"/>
      <protection/>
    </xf>
    <xf numFmtId="179" fontId="21" fillId="0" borderId="20" xfId="0" applyNumberFormat="1" applyFont="1" applyFill="1" applyBorder="1" applyAlignment="1" applyProtection="1">
      <alignment horizontal="center" vertical="top" wrapText="1"/>
      <protection/>
    </xf>
    <xf numFmtId="179" fontId="21" fillId="0" borderId="21" xfId="0" applyNumberFormat="1" applyFont="1" applyFill="1" applyBorder="1" applyAlignment="1" applyProtection="1">
      <alignment horizontal="center" vertical="top" wrapText="1"/>
      <protection/>
    </xf>
    <xf numFmtId="0" fontId="21" fillId="0" borderId="22" xfId="0" applyNumberFormat="1" applyFont="1" applyFill="1" applyBorder="1" applyAlignment="1" applyProtection="1">
      <alignment horizontal="left"/>
      <protection/>
    </xf>
    <xf numFmtId="179" fontId="21" fillId="0" borderId="22" xfId="0" applyNumberFormat="1" applyFont="1" applyFill="1" applyBorder="1" applyAlignment="1" applyProtection="1">
      <alignment horizontal="right"/>
      <protection/>
    </xf>
    <xf numFmtId="179" fontId="21" fillId="0" borderId="23" xfId="0" applyNumberFormat="1" applyFont="1" applyFill="1" applyBorder="1" applyAlignment="1" applyProtection="1">
      <alignment horizontal="right"/>
      <protection/>
    </xf>
    <xf numFmtId="0" fontId="21" fillId="0" borderId="24" xfId="0" applyNumberFormat="1" applyFont="1" applyFill="1" applyBorder="1" applyAlignment="1" applyProtection="1">
      <alignment horizontal="left"/>
      <protection/>
    </xf>
    <xf numFmtId="179" fontId="21" fillId="0" borderId="24" xfId="0" applyNumberFormat="1" applyFont="1" applyFill="1" applyBorder="1" applyAlignment="1" applyProtection="1">
      <alignment horizontal="right"/>
      <protection/>
    </xf>
    <xf numFmtId="179" fontId="21" fillId="0" borderId="25" xfId="0" applyNumberFormat="1" applyFont="1" applyFill="1" applyBorder="1" applyAlignment="1" applyProtection="1">
      <alignment horizontal="right"/>
      <protection/>
    </xf>
    <xf numFmtId="179" fontId="21" fillId="0" borderId="10" xfId="0" applyNumberFormat="1" applyFont="1" applyFill="1" applyBorder="1" applyAlignment="1" applyProtection="1">
      <alignment horizontal="right"/>
      <protection/>
    </xf>
    <xf numFmtId="179" fontId="20" fillId="0" borderId="10" xfId="0" applyNumberFormat="1" applyFont="1" applyFill="1" applyBorder="1" applyAlignment="1" applyProtection="1">
      <alignment horizontal="right"/>
      <protection locked="0"/>
    </xf>
    <xf numFmtId="179" fontId="21" fillId="0" borderId="11" xfId="0" applyNumberFormat="1" applyFont="1" applyFill="1" applyBorder="1" applyAlignment="1" applyProtection="1">
      <alignment horizontal="right"/>
      <protection/>
    </xf>
    <xf numFmtId="0" fontId="21" fillId="0" borderId="26" xfId="0" applyNumberFormat="1" applyFont="1" applyFill="1" applyBorder="1" applyAlignment="1" applyProtection="1">
      <alignment horizontal="left"/>
      <protection/>
    </xf>
    <xf numFmtId="179" fontId="21" fillId="0" borderId="26" xfId="0" applyNumberFormat="1" applyFont="1" applyFill="1" applyBorder="1" applyAlignment="1" applyProtection="1">
      <alignment horizontal="right"/>
      <protection/>
    </xf>
    <xf numFmtId="10" fontId="21" fillId="0" borderId="27" xfId="59" applyNumberFormat="1" applyFont="1" applyFill="1" applyBorder="1" applyAlignment="1" applyProtection="1">
      <alignment horizontal="right"/>
      <protection/>
    </xf>
    <xf numFmtId="10" fontId="21" fillId="0" borderId="28" xfId="59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left" indent="1"/>
      <protection/>
    </xf>
    <xf numFmtId="0" fontId="20" fillId="24" borderId="10" xfId="0" applyNumberFormat="1" applyFont="1" applyFill="1" applyBorder="1" applyAlignment="1" applyProtection="1">
      <alignment horizontal="left" indent="2"/>
      <protection locked="0"/>
    </xf>
    <xf numFmtId="179" fontId="20" fillId="24" borderId="10" xfId="0" applyNumberFormat="1" applyFont="1" applyFill="1" applyBorder="1" applyAlignment="1" applyProtection="1">
      <alignment horizontal="right"/>
      <protection locked="0"/>
    </xf>
    <xf numFmtId="179" fontId="20" fillId="0" borderId="10" xfId="0" applyNumberFormat="1" applyFont="1" applyFill="1" applyBorder="1" applyAlignment="1" applyProtection="1">
      <alignment horizontal="right"/>
      <protection/>
    </xf>
    <xf numFmtId="179" fontId="20" fillId="24" borderId="11" xfId="0" applyNumberFormat="1" applyFont="1" applyFill="1" applyBorder="1" applyAlignment="1" applyProtection="1">
      <alignment horizontal="right"/>
      <protection locked="0"/>
    </xf>
    <xf numFmtId="0" fontId="21" fillId="24" borderId="10" xfId="0" applyNumberFormat="1" applyFont="1" applyFill="1" applyBorder="1" applyAlignment="1" applyProtection="1">
      <alignment horizontal="left" indent="1"/>
      <protection locked="0"/>
    </xf>
    <xf numFmtId="0" fontId="21" fillId="0" borderId="10" xfId="0" applyNumberFormat="1" applyFont="1" applyFill="1" applyBorder="1" applyAlignment="1" applyProtection="1">
      <alignment horizontal="left" indent="1"/>
      <protection/>
    </xf>
    <xf numFmtId="0" fontId="20" fillId="24" borderId="10" xfId="0" applyNumberFormat="1" applyFont="1" applyFill="1" applyBorder="1" applyAlignment="1" applyProtection="1">
      <alignment horizontal="left" indent="1"/>
      <protection/>
    </xf>
    <xf numFmtId="179" fontId="20" fillId="24" borderId="10" xfId="0" applyNumberFormat="1" applyFont="1" applyFill="1" applyBorder="1" applyAlignment="1" applyProtection="1">
      <alignment horizontal="right"/>
      <protection/>
    </xf>
    <xf numFmtId="179" fontId="20" fillId="24" borderId="11" xfId="0" applyNumberFormat="1" applyFont="1" applyFill="1" applyBorder="1" applyAlignment="1" applyProtection="1">
      <alignment horizontal="right"/>
      <protection/>
    </xf>
    <xf numFmtId="0" fontId="21" fillId="0" borderId="17" xfId="0" applyNumberFormat="1" applyFont="1" applyFill="1" applyBorder="1" applyAlignment="1" applyProtection="1">
      <alignment horizontal="centerContinuous" vertical="justify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179" fontId="21" fillId="0" borderId="0" xfId="0" applyNumberFormat="1" applyFont="1" applyFill="1" applyBorder="1" applyAlignment="1" applyProtection="1">
      <alignment/>
      <protection/>
    </xf>
    <xf numFmtId="10" fontId="21" fillId="0" borderId="0" xfId="59" applyNumberFormat="1" applyFont="1" applyFill="1" applyBorder="1" applyAlignment="1" applyProtection="1">
      <alignment horizontal="right"/>
      <protection/>
    </xf>
    <xf numFmtId="0" fontId="20" fillId="0" borderId="0" xfId="0" applyFont="1" applyAlignment="1">
      <alignment/>
    </xf>
    <xf numFmtId="0" fontId="0" fillId="0" borderId="0" xfId="0" applyAlignment="1">
      <alignment/>
    </xf>
    <xf numFmtId="180" fontId="23" fillId="0" borderId="0" xfId="0" applyNumberFormat="1" applyFont="1" applyFill="1" applyBorder="1" applyAlignment="1" applyProtection="1">
      <alignment/>
      <protection/>
    </xf>
    <xf numFmtId="0" fontId="27" fillId="0" borderId="12" xfId="0" applyFont="1" applyBorder="1" applyAlignment="1">
      <alignment wrapText="1"/>
    </xf>
    <xf numFmtId="0" fontId="27" fillId="0" borderId="29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17" xfId="0" applyFont="1" applyBorder="1" applyAlignment="1">
      <alignment horizontal="center" vertical="top" wrapText="1"/>
    </xf>
    <xf numFmtId="0" fontId="28" fillId="0" borderId="30" xfId="0" applyFont="1" applyBorder="1" applyAlignment="1">
      <alignment horizontal="center" vertical="top" wrapText="1"/>
    </xf>
    <xf numFmtId="0" fontId="28" fillId="0" borderId="31" xfId="0" applyFont="1" applyBorder="1" applyAlignment="1">
      <alignment horizontal="center" vertical="top" wrapText="1"/>
    </xf>
    <xf numFmtId="0" fontId="28" fillId="0" borderId="11" xfId="0" applyFont="1" applyBorder="1" applyAlignment="1">
      <alignment wrapText="1"/>
    </xf>
    <xf numFmtId="182" fontId="28" fillId="0" borderId="32" xfId="0" applyNumberFormat="1" applyFont="1" applyBorder="1" applyAlignment="1">
      <alignment wrapText="1"/>
    </xf>
    <xf numFmtId="182" fontId="28" fillId="0" borderId="33" xfId="0" applyNumberFormat="1" applyFont="1" applyBorder="1" applyAlignment="1">
      <alignment wrapText="1"/>
    </xf>
    <xf numFmtId="183" fontId="28" fillId="0" borderId="33" xfId="0" applyNumberFormat="1" applyFont="1" applyBorder="1" applyAlignment="1">
      <alignment wrapText="1"/>
    </xf>
    <xf numFmtId="183" fontId="28" fillId="0" borderId="33" xfId="0" applyNumberFormat="1" applyFont="1" applyBorder="1" applyAlignment="1">
      <alignment shrinkToFit="1"/>
    </xf>
    <xf numFmtId="183" fontId="29" fillId="0" borderId="33" xfId="0" applyNumberFormat="1" applyFont="1" applyBorder="1" applyAlignment="1">
      <alignment wrapText="1"/>
    </xf>
    <xf numFmtId="183" fontId="29" fillId="0" borderId="33" xfId="0" applyNumberFormat="1" applyFont="1" applyBorder="1" applyAlignment="1">
      <alignment shrinkToFit="1"/>
    </xf>
    <xf numFmtId="0" fontId="28" fillId="0" borderId="25" xfId="0" applyFont="1" applyBorder="1" applyAlignment="1">
      <alignment/>
    </xf>
    <xf numFmtId="183" fontId="28" fillId="0" borderId="34" xfId="0" applyNumberFormat="1" applyFont="1" applyBorder="1" applyAlignment="1">
      <alignment/>
    </xf>
    <xf numFmtId="183" fontId="28" fillId="0" borderId="34" xfId="0" applyNumberFormat="1" applyFont="1" applyBorder="1" applyAlignment="1">
      <alignment shrinkToFit="1"/>
    </xf>
    <xf numFmtId="0" fontId="28" fillId="0" borderId="27" xfId="0" applyFont="1" applyBorder="1" applyAlignment="1">
      <alignment/>
    </xf>
    <xf numFmtId="183" fontId="28" fillId="0" borderId="31" xfId="0" applyNumberFormat="1" applyFont="1" applyBorder="1" applyAlignment="1">
      <alignment/>
    </xf>
    <xf numFmtId="183" fontId="28" fillId="0" borderId="31" xfId="0" applyNumberFormat="1" applyFont="1" applyBorder="1" applyAlignment="1">
      <alignment shrinkToFit="1"/>
    </xf>
    <xf numFmtId="0" fontId="28" fillId="0" borderId="14" xfId="0" applyFont="1" applyBorder="1" applyAlignment="1">
      <alignment/>
    </xf>
    <xf numFmtId="183" fontId="28" fillId="0" borderId="35" xfId="0" applyNumberFormat="1" applyFont="1" applyBorder="1" applyAlignment="1">
      <alignment/>
    </xf>
    <xf numFmtId="183" fontId="28" fillId="0" borderId="35" xfId="0" applyNumberFormat="1" applyFont="1" applyBorder="1" applyAlignment="1">
      <alignment shrinkToFit="1"/>
    </xf>
    <xf numFmtId="182" fontId="0" fillId="0" borderId="11" xfId="0" applyNumberFormat="1" applyBorder="1" applyAlignment="1">
      <alignment/>
    </xf>
    <xf numFmtId="182" fontId="0" fillId="0" borderId="0" xfId="0" applyNumberFormat="1" applyAlignment="1">
      <alignment/>
    </xf>
    <xf numFmtId="0" fontId="21" fillId="20" borderId="36" xfId="0" applyNumberFormat="1" applyFont="1" applyFill="1" applyBorder="1" applyAlignment="1" applyProtection="1">
      <alignment horizontal="left" indent="1"/>
      <protection/>
    </xf>
    <xf numFmtId="179" fontId="21" fillId="20" borderId="37" xfId="0" applyNumberFormat="1" applyFont="1" applyFill="1" applyBorder="1" applyAlignment="1" applyProtection="1">
      <alignment horizontal="right"/>
      <protection/>
    </xf>
    <xf numFmtId="184" fontId="29" fillId="0" borderId="10" xfId="0" applyNumberFormat="1" applyFont="1" applyBorder="1" applyAlignment="1">
      <alignment wrapText="1"/>
    </xf>
    <xf numFmtId="184" fontId="29" fillId="0" borderId="32" xfId="0" applyNumberFormat="1" applyFont="1" applyBorder="1" applyAlignment="1">
      <alignment wrapText="1"/>
    </xf>
    <xf numFmtId="184" fontId="29" fillId="0" borderId="33" xfId="0" applyNumberFormat="1" applyFont="1" applyBorder="1" applyAlignment="1">
      <alignment wrapText="1"/>
    </xf>
    <xf numFmtId="184" fontId="28" fillId="0" borderId="24" xfId="0" applyNumberFormat="1" applyFont="1" applyBorder="1" applyAlignment="1">
      <alignment/>
    </xf>
    <xf numFmtId="184" fontId="28" fillId="0" borderId="38" xfId="0" applyNumberFormat="1" applyFont="1" applyBorder="1" applyAlignment="1">
      <alignment/>
    </xf>
    <xf numFmtId="184" fontId="28" fillId="0" borderId="34" xfId="0" applyNumberFormat="1" applyFont="1" applyBorder="1" applyAlignment="1">
      <alignment/>
    </xf>
    <xf numFmtId="184" fontId="28" fillId="0" borderId="10" xfId="0" applyNumberFormat="1" applyFont="1" applyBorder="1" applyAlignment="1">
      <alignment wrapText="1"/>
    </xf>
    <xf numFmtId="184" fontId="28" fillId="0" borderId="32" xfId="0" applyNumberFormat="1" applyFont="1" applyBorder="1" applyAlignment="1">
      <alignment wrapText="1"/>
    </xf>
    <xf numFmtId="184" fontId="28" fillId="0" borderId="33" xfId="0" applyNumberFormat="1" applyFont="1" applyBorder="1" applyAlignment="1">
      <alignment wrapText="1"/>
    </xf>
    <xf numFmtId="184" fontId="28" fillId="0" borderId="28" xfId="0" applyNumberFormat="1" applyFont="1" applyBorder="1" applyAlignment="1">
      <alignment/>
    </xf>
    <xf numFmtId="184" fontId="28" fillId="0" borderId="30" xfId="0" applyNumberFormat="1" applyFont="1" applyBorder="1" applyAlignment="1">
      <alignment/>
    </xf>
    <xf numFmtId="184" fontId="28" fillId="0" borderId="31" xfId="0" applyNumberFormat="1" applyFont="1" applyBorder="1" applyAlignment="1">
      <alignment/>
    </xf>
    <xf numFmtId="184" fontId="28" fillId="0" borderId="17" xfId="0" applyNumberFormat="1" applyFont="1" applyBorder="1" applyAlignment="1">
      <alignment/>
    </xf>
    <xf numFmtId="184" fontId="28" fillId="0" borderId="39" xfId="0" applyNumberFormat="1" applyFont="1" applyBorder="1" applyAlignment="1">
      <alignment/>
    </xf>
    <xf numFmtId="184" fontId="28" fillId="0" borderId="35" xfId="0" applyNumberFormat="1" applyFont="1" applyBorder="1" applyAlignment="1">
      <alignment/>
    </xf>
    <xf numFmtId="184" fontId="21" fillId="20" borderId="40" xfId="0" applyNumberFormat="1" applyFont="1" applyFill="1" applyBorder="1" applyAlignment="1" applyProtection="1">
      <alignment horizontal="right"/>
      <protection/>
    </xf>
    <xf numFmtId="184" fontId="21" fillId="20" borderId="37" xfId="0" applyNumberFormat="1" applyFont="1" applyFill="1" applyBorder="1" applyAlignment="1" applyProtection="1">
      <alignment horizontal="right"/>
      <protection/>
    </xf>
    <xf numFmtId="184" fontId="21" fillId="20" borderId="41" xfId="0" applyNumberFormat="1" applyFont="1" applyFill="1" applyBorder="1" applyAlignment="1" applyProtection="1">
      <alignment horizontal="right"/>
      <protection/>
    </xf>
    <xf numFmtId="0" fontId="29" fillId="0" borderId="11" xfId="0" applyFont="1" applyBorder="1" applyAlignment="1">
      <alignment horizontal="left" wrapText="1" indent="1"/>
    </xf>
    <xf numFmtId="0" fontId="23" fillId="0" borderId="11" xfId="0" applyFont="1" applyBorder="1" applyAlignment="1">
      <alignment horizontal="left" indent="1"/>
    </xf>
    <xf numFmtId="0" fontId="30" fillId="0" borderId="17" xfId="0" applyFont="1" applyBorder="1" applyAlignment="1">
      <alignment horizontal="center" vertical="top" wrapText="1"/>
    </xf>
    <xf numFmtId="183" fontId="28" fillId="25" borderId="35" xfId="0" applyNumberFormat="1" applyFont="1" applyFill="1" applyBorder="1" applyAlignment="1">
      <alignment shrinkToFit="1"/>
    </xf>
    <xf numFmtId="183" fontId="28" fillId="0" borderId="35" xfId="0" applyNumberFormat="1" applyFont="1" applyFill="1" applyBorder="1" applyAlignment="1">
      <alignment shrinkToFit="1"/>
    </xf>
    <xf numFmtId="0" fontId="27" fillId="0" borderId="42" xfId="0" applyFont="1" applyBorder="1" applyAlignment="1">
      <alignment horizontal="center" wrapText="1"/>
    </xf>
    <xf numFmtId="0" fontId="27" fillId="0" borderId="43" xfId="0" applyFont="1" applyBorder="1" applyAlignment="1">
      <alignment horizontal="center" wrapText="1"/>
    </xf>
    <xf numFmtId="0" fontId="21" fillId="0" borderId="14" xfId="0" applyFont="1" applyBorder="1" applyAlignment="1" applyProtection="1">
      <alignment horizontal="center" vertical="justify"/>
      <protection/>
    </xf>
    <xf numFmtId="0" fontId="0" fillId="0" borderId="16" xfId="0" applyBorder="1" applyAlignment="1">
      <alignment horizontal="center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179" fontId="20" fillId="0" borderId="18" xfId="0" applyNumberFormat="1" applyFont="1" applyFill="1" applyBorder="1" applyAlignment="1" applyProtection="1">
      <alignment horizontal="right"/>
      <protection/>
    </xf>
    <xf numFmtId="10" fontId="20" fillId="0" borderId="19" xfId="59" applyNumberFormat="1" applyFont="1" applyFill="1" applyBorder="1" applyAlignment="1" applyProtection="1">
      <alignment horizontal="right"/>
      <protection/>
    </xf>
    <xf numFmtId="10" fontId="20" fillId="0" borderId="18" xfId="59" applyNumberFormat="1" applyFont="1" applyFill="1" applyBorder="1" applyAlignment="1" applyProtection="1">
      <alignment horizontal="right"/>
      <protection/>
    </xf>
    <xf numFmtId="10" fontId="20" fillId="0" borderId="11" xfId="59" applyNumberFormat="1" applyFont="1" applyFill="1" applyBorder="1" applyAlignment="1" applyProtection="1">
      <alignment horizontal="right"/>
      <protection/>
    </xf>
    <xf numFmtId="10" fontId="20" fillId="0" borderId="10" xfId="59" applyNumberFormat="1" applyFont="1" applyFill="1" applyBorder="1" applyAlignment="1" applyProtection="1">
      <alignment horizontal="right"/>
      <protection/>
    </xf>
    <xf numFmtId="10" fontId="20" fillId="0" borderId="21" xfId="59" applyNumberFormat="1" applyFont="1" applyFill="1" applyBorder="1" applyAlignment="1" applyProtection="1">
      <alignment horizontal="right"/>
      <protection/>
    </xf>
    <xf numFmtId="10" fontId="20" fillId="0" borderId="20" xfId="59" applyNumberFormat="1" applyFont="1" applyFill="1" applyBorder="1" applyAlignment="1" applyProtection="1">
      <alignment horizontal="right"/>
      <protection/>
    </xf>
    <xf numFmtId="179" fontId="20" fillId="0" borderId="17" xfId="0" applyNumberFormat="1" applyFont="1" applyFill="1" applyBorder="1" applyAlignment="1" applyProtection="1">
      <alignment horizontal="right"/>
      <protection/>
    </xf>
    <xf numFmtId="179" fontId="20" fillId="0" borderId="14" xfId="0" applyNumberFormat="1" applyFont="1" applyFill="1" applyBorder="1" applyAlignment="1" applyProtection="1">
      <alignment horizontal="right"/>
      <protection/>
    </xf>
    <xf numFmtId="179" fontId="20" fillId="0" borderId="21" xfId="0" applyNumberFormat="1" applyFont="1" applyFill="1" applyBorder="1" applyAlignment="1" applyProtection="1">
      <alignment/>
      <protection/>
    </xf>
    <xf numFmtId="179" fontId="20" fillId="0" borderId="20" xfId="0" applyNumberFormat="1" applyFont="1" applyFill="1" applyBorder="1" applyAlignment="1" applyProtection="1">
      <alignment/>
      <protection/>
    </xf>
    <xf numFmtId="10" fontId="20" fillId="0" borderId="14" xfId="59" applyNumberFormat="1" applyFont="1" applyFill="1" applyBorder="1" applyAlignment="1" applyProtection="1">
      <alignment horizontal="right"/>
      <protection/>
    </xf>
    <xf numFmtId="10" fontId="20" fillId="0" borderId="17" xfId="59" applyNumberFormat="1" applyFont="1" applyFill="1" applyBorder="1" applyAlignment="1" applyProtection="1">
      <alignment horizontal="right"/>
      <protection/>
    </xf>
    <xf numFmtId="179" fontId="20" fillId="0" borderId="14" xfId="0" applyNumberFormat="1" applyFont="1" applyFill="1" applyBorder="1" applyAlignment="1" applyProtection="1">
      <alignment/>
      <protection/>
    </xf>
    <xf numFmtId="182" fontId="28" fillId="0" borderId="18" xfId="0" applyNumberFormat="1" applyFont="1" applyBorder="1" applyAlignment="1">
      <alignment wrapText="1"/>
    </xf>
    <xf numFmtId="184" fontId="28" fillId="0" borderId="44" xfId="0" applyNumberFormat="1" applyFont="1" applyBorder="1" applyAlignment="1">
      <alignment/>
    </xf>
    <xf numFmtId="179" fontId="20" fillId="0" borderId="17" xfId="0" applyNumberFormat="1" applyFont="1" applyFill="1" applyBorder="1" applyAlignment="1" applyProtection="1">
      <alignment/>
      <protection/>
    </xf>
    <xf numFmtId="184" fontId="28" fillId="0" borderId="14" xfId="0" applyNumberFormat="1" applyFont="1" applyBorder="1" applyAlignment="1">
      <alignment/>
    </xf>
    <xf numFmtId="182" fontId="28" fillId="0" borderId="11" xfId="0" applyNumberFormat="1" applyFont="1" applyBorder="1" applyAlignment="1">
      <alignment wrapText="1"/>
    </xf>
    <xf numFmtId="184" fontId="29" fillId="0" borderId="11" xfId="0" applyNumberFormat="1" applyFont="1" applyBorder="1" applyAlignment="1">
      <alignment wrapText="1"/>
    </xf>
    <xf numFmtId="184" fontId="28" fillId="0" borderId="25" xfId="0" applyNumberFormat="1" applyFont="1" applyBorder="1" applyAlignment="1">
      <alignment/>
    </xf>
    <xf numFmtId="184" fontId="28" fillId="0" borderId="11" xfId="0" applyNumberFormat="1" applyFont="1" applyBorder="1" applyAlignment="1">
      <alignment wrapText="1"/>
    </xf>
    <xf numFmtId="184" fontId="28" fillId="0" borderId="27" xfId="0" applyNumberFormat="1" applyFont="1" applyBorder="1" applyAlignment="1">
      <alignment/>
    </xf>
    <xf numFmtId="184" fontId="29" fillId="0" borderId="45" xfId="0" applyNumberFormat="1" applyFont="1" applyBorder="1" applyAlignment="1">
      <alignment wrapText="1"/>
    </xf>
    <xf numFmtId="183" fontId="28" fillId="0" borderId="11" xfId="0" applyNumberFormat="1" applyFont="1" applyBorder="1" applyAlignment="1">
      <alignment wrapText="1"/>
    </xf>
    <xf numFmtId="183" fontId="29" fillId="0" borderId="11" xfId="0" applyNumberFormat="1" applyFont="1" applyBorder="1" applyAlignment="1">
      <alignment wrapText="1"/>
    </xf>
    <xf numFmtId="183" fontId="28" fillId="0" borderId="25" xfId="0" applyNumberFormat="1" applyFont="1" applyBorder="1" applyAlignment="1">
      <alignment/>
    </xf>
    <xf numFmtId="183" fontId="28" fillId="0" borderId="27" xfId="0" applyNumberFormat="1" applyFont="1" applyBorder="1" applyAlignment="1">
      <alignment/>
    </xf>
    <xf numFmtId="183" fontId="28" fillId="0" borderId="14" xfId="0" applyNumberFormat="1" applyFont="1" applyBorder="1" applyAlignment="1">
      <alignment/>
    </xf>
    <xf numFmtId="183" fontId="28" fillId="25" borderId="14" xfId="0" applyNumberFormat="1" applyFont="1" applyFill="1" applyBorder="1" applyAlignment="1">
      <alignment/>
    </xf>
    <xf numFmtId="183" fontId="28" fillId="0" borderId="14" xfId="0" applyNumberFormat="1" applyFont="1" applyFill="1" applyBorder="1" applyAlignment="1">
      <alignment/>
    </xf>
    <xf numFmtId="182" fontId="28" fillId="0" borderId="43" xfId="0" applyNumberFormat="1" applyFont="1" applyBorder="1" applyAlignment="1">
      <alignment wrapText="1"/>
    </xf>
    <xf numFmtId="183" fontId="28" fillId="0" borderId="43" xfId="0" applyNumberFormat="1" applyFont="1" applyBorder="1" applyAlignment="1">
      <alignment wrapText="1"/>
    </xf>
    <xf numFmtId="179" fontId="21" fillId="20" borderId="46" xfId="0" applyNumberFormat="1" applyFont="1" applyFill="1" applyBorder="1" applyAlignment="1" applyProtection="1">
      <alignment horizontal="right"/>
      <protection/>
    </xf>
    <xf numFmtId="183" fontId="28" fillId="0" borderId="43" xfId="0" applyNumberFormat="1" applyFont="1" applyBorder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3"/>
  <sheetViews>
    <sheetView showGridLines="0" tabSelected="1" zoomScalePageLayoutView="0" workbookViewId="0" topLeftCell="D36">
      <selection activeCell="U51" activeCellId="8" sqref="G51 G8:G51 I8:I51 K8:K51 M8:M51 Q8:Q51 S8:S51 U51:U52 U8:U51"/>
    </sheetView>
  </sheetViews>
  <sheetFormatPr defaultColWidth="9.140625" defaultRowHeight="12.75"/>
  <cols>
    <col min="1" max="1" width="51.00390625" style="56" customWidth="1"/>
    <col min="2" max="13" width="13.7109375" style="56" customWidth="1"/>
    <col min="14" max="15" width="13.7109375" style="56" hidden="1" customWidth="1"/>
    <col min="16" max="21" width="13.7109375" style="56" customWidth="1"/>
    <col min="22" max="22" width="2.7109375" style="56" customWidth="1"/>
    <col min="23" max="16384" width="9.140625" style="56" customWidth="1"/>
  </cols>
  <sheetData>
    <row r="1" spans="1:21" ht="12.7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18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8" customHeight="1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8" customHeight="1">
      <c r="A4" s="112" t="s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5" customHeight="1">
      <c r="A5" s="113" t="s">
        <v>126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21" ht="12.75" customHeight="1">
      <c r="A6" s="58"/>
      <c r="B6" s="58"/>
      <c r="C6" s="58"/>
      <c r="D6" s="58"/>
      <c r="E6" s="59"/>
      <c r="F6" s="107" t="s">
        <v>2</v>
      </c>
      <c r="G6" s="108"/>
      <c r="H6" s="107" t="s">
        <v>3</v>
      </c>
      <c r="I6" s="108"/>
      <c r="J6" s="107" t="s">
        <v>4</v>
      </c>
      <c r="K6" s="108"/>
      <c r="L6" s="107" t="s">
        <v>5</v>
      </c>
      <c r="M6" s="108"/>
      <c r="N6" s="107" t="s">
        <v>6</v>
      </c>
      <c r="O6" s="108"/>
      <c r="P6" s="107" t="s">
        <v>7</v>
      </c>
      <c r="Q6" s="108"/>
      <c r="R6" s="107" t="s">
        <v>8</v>
      </c>
      <c r="S6" s="108"/>
      <c r="T6" s="107" t="s">
        <v>9</v>
      </c>
      <c r="U6" s="108"/>
    </row>
    <row r="7" spans="1:21" ht="76.5">
      <c r="A7" s="60" t="s">
        <v>10</v>
      </c>
      <c r="B7" s="104" t="s">
        <v>11</v>
      </c>
      <c r="C7" s="61" t="s">
        <v>12</v>
      </c>
      <c r="D7" s="61" t="s">
        <v>13</v>
      </c>
      <c r="E7" s="61" t="s">
        <v>14</v>
      </c>
      <c r="F7" s="62" t="s">
        <v>15</v>
      </c>
      <c r="G7" s="63" t="s">
        <v>16</v>
      </c>
      <c r="H7" s="62" t="s">
        <v>17</v>
      </c>
      <c r="I7" s="63" t="s">
        <v>18</v>
      </c>
      <c r="J7" s="62" t="s">
        <v>19</v>
      </c>
      <c r="K7" s="63" t="s">
        <v>20</v>
      </c>
      <c r="L7" s="62" t="s">
        <v>21</v>
      </c>
      <c r="M7" s="63" t="s">
        <v>22</v>
      </c>
      <c r="N7" s="62" t="s">
        <v>23</v>
      </c>
      <c r="O7" s="63" t="s">
        <v>24</v>
      </c>
      <c r="P7" s="62" t="s">
        <v>25</v>
      </c>
      <c r="Q7" s="63" t="s">
        <v>26</v>
      </c>
      <c r="R7" s="62" t="s">
        <v>25</v>
      </c>
      <c r="S7" s="63" t="s">
        <v>25</v>
      </c>
      <c r="T7" s="62" t="s">
        <v>27</v>
      </c>
      <c r="U7" s="63" t="s">
        <v>28</v>
      </c>
    </row>
    <row r="8" spans="1:21" ht="12.75">
      <c r="A8" s="64" t="s">
        <v>29</v>
      </c>
      <c r="B8" s="128"/>
      <c r="C8" s="128"/>
      <c r="D8" s="128"/>
      <c r="E8" s="128"/>
      <c r="F8" s="132"/>
      <c r="G8" s="145"/>
      <c r="H8" s="132"/>
      <c r="I8" s="145"/>
      <c r="J8" s="132"/>
      <c r="K8" s="145"/>
      <c r="L8" s="132"/>
      <c r="M8" s="145"/>
      <c r="N8" s="65"/>
      <c r="O8" s="66"/>
      <c r="P8" s="132"/>
      <c r="Q8" s="145"/>
      <c r="R8" s="138"/>
      <c r="S8" s="146"/>
      <c r="T8" s="138"/>
      <c r="U8" s="148"/>
    </row>
    <row r="9" spans="1:21" ht="12.75">
      <c r="A9" s="102" t="s">
        <v>30</v>
      </c>
      <c r="B9" s="84">
        <f>NMA!B9+EKU!B9+JHB!B9+TSH!B9+ETH!B9+CPT!B9</f>
        <v>0</v>
      </c>
      <c r="C9" s="84">
        <f>NMA!C9+EKU!C9+JHB!C9+TSH!C9+ETH!C9+CPT!C9</f>
        <v>0</v>
      </c>
      <c r="D9" s="84">
        <f>NMA!D9+EKU!D9+JHB!D9+TSH!D9+ETH!D9+CPT!D9</f>
        <v>0</v>
      </c>
      <c r="E9" s="84">
        <f>NMA!E9+EKU!E9+JHB!E9+TSH!E9+ETH!E9+CPT!E9</f>
        <v>0</v>
      </c>
      <c r="F9" s="133">
        <f>NMA!F9+EKU!F9+JHB!F9+TSH!F9+ETH!F9+CPT!F9</f>
        <v>0</v>
      </c>
      <c r="G9" s="86">
        <f>NMA!G9+EKU!G9+JHB!G9+TSH!G9+ETH!G9+CPT!G9</f>
        <v>0</v>
      </c>
      <c r="H9" s="133">
        <f>NMA!H9+EKU!H9+JHB!H9+TSH!H9+ETH!H9+CPT!H9</f>
        <v>0</v>
      </c>
      <c r="I9" s="86">
        <f>NMA!I9+EKU!I9+JHB!I9+TSH!I9+ETH!I9+CPT!I9</f>
        <v>0</v>
      </c>
      <c r="J9" s="133">
        <f>NMA!J9+EKU!J9+JHB!J9+TSH!J9+ETH!J9+CPT!J9</f>
        <v>0</v>
      </c>
      <c r="K9" s="86">
        <f>NMA!K9+EKU!K9+JHB!K9+TSH!K9+ETH!K9+CPT!K9</f>
        <v>0</v>
      </c>
      <c r="L9" s="133">
        <f>NMA!L9+EKU!L9+JHB!L9+TSH!L9+ETH!L9+CPT!L9</f>
        <v>0</v>
      </c>
      <c r="M9" s="86">
        <f>NMA!M9+EKU!M9+JHB!M9+TSH!M9+ETH!M9+CPT!M9</f>
        <v>0</v>
      </c>
      <c r="N9" s="85">
        <f>NMA!N9+EKU!N9+JHB!N9+TSH!N9+ETH!N9+CPT!N9</f>
        <v>0</v>
      </c>
      <c r="O9" s="86">
        <f>NMA!O9+EKU!O9+JHB!O9+TSH!O9+ETH!O9+CPT!O9</f>
        <v>0</v>
      </c>
      <c r="P9" s="133">
        <f>(($H9+$J9)+$L9)+$N9</f>
        <v>0</v>
      </c>
      <c r="Q9" s="86">
        <f>(($I9+$K9)+$M9)+$O9</f>
        <v>0</v>
      </c>
      <c r="R9" s="139">
        <f>IF($J9=0,0,(($L9-$J9)/$J9)*100)</f>
        <v>0</v>
      </c>
      <c r="S9" s="69">
        <f>IF($K9=0,0,(($M9-$K9)/$K9)*100)</f>
        <v>0</v>
      </c>
      <c r="T9" s="139">
        <f>IF($E9=0,0,($P9/$E9)*100)</f>
        <v>0</v>
      </c>
      <c r="U9" s="70">
        <f>IF($E9=0,0,($Q9/$E9)*100)</f>
        <v>0</v>
      </c>
    </row>
    <row r="10" spans="1:21" ht="12.75">
      <c r="A10" s="102" t="s">
        <v>31</v>
      </c>
      <c r="B10" s="84">
        <f>NMA!B10+EKU!B10+JHB!B10+TSH!B10+ETH!B10+CPT!B10</f>
        <v>4500000</v>
      </c>
      <c r="C10" s="84">
        <f>NMA!C10+EKU!C10+JHB!C10+TSH!C10+ETH!C10+CPT!C10</f>
        <v>0</v>
      </c>
      <c r="D10" s="84">
        <f>NMA!D10+EKU!D10+JHB!D10+TSH!D10+ETH!D10+CPT!D10</f>
        <v>0</v>
      </c>
      <c r="E10" s="84">
        <f>NMA!E10+EKU!E10+JHB!E10+TSH!E10+ETH!E10+CPT!E10</f>
        <v>4500000</v>
      </c>
      <c r="F10" s="133">
        <f>NMA!F10+EKU!F10+JHB!F10+TSH!F10+ETH!F10+CPT!F10</f>
        <v>4500000</v>
      </c>
      <c r="G10" s="86">
        <f>NMA!G10+EKU!G10+JHB!G10+TSH!G10+ETH!G10+CPT!G10</f>
        <v>4500000</v>
      </c>
      <c r="H10" s="133">
        <f>NMA!H10+EKU!H10+JHB!H10+TSH!H10+ETH!H10+CPT!H10</f>
        <v>2086000</v>
      </c>
      <c r="I10" s="86">
        <f>NMA!I10+EKU!I10+JHB!I10+TSH!I10+ETH!I10+CPT!I10</f>
        <v>2855121</v>
      </c>
      <c r="J10" s="133">
        <f>NMA!J10+EKU!J10+JHB!J10+TSH!J10+ETH!J10+CPT!J10</f>
        <v>1096000</v>
      </c>
      <c r="K10" s="86">
        <f>NMA!K10+EKU!K10+JHB!K10+TSH!K10+ETH!K10+CPT!K10</f>
        <v>3676295</v>
      </c>
      <c r="L10" s="133">
        <f>NMA!L10+EKU!L10+JHB!L10+TSH!L10+ETH!L10+CPT!L10</f>
        <v>546000</v>
      </c>
      <c r="M10" s="86">
        <f>NMA!M10+EKU!M10+JHB!M10+TSH!M10+ETH!M10+CPT!M10</f>
        <v>4579887</v>
      </c>
      <c r="N10" s="85"/>
      <c r="O10" s="86"/>
      <c r="P10" s="133">
        <f>(($H10+$J10)+$L10)+$N10</f>
        <v>3728000</v>
      </c>
      <c r="Q10" s="86">
        <f>(($I10+$K10)+$M10)+$O10</f>
        <v>11111303</v>
      </c>
      <c r="R10" s="139">
        <f>IF($J10=0,0,(($L10-$J10)/$J10)*100)</f>
        <v>-50.18248175182482</v>
      </c>
      <c r="S10" s="69">
        <f>IF($K10=0,0,(($M10-$K10)/$K10)*100)</f>
        <v>24.578876287131475</v>
      </c>
      <c r="T10" s="139">
        <f>IF($E10=0,0,($P10/$E10)*100)</f>
        <v>82.84444444444445</v>
      </c>
      <c r="U10" s="70">
        <f>IF($E10=0,0,($Q10/$E10)*100)</f>
        <v>246.91784444444443</v>
      </c>
    </row>
    <row r="11" spans="1:21" ht="12.75">
      <c r="A11" s="102" t="s">
        <v>32</v>
      </c>
      <c r="B11" s="84">
        <f>NMA!B11+EKU!B11+JHB!B11+TSH!B11+ETH!B11+CPT!B11</f>
        <v>268138138</v>
      </c>
      <c r="C11" s="84">
        <f>NMA!C11+EKU!C11+JHB!C11+TSH!C11+ETH!C11+CPT!C11</f>
        <v>46849100</v>
      </c>
      <c r="D11" s="84">
        <f>NMA!D11+EKU!D11+JHB!D11+TSH!D11+ETH!D11+CPT!D11</f>
        <v>0</v>
      </c>
      <c r="E11" s="84">
        <f>NMA!E11+EKU!E11+JHB!E11+TSH!E11+ETH!E11+CPT!E11</f>
        <v>314987238</v>
      </c>
      <c r="F11" s="133">
        <f>NMA!F11+EKU!F11+JHB!F11+TSH!F11+ETH!F11+CPT!F11</f>
        <v>314987238</v>
      </c>
      <c r="G11" s="86">
        <f>NMA!G11+EKU!G11+JHB!G11+TSH!G11+ETH!G11+CPT!G11</f>
        <v>306698794</v>
      </c>
      <c r="H11" s="133">
        <f>NMA!H11+EKU!H11+JHB!H11+TSH!H11+ETH!H11+CPT!H11</f>
        <v>44617000</v>
      </c>
      <c r="I11" s="86">
        <f>NMA!I11+EKU!I11+JHB!I11+TSH!I11+ETH!I11+CPT!I11</f>
        <v>11989510</v>
      </c>
      <c r="J11" s="133">
        <f>NMA!J11+EKU!J11+JHB!J11+TSH!J11+ETH!J11+CPT!J11</f>
        <v>23923000</v>
      </c>
      <c r="K11" s="86">
        <f>NMA!K11+EKU!K11+JHB!K11+TSH!K11+ETH!K11+CPT!K11</f>
        <v>66354254</v>
      </c>
      <c r="L11" s="133">
        <f>NMA!L11+EKU!L11+JHB!L11+TSH!L11+ETH!L11+CPT!L11</f>
        <v>163719000</v>
      </c>
      <c r="M11" s="86">
        <f>NMA!M11+EKU!M11+JHB!M11+TSH!M11+ETH!M11+CPT!M11</f>
        <v>64457903</v>
      </c>
      <c r="N11" s="85"/>
      <c r="O11" s="86"/>
      <c r="P11" s="133">
        <f>(($H11+$J11)+$L11)+$N11</f>
        <v>232259000</v>
      </c>
      <c r="Q11" s="86">
        <f>(($I11+$K11)+$M11)+$O11</f>
        <v>142801667</v>
      </c>
      <c r="R11" s="139">
        <f>IF($J11=0,0,(($L11-$J11)/$J11)*100)</f>
        <v>584.3581490615725</v>
      </c>
      <c r="S11" s="69">
        <f>IF($K11=0,0,(($M11-$K11)/$K11)*100)</f>
        <v>-2.857919252622447</v>
      </c>
      <c r="T11" s="139">
        <f>IF($E11=0,0,($P11/$E11)*100)</f>
        <v>73.73600323451835</v>
      </c>
      <c r="U11" s="70">
        <f>IF($E11=0,0,($Q11/$E11)*100)</f>
        <v>45.33569928315636</v>
      </c>
    </row>
    <row r="12" spans="1:21" ht="12.75">
      <c r="A12" s="102" t="s">
        <v>33</v>
      </c>
      <c r="B12" s="84">
        <f>NMA!B12+EKU!B12+JHB!B12+TSH!B12+ETH!B12+CPT!B12</f>
        <v>22770000</v>
      </c>
      <c r="C12" s="84">
        <f>NMA!C12+EKU!C12+JHB!C12+TSH!C12+ETH!C12+CPT!C12</f>
        <v>14480000</v>
      </c>
      <c r="D12" s="84">
        <f>NMA!D12+EKU!D12+JHB!D12+TSH!D12+ETH!D12+CPT!D12</f>
        <v>0</v>
      </c>
      <c r="E12" s="84">
        <f>NMA!E12+EKU!E12+JHB!E12+TSH!E12+ETH!E12+CPT!E12</f>
        <v>37250000</v>
      </c>
      <c r="F12" s="133">
        <f>NMA!F12+EKU!F12+JHB!F12+TSH!F12+ETH!F12+CPT!F12</f>
        <v>37250000</v>
      </c>
      <c r="G12" s="86">
        <f>NMA!G12+EKU!G12+JHB!G12+TSH!G12+ETH!G12+CPT!G12</f>
        <v>25188000</v>
      </c>
      <c r="H12" s="133">
        <f>NMA!H12+EKU!H12+JHB!H12+TSH!H12+ETH!H12+CPT!H12</f>
        <v>6834000</v>
      </c>
      <c r="I12" s="86">
        <f>NMA!I12+EKU!I12+JHB!I12+TSH!I12+ETH!I12+CPT!I12</f>
        <v>0</v>
      </c>
      <c r="J12" s="133">
        <f>NMA!J12+EKU!J12+JHB!J12+TSH!J12+ETH!J12+CPT!J12</f>
        <v>12874000</v>
      </c>
      <c r="K12" s="86">
        <f>NMA!K12+EKU!K12+JHB!K12+TSH!K12+ETH!K12+CPT!K12</f>
        <v>0</v>
      </c>
      <c r="L12" s="133">
        <f>NMA!L12+EKU!L12+JHB!L12+TSH!L12+ETH!L12+CPT!L12</f>
        <v>2149000</v>
      </c>
      <c r="M12" s="86">
        <f>NMA!M12+EKU!M12+JHB!M12+TSH!M12+ETH!M12+CPT!M12</f>
        <v>0</v>
      </c>
      <c r="N12" s="85"/>
      <c r="O12" s="86"/>
      <c r="P12" s="133">
        <f>(($H12+$J12)+$L12)+$N12</f>
        <v>21857000</v>
      </c>
      <c r="Q12" s="86">
        <f>(($I12+$K12)+$M12)+$O12</f>
        <v>0</v>
      </c>
      <c r="R12" s="139">
        <f>IF($J12=0,0,(($L12-$J12)/$J12)*100)</f>
        <v>-83.30744135466833</v>
      </c>
      <c r="S12" s="69">
        <f>IF($K12=0,0,(($M12-$K12)/$K12)*100)</f>
        <v>0</v>
      </c>
      <c r="T12" s="139">
        <f>IF($E12=0,0,($P12/$E12)*100)</f>
        <v>58.676510067114094</v>
      </c>
      <c r="U12" s="70">
        <f>IF($E12=0,0,($Q12/$E12)*100)</f>
        <v>0</v>
      </c>
    </row>
    <row r="13" spans="1:21" ht="12.75">
      <c r="A13" s="71" t="s">
        <v>34</v>
      </c>
      <c r="B13" s="87">
        <f>NMA!B13+EKU!B13+JHB!B13+TSH!B13+ETH!B13+CPT!B13</f>
        <v>295408138</v>
      </c>
      <c r="C13" s="87">
        <f>NMA!C13+EKU!C13+JHB!C13+TSH!C13+ETH!C13+CPT!C13</f>
        <v>61329100</v>
      </c>
      <c r="D13" s="87">
        <f>NMA!D13+EKU!D13+JHB!D13+TSH!D13+ETH!D13+CPT!D13</f>
        <v>0</v>
      </c>
      <c r="E13" s="87">
        <f>NMA!E13+EKU!E13+JHB!E13+TSH!E13+ETH!E13+CPT!E13</f>
        <v>356737238</v>
      </c>
      <c r="F13" s="134">
        <f>NMA!F13+EKU!F13+JHB!F13+TSH!F13+ETH!F13+CPT!F13</f>
        <v>356737238</v>
      </c>
      <c r="G13" s="89">
        <f>NMA!G13+EKU!G13+JHB!G13+TSH!G13+ETH!G13+CPT!G13</f>
        <v>336386794</v>
      </c>
      <c r="H13" s="134">
        <f>NMA!H13+EKU!H13+JHB!H13+TSH!H13+ETH!H13+CPT!H13</f>
        <v>53537000</v>
      </c>
      <c r="I13" s="89">
        <f>NMA!I13+EKU!I13+JHB!I13+TSH!I13+ETH!I13+CPT!I13</f>
        <v>14844631</v>
      </c>
      <c r="J13" s="134">
        <f>NMA!J13+EKU!J13+JHB!J13+TSH!J13+ETH!J13+CPT!J13</f>
        <v>37893000</v>
      </c>
      <c r="K13" s="89">
        <f>NMA!K13+EKU!K13+JHB!K13+TSH!K13+ETH!K13+CPT!K13</f>
        <v>70030549</v>
      </c>
      <c r="L13" s="134">
        <f>NMA!L13+EKU!L13+JHB!L13+TSH!L13+ETH!L13+CPT!L13</f>
        <v>166414000</v>
      </c>
      <c r="M13" s="89">
        <f>NMA!M13+EKU!M13+JHB!M13+TSH!M13+ETH!M13+CPT!M13</f>
        <v>69037790</v>
      </c>
      <c r="N13" s="88">
        <f>SUM(N9:N12)</f>
        <v>0</v>
      </c>
      <c r="O13" s="89">
        <f>SUM(O9:O12)</f>
        <v>0</v>
      </c>
      <c r="P13" s="134">
        <f>(($H13+$J13)+$L13)+$N13</f>
        <v>257844000</v>
      </c>
      <c r="Q13" s="89">
        <f>(($I13+$K13)+$M13)+$O13</f>
        <v>153912970</v>
      </c>
      <c r="R13" s="140">
        <f>IF($J13=0,0,(($L13-$J13)/$J13)*100)</f>
        <v>339.1681840973267</v>
      </c>
      <c r="S13" s="72">
        <f>IF($K13=0,0,(($M13-$K13)/$K13)*100)</f>
        <v>-1.417608478265678</v>
      </c>
      <c r="T13" s="140">
        <f>IF($E13=0,0,($P13/$E13)*100)</f>
        <v>72.27840901767591</v>
      </c>
      <c r="U13" s="73">
        <f>IF($E13=0,0,($Q13/$E13)*100)</f>
        <v>43.14463240868619</v>
      </c>
    </row>
    <row r="14" spans="1:21" ht="12.75">
      <c r="A14" s="64" t="s">
        <v>35</v>
      </c>
      <c r="B14" s="90">
        <f>NMA!B14+EKU!B14+JHB!B14+TSH!B14+ETH!B14+CPT!B14</f>
        <v>0</v>
      </c>
      <c r="C14" s="90">
        <f>NMA!C14+EKU!C14+JHB!C14+TSH!C14+ETH!C14+CPT!C14</f>
        <v>0</v>
      </c>
      <c r="D14" s="90">
        <f>NMA!D14+EKU!D14+JHB!D14+TSH!D14+ETH!D14+CPT!D14</f>
        <v>0</v>
      </c>
      <c r="E14" s="90">
        <f>NMA!E14+EKU!E14+JHB!E14+TSH!E14+ETH!E14+CPT!E14</f>
        <v>0</v>
      </c>
      <c r="F14" s="135">
        <f>NMA!F14+EKU!F14+JHB!F14+TSH!F14+ETH!F14+CPT!F14</f>
        <v>0</v>
      </c>
      <c r="G14" s="92">
        <f>NMA!G14+EKU!G14+JHB!G14+TSH!G14+ETH!G14+CPT!G14</f>
        <v>0</v>
      </c>
      <c r="H14" s="135">
        <f>NMA!H14+EKU!H14+JHB!H14+TSH!H14+ETH!H14+CPT!H14</f>
        <v>0</v>
      </c>
      <c r="I14" s="92">
        <f>NMA!I14+EKU!I14+JHB!I14+TSH!I14+ETH!I14+CPT!I14</f>
        <v>0</v>
      </c>
      <c r="J14" s="135">
        <f>NMA!J14+EKU!J14+JHB!J14+TSH!J14+ETH!J14+CPT!J14</f>
        <v>0</v>
      </c>
      <c r="K14" s="92">
        <f>NMA!K14+EKU!K14+JHB!K14+TSH!K14+ETH!K14+CPT!K14</f>
        <v>0</v>
      </c>
      <c r="L14" s="135">
        <f>NMA!L14+EKU!L14+JHB!L14+TSH!L14+ETH!L14+CPT!L14</f>
        <v>0</v>
      </c>
      <c r="M14" s="92">
        <f>NMA!M14+EKU!M14+JHB!M14+TSH!M14+ETH!M14+CPT!M14</f>
        <v>0</v>
      </c>
      <c r="N14" s="91"/>
      <c r="O14" s="92"/>
      <c r="P14" s="135"/>
      <c r="Q14" s="92"/>
      <c r="R14" s="138"/>
      <c r="S14" s="67"/>
      <c r="T14" s="138"/>
      <c r="U14" s="68"/>
    </row>
    <row r="15" spans="1:21" ht="12.75">
      <c r="A15" s="102" t="s">
        <v>36</v>
      </c>
      <c r="B15" s="84">
        <f>NMA!B15+EKU!B15+JHB!B15+TSH!B15+ETH!B15+CPT!B15</f>
        <v>0</v>
      </c>
      <c r="C15" s="84">
        <f>NMA!C15+EKU!C15+JHB!C15+TSH!C15+ETH!C15+CPT!C15</f>
        <v>0</v>
      </c>
      <c r="D15" s="84">
        <f>NMA!D15+EKU!D15+JHB!D15+TSH!D15+ETH!D15+CPT!D15</f>
        <v>0</v>
      </c>
      <c r="E15" s="84">
        <f>NMA!E15+EKU!E15+JHB!E15+TSH!E15+ETH!E15+CPT!E15</f>
        <v>0</v>
      </c>
      <c r="F15" s="133">
        <f>NMA!F15+EKU!F15+JHB!F15+TSH!F15+ETH!F15+CPT!F15</f>
        <v>0</v>
      </c>
      <c r="G15" s="86">
        <f>NMA!G15+EKU!G15+JHB!G15+TSH!G15+ETH!G15+CPT!G15</f>
        <v>0</v>
      </c>
      <c r="H15" s="133">
        <f>NMA!H15+EKU!H15+JHB!H15+TSH!H15+ETH!H15+CPT!H15</f>
        <v>0</v>
      </c>
      <c r="I15" s="86">
        <f>NMA!I15+EKU!I15+JHB!I15+TSH!I15+ETH!I15+CPT!I15</f>
        <v>0</v>
      </c>
      <c r="J15" s="133">
        <f>NMA!J15+EKU!J15+JHB!J15+TSH!J15+ETH!J15+CPT!J15</f>
        <v>0</v>
      </c>
      <c r="K15" s="86">
        <f>NMA!K15+EKU!K15+JHB!K15+TSH!K15+ETH!K15+CPT!K15</f>
        <v>0</v>
      </c>
      <c r="L15" s="133">
        <f>NMA!L15+EKU!L15+JHB!L15+TSH!L15+ETH!L15+CPT!L15</f>
        <v>0</v>
      </c>
      <c r="M15" s="86">
        <f>NMA!M15+EKU!M15+JHB!M15+TSH!M15+ETH!M15+CPT!M15</f>
        <v>0</v>
      </c>
      <c r="N15" s="85"/>
      <c r="O15" s="86"/>
      <c r="P15" s="133">
        <f>(($H15+$J15)+$L15)+$N15</f>
        <v>0</v>
      </c>
      <c r="Q15" s="86">
        <f>(($I15+$K15)+$M15)+$O15</f>
        <v>0</v>
      </c>
      <c r="R15" s="139">
        <f>IF($J15=0,0,(($L15-$J15)/$J15)*100)</f>
        <v>0</v>
      </c>
      <c r="S15" s="69">
        <f>IF($K15=0,0,(($M15-$K15)/$K15)*100)</f>
        <v>0</v>
      </c>
      <c r="T15" s="139">
        <f>IF($E15=0,0,($P15/$E15)*100)</f>
        <v>0</v>
      </c>
      <c r="U15" s="70">
        <f>IF($E15=0,0,($Q15/$E15)*100)</f>
        <v>0</v>
      </c>
    </row>
    <row r="16" spans="1:21" ht="12.75">
      <c r="A16" s="102" t="s">
        <v>37</v>
      </c>
      <c r="B16" s="84">
        <f>NMA!B16+EKU!B16+JHB!B16+TSH!B16+ETH!B16+CPT!B16</f>
        <v>0</v>
      </c>
      <c r="C16" s="84">
        <f>NMA!C16+EKU!C16+JHB!C16+TSH!C16+ETH!C16+CPT!C16</f>
        <v>0</v>
      </c>
      <c r="D16" s="84">
        <f>NMA!D16+EKU!D16+JHB!D16+TSH!D16+ETH!D16+CPT!D16</f>
        <v>0</v>
      </c>
      <c r="E16" s="84">
        <f>NMA!E16+EKU!E16+JHB!E16+TSH!E16+ETH!E16+CPT!E16</f>
        <v>0</v>
      </c>
      <c r="F16" s="133">
        <f>NMA!F16+EKU!F16+JHB!F16+TSH!F16+ETH!F16+CPT!F16</f>
        <v>0</v>
      </c>
      <c r="G16" s="86">
        <f>NMA!G16+EKU!G16+JHB!G16+TSH!G16+ETH!G16+CPT!G16</f>
        <v>0</v>
      </c>
      <c r="H16" s="133">
        <f>NMA!H16+EKU!H16+JHB!H16+TSH!H16+ETH!H16+CPT!H16</f>
        <v>0</v>
      </c>
      <c r="I16" s="86">
        <f>NMA!I16+EKU!I16+JHB!I16+TSH!I16+ETH!I16+CPT!I16</f>
        <v>0</v>
      </c>
      <c r="J16" s="133">
        <f>NMA!J16+EKU!J16+JHB!J16+TSH!J16+ETH!J16+CPT!J16</f>
        <v>0</v>
      </c>
      <c r="K16" s="86">
        <f>NMA!K16+EKU!K16+JHB!K16+TSH!K16+ETH!K16+CPT!K16</f>
        <v>0</v>
      </c>
      <c r="L16" s="133">
        <f>NMA!L16+EKU!L16+JHB!L16+TSH!L16+ETH!L16+CPT!L16</f>
        <v>0</v>
      </c>
      <c r="M16" s="86">
        <f>NMA!M16+EKU!M16+JHB!M16+TSH!M16+ETH!M16+CPT!M16</f>
        <v>0</v>
      </c>
      <c r="N16" s="85"/>
      <c r="O16" s="86"/>
      <c r="P16" s="133">
        <f>(($H16+$J16)+$L16)+$N16</f>
        <v>0</v>
      </c>
      <c r="Q16" s="86">
        <f>(($I16+$K16)+$M16)+$O16</f>
        <v>0</v>
      </c>
      <c r="R16" s="139">
        <f>IF($J16=0,0,(($L16-$J16)/$J16)*100)</f>
        <v>0</v>
      </c>
      <c r="S16" s="69">
        <f>IF($K16=0,0,(($M16-$K16)/$K16)*100)</f>
        <v>0</v>
      </c>
      <c r="T16" s="139">
        <f>IF($E16=0,0,($P16/$E16)*100)</f>
        <v>0</v>
      </c>
      <c r="U16" s="70">
        <f>IF($E16=0,0,($Q16/$E16)*100)</f>
        <v>0</v>
      </c>
    </row>
    <row r="17" spans="1:21" ht="12.75">
      <c r="A17" s="102" t="s">
        <v>38</v>
      </c>
      <c r="B17" s="84">
        <f>NMA!B17+EKU!B17+JHB!B17+TSH!B17+ETH!B17+CPT!B17</f>
        <v>0</v>
      </c>
      <c r="C17" s="84">
        <f>NMA!C17+EKU!C17+JHB!C17+TSH!C17+ETH!C17+CPT!C17</f>
        <v>0</v>
      </c>
      <c r="D17" s="84">
        <f>NMA!D17+EKU!D17+JHB!D17+TSH!D17+ETH!D17+CPT!D17</f>
        <v>0</v>
      </c>
      <c r="E17" s="84">
        <f>NMA!E17+EKU!E17+JHB!E17+TSH!E17+ETH!E17+CPT!E17</f>
        <v>0</v>
      </c>
      <c r="F17" s="133">
        <f>NMA!F17+EKU!F17+JHB!F17+TSH!F17+ETH!F17+CPT!F17</f>
        <v>0</v>
      </c>
      <c r="G17" s="86">
        <f>NMA!G17+EKU!G17+JHB!G17+TSH!G17+ETH!G17+CPT!G17</f>
        <v>0</v>
      </c>
      <c r="H17" s="133">
        <f>NMA!H17+EKU!H17+JHB!H17+TSH!H17+ETH!H17+CPT!H17</f>
        <v>0</v>
      </c>
      <c r="I17" s="86">
        <f>NMA!I17+EKU!I17+JHB!I17+TSH!I17+ETH!I17+CPT!I17</f>
        <v>0</v>
      </c>
      <c r="J17" s="133">
        <f>NMA!J17+EKU!J17+JHB!J17+TSH!J17+ETH!J17+CPT!J17</f>
        <v>0</v>
      </c>
      <c r="K17" s="86">
        <f>NMA!K17+EKU!K17+JHB!K17+TSH!K17+ETH!K17+CPT!K17</f>
        <v>0</v>
      </c>
      <c r="L17" s="133">
        <f>NMA!L17+EKU!L17+JHB!L17+TSH!L17+ETH!L17+CPT!L17</f>
        <v>0</v>
      </c>
      <c r="M17" s="86">
        <f>NMA!M17+EKU!M17+JHB!M17+TSH!M17+ETH!M17+CPT!M17</f>
        <v>0</v>
      </c>
      <c r="N17" s="85"/>
      <c r="O17" s="86"/>
      <c r="P17" s="133">
        <f>(($H17+$J17)+$L17)+$N17</f>
        <v>0</v>
      </c>
      <c r="Q17" s="86">
        <f>(($I17+$K17)+$M17)+$O17</f>
        <v>0</v>
      </c>
      <c r="R17" s="139">
        <f>IF($J17=0,0,(($L17-$J17)/$J17)*100)</f>
        <v>0</v>
      </c>
      <c r="S17" s="69">
        <f>IF($K17=0,0,(($M17-$K17)/$K17)*100)</f>
        <v>0</v>
      </c>
      <c r="T17" s="139">
        <f>IF($E17=0,0,($P17/$E17)*100)</f>
        <v>0</v>
      </c>
      <c r="U17" s="70">
        <f>IF($E17=0,0,($Q17/$E17)*100)</f>
        <v>0</v>
      </c>
    </row>
    <row r="18" spans="1:21" ht="12.75">
      <c r="A18" s="71" t="s">
        <v>34</v>
      </c>
      <c r="B18" s="87">
        <f>NMA!B18+EKU!B18+JHB!B18+TSH!B18+ETH!B18+CPT!B18</f>
        <v>0</v>
      </c>
      <c r="C18" s="87">
        <f>NMA!C18+EKU!C18+JHB!C18+TSH!C18+ETH!C18+CPT!C18</f>
        <v>0</v>
      </c>
      <c r="D18" s="87">
        <f>NMA!D18+EKU!D18+JHB!D18+TSH!D18+ETH!D18+CPT!D18</f>
        <v>0</v>
      </c>
      <c r="E18" s="87">
        <f>NMA!E18+EKU!E18+JHB!E18+TSH!E18+ETH!E18+CPT!E18</f>
        <v>0</v>
      </c>
      <c r="F18" s="134">
        <f>NMA!F18+EKU!F18+JHB!F18+TSH!F18+ETH!F18+CPT!F18</f>
        <v>0</v>
      </c>
      <c r="G18" s="89">
        <f>NMA!G18+EKU!G18+JHB!G18+TSH!G18+ETH!G18+CPT!G18</f>
        <v>0</v>
      </c>
      <c r="H18" s="134">
        <f>NMA!H18+EKU!H18+JHB!H18+TSH!H18+ETH!H18+CPT!H18</f>
        <v>0</v>
      </c>
      <c r="I18" s="89">
        <f>NMA!I18+EKU!I18+JHB!I18+TSH!I18+ETH!I18+CPT!I18</f>
        <v>0</v>
      </c>
      <c r="J18" s="134">
        <f>NMA!J18+EKU!J18+JHB!J18+TSH!J18+ETH!J18+CPT!J18</f>
        <v>0</v>
      </c>
      <c r="K18" s="89">
        <f>NMA!K18+EKU!K18+JHB!K18+TSH!K18+ETH!K18+CPT!K18</f>
        <v>0</v>
      </c>
      <c r="L18" s="134">
        <f>NMA!L18+EKU!L18+JHB!L18+TSH!L18+ETH!L18+CPT!L18</f>
        <v>0</v>
      </c>
      <c r="M18" s="89">
        <f>NMA!M18+EKU!M18+JHB!M18+TSH!M18+ETH!M18+CPT!M18</f>
        <v>0</v>
      </c>
      <c r="N18" s="88">
        <f>SUM(N15:N17)</f>
        <v>0</v>
      </c>
      <c r="O18" s="89">
        <f>SUM(O15:O17)</f>
        <v>0</v>
      </c>
      <c r="P18" s="134">
        <f>(($H18+$J18)+$L18)+$N18</f>
        <v>0</v>
      </c>
      <c r="Q18" s="89">
        <f>(($I18+$K18)+$M18)+$O18</f>
        <v>0</v>
      </c>
      <c r="R18" s="140">
        <f>IF($J18=0,0,(($L18-$J18)/$J18)*100)</f>
        <v>0</v>
      </c>
      <c r="S18" s="72">
        <f>IF($K18=0,0,(($M18-$K18)/$K18)*100)</f>
        <v>0</v>
      </c>
      <c r="T18" s="140">
        <f>IF($E18=0,0,($P18/$E18)*100)</f>
        <v>0</v>
      </c>
      <c r="U18" s="73">
        <f>IF($E18=0,0,($Q18/$E18)*100)</f>
        <v>0</v>
      </c>
    </row>
    <row r="19" spans="1:21" ht="12.75">
      <c r="A19" s="64" t="s">
        <v>39</v>
      </c>
      <c r="B19" s="90">
        <f>NMA!B19+EKU!B19+JHB!B19+TSH!B19+ETH!B19+CPT!B19</f>
        <v>0</v>
      </c>
      <c r="C19" s="90">
        <f>NMA!C19+EKU!C19+JHB!C19+TSH!C19+ETH!C19+CPT!C19</f>
        <v>0</v>
      </c>
      <c r="D19" s="90">
        <f>NMA!D19+EKU!D19+JHB!D19+TSH!D19+ETH!D19+CPT!D19</f>
        <v>0</v>
      </c>
      <c r="E19" s="90">
        <f>NMA!E19+EKU!E19+JHB!E19+TSH!E19+ETH!E19+CPT!E19</f>
        <v>0</v>
      </c>
      <c r="F19" s="135">
        <f>NMA!F19+EKU!F19+JHB!F19+TSH!F19+ETH!F19+CPT!F19</f>
        <v>0</v>
      </c>
      <c r="G19" s="92">
        <f>NMA!G19+EKU!G19+JHB!G19+TSH!G19+ETH!G19+CPT!G19</f>
        <v>0</v>
      </c>
      <c r="H19" s="135">
        <f>NMA!H19+EKU!H19+JHB!H19+TSH!H19+ETH!H19+CPT!H19</f>
        <v>0</v>
      </c>
      <c r="I19" s="92">
        <f>NMA!I19+EKU!I19+JHB!I19+TSH!I19+ETH!I19+CPT!I19</f>
        <v>0</v>
      </c>
      <c r="J19" s="135">
        <f>NMA!J19+EKU!J19+JHB!J19+TSH!J19+ETH!J19+CPT!J19</f>
        <v>0</v>
      </c>
      <c r="K19" s="92">
        <f>NMA!K19+EKU!K19+JHB!K19+TSH!K19+ETH!K19+CPT!K19</f>
        <v>0</v>
      </c>
      <c r="L19" s="135">
        <f>NMA!L19+EKU!L19+JHB!L19+TSH!L19+ETH!L19+CPT!L19</f>
        <v>0</v>
      </c>
      <c r="M19" s="92">
        <f>NMA!M19+EKU!M19+JHB!M19+TSH!M19+ETH!M19+CPT!M19</f>
        <v>0</v>
      </c>
      <c r="N19" s="91"/>
      <c r="O19" s="92"/>
      <c r="P19" s="135"/>
      <c r="Q19" s="92"/>
      <c r="R19" s="138"/>
      <c r="S19" s="67"/>
      <c r="T19" s="138"/>
      <c r="U19" s="68"/>
    </row>
    <row r="20" spans="1:21" ht="12.75">
      <c r="A20" s="102" t="s">
        <v>40</v>
      </c>
      <c r="B20" s="84">
        <f>NMA!B20+EKU!B20+JHB!B20+TSH!B20+ETH!B20+CPT!B20</f>
        <v>2102298000</v>
      </c>
      <c r="C20" s="84">
        <f>NMA!C20+EKU!C20+JHB!C20+TSH!C20+ETH!C20+CPT!C20</f>
        <v>0</v>
      </c>
      <c r="D20" s="84">
        <f>NMA!D20+EKU!D20+JHB!D20+TSH!D20+ETH!D20+CPT!D20</f>
        <v>0</v>
      </c>
      <c r="E20" s="84">
        <f>NMA!E20+EKU!E20+JHB!E20+TSH!E20+ETH!E20+CPT!E20</f>
        <v>2102298000</v>
      </c>
      <c r="F20" s="133">
        <f>NMA!F20+EKU!F20+JHB!F20+TSH!F20+ETH!F20+CPT!F20</f>
        <v>2102298000</v>
      </c>
      <c r="G20" s="86">
        <f>NMA!G20+EKU!G20+JHB!G20+TSH!G20+ETH!G20+CPT!G20</f>
        <v>2102298000</v>
      </c>
      <c r="H20" s="133">
        <f>NMA!H20+EKU!H20+JHB!H20+TSH!H20+ETH!H20+CPT!H20</f>
        <v>764581000</v>
      </c>
      <c r="I20" s="86">
        <f>NMA!I20+EKU!I20+JHB!I20+TSH!I20+ETH!I20+CPT!I20</f>
        <v>262573863</v>
      </c>
      <c r="J20" s="133">
        <f>NMA!J20+EKU!J20+JHB!J20+TSH!J20+ETH!J20+CPT!J20</f>
        <v>557602000</v>
      </c>
      <c r="K20" s="86">
        <f>NMA!K20+EKU!K20+JHB!K20+TSH!K20+ETH!K20+CPT!K20</f>
        <v>1008435653</v>
      </c>
      <c r="L20" s="133">
        <f>NMA!L20+EKU!L20+JHB!L20+TSH!L20+ETH!L20+CPT!L20</f>
        <v>139571000</v>
      </c>
      <c r="M20" s="86">
        <f>NMA!M20+EKU!M20+JHB!M20+TSH!M20+ETH!M20+CPT!M20</f>
        <v>390363872</v>
      </c>
      <c r="N20" s="85"/>
      <c r="O20" s="86"/>
      <c r="P20" s="133">
        <f>(($H20+$J20)+$L20)+$N20</f>
        <v>1461754000</v>
      </c>
      <c r="Q20" s="86">
        <f>(($I20+$K20)+$M20)+$O20</f>
        <v>1661373388</v>
      </c>
      <c r="R20" s="139">
        <f>IF($J20=0,0,(($L20-$J20)/$J20)*100)</f>
        <v>-74.96942263478252</v>
      </c>
      <c r="S20" s="69">
        <f>IF($K20=0,0,(($M20-$K20)/$K20)*100)</f>
        <v>-61.290155614916564</v>
      </c>
      <c r="T20" s="139">
        <f>IF($E20=0,0,($P20/$E20)*100)</f>
        <v>69.53124628382847</v>
      </c>
      <c r="U20" s="70">
        <f>IF($E20=0,0,($Q20/$E20)*100)</f>
        <v>79.02654086147635</v>
      </c>
    </row>
    <row r="21" spans="1:21" ht="12.75">
      <c r="A21" s="102" t="s">
        <v>41</v>
      </c>
      <c r="B21" s="84">
        <f>NMA!B21+EKU!B21+JHB!B21+TSH!B21+ETH!B21+CPT!B21</f>
        <v>0</v>
      </c>
      <c r="C21" s="84">
        <f>NMA!C21+EKU!C21+JHB!C21+TSH!C21+ETH!C21+CPT!C21</f>
        <v>0</v>
      </c>
      <c r="D21" s="84">
        <f>NMA!D21+EKU!D21+JHB!D21+TSH!D21+ETH!D21+CPT!D21</f>
        <v>0</v>
      </c>
      <c r="E21" s="84">
        <f>NMA!E21+EKU!E21+JHB!E21+TSH!E21+ETH!E21+CPT!E21</f>
        <v>0</v>
      </c>
      <c r="F21" s="133">
        <f>NMA!F21+EKU!F21+JHB!F21+TSH!F21+ETH!F21+CPT!F21</f>
        <v>0</v>
      </c>
      <c r="G21" s="86">
        <f>NMA!G21+EKU!G21+JHB!G21+TSH!G21+ETH!G21+CPT!G21</f>
        <v>0</v>
      </c>
      <c r="H21" s="133">
        <f>NMA!H21+EKU!H21+JHB!H21+TSH!H21+ETH!H21+CPT!H21</f>
        <v>0</v>
      </c>
      <c r="I21" s="86">
        <f>NMA!I21+EKU!I21+JHB!I21+TSH!I21+ETH!I21+CPT!I21</f>
        <v>0</v>
      </c>
      <c r="J21" s="133">
        <f>NMA!J21+EKU!J21+JHB!J21+TSH!J21+ETH!J21+CPT!J21</f>
        <v>0</v>
      </c>
      <c r="K21" s="86">
        <f>NMA!K21+EKU!K21+JHB!K21+TSH!K21+ETH!K21+CPT!K21</f>
        <v>0</v>
      </c>
      <c r="L21" s="133">
        <f>NMA!L21+EKU!L21+JHB!L21+TSH!L21+ETH!L21+CPT!L21</f>
        <v>0</v>
      </c>
      <c r="M21" s="86">
        <f>NMA!M21+EKU!M21+JHB!M21+TSH!M21+ETH!M21+CPT!M21</f>
        <v>0</v>
      </c>
      <c r="N21" s="85"/>
      <c r="O21" s="86"/>
      <c r="P21" s="133">
        <f>(($H21+$J21)+$L21)+$N21</f>
        <v>0</v>
      </c>
      <c r="Q21" s="86">
        <f>(($I21+$K21)+$M21)+$O21</f>
        <v>0</v>
      </c>
      <c r="R21" s="139">
        <f>IF($J21=0,0,(($L21-$J21)/$J21)*100)</f>
        <v>0</v>
      </c>
      <c r="S21" s="69">
        <f>IF($K21=0,0,(($M21-$K21)/$K21)*100)</f>
        <v>0</v>
      </c>
      <c r="T21" s="139">
        <f>IF($E21=0,0,($P21/$E21)*100)</f>
        <v>0</v>
      </c>
      <c r="U21" s="70">
        <f>IF($E21=0,0,($Q21/$E21)*100)</f>
        <v>0</v>
      </c>
    </row>
    <row r="22" spans="1:21" ht="12.75">
      <c r="A22" s="71" t="s">
        <v>34</v>
      </c>
      <c r="B22" s="87">
        <f>NMA!B22+EKU!B22+JHB!B22+TSH!B22+ETH!B22+CPT!B22</f>
        <v>2102298000</v>
      </c>
      <c r="C22" s="87">
        <f>NMA!C22+EKU!C22+JHB!C22+TSH!C22+ETH!C22+CPT!C22</f>
        <v>0</v>
      </c>
      <c r="D22" s="87">
        <f>NMA!D22+EKU!D22+JHB!D22+TSH!D22+ETH!D22+CPT!D22</f>
        <v>0</v>
      </c>
      <c r="E22" s="87">
        <f>NMA!E22+EKU!E22+JHB!E22+TSH!E22+ETH!E22+CPT!E22</f>
        <v>2102298000</v>
      </c>
      <c r="F22" s="134">
        <f>NMA!F22+EKU!F22+JHB!F22+TSH!F22+ETH!F22+CPT!F22</f>
        <v>2102298000</v>
      </c>
      <c r="G22" s="89">
        <f>NMA!G22+EKU!G22+JHB!G22+TSH!G22+ETH!G22+CPT!G22</f>
        <v>2102298000</v>
      </c>
      <c r="H22" s="134">
        <f>NMA!H22+EKU!H22+JHB!H22+TSH!H22+ETH!H22+CPT!H22</f>
        <v>764581000</v>
      </c>
      <c r="I22" s="89">
        <f>NMA!I22+EKU!I22+JHB!I22+TSH!I22+ETH!I22+CPT!I22</f>
        <v>262573863</v>
      </c>
      <c r="J22" s="134">
        <f>NMA!J22+EKU!J22+JHB!J22+TSH!J22+ETH!J22+CPT!J22</f>
        <v>557602000</v>
      </c>
      <c r="K22" s="89">
        <f>NMA!K22+EKU!K22+JHB!K22+TSH!K22+ETH!K22+CPT!K22</f>
        <v>1008435653</v>
      </c>
      <c r="L22" s="134">
        <f>NMA!L22+EKU!L22+JHB!L22+TSH!L22+ETH!L22+CPT!L22</f>
        <v>139571000</v>
      </c>
      <c r="M22" s="89">
        <f>NMA!M22+EKU!M22+JHB!M22+TSH!M22+ETH!M22+CPT!M22</f>
        <v>390363872</v>
      </c>
      <c r="N22" s="88">
        <f>SUM(N20:N21)</f>
        <v>0</v>
      </c>
      <c r="O22" s="89">
        <f>SUM(O20:O21)</f>
        <v>0</v>
      </c>
      <c r="P22" s="134">
        <f>(($H22+$J22)+$L22)+$N22</f>
        <v>1461754000</v>
      </c>
      <c r="Q22" s="89">
        <f>(($I22+$K22)+$M22)+$O22</f>
        <v>1661373388</v>
      </c>
      <c r="R22" s="140">
        <f>IF($J22=0,0,(($L22-$J22)/$J22)*100)</f>
        <v>-74.96942263478252</v>
      </c>
      <c r="S22" s="72">
        <f>IF($K22=0,0,(($M22-$K22)/$K22)*100)</f>
        <v>-61.290155614916564</v>
      </c>
      <c r="T22" s="140">
        <f>IF($E22=0,0,($P22/$E22)*100)</f>
        <v>69.53124628382847</v>
      </c>
      <c r="U22" s="73">
        <f>IF($E22=0,0,($Q22/$E22)*100)</f>
        <v>79.02654086147635</v>
      </c>
    </row>
    <row r="23" spans="1:21" ht="12.75">
      <c r="A23" s="64" t="s">
        <v>42</v>
      </c>
      <c r="B23" s="90">
        <f>NMA!B23+EKU!B23+JHB!B23+TSH!B23+ETH!B23+CPT!B23</f>
        <v>0</v>
      </c>
      <c r="C23" s="90">
        <f>NMA!C23+EKU!C23+JHB!C23+TSH!C23+ETH!C23+CPT!C23</f>
        <v>0</v>
      </c>
      <c r="D23" s="90">
        <f>NMA!D23+EKU!D23+JHB!D23+TSH!D23+ETH!D23+CPT!D23</f>
        <v>0</v>
      </c>
      <c r="E23" s="90">
        <f>NMA!E23+EKU!E23+JHB!E23+TSH!E23+ETH!E23+CPT!E23</f>
        <v>0</v>
      </c>
      <c r="F23" s="135">
        <f>NMA!F23+EKU!F23+JHB!F23+TSH!F23+ETH!F23+CPT!F23</f>
        <v>0</v>
      </c>
      <c r="G23" s="92">
        <f>NMA!G23+EKU!G23+JHB!G23+TSH!G23+ETH!G23+CPT!G23</f>
        <v>0</v>
      </c>
      <c r="H23" s="135">
        <f>NMA!H23+EKU!H23+JHB!H23+TSH!H23+ETH!H23+CPT!H23</f>
        <v>0</v>
      </c>
      <c r="I23" s="92">
        <f>NMA!I23+EKU!I23+JHB!I23+TSH!I23+ETH!I23+CPT!I23</f>
        <v>0</v>
      </c>
      <c r="J23" s="135">
        <f>NMA!J23+EKU!J23+JHB!J23+TSH!J23+ETH!J23+CPT!J23</f>
        <v>0</v>
      </c>
      <c r="K23" s="92">
        <f>NMA!K23+EKU!K23+JHB!K23+TSH!K23+ETH!K23+CPT!K23</f>
        <v>0</v>
      </c>
      <c r="L23" s="135">
        <f>NMA!L23+EKU!L23+JHB!L23+TSH!L23+ETH!L23+CPT!L23</f>
        <v>0</v>
      </c>
      <c r="M23" s="92">
        <f>NMA!M23+EKU!M23+JHB!M23+TSH!M23+ETH!M23+CPT!M23</f>
        <v>0</v>
      </c>
      <c r="N23" s="91"/>
      <c r="O23" s="92"/>
      <c r="P23" s="135"/>
      <c r="Q23" s="92"/>
      <c r="R23" s="138"/>
      <c r="S23" s="67"/>
      <c r="T23" s="138"/>
      <c r="U23" s="68"/>
    </row>
    <row r="24" spans="1:21" ht="12.75">
      <c r="A24" s="102" t="s">
        <v>43</v>
      </c>
      <c r="B24" s="84">
        <f>NMA!B24+EKU!B24+JHB!B24+TSH!B24+ETH!B24+CPT!B24</f>
        <v>53713000</v>
      </c>
      <c r="C24" s="84">
        <f>NMA!C24+EKU!C24+JHB!C24+TSH!C24+ETH!C24+CPT!C24</f>
        <v>0</v>
      </c>
      <c r="D24" s="84">
        <f>NMA!D24+EKU!D24+JHB!D24+TSH!D24+ETH!D24+CPT!D24</f>
        <v>0</v>
      </c>
      <c r="E24" s="84">
        <f>NMA!E24+EKU!E24+JHB!E24+TSH!E24+ETH!E24+CPT!E24</f>
        <v>53713000</v>
      </c>
      <c r="F24" s="133">
        <f>NMA!F24+EKU!F24+JHB!F24+TSH!F24+ETH!F24+CPT!F24</f>
        <v>53713000</v>
      </c>
      <c r="G24" s="86">
        <f>NMA!G24+EKU!G24+JHB!G24+TSH!G24+ETH!G24+CPT!G24</f>
        <v>141334000</v>
      </c>
      <c r="H24" s="133">
        <f>NMA!H24+EKU!H24+JHB!H24+TSH!H24+ETH!H24+CPT!H24</f>
        <v>0</v>
      </c>
      <c r="I24" s="86">
        <f>NMA!I24+EKU!I24+JHB!I24+TSH!I24+ETH!I24+CPT!I24</f>
        <v>0</v>
      </c>
      <c r="J24" s="133">
        <f>NMA!J24+EKU!J24+JHB!J24+TSH!J24+ETH!J24+CPT!J24</f>
        <v>0</v>
      </c>
      <c r="K24" s="86">
        <f>NMA!K24+EKU!K24+JHB!K24+TSH!K24+ETH!K24+CPT!K24</f>
        <v>0</v>
      </c>
      <c r="L24" s="133">
        <f>NMA!L24+EKU!L24+JHB!L24+TSH!L24+ETH!L24+CPT!L24</f>
        <v>35629000</v>
      </c>
      <c r="M24" s="86">
        <f>NMA!M24+EKU!M24+JHB!M24+TSH!M24+ETH!M24+CPT!M24</f>
        <v>35629000</v>
      </c>
      <c r="N24" s="85"/>
      <c r="O24" s="86"/>
      <c r="P24" s="133">
        <f>(($H24+$J24)+$L24)+$N24</f>
        <v>35629000</v>
      </c>
      <c r="Q24" s="86">
        <f>(($I24+$K24)+$M24)+$O24</f>
        <v>35629000</v>
      </c>
      <c r="R24" s="139">
        <f>IF($J24=0,0,(($L24-$J24)/$J24)*100)</f>
        <v>0</v>
      </c>
      <c r="S24" s="69">
        <f>IF($K24=0,0,(($M24-$K24)/$K24)*100)</f>
        <v>0</v>
      </c>
      <c r="T24" s="139">
        <f>IF($E24=0,0,($P24/$E24)*100)</f>
        <v>66.33217284456276</v>
      </c>
      <c r="U24" s="70">
        <f>IF($E24=0,0,($Q24/$E24)*100)</f>
        <v>66.33217284456276</v>
      </c>
    </row>
    <row r="25" spans="1:21" ht="12.75">
      <c r="A25" s="71" t="s">
        <v>34</v>
      </c>
      <c r="B25" s="87">
        <f>NMA!B25+EKU!B25+JHB!B25+TSH!B25+ETH!B25+CPT!B25</f>
        <v>53713000</v>
      </c>
      <c r="C25" s="87">
        <f>NMA!C25+EKU!C25+JHB!C25+TSH!C25+ETH!C25+CPT!C25</f>
        <v>0</v>
      </c>
      <c r="D25" s="87">
        <f>NMA!D25+EKU!D25+JHB!D25+TSH!D25+ETH!D25+CPT!D25</f>
        <v>0</v>
      </c>
      <c r="E25" s="87">
        <f>NMA!E25+EKU!E25+JHB!E25+TSH!E25+ETH!E25+CPT!E25</f>
        <v>53713000</v>
      </c>
      <c r="F25" s="134">
        <f>NMA!F25+EKU!F25+JHB!F25+TSH!F25+ETH!F25+CPT!F25</f>
        <v>53713000</v>
      </c>
      <c r="G25" s="89">
        <f>NMA!G25+EKU!G25+JHB!G25+TSH!G25+ETH!G25+CPT!G25</f>
        <v>141334000</v>
      </c>
      <c r="H25" s="134">
        <f>NMA!H25+EKU!H25+JHB!H25+TSH!H25+ETH!H25+CPT!H25</f>
        <v>0</v>
      </c>
      <c r="I25" s="89">
        <f>NMA!I25+EKU!I25+JHB!I25+TSH!I25+ETH!I25+CPT!I25</f>
        <v>0</v>
      </c>
      <c r="J25" s="134">
        <f>NMA!J25+EKU!J25+JHB!J25+TSH!J25+ETH!J25+CPT!J25</f>
        <v>0</v>
      </c>
      <c r="K25" s="89">
        <f>NMA!K25+EKU!K25+JHB!K25+TSH!K25+ETH!K25+CPT!K25</f>
        <v>0</v>
      </c>
      <c r="L25" s="134">
        <f>NMA!L25+EKU!L25+JHB!L25+TSH!L25+ETH!L25+CPT!L25</f>
        <v>35629000</v>
      </c>
      <c r="M25" s="89">
        <f>NMA!M25+EKU!M25+JHB!M25+TSH!M25+ETH!M25+CPT!M25</f>
        <v>35629000</v>
      </c>
      <c r="N25" s="88">
        <f>N24</f>
        <v>0</v>
      </c>
      <c r="O25" s="89">
        <f>O24</f>
        <v>0</v>
      </c>
      <c r="P25" s="134">
        <f>(($H25+$J25)+$L25)+$N25</f>
        <v>35629000</v>
      </c>
      <c r="Q25" s="89">
        <f>(($I25+$K25)+$M25)+$O25</f>
        <v>35629000</v>
      </c>
      <c r="R25" s="140">
        <f>IF($J25=0,0,(($L25-$J25)/$J25)*100)</f>
        <v>0</v>
      </c>
      <c r="S25" s="72">
        <f>IF($K25=0,0,(($M25-$K25)/$K25)*100)</f>
        <v>0</v>
      </c>
      <c r="T25" s="140">
        <f>IF($E25=0,0,($P25/$E25)*100)</f>
        <v>66.33217284456276</v>
      </c>
      <c r="U25" s="73">
        <f>IF($E25=0,0,($Q25/$E25)*100)</f>
        <v>66.33217284456276</v>
      </c>
    </row>
    <row r="26" spans="1:21" ht="12.75">
      <c r="A26" s="64" t="s">
        <v>44</v>
      </c>
      <c r="B26" s="90">
        <f>NMA!B26+EKU!B26+JHB!B26+TSH!B26+ETH!B26+CPT!B26</f>
        <v>0</v>
      </c>
      <c r="C26" s="90">
        <f>NMA!C26+EKU!C26+JHB!C26+TSH!C26+ETH!C26+CPT!C26</f>
        <v>0</v>
      </c>
      <c r="D26" s="90">
        <f>NMA!D26+EKU!D26+JHB!D26+TSH!D26+ETH!D26+CPT!D26</f>
        <v>0</v>
      </c>
      <c r="E26" s="90">
        <f>NMA!E26+EKU!E26+JHB!E26+TSH!E26+ETH!E26+CPT!E26</f>
        <v>0</v>
      </c>
      <c r="F26" s="135">
        <f>NMA!F26+EKU!F26+JHB!F26+TSH!F26+ETH!F26+CPT!F26</f>
        <v>0</v>
      </c>
      <c r="G26" s="92">
        <f>NMA!G26+EKU!G26+JHB!G26+TSH!G26+ETH!G26+CPT!G26</f>
        <v>0</v>
      </c>
      <c r="H26" s="135">
        <f>NMA!H26+EKU!H26+JHB!H26+TSH!H26+ETH!H26+CPT!H26</f>
        <v>0</v>
      </c>
      <c r="I26" s="92">
        <f>NMA!I26+EKU!I26+JHB!I26+TSH!I26+ETH!I26+CPT!I26</f>
        <v>0</v>
      </c>
      <c r="J26" s="135">
        <f>NMA!J26+EKU!J26+JHB!J26+TSH!J26+ETH!J26+CPT!J26</f>
        <v>0</v>
      </c>
      <c r="K26" s="92">
        <f>NMA!K26+EKU!K26+JHB!K26+TSH!K26+ETH!K26+CPT!K26</f>
        <v>0</v>
      </c>
      <c r="L26" s="135">
        <f>NMA!L26+EKU!L26+JHB!L26+TSH!L26+ETH!L26+CPT!L26</f>
        <v>0</v>
      </c>
      <c r="M26" s="92">
        <f>NMA!M26+EKU!M26+JHB!M26+TSH!M26+ETH!M26+CPT!M26</f>
        <v>0</v>
      </c>
      <c r="N26" s="91"/>
      <c r="O26" s="92"/>
      <c r="P26" s="135"/>
      <c r="Q26" s="92"/>
      <c r="R26" s="138"/>
      <c r="S26" s="67"/>
      <c r="T26" s="138"/>
      <c r="U26" s="68"/>
    </row>
    <row r="27" spans="1:21" ht="12.75">
      <c r="A27" s="102" t="s">
        <v>45</v>
      </c>
      <c r="B27" s="84">
        <f>NMA!B27+EKU!B27+JHB!B27+TSH!B27+ETH!B27+CPT!B27</f>
        <v>128827943</v>
      </c>
      <c r="C27" s="84">
        <f>NMA!C27+EKU!C27+JHB!C27+TSH!C27+ETH!C27+CPT!C27</f>
        <v>0</v>
      </c>
      <c r="D27" s="84">
        <f>NMA!D27+EKU!D27+JHB!D27+TSH!D27+ETH!D27+CPT!D27</f>
        <v>0</v>
      </c>
      <c r="E27" s="84">
        <f>NMA!E27+EKU!E27+JHB!E27+TSH!E27+ETH!E27+CPT!E27</f>
        <v>128827943</v>
      </c>
      <c r="F27" s="133">
        <f>NMA!F27+EKU!F27+JHB!F27+TSH!F27+ETH!F27+CPT!F27</f>
        <v>128827943</v>
      </c>
      <c r="G27" s="86">
        <f>NMA!G27+EKU!G27+JHB!G27+TSH!G27+ETH!G27+CPT!G27</f>
        <v>128828000</v>
      </c>
      <c r="H27" s="133">
        <f>NMA!H27+EKU!H27+JHB!H27+TSH!H27+ETH!H27+CPT!H27</f>
        <v>0</v>
      </c>
      <c r="I27" s="86">
        <f>NMA!I27+EKU!I27+JHB!I27+TSH!I27+ETH!I27+CPT!I27</f>
        <v>17391428</v>
      </c>
      <c r="J27" s="133">
        <f>NMA!J27+EKU!J27+JHB!J27+TSH!J27+ETH!J27+CPT!J27</f>
        <v>10000000</v>
      </c>
      <c r="K27" s="86">
        <f>NMA!K27+EKU!K27+JHB!K27+TSH!K27+ETH!K27+CPT!K27</f>
        <v>28534142</v>
      </c>
      <c r="L27" s="133">
        <f>NMA!L27+EKU!L27+JHB!L27+TSH!L27+ETH!L27+CPT!L27</f>
        <v>99292000</v>
      </c>
      <c r="M27" s="86">
        <f>NMA!M27+EKU!M27+JHB!M27+TSH!M27+ETH!M27+CPT!M27</f>
        <v>23595504</v>
      </c>
      <c r="N27" s="85"/>
      <c r="O27" s="86"/>
      <c r="P27" s="133">
        <f aca="true" t="shared" si="0" ref="P27:P32">(($H27+$J27)+$L27)+$N27</f>
        <v>109292000</v>
      </c>
      <c r="Q27" s="86">
        <f aca="true" t="shared" si="1" ref="Q27:Q32">(($I27+$K27)+$M27)+$O27</f>
        <v>69521074</v>
      </c>
      <c r="R27" s="139">
        <f aca="true" t="shared" si="2" ref="R27:R32">IF($J27=0,0,(($L27-$J27)/$J27)*100)</f>
        <v>892.92</v>
      </c>
      <c r="S27" s="69">
        <f aca="true" t="shared" si="3" ref="S27:S32">IF($K27=0,0,(($M27-$K27)/$K27)*100)</f>
        <v>-17.307820224627747</v>
      </c>
      <c r="T27" s="139">
        <f aca="true" t="shared" si="4" ref="T27:T32">IF($E27=0,0,($P27/$E27)*100)</f>
        <v>84.83563228204304</v>
      </c>
      <c r="U27" s="70">
        <f aca="true" t="shared" si="5" ref="U27:U32">IF($E27=0,0,($Q27/$E27)*100)</f>
        <v>53.96428164656793</v>
      </c>
    </row>
    <row r="28" spans="1:21" ht="12.75">
      <c r="A28" s="102" t="s">
        <v>46</v>
      </c>
      <c r="B28" s="84">
        <f>NMA!B28+EKU!B28+JHB!B28+TSH!B28+ETH!B28+CPT!B28</f>
        <v>188645000</v>
      </c>
      <c r="C28" s="84">
        <f>NMA!C28+EKU!C28+JHB!C28+TSH!C28+ETH!C28+CPT!C28</f>
        <v>-5928000</v>
      </c>
      <c r="D28" s="84">
        <f>NMA!D28+EKU!D28+JHB!D28+TSH!D28+ETH!D28+CPT!D28</f>
        <v>0</v>
      </c>
      <c r="E28" s="84">
        <f>NMA!E28+EKU!E28+JHB!E28+TSH!E28+ETH!E28+CPT!E28</f>
        <v>182717000</v>
      </c>
      <c r="F28" s="133">
        <f>NMA!F28+EKU!F28+JHB!F28+TSH!F28+ETH!F28+CPT!F28</f>
        <v>182717000</v>
      </c>
      <c r="G28" s="86">
        <f>NMA!G28+EKU!G28+JHB!G28+TSH!G28+ETH!G28+CPT!G28</f>
        <v>156940000</v>
      </c>
      <c r="H28" s="133">
        <f>NMA!H28+EKU!H28+JHB!H28+TSH!H28+ETH!H28+CPT!H28</f>
        <v>30399000</v>
      </c>
      <c r="I28" s="86">
        <f>NMA!I28+EKU!I28+JHB!I28+TSH!I28+ETH!I28+CPT!I28</f>
        <v>0</v>
      </c>
      <c r="J28" s="133">
        <f>NMA!J28+EKU!J28+JHB!J28+TSH!J28+ETH!J28+CPT!J28</f>
        <v>52559000</v>
      </c>
      <c r="K28" s="86">
        <f>NMA!K28+EKU!K28+JHB!K28+TSH!K28+ETH!K28+CPT!K28</f>
        <v>0</v>
      </c>
      <c r="L28" s="133">
        <f>NMA!L28+EKU!L28+JHB!L28+TSH!L28+ETH!L28+CPT!L28</f>
        <v>53338000</v>
      </c>
      <c r="M28" s="86">
        <f>NMA!M28+EKU!M28+JHB!M28+TSH!M28+ETH!M28+CPT!M28</f>
        <v>0</v>
      </c>
      <c r="N28" s="85"/>
      <c r="O28" s="86"/>
      <c r="P28" s="133">
        <f t="shared" si="0"/>
        <v>136296000</v>
      </c>
      <c r="Q28" s="86">
        <f t="shared" si="1"/>
        <v>0</v>
      </c>
      <c r="R28" s="139">
        <f t="shared" si="2"/>
        <v>1.4821438764055632</v>
      </c>
      <c r="S28" s="69">
        <f t="shared" si="3"/>
        <v>0</v>
      </c>
      <c r="T28" s="139">
        <f t="shared" si="4"/>
        <v>74.59404434179633</v>
      </c>
      <c r="U28" s="70">
        <f t="shared" si="5"/>
        <v>0</v>
      </c>
    </row>
    <row r="29" spans="1:21" ht="12.75">
      <c r="A29" s="102" t="s">
        <v>47</v>
      </c>
      <c r="B29" s="84">
        <f>NMA!B29+EKU!B29+JHB!B29+TSH!B29+ETH!B29+CPT!B29</f>
        <v>0</v>
      </c>
      <c r="C29" s="84">
        <f>NMA!C29+EKU!C29+JHB!C29+TSH!C29+ETH!C29+CPT!C29</f>
        <v>0</v>
      </c>
      <c r="D29" s="84">
        <f>NMA!D29+EKU!D29+JHB!D29+TSH!D29+ETH!D29+CPT!D29</f>
        <v>0</v>
      </c>
      <c r="E29" s="84">
        <f>NMA!E29+EKU!E29+JHB!E29+TSH!E29+ETH!E29+CPT!E29</f>
        <v>0</v>
      </c>
      <c r="F29" s="133">
        <f>NMA!F29+EKU!F29+JHB!F29+TSH!F29+ETH!F29+CPT!F29</f>
        <v>0</v>
      </c>
      <c r="G29" s="86">
        <f>NMA!G29+EKU!G29+JHB!G29+TSH!G29+ETH!G29+CPT!G29</f>
        <v>0</v>
      </c>
      <c r="H29" s="133">
        <f>NMA!H29+EKU!H29+JHB!H29+TSH!H29+ETH!H29+CPT!H29</f>
        <v>0</v>
      </c>
      <c r="I29" s="86">
        <f>NMA!I29+EKU!I29+JHB!I29+TSH!I29+ETH!I29+CPT!I29</f>
        <v>0</v>
      </c>
      <c r="J29" s="133">
        <f>NMA!J29+EKU!J29+JHB!J29+TSH!J29+ETH!J29+CPT!J29</f>
        <v>0</v>
      </c>
      <c r="K29" s="86">
        <f>NMA!K29+EKU!K29+JHB!K29+TSH!K29+ETH!K29+CPT!K29</f>
        <v>0</v>
      </c>
      <c r="L29" s="133">
        <f>NMA!L29+EKU!L29+JHB!L29+TSH!L29+ETH!L29+CPT!L29</f>
        <v>0</v>
      </c>
      <c r="M29" s="86">
        <f>NMA!M29+EKU!M29+JHB!M29+TSH!M29+ETH!M29+CPT!M29</f>
        <v>0</v>
      </c>
      <c r="N29" s="85"/>
      <c r="O29" s="86"/>
      <c r="P29" s="133">
        <f t="shared" si="0"/>
        <v>0</v>
      </c>
      <c r="Q29" s="86">
        <f t="shared" si="1"/>
        <v>0</v>
      </c>
      <c r="R29" s="139">
        <f t="shared" si="2"/>
        <v>0</v>
      </c>
      <c r="S29" s="69">
        <f t="shared" si="3"/>
        <v>0</v>
      </c>
      <c r="T29" s="139">
        <f t="shared" si="4"/>
        <v>0</v>
      </c>
      <c r="U29" s="70">
        <f t="shared" si="5"/>
        <v>0</v>
      </c>
    </row>
    <row r="30" spans="1:21" ht="12.75">
      <c r="A30" s="102" t="s">
        <v>48</v>
      </c>
      <c r="B30" s="84">
        <f>NMA!B30+EKU!B30+JHB!B30+TSH!B30+ETH!B30+CPT!B30</f>
        <v>96900000</v>
      </c>
      <c r="C30" s="84">
        <f>NMA!C30+EKU!C30+JHB!C30+TSH!C30+ETH!C30+CPT!C30</f>
        <v>0</v>
      </c>
      <c r="D30" s="84">
        <f>NMA!D30+EKU!D30+JHB!D30+TSH!D30+ETH!D30+CPT!D30</f>
        <v>0</v>
      </c>
      <c r="E30" s="84">
        <f>NMA!E30+EKU!E30+JHB!E30+TSH!E30+ETH!E30+CPT!E30</f>
        <v>96900000</v>
      </c>
      <c r="F30" s="133">
        <f>NMA!F30+EKU!F30+JHB!F30+TSH!F30+ETH!F30+CPT!F30</f>
        <v>96900000</v>
      </c>
      <c r="G30" s="86">
        <f>NMA!G30+EKU!G30+JHB!G30+TSH!G30+ETH!G30+CPT!G30</f>
        <v>55900000</v>
      </c>
      <c r="H30" s="133">
        <f>NMA!H30+EKU!H30+JHB!H30+TSH!H30+ETH!H30+CPT!H30</f>
        <v>0</v>
      </c>
      <c r="I30" s="86">
        <f>NMA!I30+EKU!I30+JHB!I30+TSH!I30+ETH!I30+CPT!I30</f>
        <v>0</v>
      </c>
      <c r="J30" s="133">
        <f>NMA!J30+EKU!J30+JHB!J30+TSH!J30+ETH!J30+CPT!J30</f>
        <v>0</v>
      </c>
      <c r="K30" s="86">
        <f>NMA!K30+EKU!K30+JHB!K30+TSH!K30+ETH!K30+CPT!K30</f>
        <v>0</v>
      </c>
      <c r="L30" s="133">
        <f>NMA!L30+EKU!L30+JHB!L30+TSH!L30+ETH!L30+CPT!L30</f>
        <v>0</v>
      </c>
      <c r="M30" s="86">
        <f>NMA!M30+EKU!M30+JHB!M30+TSH!M30+ETH!M30+CPT!M30</f>
        <v>0</v>
      </c>
      <c r="N30" s="85"/>
      <c r="O30" s="86"/>
      <c r="P30" s="133">
        <f t="shared" si="0"/>
        <v>0</v>
      </c>
      <c r="Q30" s="86">
        <f t="shared" si="1"/>
        <v>0</v>
      </c>
      <c r="R30" s="139">
        <f t="shared" si="2"/>
        <v>0</v>
      </c>
      <c r="S30" s="69">
        <f t="shared" si="3"/>
        <v>0</v>
      </c>
      <c r="T30" s="139">
        <f t="shared" si="4"/>
        <v>0</v>
      </c>
      <c r="U30" s="70">
        <f t="shared" si="5"/>
        <v>0</v>
      </c>
    </row>
    <row r="31" spans="1:21" ht="12.75">
      <c r="A31" s="102" t="s">
        <v>49</v>
      </c>
      <c r="B31" s="84">
        <f>NMA!B31+EKU!B31+JHB!B31+TSH!B31+ETH!B31+CPT!B31</f>
        <v>29000000</v>
      </c>
      <c r="C31" s="84">
        <f>NMA!C31+EKU!C31+JHB!C31+TSH!C31+ETH!C31+CPT!C31</f>
        <v>0</v>
      </c>
      <c r="D31" s="84">
        <f>NMA!D31+EKU!D31+JHB!D31+TSH!D31+ETH!D31+CPT!D31</f>
        <v>0</v>
      </c>
      <c r="E31" s="84">
        <f>NMA!E31+EKU!E31+JHB!E31+TSH!E31+ETH!E31+CPT!E31</f>
        <v>29000000</v>
      </c>
      <c r="F31" s="133">
        <f>NMA!F31+EKU!F31+JHB!F31+TSH!F31+ETH!F31+CPT!F31</f>
        <v>29000000</v>
      </c>
      <c r="G31" s="86">
        <f>NMA!G31+EKU!G31+JHB!G31+TSH!G31+ETH!G31+CPT!G31</f>
        <v>29000000</v>
      </c>
      <c r="H31" s="133">
        <f>NMA!H31+EKU!H31+JHB!H31+TSH!H31+ETH!H31+CPT!H31</f>
        <v>0</v>
      </c>
      <c r="I31" s="86">
        <f>NMA!I31+EKU!I31+JHB!I31+TSH!I31+ETH!I31+CPT!I31</f>
        <v>0</v>
      </c>
      <c r="J31" s="133">
        <f>NMA!J31+EKU!J31+JHB!J31+TSH!J31+ETH!J31+CPT!J31</f>
        <v>0</v>
      </c>
      <c r="K31" s="86">
        <f>NMA!K31+EKU!K31+JHB!K31+TSH!K31+ETH!K31+CPT!K31</f>
        <v>0</v>
      </c>
      <c r="L31" s="133">
        <f>NMA!L31+EKU!L31+JHB!L31+TSH!L31+ETH!L31+CPT!L31</f>
        <v>0</v>
      </c>
      <c r="M31" s="86">
        <f>NMA!M31+EKU!M31+JHB!M31+TSH!M31+ETH!M31+CPT!M31</f>
        <v>0</v>
      </c>
      <c r="N31" s="85"/>
      <c r="O31" s="86"/>
      <c r="P31" s="133">
        <f t="shared" si="0"/>
        <v>0</v>
      </c>
      <c r="Q31" s="86">
        <f t="shared" si="1"/>
        <v>0</v>
      </c>
      <c r="R31" s="139">
        <f t="shared" si="2"/>
        <v>0</v>
      </c>
      <c r="S31" s="69">
        <f t="shared" si="3"/>
        <v>0</v>
      </c>
      <c r="T31" s="139">
        <f t="shared" si="4"/>
        <v>0</v>
      </c>
      <c r="U31" s="70">
        <f t="shared" si="5"/>
        <v>0</v>
      </c>
    </row>
    <row r="32" spans="1:21" ht="12.75">
      <c r="A32" s="71" t="s">
        <v>34</v>
      </c>
      <c r="B32" s="87">
        <f>NMA!B32+EKU!B32+JHB!B32+TSH!B32+ETH!B32+CPT!B32</f>
        <v>443372943</v>
      </c>
      <c r="C32" s="87">
        <f>NMA!C32+EKU!C32+JHB!C32+TSH!C32+ETH!C32+CPT!C32</f>
        <v>-5928000</v>
      </c>
      <c r="D32" s="87">
        <f>NMA!D32+EKU!D32+JHB!D32+TSH!D32+ETH!D32+CPT!D32</f>
        <v>0</v>
      </c>
      <c r="E32" s="87">
        <f>NMA!E32+EKU!E32+JHB!E32+TSH!E32+ETH!E32+CPT!E32</f>
        <v>437444943</v>
      </c>
      <c r="F32" s="134">
        <f>NMA!F32+EKU!F32+JHB!F32+TSH!F32+ETH!F32+CPT!F32</f>
        <v>437444943</v>
      </c>
      <c r="G32" s="89">
        <f>NMA!G32+EKU!G32+JHB!G32+TSH!G32+ETH!G32+CPT!G32</f>
        <v>370668000</v>
      </c>
      <c r="H32" s="134">
        <f>NMA!H32+EKU!H32+JHB!H32+TSH!H32+ETH!H32+CPT!H32</f>
        <v>30399000</v>
      </c>
      <c r="I32" s="89">
        <f>NMA!I32+EKU!I32+JHB!I32+TSH!I32+ETH!I32+CPT!I32</f>
        <v>17391428</v>
      </c>
      <c r="J32" s="134">
        <f>NMA!J32+EKU!J32+JHB!J32+TSH!J32+ETH!J32+CPT!J32</f>
        <v>62559000</v>
      </c>
      <c r="K32" s="89">
        <f>NMA!K32+EKU!K32+JHB!K32+TSH!K32+ETH!K32+CPT!K32</f>
        <v>28534142</v>
      </c>
      <c r="L32" s="134">
        <f>NMA!L32+EKU!L32+JHB!L32+TSH!L32+ETH!L32+CPT!L32</f>
        <v>152630000</v>
      </c>
      <c r="M32" s="89">
        <f>NMA!M32+EKU!M32+JHB!M32+TSH!M32+ETH!M32+CPT!M32</f>
        <v>23595504</v>
      </c>
      <c r="N32" s="88">
        <f>SUM(N27:N31)</f>
        <v>0</v>
      </c>
      <c r="O32" s="89">
        <f>SUM(O27:O31)</f>
        <v>0</v>
      </c>
      <c r="P32" s="134">
        <f t="shared" si="0"/>
        <v>245588000</v>
      </c>
      <c r="Q32" s="89">
        <f t="shared" si="1"/>
        <v>69521074</v>
      </c>
      <c r="R32" s="140">
        <f t="shared" si="2"/>
        <v>143.97768506529835</v>
      </c>
      <c r="S32" s="72">
        <f t="shared" si="3"/>
        <v>-17.307820224627747</v>
      </c>
      <c r="T32" s="140">
        <f t="shared" si="4"/>
        <v>56.14146509861471</v>
      </c>
      <c r="U32" s="73">
        <f t="shared" si="5"/>
        <v>15.892531188776365</v>
      </c>
    </row>
    <row r="33" spans="1:21" ht="12.75">
      <c r="A33" s="64" t="s">
        <v>50</v>
      </c>
      <c r="B33" s="90">
        <f>NMA!B33+EKU!B33+JHB!B33+TSH!B33+ETH!B33+CPT!B33</f>
        <v>0</v>
      </c>
      <c r="C33" s="90">
        <f>NMA!C33+EKU!C33+JHB!C33+TSH!C33+ETH!C33+CPT!C33</f>
        <v>0</v>
      </c>
      <c r="D33" s="90">
        <f>NMA!D33+EKU!D33+JHB!D33+TSH!D33+ETH!D33+CPT!D33</f>
        <v>0</v>
      </c>
      <c r="E33" s="90">
        <f>NMA!E33+EKU!E33+JHB!E33+TSH!E33+ETH!E33+CPT!E33</f>
        <v>0</v>
      </c>
      <c r="F33" s="135">
        <f>NMA!F33+EKU!F33+JHB!F33+TSH!F33+ETH!F33+CPT!F33</f>
        <v>0</v>
      </c>
      <c r="G33" s="92">
        <f>NMA!G33+EKU!G33+JHB!G33+TSH!G33+ETH!G33+CPT!G33</f>
        <v>0</v>
      </c>
      <c r="H33" s="135">
        <f>NMA!H33+EKU!H33+JHB!H33+TSH!H33+ETH!H33+CPT!H33</f>
        <v>0</v>
      </c>
      <c r="I33" s="92">
        <f>NMA!I33+EKU!I33+JHB!I33+TSH!I33+ETH!I33+CPT!I33</f>
        <v>0</v>
      </c>
      <c r="J33" s="135">
        <f>NMA!J33+EKU!J33+JHB!J33+TSH!J33+ETH!J33+CPT!J33</f>
        <v>0</v>
      </c>
      <c r="K33" s="92">
        <f>NMA!K33+EKU!K33+JHB!K33+TSH!K33+ETH!K33+CPT!K33</f>
        <v>0</v>
      </c>
      <c r="L33" s="135">
        <f>NMA!L33+EKU!L33+JHB!L33+TSH!L33+ETH!L33+CPT!L33</f>
        <v>0</v>
      </c>
      <c r="M33" s="92">
        <f>NMA!M33+EKU!M33+JHB!M33+TSH!M33+ETH!M33+CPT!M33</f>
        <v>0</v>
      </c>
      <c r="N33" s="91"/>
      <c r="O33" s="92"/>
      <c r="P33" s="135"/>
      <c r="Q33" s="92"/>
      <c r="R33" s="138"/>
      <c r="S33" s="67"/>
      <c r="T33" s="138"/>
      <c r="U33" s="68"/>
    </row>
    <row r="34" spans="1:21" ht="12.75">
      <c r="A34" s="102" t="s">
        <v>51</v>
      </c>
      <c r="B34" s="84">
        <f>NMA!B34+EKU!B34+JHB!B34+TSH!B34+ETH!B34+CPT!B34</f>
        <v>11532000</v>
      </c>
      <c r="C34" s="84">
        <f>NMA!C34+EKU!C34+JHB!C34+TSH!C34+ETH!C34+CPT!C34</f>
        <v>-8900000</v>
      </c>
      <c r="D34" s="84">
        <f>NMA!D34+EKU!D34+JHB!D34+TSH!D34+ETH!D34+CPT!D34</f>
        <v>0</v>
      </c>
      <c r="E34" s="84">
        <f>NMA!E34+EKU!E34+JHB!E34+TSH!E34+ETH!E34+CPT!E34</f>
        <v>2632000</v>
      </c>
      <c r="F34" s="133">
        <f>NMA!F34+EKU!F34+JHB!F34+TSH!F34+ETH!F34+CPT!F34</f>
        <v>2632000</v>
      </c>
      <c r="G34" s="86">
        <f>NMA!G34+EKU!G34+JHB!G34+TSH!G34+ETH!G34+CPT!G34</f>
        <v>0</v>
      </c>
      <c r="H34" s="133">
        <f>NMA!H34+EKU!H34+JHB!H34+TSH!H34+ETH!H34+CPT!H34</f>
        <v>0</v>
      </c>
      <c r="I34" s="86">
        <f>NMA!I34+EKU!I34+JHB!I34+TSH!I34+ETH!I34+CPT!I34</f>
        <v>0</v>
      </c>
      <c r="J34" s="133">
        <f>NMA!J34+EKU!J34+JHB!J34+TSH!J34+ETH!J34+CPT!J34</f>
        <v>0</v>
      </c>
      <c r="K34" s="86">
        <f>NMA!K34+EKU!K34+JHB!K34+TSH!K34+ETH!K34+CPT!K34</f>
        <v>0</v>
      </c>
      <c r="L34" s="133">
        <f>NMA!L34+EKU!L34+JHB!L34+TSH!L34+ETH!L34+CPT!L34</f>
        <v>0</v>
      </c>
      <c r="M34" s="86">
        <f>NMA!M34+EKU!M34+JHB!M34+TSH!M34+ETH!M34+CPT!M34</f>
        <v>0</v>
      </c>
      <c r="N34" s="85"/>
      <c r="O34" s="86"/>
      <c r="P34" s="133">
        <f aca="true" t="shared" si="6" ref="P34:P40">(($H34+$J34)+$L34)+$N34</f>
        <v>0</v>
      </c>
      <c r="Q34" s="86">
        <f aca="true" t="shared" si="7" ref="Q34:Q40">(($I34+$K34)+$M34)+$O34</f>
        <v>0</v>
      </c>
      <c r="R34" s="139">
        <f aca="true" t="shared" si="8" ref="R34:R40">IF($J34=0,0,(($L34-$J34)/$J34)*100)</f>
        <v>0</v>
      </c>
      <c r="S34" s="69">
        <f aca="true" t="shared" si="9" ref="S34:S40">IF($K34=0,0,(($M34-$K34)/$K34)*100)</f>
        <v>0</v>
      </c>
      <c r="T34" s="139">
        <f aca="true" t="shared" si="10" ref="T34:T40">IF($E34=0,0,($P34/$E34)*100)</f>
        <v>0</v>
      </c>
      <c r="U34" s="70">
        <f aca="true" t="shared" si="11" ref="U34:U40">IF($E34=0,0,($Q34/$E34)*100)</f>
        <v>0</v>
      </c>
    </row>
    <row r="35" spans="1:21" ht="12.75">
      <c r="A35" s="102" t="s">
        <v>52</v>
      </c>
      <c r="B35" s="84">
        <f>NMA!B35+EKU!B35+JHB!B35+TSH!B35+ETH!B35+CPT!B35</f>
        <v>0</v>
      </c>
      <c r="C35" s="84">
        <f>NMA!C35+EKU!C35+JHB!C35+TSH!C35+ETH!C35+CPT!C35</f>
        <v>0</v>
      </c>
      <c r="D35" s="84">
        <f>NMA!D35+EKU!D35+JHB!D35+TSH!D35+ETH!D35+CPT!D35</f>
        <v>0</v>
      </c>
      <c r="E35" s="84">
        <f>NMA!E35+EKU!E35+JHB!E35+TSH!E35+ETH!E35+CPT!E35</f>
        <v>0</v>
      </c>
      <c r="F35" s="133">
        <f>NMA!F35+EKU!F35+JHB!F35+TSH!F35+ETH!F35+CPT!F35</f>
        <v>0</v>
      </c>
      <c r="G35" s="86">
        <f>NMA!G35+EKU!G35+JHB!G35+TSH!G35+ETH!G35+CPT!G35</f>
        <v>0</v>
      </c>
      <c r="H35" s="133">
        <f>NMA!H35+EKU!H35+JHB!H35+TSH!H35+ETH!H35+CPT!H35</f>
        <v>0</v>
      </c>
      <c r="I35" s="86">
        <f>NMA!I35+EKU!I35+JHB!I35+TSH!I35+ETH!I35+CPT!I35</f>
        <v>0</v>
      </c>
      <c r="J35" s="133">
        <f>NMA!J35+EKU!J35+JHB!J35+TSH!J35+ETH!J35+CPT!J35</f>
        <v>0</v>
      </c>
      <c r="K35" s="86">
        <f>NMA!K35+EKU!K35+JHB!K35+TSH!K35+ETH!K35+CPT!K35</f>
        <v>0</v>
      </c>
      <c r="L35" s="133">
        <f>NMA!L35+EKU!L35+JHB!L35+TSH!L35+ETH!L35+CPT!L35</f>
        <v>0</v>
      </c>
      <c r="M35" s="86">
        <f>NMA!M35+EKU!M35+JHB!M35+TSH!M35+ETH!M35+CPT!M35</f>
        <v>0</v>
      </c>
      <c r="N35" s="85"/>
      <c r="O35" s="86"/>
      <c r="P35" s="133">
        <f t="shared" si="6"/>
        <v>0</v>
      </c>
      <c r="Q35" s="86">
        <f t="shared" si="7"/>
        <v>0</v>
      </c>
      <c r="R35" s="139">
        <f t="shared" si="8"/>
        <v>0</v>
      </c>
      <c r="S35" s="69">
        <f t="shared" si="9"/>
        <v>0</v>
      </c>
      <c r="T35" s="139">
        <f t="shared" si="10"/>
        <v>0</v>
      </c>
      <c r="U35" s="70">
        <f t="shared" si="11"/>
        <v>0</v>
      </c>
    </row>
    <row r="36" spans="1:21" ht="12.75">
      <c r="A36" s="102" t="s">
        <v>53</v>
      </c>
      <c r="B36" s="84">
        <f>NMA!B36+EKU!B36+JHB!B36+TSH!B36+ETH!B36+CPT!B36</f>
        <v>0</v>
      </c>
      <c r="C36" s="84">
        <f>NMA!C36+EKU!C36+JHB!C36+TSH!C36+ETH!C36+CPT!C36</f>
        <v>0</v>
      </c>
      <c r="D36" s="84">
        <f>NMA!D36+EKU!D36+JHB!D36+TSH!D36+ETH!D36+CPT!D36</f>
        <v>0</v>
      </c>
      <c r="E36" s="84">
        <f>NMA!E36+EKU!E36+JHB!E36+TSH!E36+ETH!E36+CPT!E36</f>
        <v>0</v>
      </c>
      <c r="F36" s="133">
        <f>NMA!F36+EKU!F36+JHB!F36+TSH!F36+ETH!F36+CPT!F36</f>
        <v>0</v>
      </c>
      <c r="G36" s="86">
        <f>NMA!G36+EKU!G36+JHB!G36+TSH!G36+ETH!G36+CPT!G36</f>
        <v>0</v>
      </c>
      <c r="H36" s="133">
        <f>NMA!H36+EKU!H36+JHB!H36+TSH!H36+ETH!H36+CPT!H36</f>
        <v>0</v>
      </c>
      <c r="I36" s="86">
        <f>NMA!I36+EKU!I36+JHB!I36+TSH!I36+ETH!I36+CPT!I36</f>
        <v>0</v>
      </c>
      <c r="J36" s="133">
        <f>NMA!J36+EKU!J36+JHB!J36+TSH!J36+ETH!J36+CPT!J36</f>
        <v>0</v>
      </c>
      <c r="K36" s="86">
        <f>NMA!K36+EKU!K36+JHB!K36+TSH!K36+ETH!K36+CPT!K36</f>
        <v>0</v>
      </c>
      <c r="L36" s="133">
        <f>NMA!L36+EKU!L36+JHB!L36+TSH!L36+ETH!L36+CPT!L36</f>
        <v>0</v>
      </c>
      <c r="M36" s="86">
        <f>NMA!M36+EKU!M36+JHB!M36+TSH!M36+ETH!M36+CPT!M36</f>
        <v>0</v>
      </c>
      <c r="N36" s="85"/>
      <c r="O36" s="86"/>
      <c r="P36" s="133">
        <f t="shared" si="6"/>
        <v>0</v>
      </c>
      <c r="Q36" s="86">
        <f t="shared" si="7"/>
        <v>0</v>
      </c>
      <c r="R36" s="139">
        <f t="shared" si="8"/>
        <v>0</v>
      </c>
      <c r="S36" s="69">
        <f t="shared" si="9"/>
        <v>0</v>
      </c>
      <c r="T36" s="139">
        <f t="shared" si="10"/>
        <v>0</v>
      </c>
      <c r="U36" s="70">
        <f t="shared" si="11"/>
        <v>0</v>
      </c>
    </row>
    <row r="37" spans="1:21" ht="12.75">
      <c r="A37" s="102" t="s">
        <v>54</v>
      </c>
      <c r="B37" s="84">
        <f>NMA!B37+EKU!B37+JHB!B37+TSH!B37+ETH!B37+CPT!B37</f>
        <v>10352100</v>
      </c>
      <c r="C37" s="84">
        <f>NMA!C37+EKU!C37+JHB!C37+TSH!C37+ETH!C37+CPT!C37</f>
        <v>0</v>
      </c>
      <c r="D37" s="84">
        <f>NMA!D37+EKU!D37+JHB!D37+TSH!D37+ETH!D37+CPT!D37</f>
        <v>0</v>
      </c>
      <c r="E37" s="84">
        <f>NMA!E37+EKU!E37+JHB!E37+TSH!E37+ETH!E37+CPT!E37</f>
        <v>10352100</v>
      </c>
      <c r="F37" s="133">
        <f>NMA!F37+EKU!F37+JHB!F37+TSH!F37+ETH!F37+CPT!F37</f>
        <v>10352100</v>
      </c>
      <c r="G37" s="86">
        <f>NMA!G37+EKU!G37+JHB!G37+TSH!G37+ETH!G37+CPT!G37</f>
        <v>10352000</v>
      </c>
      <c r="H37" s="133">
        <f>NMA!H37+EKU!H37+JHB!H37+TSH!H37+ETH!H37+CPT!H37</f>
        <v>2665000</v>
      </c>
      <c r="I37" s="86">
        <f>NMA!I37+EKU!I37+JHB!I37+TSH!I37+ETH!I37+CPT!I37</f>
        <v>0</v>
      </c>
      <c r="J37" s="133">
        <f>NMA!J37+EKU!J37+JHB!J37+TSH!J37+ETH!J37+CPT!J37</f>
        <v>2514000</v>
      </c>
      <c r="K37" s="86">
        <f>NMA!K37+EKU!K37+JHB!K37+TSH!K37+ETH!K37+CPT!K37</f>
        <v>4050993</v>
      </c>
      <c r="L37" s="133">
        <f>NMA!L37+EKU!L37+JHB!L37+TSH!L37+ETH!L37+CPT!L37</f>
        <v>1676000</v>
      </c>
      <c r="M37" s="86">
        <f>NMA!M37+EKU!M37+JHB!M37+TSH!M37+ETH!M37+CPT!M37</f>
        <v>2718232</v>
      </c>
      <c r="N37" s="85"/>
      <c r="O37" s="86"/>
      <c r="P37" s="133">
        <f t="shared" si="6"/>
        <v>6855000</v>
      </c>
      <c r="Q37" s="86">
        <f t="shared" si="7"/>
        <v>6769225</v>
      </c>
      <c r="R37" s="139">
        <f t="shared" si="8"/>
        <v>-33.33333333333333</v>
      </c>
      <c r="S37" s="69">
        <f t="shared" si="9"/>
        <v>-32.89961251475872</v>
      </c>
      <c r="T37" s="139">
        <f t="shared" si="10"/>
        <v>66.21844843075318</v>
      </c>
      <c r="U37" s="70">
        <f t="shared" si="11"/>
        <v>65.38987258623854</v>
      </c>
    </row>
    <row r="38" spans="1:21" ht="12.75">
      <c r="A38" s="102" t="s">
        <v>55</v>
      </c>
      <c r="B38" s="84">
        <f>NMA!B38+EKU!B38+JHB!B38+TSH!B38+ETH!B38+CPT!B38</f>
        <v>0</v>
      </c>
      <c r="C38" s="84">
        <f>NMA!C38+EKU!C38+JHB!C38+TSH!C38+ETH!C38+CPT!C38</f>
        <v>0</v>
      </c>
      <c r="D38" s="84">
        <f>NMA!D38+EKU!D38+JHB!D38+TSH!D38+ETH!D38+CPT!D38</f>
        <v>0</v>
      </c>
      <c r="E38" s="84">
        <f>NMA!E38+EKU!E38+JHB!E38+TSH!E38+ETH!E38+CPT!E38</f>
        <v>0</v>
      </c>
      <c r="F38" s="133">
        <f>NMA!F38+EKU!F38+JHB!F38+TSH!F38+ETH!F38+CPT!F38</f>
        <v>0</v>
      </c>
      <c r="G38" s="86">
        <f>NMA!G38+EKU!G38+JHB!G38+TSH!G38+ETH!G38+CPT!G38</f>
        <v>0</v>
      </c>
      <c r="H38" s="133">
        <f>NMA!H38+EKU!H38+JHB!H38+TSH!H38+ETH!H38+CPT!H38</f>
        <v>0</v>
      </c>
      <c r="I38" s="86">
        <f>NMA!I38+EKU!I38+JHB!I38+TSH!I38+ETH!I38+CPT!I38</f>
        <v>0</v>
      </c>
      <c r="J38" s="133">
        <f>NMA!J38+EKU!J38+JHB!J38+TSH!J38+ETH!J38+CPT!J38</f>
        <v>0</v>
      </c>
      <c r="K38" s="86">
        <f>NMA!K38+EKU!K38+JHB!K38+TSH!K38+ETH!K38+CPT!K38</f>
        <v>0</v>
      </c>
      <c r="L38" s="133">
        <f>NMA!L38+EKU!L38+JHB!L38+TSH!L38+ETH!L38+CPT!L38</f>
        <v>0</v>
      </c>
      <c r="M38" s="86">
        <f>NMA!M38+EKU!M38+JHB!M38+TSH!M38+ETH!M38+CPT!M38</f>
        <v>0</v>
      </c>
      <c r="N38" s="85"/>
      <c r="O38" s="86"/>
      <c r="P38" s="133">
        <f t="shared" si="6"/>
        <v>0</v>
      </c>
      <c r="Q38" s="86">
        <f t="shared" si="7"/>
        <v>0</v>
      </c>
      <c r="R38" s="139">
        <f t="shared" si="8"/>
        <v>0</v>
      </c>
      <c r="S38" s="69">
        <f t="shared" si="9"/>
        <v>0</v>
      </c>
      <c r="T38" s="139">
        <f t="shared" si="10"/>
        <v>0</v>
      </c>
      <c r="U38" s="70">
        <f t="shared" si="11"/>
        <v>0</v>
      </c>
    </row>
    <row r="39" spans="1:21" ht="12.75">
      <c r="A39" s="102" t="s">
        <v>56</v>
      </c>
      <c r="B39" s="84">
        <f>NMA!B39+EKU!B39+JHB!B39+TSH!B39+ETH!B39+CPT!B39</f>
        <v>0</v>
      </c>
      <c r="C39" s="84">
        <f>NMA!C39+EKU!C39+JHB!C39+TSH!C39+ETH!C39+CPT!C39</f>
        <v>0</v>
      </c>
      <c r="D39" s="84">
        <f>NMA!D39+EKU!D39+JHB!D39+TSH!D39+ETH!D39+CPT!D39</f>
        <v>0</v>
      </c>
      <c r="E39" s="84">
        <f>NMA!E39+EKU!E39+JHB!E39+TSH!E39+ETH!E39+CPT!E39</f>
        <v>0</v>
      </c>
      <c r="F39" s="133">
        <f>NMA!F39+EKU!F39+JHB!F39+TSH!F39+ETH!F39+CPT!F39</f>
        <v>0</v>
      </c>
      <c r="G39" s="86">
        <f>NMA!G39+EKU!G39+JHB!G39+TSH!G39+ETH!G39+CPT!G39</f>
        <v>0</v>
      </c>
      <c r="H39" s="133">
        <f>NMA!H39+EKU!H39+JHB!H39+TSH!H39+ETH!H39+CPT!H39</f>
        <v>0</v>
      </c>
      <c r="I39" s="86">
        <f>NMA!I39+EKU!I39+JHB!I39+TSH!I39+ETH!I39+CPT!I39</f>
        <v>0</v>
      </c>
      <c r="J39" s="133">
        <f>NMA!J39+EKU!J39+JHB!J39+TSH!J39+ETH!J39+CPT!J39</f>
        <v>0</v>
      </c>
      <c r="K39" s="86">
        <f>NMA!K39+EKU!K39+JHB!K39+TSH!K39+ETH!K39+CPT!K39</f>
        <v>0</v>
      </c>
      <c r="L39" s="133">
        <f>NMA!L39+EKU!L39+JHB!L39+TSH!L39+ETH!L39+CPT!L39</f>
        <v>0</v>
      </c>
      <c r="M39" s="86">
        <f>NMA!M39+EKU!M39+JHB!M39+TSH!M39+ETH!M39+CPT!M39</f>
        <v>0</v>
      </c>
      <c r="N39" s="85"/>
      <c r="O39" s="86"/>
      <c r="P39" s="133">
        <f t="shared" si="6"/>
        <v>0</v>
      </c>
      <c r="Q39" s="86">
        <f t="shared" si="7"/>
        <v>0</v>
      </c>
      <c r="R39" s="139">
        <f t="shared" si="8"/>
        <v>0</v>
      </c>
      <c r="S39" s="69">
        <f t="shared" si="9"/>
        <v>0</v>
      </c>
      <c r="T39" s="139">
        <f t="shared" si="10"/>
        <v>0</v>
      </c>
      <c r="U39" s="70">
        <f t="shared" si="11"/>
        <v>0</v>
      </c>
    </row>
    <row r="40" spans="1:21" ht="12.75">
      <c r="A40" s="71" t="s">
        <v>34</v>
      </c>
      <c r="B40" s="87">
        <f>NMA!B40+EKU!B40+JHB!B40+TSH!B40+ETH!B40+CPT!B40</f>
        <v>21884100</v>
      </c>
      <c r="C40" s="87">
        <f>NMA!C40+EKU!C40+JHB!C40+TSH!C40+ETH!C40+CPT!C40</f>
        <v>-8900000</v>
      </c>
      <c r="D40" s="87">
        <f>NMA!D40+EKU!D40+JHB!D40+TSH!D40+ETH!D40+CPT!D40</f>
        <v>0</v>
      </c>
      <c r="E40" s="87">
        <f>NMA!E40+EKU!E40+JHB!E40+TSH!E40+ETH!E40+CPT!E40</f>
        <v>12984100</v>
      </c>
      <c r="F40" s="134">
        <f>NMA!F40+EKU!F40+JHB!F40+TSH!F40+ETH!F40+CPT!F40</f>
        <v>12984100</v>
      </c>
      <c r="G40" s="89">
        <f>NMA!G40+EKU!G40+JHB!G40+TSH!G40+ETH!G40+CPT!G40</f>
        <v>10352000</v>
      </c>
      <c r="H40" s="134">
        <f>NMA!H40+EKU!H40+JHB!H40+TSH!H40+ETH!H40+CPT!H40</f>
        <v>2665000</v>
      </c>
      <c r="I40" s="89">
        <f>NMA!I40+EKU!I40+JHB!I40+TSH!I40+ETH!I40+CPT!I40</f>
        <v>0</v>
      </c>
      <c r="J40" s="134">
        <f>NMA!J40+EKU!J40+JHB!J40+TSH!J40+ETH!J40+CPT!J40</f>
        <v>2514000</v>
      </c>
      <c r="K40" s="89">
        <f>NMA!K40+EKU!K40+JHB!K40+TSH!K40+ETH!K40+CPT!K40</f>
        <v>4050993</v>
      </c>
      <c r="L40" s="134">
        <f>NMA!L40+EKU!L40+JHB!L40+TSH!L40+ETH!L40+CPT!L40</f>
        <v>1676000</v>
      </c>
      <c r="M40" s="89">
        <f>NMA!M40+EKU!M40+JHB!M40+TSH!M40+ETH!M40+CPT!M40</f>
        <v>2718232</v>
      </c>
      <c r="N40" s="88">
        <f>SUM(N34:N39)</f>
        <v>0</v>
      </c>
      <c r="O40" s="89">
        <f>SUM(O34:O39)</f>
        <v>0</v>
      </c>
      <c r="P40" s="134">
        <f t="shared" si="6"/>
        <v>6855000</v>
      </c>
      <c r="Q40" s="89">
        <f t="shared" si="7"/>
        <v>6769225</v>
      </c>
      <c r="R40" s="140">
        <f t="shared" si="8"/>
        <v>-33.33333333333333</v>
      </c>
      <c r="S40" s="72">
        <f t="shared" si="9"/>
        <v>-32.89961251475872</v>
      </c>
      <c r="T40" s="140">
        <f t="shared" si="10"/>
        <v>52.79534199520952</v>
      </c>
      <c r="U40" s="73">
        <f t="shared" si="11"/>
        <v>52.134726319113376</v>
      </c>
    </row>
    <row r="41" spans="1:21" ht="12.75">
      <c r="A41" s="64" t="s">
        <v>57</v>
      </c>
      <c r="B41" s="90">
        <f>NMA!B41+EKU!B41+JHB!B41+TSH!B41+ETH!B41+CPT!B41</f>
        <v>0</v>
      </c>
      <c r="C41" s="90">
        <f>NMA!C41+EKU!C41+JHB!C41+TSH!C41+ETH!C41+CPT!C41</f>
        <v>0</v>
      </c>
      <c r="D41" s="90">
        <f>NMA!D41+EKU!D41+JHB!D41+TSH!D41+ETH!D41+CPT!D41</f>
        <v>0</v>
      </c>
      <c r="E41" s="90">
        <f>NMA!E41+EKU!E41+JHB!E41+TSH!E41+ETH!E41+CPT!E41</f>
        <v>0</v>
      </c>
      <c r="F41" s="135">
        <f>NMA!F41+EKU!F41+JHB!F41+TSH!F41+ETH!F41+CPT!F41</f>
        <v>0</v>
      </c>
      <c r="G41" s="92">
        <f>NMA!G41+EKU!G41+JHB!G41+TSH!G41+ETH!G41+CPT!G41</f>
        <v>0</v>
      </c>
      <c r="H41" s="135">
        <f>NMA!H41+EKU!H41+JHB!H41+TSH!H41+ETH!H41+CPT!H41</f>
        <v>0</v>
      </c>
      <c r="I41" s="92">
        <f>NMA!I41+EKU!I41+JHB!I41+TSH!I41+ETH!I41+CPT!I41</f>
        <v>0</v>
      </c>
      <c r="J41" s="135">
        <f>NMA!J41+EKU!J41+JHB!J41+TSH!J41+ETH!J41+CPT!J41</f>
        <v>0</v>
      </c>
      <c r="K41" s="92">
        <f>NMA!K41+EKU!K41+JHB!K41+TSH!K41+ETH!K41+CPT!K41</f>
        <v>0</v>
      </c>
      <c r="L41" s="135">
        <f>NMA!L41+EKU!L41+JHB!L41+TSH!L41+ETH!L41+CPT!L41</f>
        <v>0</v>
      </c>
      <c r="M41" s="92">
        <f>NMA!M41+EKU!M41+JHB!M41+TSH!M41+ETH!M41+CPT!M41</f>
        <v>0</v>
      </c>
      <c r="N41" s="91"/>
      <c r="O41" s="92"/>
      <c r="P41" s="135"/>
      <c r="Q41" s="92"/>
      <c r="R41" s="138"/>
      <c r="S41" s="67"/>
      <c r="T41" s="138"/>
      <c r="U41" s="68"/>
    </row>
    <row r="42" spans="1:21" ht="12.75">
      <c r="A42" s="103" t="s">
        <v>58</v>
      </c>
      <c r="B42" s="84">
        <f>NMA!B42+EKU!B42+JHB!B42+TSH!B42+ETH!B42+CPT!B42</f>
        <v>316357000</v>
      </c>
      <c r="C42" s="84">
        <f>NMA!C42+EKU!C42+JHB!C42+TSH!C42+ETH!C42+CPT!C42</f>
        <v>0</v>
      </c>
      <c r="D42" s="84">
        <f>NMA!D42+EKU!D42+JHB!D42+TSH!D42+ETH!D42+CPT!D42</f>
        <v>0</v>
      </c>
      <c r="E42" s="84">
        <f>NMA!E42+EKU!E42+JHB!E42+TSH!E42+ETH!E42+CPT!E42</f>
        <v>316357000</v>
      </c>
      <c r="F42" s="133">
        <f>NMA!F42+EKU!F42+JHB!F42+TSH!F42+ETH!F42+CPT!F42</f>
        <v>316357000</v>
      </c>
      <c r="G42" s="86">
        <f>NMA!G42+EKU!G42+JHB!G42+TSH!G42+ETH!G42+CPT!G42</f>
        <v>316357000</v>
      </c>
      <c r="H42" s="133">
        <f>NMA!H42+EKU!H42+JHB!H42+TSH!H42+ETH!H42+CPT!H42</f>
        <v>41419000</v>
      </c>
      <c r="I42" s="86">
        <f>NMA!I42+EKU!I42+JHB!I42+TSH!I42+ETH!I42+CPT!I42</f>
        <v>215857682</v>
      </c>
      <c r="J42" s="133">
        <f>NMA!J42+EKU!J42+JHB!J42+TSH!J42+ETH!J42+CPT!J42</f>
        <v>99538000</v>
      </c>
      <c r="K42" s="86">
        <f>NMA!K42+EKU!K42+JHB!K42+TSH!K42+ETH!K42+CPT!K42</f>
        <v>28256187</v>
      </c>
      <c r="L42" s="133">
        <f>NMA!L42+EKU!L42+JHB!L42+TSH!L42+ETH!L42+CPT!L42</f>
        <v>25485000</v>
      </c>
      <c r="M42" s="86">
        <f>NMA!M42+EKU!M42+JHB!M42+TSH!M42+ETH!M42+CPT!M42</f>
        <v>25406374</v>
      </c>
      <c r="N42" s="85"/>
      <c r="O42" s="86"/>
      <c r="P42" s="133">
        <f>(($H42+$J42)+$L42)+$N42</f>
        <v>166442000</v>
      </c>
      <c r="Q42" s="86">
        <f>(($I42+$K42)+$M42)+$O42</f>
        <v>269520243</v>
      </c>
      <c r="R42" s="139">
        <f>IF($J42=0,0,(($L42-$J42)/$J42)*100)</f>
        <v>-74.39671281319697</v>
      </c>
      <c r="S42" s="69">
        <f>IF($K42=0,0,(($M42-$K42)/$K42)*100)</f>
        <v>-10.085624787236863</v>
      </c>
      <c r="T42" s="139">
        <f>IF($E42=0,0,($P42/$E42)*100)</f>
        <v>52.6120806557149</v>
      </c>
      <c r="U42" s="70">
        <f>IF($E42=0,0,($Q42/$E42)*100)</f>
        <v>85.19496739443098</v>
      </c>
    </row>
    <row r="43" spans="1:21" ht="12.75">
      <c r="A43" s="102" t="s">
        <v>59</v>
      </c>
      <c r="B43" s="84">
        <f>NMA!B43+EKU!B43+JHB!B43+TSH!B43+ETH!B43+CPT!B43</f>
        <v>1481941069</v>
      </c>
      <c r="C43" s="84">
        <f>NMA!C43+EKU!C43+JHB!C43+TSH!C43+ETH!C43+CPT!C43</f>
        <v>0</v>
      </c>
      <c r="D43" s="84">
        <f>NMA!D43+EKU!D43+JHB!D43+TSH!D43+ETH!D43+CPT!D43</f>
        <v>0</v>
      </c>
      <c r="E43" s="84">
        <f>NMA!E43+EKU!E43+JHB!E43+TSH!E43+ETH!E43+CPT!E43</f>
        <v>1481941069</v>
      </c>
      <c r="F43" s="133">
        <f>NMA!F43+EKU!F43+JHB!F43+TSH!F43+ETH!F43+CPT!F43</f>
        <v>1481941069</v>
      </c>
      <c r="G43" s="86">
        <f>NMA!G43+EKU!G43+JHB!G43+TSH!G43+ETH!G43+CPT!G43</f>
        <v>1481940101</v>
      </c>
      <c r="H43" s="133">
        <f>NMA!H43+EKU!H43+JHB!H43+TSH!H43+ETH!H43+CPT!H43</f>
        <v>694637000</v>
      </c>
      <c r="I43" s="86">
        <f>NMA!I43+EKU!I43+JHB!I43+TSH!I43+ETH!I43+CPT!I43</f>
        <v>454349755</v>
      </c>
      <c r="J43" s="133">
        <f>NMA!J43+EKU!J43+JHB!J43+TSH!J43+ETH!J43+CPT!J43</f>
        <v>522878000</v>
      </c>
      <c r="K43" s="86">
        <f>NMA!K43+EKU!K43+JHB!K43+TSH!K43+ETH!K43+CPT!K43</f>
        <v>266919483</v>
      </c>
      <c r="L43" s="133">
        <f>NMA!L43+EKU!L43+JHB!L43+TSH!L43+ETH!L43+CPT!L43</f>
        <v>200667000</v>
      </c>
      <c r="M43" s="86">
        <f>NMA!M43+EKU!M43+JHB!M43+TSH!M43+ETH!M43+CPT!M43</f>
        <v>52325102</v>
      </c>
      <c r="N43" s="85"/>
      <c r="O43" s="86"/>
      <c r="P43" s="133">
        <f>(($H43+$J43)+$L43)+$N43</f>
        <v>1418182000</v>
      </c>
      <c r="Q43" s="86">
        <f>(($I43+$K43)+$M43)+$O43</f>
        <v>773594340</v>
      </c>
      <c r="R43" s="139">
        <f>IF($J43=0,0,(($L43-$J43)/$J43)*100)</f>
        <v>-61.62259647565972</v>
      </c>
      <c r="S43" s="69">
        <f>IF($K43=0,0,(($M43-$K43)/$K43)*100)</f>
        <v>-80.39667190573721</v>
      </c>
      <c r="T43" s="139">
        <f>IF($E43=0,0,($P43/$E43)*100)</f>
        <v>95.69759754056724</v>
      </c>
      <c r="U43" s="70">
        <f>IF($E43=0,0,($Q43/$E43)*100)</f>
        <v>52.201423942047455</v>
      </c>
    </row>
    <row r="44" spans="1:21" ht="12.75">
      <c r="A44" s="74" t="s">
        <v>34</v>
      </c>
      <c r="B44" s="93">
        <f>NMA!B44+EKU!B44+JHB!B44+TSH!B44+ETH!B44+CPT!B44</f>
        <v>1798298069</v>
      </c>
      <c r="C44" s="93">
        <f>NMA!C44+EKU!C44+JHB!C44+TSH!C44+ETH!C44+CPT!C44</f>
        <v>0</v>
      </c>
      <c r="D44" s="93">
        <f>NMA!D44+EKU!D44+JHB!D44+TSH!D44+ETH!D44+CPT!D44</f>
        <v>0</v>
      </c>
      <c r="E44" s="93">
        <f>NMA!E44+EKU!E44+JHB!E44+TSH!E44+ETH!E44+CPT!E44</f>
        <v>1798298069</v>
      </c>
      <c r="F44" s="136">
        <f>NMA!F44+EKU!F44+JHB!F44+TSH!F44+ETH!F44+CPT!F44</f>
        <v>1798298069</v>
      </c>
      <c r="G44" s="95">
        <f>NMA!G44+EKU!G44+JHB!G44+TSH!G44+ETH!G44+CPT!G44</f>
        <v>1798297101</v>
      </c>
      <c r="H44" s="136">
        <f>NMA!H44+EKU!H44+JHB!H44+TSH!H44+ETH!H44+CPT!H44</f>
        <v>736056000</v>
      </c>
      <c r="I44" s="95">
        <f>NMA!I44+EKU!I44+JHB!I44+TSH!I44+ETH!I44+CPT!I44</f>
        <v>670207437</v>
      </c>
      <c r="J44" s="136">
        <f>NMA!J44+EKU!J44+JHB!J44+TSH!J44+ETH!J44+CPT!J44</f>
        <v>622416000</v>
      </c>
      <c r="K44" s="95">
        <f>NMA!K44+EKU!K44+JHB!K44+TSH!K44+ETH!K44+CPT!K44</f>
        <v>295175670</v>
      </c>
      <c r="L44" s="136">
        <f>NMA!L44+EKU!L44+JHB!L44+TSH!L44+ETH!L44+CPT!L44</f>
        <v>226152000</v>
      </c>
      <c r="M44" s="95">
        <f>NMA!M44+EKU!M44+JHB!M44+TSH!M44+ETH!M44+CPT!M44</f>
        <v>77731476</v>
      </c>
      <c r="N44" s="94">
        <f>SUM(N42:N43)</f>
        <v>0</v>
      </c>
      <c r="O44" s="95">
        <f>SUM(O42:O43)</f>
        <v>0</v>
      </c>
      <c r="P44" s="136">
        <f>(($H44+$J44)+$L44)+$N44</f>
        <v>1584624000</v>
      </c>
      <c r="Q44" s="95">
        <f>(($I44+$K44)+$M44)+$O44</f>
        <v>1043114583</v>
      </c>
      <c r="R44" s="141">
        <f>IF($J44=0,0,(($L44-$J44)/$J44)*100)</f>
        <v>-63.665458471504586</v>
      </c>
      <c r="S44" s="75">
        <f>IF($K44=0,0,(($M44-$K44)/$K44)*100)</f>
        <v>-73.66602877533911</v>
      </c>
      <c r="T44" s="141">
        <f>IF($E44=0,0,($P44/$E44)*100)</f>
        <v>88.11798373787832</v>
      </c>
      <c r="U44" s="76">
        <f>IF($E44=0,0,($Q44/$E44)*100)</f>
        <v>58.00565551294044</v>
      </c>
    </row>
    <row r="45" spans="1:21" ht="12.75">
      <c r="A45" s="77" t="s">
        <v>60</v>
      </c>
      <c r="B45" s="96">
        <f>NMA!B45+EKU!B45+JHB!B45+TSH!B45+ETH!B45+CPT!B45</f>
        <v>4714974250</v>
      </c>
      <c r="C45" s="96">
        <f>NMA!C45+EKU!C45+JHB!C45+TSH!C45+ETH!C45+CPT!C45</f>
        <v>46501100</v>
      </c>
      <c r="D45" s="96">
        <f>NMA!D45+EKU!D45+JHB!D45+TSH!D45+ETH!D45+CPT!D45</f>
        <v>0</v>
      </c>
      <c r="E45" s="96">
        <f>NMA!E45+EKU!E45+JHB!E45+TSH!E45+ETH!E45+CPT!E45</f>
        <v>4761475350</v>
      </c>
      <c r="F45" s="131">
        <f>NMA!F45+EKU!F45+JHB!F45+TSH!F45+ETH!F45+CPT!F45</f>
        <v>4761475350</v>
      </c>
      <c r="G45" s="98">
        <f>NMA!G45+EKU!G45+JHB!G45+TSH!G45+ETH!G45+CPT!G45</f>
        <v>4759335895</v>
      </c>
      <c r="H45" s="131">
        <f>NMA!H45+EKU!H45+JHB!H45+TSH!H45+ETH!H45+CPT!H45</f>
        <v>1587238000</v>
      </c>
      <c r="I45" s="98">
        <f>NMA!I45+EKU!I45+JHB!I45+TSH!I45+ETH!I45+CPT!I45</f>
        <v>965017359</v>
      </c>
      <c r="J45" s="131">
        <f>NMA!J45+EKU!J45+JHB!J45+TSH!J45+ETH!J45+CPT!J45</f>
        <v>1282984000</v>
      </c>
      <c r="K45" s="98">
        <f>NMA!K45+EKU!K45+JHB!K45+TSH!K45+ETH!K45+CPT!K45</f>
        <v>1406227007</v>
      </c>
      <c r="L45" s="131">
        <f>NMA!L45+EKU!L45+JHB!L45+TSH!L45+ETH!L45+CPT!L45</f>
        <v>722072000</v>
      </c>
      <c r="M45" s="98">
        <f>NMA!M45+EKU!M45+JHB!M45+TSH!M45+ETH!M45+CPT!M45</f>
        <v>599075874</v>
      </c>
      <c r="N45" s="97">
        <f>SUM(N9:N12,N15:N17,N20:N21,N24,N27:N31,N34:N39,N42:N43)</f>
        <v>0</v>
      </c>
      <c r="O45" s="98">
        <f>SUM(O9:O12,O15:O17,O20:O21,O24,O27:O31,O34:O39,O42:O43)</f>
        <v>0</v>
      </c>
      <c r="P45" s="131">
        <f>(($H45+$J45)+$L45)+$N45</f>
        <v>3592294000</v>
      </c>
      <c r="Q45" s="98">
        <f>(($I45+$K45)+$M45)+$O45</f>
        <v>2970320240</v>
      </c>
      <c r="R45" s="142">
        <f>IF($J45=0,0,(($L45-$J45)/$J45)*100)</f>
        <v>-43.71932931353781</v>
      </c>
      <c r="S45" s="78">
        <f>IF($K45=0,0,(($M45-$K45)/$K45)*100)</f>
        <v>-57.39835239844743</v>
      </c>
      <c r="T45" s="142">
        <f>IF($E45=0,0,($P45/$E45)*100)</f>
        <v>75.44497736400126</v>
      </c>
      <c r="U45" s="79">
        <f>IF($E45=0,0,($Q45/$E45)*100)</f>
        <v>62.38235046202644</v>
      </c>
    </row>
    <row r="46" spans="1:21" ht="12.75">
      <c r="A46" s="64" t="s">
        <v>35</v>
      </c>
      <c r="B46" s="90">
        <f>NMA!B46+EKU!B46+JHB!B46+TSH!B46+ETH!B46+CPT!B46</f>
        <v>0</v>
      </c>
      <c r="C46" s="90">
        <f>NMA!C46+EKU!C46+JHB!C46+TSH!C46+ETH!C46+CPT!C46</f>
        <v>0</v>
      </c>
      <c r="D46" s="90">
        <f>NMA!D46+EKU!D46+JHB!D46+TSH!D46+ETH!D46+CPT!D46</f>
        <v>0</v>
      </c>
      <c r="E46" s="90">
        <f>NMA!E46+EKU!E46+JHB!E46+TSH!E46+ETH!E46+CPT!E46</f>
        <v>0</v>
      </c>
      <c r="F46" s="135">
        <f>NMA!F46+EKU!F46+JHB!F46+TSH!F46+ETH!F46+CPT!F46</f>
        <v>0</v>
      </c>
      <c r="G46" s="92">
        <f>NMA!G46+EKU!G46+JHB!G46+TSH!G46+ETH!G46+CPT!G46</f>
        <v>0</v>
      </c>
      <c r="H46" s="135">
        <f>NMA!H46+EKU!H46+JHB!H46+TSH!H46+ETH!H46+CPT!H46</f>
        <v>0</v>
      </c>
      <c r="I46" s="92">
        <f>NMA!I46+EKU!I46+JHB!I46+TSH!I46+ETH!I46+CPT!I46</f>
        <v>0</v>
      </c>
      <c r="J46" s="135">
        <f>NMA!J46+EKU!J46+JHB!J46+TSH!J46+ETH!J46+CPT!J46</f>
        <v>0</v>
      </c>
      <c r="K46" s="92">
        <f>NMA!K46+EKU!K46+JHB!K46+TSH!K46+ETH!K46+CPT!K46</f>
        <v>0</v>
      </c>
      <c r="L46" s="135">
        <f>NMA!L46+EKU!L46+JHB!L46+TSH!L46+ETH!L46+CPT!L46</f>
        <v>0</v>
      </c>
      <c r="M46" s="92">
        <f>NMA!M46+EKU!M46+JHB!M46+TSH!M46+ETH!M46+CPT!M46</f>
        <v>0</v>
      </c>
      <c r="N46" s="91"/>
      <c r="O46" s="92"/>
      <c r="P46" s="135"/>
      <c r="Q46" s="92"/>
      <c r="R46" s="138"/>
      <c r="S46" s="67"/>
      <c r="T46" s="138"/>
      <c r="U46" s="68"/>
    </row>
    <row r="47" spans="1:21" ht="12.75">
      <c r="A47" s="102" t="s">
        <v>61</v>
      </c>
      <c r="B47" s="84">
        <f>NMA!B47+EKU!B47+JHB!B47+TSH!B47+ETH!B47+CPT!B47</f>
        <v>2224349000</v>
      </c>
      <c r="C47" s="84">
        <f>NMA!C47+EKU!C47+JHB!C47+TSH!C47+ETH!C47+CPT!C47</f>
        <v>70000000</v>
      </c>
      <c r="D47" s="84">
        <f>NMA!D47+EKU!D47+JHB!D47+TSH!D47+ETH!D47+CPT!D47</f>
        <v>0</v>
      </c>
      <c r="E47" s="84">
        <f>NMA!E47+EKU!E47+JHB!E47+TSH!E47+ETH!E47+CPT!E47</f>
        <v>2294349000</v>
      </c>
      <c r="F47" s="133">
        <f>NMA!F47+EKU!F47+JHB!F47+TSH!F47+ETH!F47+CPT!F47</f>
        <v>2294349000</v>
      </c>
      <c r="G47" s="86">
        <f>NMA!G47+EKU!G47+JHB!G47+TSH!G47+ETH!G47+CPT!G47</f>
        <v>2138333000</v>
      </c>
      <c r="H47" s="137">
        <f>NMA!H47+EKU!H47+JHB!H47+TSH!H47+ETH!H47+CPT!H47</f>
        <v>324643424</v>
      </c>
      <c r="I47" s="86">
        <f>NMA!I47+EKU!I47+JHB!I47+TSH!I47+ETH!I47+CPT!I47</f>
        <v>324643424</v>
      </c>
      <c r="J47" s="137">
        <f>NMA!J47+EKU!J47+JHB!J47+TSH!J47+ETH!J47+CPT!J47</f>
        <v>476341655</v>
      </c>
      <c r="K47" s="86">
        <f>NMA!K47+EKU!K47+JHB!K47+TSH!K47+ETH!K47+CPT!K47</f>
        <v>476341655</v>
      </c>
      <c r="L47" s="137">
        <f>NMA!L47+EKU!L47+JHB!L47+TSH!L47+ETH!L47+CPT!L47</f>
        <v>497387179</v>
      </c>
      <c r="M47" s="86">
        <f>NMA!M47+EKU!M47+JHB!M47+TSH!M47+ETH!M47+CPT!M47</f>
        <v>497387179</v>
      </c>
      <c r="N47" s="85"/>
      <c r="O47" s="86"/>
      <c r="P47" s="133">
        <f>(($H47+$J47)+$L47)+$N47</f>
        <v>1298372258</v>
      </c>
      <c r="Q47" s="86">
        <f>(($I47+$K47)+$M47)+$O47</f>
        <v>1298372258</v>
      </c>
      <c r="R47" s="139">
        <f>IF($J47=0,0,(($L47-$J47)/$J47)*100)</f>
        <v>4.418157383275665</v>
      </c>
      <c r="S47" s="69">
        <f>IF($K47=0,0,(($M47-$K47)/$K47)*100)</f>
        <v>4.418157383275665</v>
      </c>
      <c r="T47" s="139">
        <f>IF($E47=0,0,($P47/$E47)*100)</f>
        <v>56.59000692571182</v>
      </c>
      <c r="U47" s="70">
        <f>IF($E47=0,0,($Q47/$E47)*100)</f>
        <v>56.59000692571182</v>
      </c>
    </row>
    <row r="48" spans="1:21" s="81" customFormat="1" ht="12.75">
      <c r="A48" s="80"/>
      <c r="B48" s="84">
        <f>NMA!B48+EKU!B48+JHB!B48+TSH!B48+ETH!B48+CPT!B48</f>
        <v>0</v>
      </c>
      <c r="C48" s="84">
        <f>NMA!C48+EKU!C48+JHB!C48+TSH!C48+ETH!C48+CPT!C48</f>
        <v>0</v>
      </c>
      <c r="D48" s="84">
        <f>NMA!D48+EKU!D48+JHB!D48+TSH!D48+ETH!D48+CPT!D48</f>
        <v>0</v>
      </c>
      <c r="E48" s="84">
        <f>NMA!E48+EKU!E48+JHB!E48+TSH!E48+ETH!E48+CPT!E48</f>
        <v>0</v>
      </c>
      <c r="F48" s="133">
        <f>NMA!F48+EKU!F48+JHB!F48+TSH!F48+ETH!F48+CPT!F48</f>
        <v>0</v>
      </c>
      <c r="G48" s="86">
        <f>NMA!G48+EKU!G48+JHB!G48+TSH!G48+ETH!G48+CPT!G48</f>
        <v>0</v>
      </c>
      <c r="H48" s="133">
        <f>NMA!H48+EKU!H48+JHB!H48+TSH!H48+ETH!H48+CPT!H48</f>
        <v>0</v>
      </c>
      <c r="I48" s="86">
        <f>NMA!I48+EKU!I48+JHB!I48+TSH!I48+ETH!I48+CPT!I48</f>
        <v>0</v>
      </c>
      <c r="J48" s="133">
        <f>NMA!J48+EKU!J48+JHB!J48+TSH!J48+ETH!J48+CPT!J48</f>
        <v>0</v>
      </c>
      <c r="K48" s="86">
        <f>NMA!K48+EKU!K48+JHB!K48+TSH!K48+ETH!K48+CPT!K48</f>
        <v>0</v>
      </c>
      <c r="L48" s="133">
        <f>NMA!L48+EKU!L48+JHB!L48+TSH!L48+ETH!L48+CPT!L48</f>
        <v>0</v>
      </c>
      <c r="M48" s="86">
        <f>NMA!M48+EKU!M48+JHB!M48+TSH!M48+ETH!M48+CPT!M48</f>
        <v>0</v>
      </c>
      <c r="N48" s="85"/>
      <c r="O48" s="86"/>
      <c r="P48" s="133">
        <f>(($H48+$J48)+$L48)+$N48</f>
        <v>0</v>
      </c>
      <c r="Q48" s="86">
        <f>(($I48+$K48)+$M48)+$O48</f>
        <v>0</v>
      </c>
      <c r="R48" s="139">
        <f>IF($J48=0,0,(($L48-$J48)/$J48)*100)</f>
        <v>0</v>
      </c>
      <c r="S48" s="69">
        <f>IF($K48=0,0,(($M48-$K48)/$K48)*100)</f>
        <v>0</v>
      </c>
      <c r="T48" s="139">
        <f>IF($E48=0,0,($P48/$E48)*100)</f>
        <v>0</v>
      </c>
      <c r="U48" s="70">
        <f>IF($E48=0,0,($Q48/$E48)*100)</f>
        <v>0</v>
      </c>
    </row>
    <row r="49" spans="1:21" ht="12.75">
      <c r="A49" s="74" t="s">
        <v>34</v>
      </c>
      <c r="B49" s="93">
        <f>NMA!B49+EKU!B49+JHB!B49+TSH!B49+ETH!B49+CPT!B49</f>
        <v>2224349000</v>
      </c>
      <c r="C49" s="93">
        <f>NMA!C49+EKU!C49+JHB!C49+TSH!C49+ETH!C49+CPT!C49</f>
        <v>70000000</v>
      </c>
      <c r="D49" s="93">
        <f>NMA!D49+EKU!D49+JHB!D49+TSH!D49+ETH!D49+CPT!D49</f>
        <v>0</v>
      </c>
      <c r="E49" s="93">
        <f>NMA!E49+EKU!E49+JHB!E49+TSH!E49+ETH!E49+CPT!E49</f>
        <v>2294349000</v>
      </c>
      <c r="F49" s="136">
        <f>NMA!F49+EKU!F49+JHB!F49+TSH!F49+ETH!F49+CPT!F49</f>
        <v>2294349000</v>
      </c>
      <c r="G49" s="95">
        <f>NMA!G49+EKU!G49+JHB!G49+TSH!G49+ETH!G49+CPT!G49</f>
        <v>2138333000</v>
      </c>
      <c r="H49" s="136">
        <f>NMA!H49+EKU!H49+JHB!H49+TSH!H49+ETH!H49+CPT!H49</f>
        <v>324643424</v>
      </c>
      <c r="I49" s="95">
        <f>NMA!I49+EKU!I49+JHB!I49+TSH!I49+ETH!I49+CPT!I49</f>
        <v>324643424</v>
      </c>
      <c r="J49" s="136">
        <f>NMA!J49+EKU!J49+JHB!J49+TSH!J49+ETH!J49+CPT!J49</f>
        <v>476341655</v>
      </c>
      <c r="K49" s="95">
        <f>NMA!K49+EKU!K49+JHB!K49+TSH!K49+ETH!K49+CPT!K49</f>
        <v>476341655</v>
      </c>
      <c r="L49" s="136">
        <f>NMA!L49+EKU!L49+JHB!L49+TSH!L49+ETH!L49+CPT!L49</f>
        <v>497387179</v>
      </c>
      <c r="M49" s="95">
        <f>NMA!M49+EKU!M49+JHB!M49+TSH!M49+ETH!M49+CPT!M49</f>
        <v>497387179</v>
      </c>
      <c r="N49" s="94">
        <f>SUM(N47:N48)</f>
        <v>0</v>
      </c>
      <c r="O49" s="95">
        <f>SUM(O47:O48)</f>
        <v>0</v>
      </c>
      <c r="P49" s="136">
        <f>(($H49+$J49)+$L49)+$N49</f>
        <v>1298372258</v>
      </c>
      <c r="Q49" s="95">
        <f>(($I49+$K49)+$M49)+$O49</f>
        <v>1298372258</v>
      </c>
      <c r="R49" s="141">
        <f>IF($J49=0,0,(($L49-$J49)/$J49)*100)</f>
        <v>4.418157383275665</v>
      </c>
      <c r="S49" s="75">
        <f>IF($K49=0,0,(($M49-$K49)/$K49)*100)</f>
        <v>4.418157383275665</v>
      </c>
      <c r="T49" s="141">
        <f>IF($E49=0,0,($P49/$E49)*100)</f>
        <v>56.59000692571182</v>
      </c>
      <c r="U49" s="76">
        <f>IF($E49=0,0,($Q49/$E49)*100)</f>
        <v>56.59000692571182</v>
      </c>
    </row>
    <row r="50" spans="1:21" ht="12.75">
      <c r="A50" s="77" t="s">
        <v>60</v>
      </c>
      <c r="B50" s="96">
        <f>NMA!B50+EKU!B50+JHB!B50+TSH!B50+ETH!B50+CPT!B50</f>
        <v>2224349000</v>
      </c>
      <c r="C50" s="96">
        <f>NMA!C50+EKU!C50+JHB!C50+TSH!C50+ETH!C50+CPT!C50</f>
        <v>70000000</v>
      </c>
      <c r="D50" s="96">
        <f>NMA!D50+EKU!D50+JHB!D50+TSH!D50+ETH!D50+CPT!D50</f>
        <v>0</v>
      </c>
      <c r="E50" s="96">
        <f>NMA!E50+EKU!E50+JHB!E50+TSH!E50+ETH!E50+CPT!E50</f>
        <v>2294349000</v>
      </c>
      <c r="F50" s="131">
        <f>NMA!F50+EKU!F50+JHB!F50+TSH!F50+ETH!F50+CPT!F50</f>
        <v>2294349000</v>
      </c>
      <c r="G50" s="98">
        <f>NMA!G50+EKU!G50+JHB!G50+TSH!G50+ETH!G50+CPT!G50</f>
        <v>2138333000</v>
      </c>
      <c r="H50" s="131">
        <f>NMA!H50+EKU!H50+JHB!H50+TSH!H50+ETH!H50+CPT!H50</f>
        <v>324643424</v>
      </c>
      <c r="I50" s="98">
        <f>NMA!I50+EKU!I50+JHB!I50+TSH!I50+ETH!I50+CPT!I50</f>
        <v>324643424</v>
      </c>
      <c r="J50" s="131">
        <f>NMA!J50+EKU!J50+JHB!J50+TSH!J50+ETH!J50+CPT!J50</f>
        <v>476341655</v>
      </c>
      <c r="K50" s="98">
        <f>NMA!K50+EKU!K50+JHB!K50+TSH!K50+ETH!K50+CPT!K50</f>
        <v>476341655</v>
      </c>
      <c r="L50" s="131">
        <f>NMA!L50+EKU!L50+JHB!L50+TSH!L50+ETH!L50+CPT!L50</f>
        <v>497387179</v>
      </c>
      <c r="M50" s="98">
        <f>NMA!M50+EKU!M50+JHB!M50+TSH!M50+ETH!M50+CPT!M50</f>
        <v>497387179</v>
      </c>
      <c r="N50" s="97">
        <f>SUM(N47:N48)</f>
        <v>0</v>
      </c>
      <c r="O50" s="98">
        <f>SUM(O47:O48)</f>
        <v>0</v>
      </c>
      <c r="P50" s="131">
        <f>(($H50+$J50)+$L50)+$N50</f>
        <v>1298372258</v>
      </c>
      <c r="Q50" s="98">
        <f>(($I50+$K50)+$M50)+$O50</f>
        <v>1298372258</v>
      </c>
      <c r="R50" s="142">
        <f>IF($J50=0,0,(($L50-$J50)/$J50)*100)</f>
        <v>4.418157383275665</v>
      </c>
      <c r="S50" s="78">
        <f>IF($K50=0,0,(($M50-$K50)/$K50)*100)</f>
        <v>4.418157383275665</v>
      </c>
      <c r="T50" s="142">
        <f>IF($E50=0,0,($P50/$E50)*100)</f>
        <v>56.59000692571182</v>
      </c>
      <c r="U50" s="79">
        <f>IF($E50=0,0,($Q50/$E50)*100)</f>
        <v>56.59000692571182</v>
      </c>
    </row>
    <row r="51" spans="1:21" ht="13.5" thickBot="1">
      <c r="A51" s="77" t="s">
        <v>62</v>
      </c>
      <c r="B51" s="129">
        <f>NMA!B51+EKU!B51+JHB!B51+TSH!B51+ETH!B51+CPT!B51</f>
        <v>6939323250</v>
      </c>
      <c r="C51" s="129">
        <f>NMA!C51+EKU!C51+JHB!C51+TSH!C51+ETH!C51+CPT!C51</f>
        <v>116501100</v>
      </c>
      <c r="D51" s="129">
        <f>NMA!D51+EKU!D51+JHB!D51+TSH!D51+ETH!D51+CPT!D51</f>
        <v>0</v>
      </c>
      <c r="E51" s="129">
        <f>NMA!E51+EKU!E51+JHB!E51+TSH!E51+ETH!E51+CPT!E51</f>
        <v>7055824350</v>
      </c>
      <c r="F51" s="131">
        <f>NMA!F51+EKU!F51+JHB!F51+TSH!F51+ETH!F51+CPT!F51</f>
        <v>7055824350</v>
      </c>
      <c r="G51" s="98">
        <f>NMA!G51+EKU!G51+JHB!G51+TSH!G51+ETH!G51+CPT!G51</f>
        <v>6897668895</v>
      </c>
      <c r="H51" s="131">
        <f>NMA!H51+EKU!H51+JHB!H51+TSH!H51+ETH!H51+CPT!H51</f>
        <v>1911881424</v>
      </c>
      <c r="I51" s="98">
        <f>NMA!I51+EKU!I51+JHB!I51+TSH!I51+ETH!I51+CPT!I51</f>
        <v>1289660783</v>
      </c>
      <c r="J51" s="131">
        <f>NMA!J51+EKU!J51+JHB!J51+TSH!J51+ETH!J51+CPT!J51</f>
        <v>1759325655</v>
      </c>
      <c r="K51" s="98">
        <f>NMA!K51+EKU!K51+JHB!K51+TSH!K51+ETH!K51+CPT!K51</f>
        <v>1882568662</v>
      </c>
      <c r="L51" s="131">
        <f>NMA!L51+EKU!L51+JHB!L51+TSH!L51+ETH!L51+CPT!L51</f>
        <v>1219459179</v>
      </c>
      <c r="M51" s="98">
        <f>NMA!M51+EKU!M51+JHB!M51+TSH!M51+ETH!M51+CPT!M51</f>
        <v>1096463053</v>
      </c>
      <c r="N51" s="97">
        <f>SUM(N9:N12,N15:N17,N20:N21,N24,N27:N31,N34:N39,N42:N43,N47:N48)</f>
        <v>0</v>
      </c>
      <c r="O51" s="98">
        <f>SUM(O9:O12,O15:O17,O20:O21,O24,O27:O31,O34:O39,O42:O43,O47:O48)</f>
        <v>0</v>
      </c>
      <c r="P51" s="131">
        <f>(($H51+$J51)+$L51)+$N51</f>
        <v>4890666258</v>
      </c>
      <c r="Q51" s="98">
        <f>(($I51+$K51)+$M51)+$O51</f>
        <v>4268692498</v>
      </c>
      <c r="R51" s="142">
        <f>IF($J51=0,0,(($L51-$J51)/$J51)*100)</f>
        <v>-30.685988945008592</v>
      </c>
      <c r="S51" s="78">
        <f>IF($K51=0,0,(($M51-$K51)/$K51)*100)</f>
        <v>-41.75707504685956</v>
      </c>
      <c r="T51" s="143">
        <f>IF($E51=0,0,($P51/($E51-E12-E28-E29-E31-E34-E36-E38))*100)</f>
        <v>71.87690010884192</v>
      </c>
      <c r="U51" s="105">
        <f>IF($E51=0,0,($Q51/($E51-E12-E28-E29-E31-E34-E36-E38))*100)</f>
        <v>62.73590715216392</v>
      </c>
    </row>
    <row r="52" spans="1:21" ht="13.5" thickTop="1">
      <c r="A52" s="82"/>
      <c r="B52" s="99"/>
      <c r="C52" s="100"/>
      <c r="D52" s="100"/>
      <c r="E52" s="101"/>
      <c r="F52" s="99"/>
      <c r="G52" s="100"/>
      <c r="H52" s="100"/>
      <c r="I52" s="101"/>
      <c r="J52" s="100"/>
      <c r="K52" s="101"/>
      <c r="L52" s="100"/>
      <c r="M52" s="100"/>
      <c r="N52" s="100"/>
      <c r="O52" s="100"/>
      <c r="P52" s="100"/>
      <c r="Q52" s="100"/>
      <c r="R52" s="83"/>
      <c r="S52" s="83"/>
      <c r="T52" s="83"/>
      <c r="U52" s="147"/>
    </row>
    <row r="53" spans="1:21" ht="12.75" customHeight="1">
      <c r="A53" s="1"/>
      <c r="B53" s="2"/>
      <c r="C53" s="3"/>
      <c r="D53" s="3"/>
      <c r="E53" s="4"/>
      <c r="F53" s="5" t="s">
        <v>69</v>
      </c>
      <c r="G53" s="6"/>
      <c r="H53" s="5" t="s">
        <v>3</v>
      </c>
      <c r="I53" s="7"/>
      <c r="J53" s="5" t="s">
        <v>4</v>
      </c>
      <c r="K53" s="7"/>
      <c r="L53" s="5" t="s">
        <v>5</v>
      </c>
      <c r="M53" s="5"/>
      <c r="N53" s="8" t="s">
        <v>6</v>
      </c>
      <c r="O53" s="5"/>
      <c r="P53" s="8" t="s">
        <v>70</v>
      </c>
      <c r="Q53" s="5"/>
      <c r="R53" s="109" t="s">
        <v>128</v>
      </c>
      <c r="S53" s="110"/>
      <c r="T53" s="109" t="s">
        <v>127</v>
      </c>
      <c r="U53" s="110"/>
    </row>
    <row r="54" spans="1:21" ht="67.5">
      <c r="A54" s="9" t="s">
        <v>71</v>
      </c>
      <c r="B54" s="10" t="s">
        <v>72</v>
      </c>
      <c r="C54" s="10" t="s">
        <v>73</v>
      </c>
      <c r="D54" s="11" t="s">
        <v>74</v>
      </c>
      <c r="E54" s="10" t="s">
        <v>75</v>
      </c>
      <c r="F54" s="10" t="s">
        <v>76</v>
      </c>
      <c r="G54" s="10" t="s">
        <v>77</v>
      </c>
      <c r="H54" s="10" t="s">
        <v>78</v>
      </c>
      <c r="I54" s="12" t="s">
        <v>79</v>
      </c>
      <c r="J54" s="10" t="s">
        <v>78</v>
      </c>
      <c r="K54" s="12" t="s">
        <v>80</v>
      </c>
      <c r="L54" s="10" t="s">
        <v>78</v>
      </c>
      <c r="M54" s="12" t="s">
        <v>81</v>
      </c>
      <c r="N54" s="10" t="s">
        <v>78</v>
      </c>
      <c r="O54" s="12" t="s">
        <v>82</v>
      </c>
      <c r="P54" s="12" t="s">
        <v>83</v>
      </c>
      <c r="Q54" s="13" t="s">
        <v>84</v>
      </c>
      <c r="R54" s="14" t="s">
        <v>78</v>
      </c>
      <c r="S54" s="15" t="s">
        <v>129</v>
      </c>
      <c r="T54" s="14" t="s">
        <v>85</v>
      </c>
      <c r="U54" s="11" t="s">
        <v>86</v>
      </c>
    </row>
    <row r="55" spans="1:21" ht="12.75">
      <c r="A55" s="16"/>
      <c r="B55" s="17"/>
      <c r="C55" s="17"/>
      <c r="D55" s="17"/>
      <c r="E55" s="17"/>
      <c r="F55" s="19"/>
      <c r="G55" s="20"/>
      <c r="H55" s="17"/>
      <c r="I55" s="17"/>
      <c r="J55" s="20"/>
      <c r="K55" s="21"/>
      <c r="L55" s="20"/>
      <c r="M55" s="22"/>
      <c r="N55" s="20"/>
      <c r="O55" s="22"/>
      <c r="P55" s="20"/>
      <c r="Q55" s="22"/>
      <c r="R55" s="20"/>
      <c r="S55" s="22"/>
      <c r="T55" s="20"/>
      <c r="U55" s="20"/>
    </row>
    <row r="56" spans="1:21" ht="12.75" hidden="1">
      <c r="A56" s="23" t="s">
        <v>87</v>
      </c>
      <c r="B56" s="24"/>
      <c r="C56" s="24">
        <v>100</v>
      </c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24"/>
      <c r="O56" s="25"/>
      <c r="P56" s="24"/>
      <c r="Q56" s="25"/>
      <c r="R56" s="24"/>
      <c r="S56" s="25"/>
      <c r="T56" s="24"/>
      <c r="U56" s="24"/>
    </row>
    <row r="57" spans="1:21" ht="12.75" hidden="1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7"/>
      <c r="O57" s="18"/>
      <c r="P57" s="17"/>
      <c r="Q57" s="18"/>
      <c r="R57" s="17"/>
      <c r="S57" s="18"/>
      <c r="T57" s="17"/>
      <c r="U57" s="17"/>
    </row>
    <row r="58" spans="1:21" ht="12.75" hidden="1">
      <c r="A58" s="26" t="s">
        <v>88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8"/>
      <c r="N58" s="27"/>
      <c r="O58" s="28"/>
      <c r="P58" s="27"/>
      <c r="Q58" s="28"/>
      <c r="R58" s="27"/>
      <c r="S58" s="28"/>
      <c r="T58" s="27"/>
      <c r="U58" s="27"/>
    </row>
    <row r="59" spans="1:21" ht="12.75" hidden="1">
      <c r="A59" s="29" t="s">
        <v>89</v>
      </c>
      <c r="B59" s="30">
        <f>SUM(B60:B63)</f>
        <v>0</v>
      </c>
      <c r="C59" s="30">
        <f aca="true" t="shared" si="12" ref="C59:I59">SUM(C60:C63)</f>
        <v>0</v>
      </c>
      <c r="D59" s="30">
        <f t="shared" si="12"/>
        <v>0</v>
      </c>
      <c r="E59" s="30">
        <f t="shared" si="12"/>
        <v>0</v>
      </c>
      <c r="F59" s="30">
        <f t="shared" si="12"/>
        <v>0</v>
      </c>
      <c r="G59" s="30">
        <f t="shared" si="12"/>
        <v>0</v>
      </c>
      <c r="H59" s="30">
        <f t="shared" si="12"/>
        <v>0</v>
      </c>
      <c r="I59" s="30">
        <f t="shared" si="12"/>
        <v>0</v>
      </c>
      <c r="J59" s="30">
        <f>SUM(J60:J63)</f>
        <v>0</v>
      </c>
      <c r="K59" s="30">
        <f>SUM(K60:K63)</f>
        <v>0</v>
      </c>
      <c r="L59" s="30">
        <f>SUM(L60:L63)</f>
        <v>0</v>
      </c>
      <c r="M59" s="31">
        <f>SUM(M60:M63)</f>
        <v>0</v>
      </c>
      <c r="N59" s="30"/>
      <c r="O59" s="31"/>
      <c r="P59" s="30"/>
      <c r="Q59" s="31"/>
      <c r="R59" s="30"/>
      <c r="S59" s="31"/>
      <c r="T59" s="30"/>
      <c r="U59" s="30"/>
    </row>
    <row r="60" spans="1:21" ht="12.75" hidden="1">
      <c r="A60" s="1" t="s">
        <v>90</v>
      </c>
      <c r="B60" s="32"/>
      <c r="C60" s="32"/>
      <c r="D60" s="32"/>
      <c r="E60" s="32">
        <f>SUM(B60:D60)</f>
        <v>0</v>
      </c>
      <c r="F60" s="32"/>
      <c r="G60" s="32"/>
      <c r="H60" s="32"/>
      <c r="I60" s="33"/>
      <c r="J60" s="32"/>
      <c r="K60" s="33"/>
      <c r="L60" s="32"/>
      <c r="M60" s="34"/>
      <c r="N60" s="32"/>
      <c r="O60" s="34"/>
      <c r="P60" s="32"/>
      <c r="Q60" s="34"/>
      <c r="R60" s="32"/>
      <c r="S60" s="34"/>
      <c r="T60" s="32"/>
      <c r="U60" s="32"/>
    </row>
    <row r="61" spans="1:21" ht="12.75" hidden="1">
      <c r="A61" s="1" t="s">
        <v>91</v>
      </c>
      <c r="B61" s="32"/>
      <c r="C61" s="32"/>
      <c r="D61" s="32"/>
      <c r="E61" s="32">
        <f>SUM(B61:D61)</f>
        <v>0</v>
      </c>
      <c r="F61" s="32"/>
      <c r="G61" s="32"/>
      <c r="H61" s="32"/>
      <c r="I61" s="33"/>
      <c r="J61" s="32"/>
      <c r="K61" s="33"/>
      <c r="L61" s="32"/>
      <c r="M61" s="34"/>
      <c r="N61" s="32"/>
      <c r="O61" s="34"/>
      <c r="P61" s="32"/>
      <c r="Q61" s="34"/>
      <c r="R61" s="32"/>
      <c r="S61" s="34"/>
      <c r="T61" s="32"/>
      <c r="U61" s="32"/>
    </row>
    <row r="62" spans="1:21" ht="12.75" hidden="1">
      <c r="A62" s="1" t="s">
        <v>92</v>
      </c>
      <c r="B62" s="32"/>
      <c r="C62" s="32"/>
      <c r="D62" s="32"/>
      <c r="E62" s="32">
        <f>SUM(B62:D62)</f>
        <v>0</v>
      </c>
      <c r="F62" s="32"/>
      <c r="G62" s="32"/>
      <c r="H62" s="32"/>
      <c r="I62" s="33"/>
      <c r="J62" s="32"/>
      <c r="K62" s="33"/>
      <c r="L62" s="32"/>
      <c r="M62" s="34"/>
      <c r="N62" s="32"/>
      <c r="O62" s="34"/>
      <c r="P62" s="32"/>
      <c r="Q62" s="34"/>
      <c r="R62" s="32"/>
      <c r="S62" s="34"/>
      <c r="T62" s="32"/>
      <c r="U62" s="32"/>
    </row>
    <row r="63" spans="1:21" ht="12.75" hidden="1">
      <c r="A63" s="1" t="s">
        <v>93</v>
      </c>
      <c r="B63" s="32"/>
      <c r="C63" s="32"/>
      <c r="D63" s="32"/>
      <c r="E63" s="32">
        <f>SUM(B63:D63)</f>
        <v>0</v>
      </c>
      <c r="F63" s="32"/>
      <c r="G63" s="32"/>
      <c r="H63" s="32"/>
      <c r="I63" s="33"/>
      <c r="J63" s="32"/>
      <c r="K63" s="33"/>
      <c r="L63" s="32"/>
      <c r="M63" s="34"/>
      <c r="N63" s="32"/>
      <c r="O63" s="34"/>
      <c r="P63" s="32"/>
      <c r="Q63" s="34"/>
      <c r="R63" s="32"/>
      <c r="S63" s="34"/>
      <c r="T63" s="32"/>
      <c r="U63" s="32"/>
    </row>
    <row r="64" spans="1:21" ht="12.75" hidden="1">
      <c r="A64" s="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4"/>
      <c r="N64" s="32"/>
      <c r="O64" s="34"/>
      <c r="P64" s="32"/>
      <c r="Q64" s="34"/>
      <c r="R64" s="32"/>
      <c r="S64" s="34"/>
      <c r="T64" s="32"/>
      <c r="U64" s="32"/>
    </row>
    <row r="65" spans="1:21" ht="12.75" hidden="1">
      <c r="A65" s="35" t="s">
        <v>94</v>
      </c>
      <c r="B65" s="36">
        <f>+B66+B71+B76+B81+B86+B91+B96+B101+B106</f>
        <v>1634869000</v>
      </c>
      <c r="C65" s="36">
        <f aca="true" t="shared" si="13" ref="C65:Q65">+C66+C71+C76+C81+C86+C91+C96+C101+C106</f>
        <v>56103000</v>
      </c>
      <c r="D65" s="36">
        <f t="shared" si="13"/>
        <v>0</v>
      </c>
      <c r="E65" s="36">
        <f t="shared" si="13"/>
        <v>1690972000</v>
      </c>
      <c r="F65" s="36">
        <f t="shared" si="13"/>
        <v>114062000</v>
      </c>
      <c r="G65" s="36">
        <f t="shared" si="13"/>
        <v>0</v>
      </c>
      <c r="H65" s="36">
        <f t="shared" si="13"/>
        <v>0</v>
      </c>
      <c r="I65" s="36">
        <f t="shared" si="13"/>
        <v>0</v>
      </c>
      <c r="J65" s="36">
        <f t="shared" si="13"/>
        <v>0</v>
      </c>
      <c r="K65" s="36">
        <f t="shared" si="13"/>
        <v>0</v>
      </c>
      <c r="L65" s="36">
        <f t="shared" si="13"/>
        <v>0</v>
      </c>
      <c r="M65" s="36">
        <f t="shared" si="13"/>
        <v>0</v>
      </c>
      <c r="N65" s="36">
        <f t="shared" si="13"/>
        <v>0</v>
      </c>
      <c r="O65" s="36">
        <f t="shared" si="13"/>
        <v>0</v>
      </c>
      <c r="P65" s="36">
        <f t="shared" si="13"/>
        <v>0</v>
      </c>
      <c r="Q65" s="36">
        <f t="shared" si="13"/>
        <v>0</v>
      </c>
      <c r="R65" s="37" t="str">
        <f>IF(L65=0," ",(N65-L65)/L65)</f>
        <v> </v>
      </c>
      <c r="S65" s="38" t="str">
        <f>IF(M65=0," ",(O65-M65)/M65)</f>
        <v> </v>
      </c>
      <c r="T65" s="37">
        <f>IF(E65=0," ",(P65/E65))</f>
        <v>0</v>
      </c>
      <c r="U65" s="38">
        <f>IF(E65=0," ",(Q65/E65))</f>
        <v>0</v>
      </c>
    </row>
    <row r="66" spans="1:21" ht="12.75">
      <c r="A66" s="39" t="s">
        <v>95</v>
      </c>
      <c r="B66" s="114">
        <f>NMA!B66+EKU!B66+JHB!B66+TSH!B66+ETH!B66+CPT!B66</f>
        <v>0</v>
      </c>
      <c r="C66" s="114">
        <f>NMA!C66+EKU!C66+JHB!C66+TSH!C66+ETH!C66+CPT!C66</f>
        <v>0</v>
      </c>
      <c r="D66" s="114">
        <f>NMA!D66+EKU!D66+JHB!D66+TSH!D66+ETH!D66+CPT!D66</f>
        <v>0</v>
      </c>
      <c r="E66" s="114">
        <f>NMA!E66+EKU!E66+JHB!E66+TSH!E66+ETH!E66+CPT!E66</f>
        <v>0</v>
      </c>
      <c r="F66" s="114">
        <f>NMA!F66+EKU!F66+JHB!F66+TSH!F66+ETH!F66+CPT!F66</f>
        <v>0</v>
      </c>
      <c r="G66" s="114">
        <f>NMA!G66+EKU!G66+JHB!G66+TSH!G66+ETH!G66+CPT!G66</f>
        <v>0</v>
      </c>
      <c r="H66" s="114">
        <f>NMA!H66+EKU!H66+JHB!H66+TSH!H66+ETH!H66+CPT!H66</f>
        <v>0</v>
      </c>
      <c r="I66" s="114">
        <f>NMA!I66+EKU!I66+JHB!I66+TSH!I66+ETH!I66+CPT!I66</f>
        <v>0</v>
      </c>
      <c r="J66" s="114">
        <f>NMA!J66+EKU!J66+JHB!J66+TSH!J66+ETH!J66+CPT!J66</f>
        <v>0</v>
      </c>
      <c r="K66" s="114">
        <f>NMA!K66+EKU!K66+JHB!K66+TSH!K66+ETH!K66+CPT!K66</f>
        <v>0</v>
      </c>
      <c r="L66" s="114">
        <f>NMA!L66+EKU!L66+JHB!L66+TSH!L66+ETH!L66+CPT!L66</f>
        <v>0</v>
      </c>
      <c r="M66" s="114">
        <f>NMA!M66+EKU!M66+JHB!M66+TSH!M66+ETH!M66+CPT!M66</f>
        <v>0</v>
      </c>
      <c r="N66" s="114">
        <f>SUM(N67:N70)</f>
        <v>0</v>
      </c>
      <c r="O66" s="114">
        <f>SUM(O67:O70)</f>
        <v>0</v>
      </c>
      <c r="P66" s="114">
        <f>SUM(P67:P70)</f>
        <v>0</v>
      </c>
      <c r="Q66" s="114">
        <f>SUM(Q67:Q70)</f>
        <v>0</v>
      </c>
      <c r="R66" s="115" t="str">
        <f aca="true" t="shared" si="14" ref="R66:S122">IF(L66=0," ",(N66-L66)/L66)</f>
        <v> </v>
      </c>
      <c r="S66" s="116" t="str">
        <f t="shared" si="14"/>
        <v> </v>
      </c>
      <c r="T66" s="115" t="str">
        <f>IF(E66=0," ",(P66/E66))</f>
        <v> </v>
      </c>
      <c r="U66" s="116" t="str">
        <f>IF(E66=0," ",(Q66/E66))</f>
        <v> </v>
      </c>
    </row>
    <row r="67" spans="1:21" ht="12.75" hidden="1">
      <c r="A67" s="40" t="s">
        <v>96</v>
      </c>
      <c r="B67" s="41">
        <f>NMA!B67+EKU!B67+JHB!B67+TSH!B67+ETH!B67+CPT!B67</f>
        <v>0</v>
      </c>
      <c r="C67" s="41">
        <f>NMA!C67+EKU!C67+JHB!C67+TSH!C67+ETH!C67+CPT!C67</f>
        <v>0</v>
      </c>
      <c r="D67" s="41">
        <f>NMA!D67+EKU!D67+JHB!D67+TSH!D67+ETH!D67+CPT!D67</f>
        <v>0</v>
      </c>
      <c r="E67" s="42">
        <f>NMA!E67+EKU!E67+JHB!E67+TSH!E67+ETH!E67+CPT!E67</f>
        <v>0</v>
      </c>
      <c r="F67" s="41">
        <f>NMA!F67+EKU!F67+JHB!F67+TSH!F67+ETH!F67+CPT!F67</f>
        <v>0</v>
      </c>
      <c r="G67" s="41">
        <f>NMA!G67+EKU!G67+JHB!G67+TSH!G67+ETH!G67+CPT!G67</f>
        <v>0</v>
      </c>
      <c r="H67" s="41">
        <f>NMA!H67+EKU!H67+JHB!H67+TSH!H67+ETH!H67+CPT!H67</f>
        <v>0</v>
      </c>
      <c r="I67" s="41">
        <f>NMA!I67+EKU!I67+JHB!I67+TSH!I67+ETH!I67+CPT!I67</f>
        <v>0</v>
      </c>
      <c r="J67" s="41">
        <f>NMA!J67+EKU!J67+JHB!J67+TSH!J67+ETH!J67+CPT!J67</f>
        <v>0</v>
      </c>
      <c r="K67" s="41">
        <f>NMA!K67+EKU!K67+JHB!K67+TSH!K67+ETH!K67+CPT!K67</f>
        <v>0</v>
      </c>
      <c r="L67" s="41">
        <f>NMA!L67+EKU!L67+JHB!L67+TSH!L67+ETH!L67+CPT!L67</f>
        <v>0</v>
      </c>
      <c r="M67" s="43">
        <f>NMA!M67+EKU!M67+JHB!M67+TSH!M67+ETH!M67+CPT!M67</f>
        <v>0</v>
      </c>
      <c r="N67" s="41"/>
      <c r="O67" s="43"/>
      <c r="P67" s="2">
        <f>+H67+J67+L67+N67</f>
        <v>0</v>
      </c>
      <c r="Q67" s="2">
        <f>I67+K67+M67+O67</f>
        <v>0</v>
      </c>
      <c r="R67" s="117" t="str">
        <f t="shared" si="14"/>
        <v> </v>
      </c>
      <c r="S67" s="118" t="str">
        <f t="shared" si="14"/>
        <v> </v>
      </c>
      <c r="T67" s="117" t="str">
        <f aca="true" t="shared" si="15" ref="T67:T130">IF(E67=0," ",(P67/E67))</f>
        <v> </v>
      </c>
      <c r="U67" s="118" t="str">
        <f aca="true" t="shared" si="16" ref="U67:U130">IF(E67=0," ",(Q67/E67))</f>
        <v> </v>
      </c>
    </row>
    <row r="68" spans="1:21" ht="12.75" hidden="1">
      <c r="A68" s="40" t="s">
        <v>97</v>
      </c>
      <c r="B68" s="41">
        <f>NMA!B68+EKU!B68+JHB!B68+TSH!B68+ETH!B68+CPT!B68</f>
        <v>0</v>
      </c>
      <c r="C68" s="41">
        <f>NMA!C68+EKU!C68+JHB!C68+TSH!C68+ETH!C68+CPT!C68</f>
        <v>0</v>
      </c>
      <c r="D68" s="41">
        <f>NMA!D68+EKU!D68+JHB!D68+TSH!D68+ETH!D68+CPT!D68</f>
        <v>0</v>
      </c>
      <c r="E68" s="42">
        <f>NMA!E68+EKU!E68+JHB!E68+TSH!E68+ETH!E68+CPT!E68</f>
        <v>0</v>
      </c>
      <c r="F68" s="41">
        <f>NMA!F68+EKU!F68+JHB!F68+TSH!F68+ETH!F68+CPT!F68</f>
        <v>0</v>
      </c>
      <c r="G68" s="41">
        <f>NMA!G68+EKU!G68+JHB!G68+TSH!G68+ETH!G68+CPT!G68</f>
        <v>0</v>
      </c>
      <c r="H68" s="41">
        <f>NMA!H68+EKU!H68+JHB!H68+TSH!H68+ETH!H68+CPT!H68</f>
        <v>0</v>
      </c>
      <c r="I68" s="41">
        <f>NMA!I68+EKU!I68+JHB!I68+TSH!I68+ETH!I68+CPT!I68</f>
        <v>0</v>
      </c>
      <c r="J68" s="41">
        <f>NMA!J68+EKU!J68+JHB!J68+TSH!J68+ETH!J68+CPT!J68</f>
        <v>0</v>
      </c>
      <c r="K68" s="41">
        <f>NMA!K68+EKU!K68+JHB!K68+TSH!K68+ETH!K68+CPT!K68</f>
        <v>0</v>
      </c>
      <c r="L68" s="41">
        <f>NMA!L68+EKU!L68+JHB!L68+TSH!L68+ETH!L68+CPT!L68</f>
        <v>0</v>
      </c>
      <c r="M68" s="43">
        <f>NMA!M68+EKU!M68+JHB!M68+TSH!M68+ETH!M68+CPT!M68</f>
        <v>0</v>
      </c>
      <c r="N68" s="41"/>
      <c r="O68" s="43"/>
      <c r="P68" s="2">
        <f aca="true" t="shared" si="17" ref="P68:P122">+H68+J68+L68+N68</f>
        <v>0</v>
      </c>
      <c r="Q68" s="2">
        <f aca="true" t="shared" si="18" ref="Q68:Q122">I68+K68+M68+O68</f>
        <v>0</v>
      </c>
      <c r="R68" s="117" t="str">
        <f t="shared" si="14"/>
        <v> </v>
      </c>
      <c r="S68" s="118" t="str">
        <f t="shared" si="14"/>
        <v> </v>
      </c>
      <c r="T68" s="117" t="str">
        <f t="shared" si="15"/>
        <v> </v>
      </c>
      <c r="U68" s="118" t="str">
        <f t="shared" si="16"/>
        <v> </v>
      </c>
    </row>
    <row r="69" spans="1:21" ht="12.75" hidden="1">
      <c r="A69" s="44"/>
      <c r="B69" s="41">
        <f>NMA!B69+EKU!B69+JHB!B69+TSH!B69+ETH!B69+CPT!B69</f>
        <v>0</v>
      </c>
      <c r="C69" s="41">
        <f>NMA!C69+EKU!C69+JHB!C69+TSH!C69+ETH!C69+CPT!C69</f>
        <v>0</v>
      </c>
      <c r="D69" s="41">
        <f>NMA!D69+EKU!D69+JHB!D69+TSH!D69+ETH!D69+CPT!D69</f>
        <v>0</v>
      </c>
      <c r="E69" s="42">
        <f>NMA!E69+EKU!E69+JHB!E69+TSH!E69+ETH!E69+CPT!E69</f>
        <v>0</v>
      </c>
      <c r="F69" s="41">
        <f>NMA!F69+EKU!F69+JHB!F69+TSH!F69+ETH!F69+CPT!F69</f>
        <v>0</v>
      </c>
      <c r="G69" s="41">
        <f>NMA!G69+EKU!G69+JHB!G69+TSH!G69+ETH!G69+CPT!G69</f>
        <v>0</v>
      </c>
      <c r="H69" s="41">
        <f>NMA!H69+EKU!H69+JHB!H69+TSH!H69+ETH!H69+CPT!H69</f>
        <v>0</v>
      </c>
      <c r="I69" s="41">
        <f>NMA!I69+EKU!I69+JHB!I69+TSH!I69+ETH!I69+CPT!I69</f>
        <v>0</v>
      </c>
      <c r="J69" s="41">
        <f>NMA!J69+EKU!J69+JHB!J69+TSH!J69+ETH!J69+CPT!J69</f>
        <v>0</v>
      </c>
      <c r="K69" s="41">
        <f>NMA!K69+EKU!K69+JHB!K69+TSH!K69+ETH!K69+CPT!K69</f>
        <v>0</v>
      </c>
      <c r="L69" s="41">
        <f>NMA!L69+EKU!L69+JHB!L69+TSH!L69+ETH!L69+CPT!L69</f>
        <v>0</v>
      </c>
      <c r="M69" s="43">
        <f>NMA!M69+EKU!M69+JHB!M69+TSH!M69+ETH!M69+CPT!M69</f>
        <v>0</v>
      </c>
      <c r="N69" s="41"/>
      <c r="O69" s="43"/>
      <c r="P69" s="2">
        <f t="shared" si="17"/>
        <v>0</v>
      </c>
      <c r="Q69" s="2">
        <f t="shared" si="18"/>
        <v>0</v>
      </c>
      <c r="R69" s="117" t="str">
        <f t="shared" si="14"/>
        <v> </v>
      </c>
      <c r="S69" s="118" t="str">
        <f t="shared" si="14"/>
        <v> </v>
      </c>
      <c r="T69" s="117" t="str">
        <f t="shared" si="15"/>
        <v> </v>
      </c>
      <c r="U69" s="118" t="str">
        <f t="shared" si="16"/>
        <v> </v>
      </c>
    </row>
    <row r="70" spans="1:21" ht="12.75" hidden="1">
      <c r="A70" s="40"/>
      <c r="B70" s="41">
        <f>NMA!B70+EKU!B70+JHB!B70+TSH!B70+ETH!B70+CPT!B70</f>
        <v>0</v>
      </c>
      <c r="C70" s="41">
        <f>NMA!C70+EKU!C70+JHB!C70+TSH!C70+ETH!C70+CPT!C70</f>
        <v>0</v>
      </c>
      <c r="D70" s="41">
        <f>NMA!D70+EKU!D70+JHB!D70+TSH!D70+ETH!D70+CPT!D70</f>
        <v>0</v>
      </c>
      <c r="E70" s="42">
        <f>NMA!E70+EKU!E70+JHB!E70+TSH!E70+ETH!E70+CPT!E70</f>
        <v>0</v>
      </c>
      <c r="F70" s="41">
        <f>NMA!F70+EKU!F70+JHB!F70+TSH!F70+ETH!F70+CPT!F70</f>
        <v>0</v>
      </c>
      <c r="G70" s="41">
        <f>NMA!G70+EKU!G70+JHB!G70+TSH!G70+ETH!G70+CPT!G70</f>
        <v>0</v>
      </c>
      <c r="H70" s="41">
        <f>NMA!H70+EKU!H70+JHB!H70+TSH!H70+ETH!H70+CPT!H70</f>
        <v>0</v>
      </c>
      <c r="I70" s="41">
        <f>NMA!I70+EKU!I70+JHB!I70+TSH!I70+ETH!I70+CPT!I70</f>
        <v>0</v>
      </c>
      <c r="J70" s="41">
        <f>NMA!J70+EKU!J70+JHB!J70+TSH!J70+ETH!J70+CPT!J70</f>
        <v>0</v>
      </c>
      <c r="K70" s="41">
        <f>NMA!K70+EKU!K70+JHB!K70+TSH!K70+ETH!K70+CPT!K70</f>
        <v>0</v>
      </c>
      <c r="L70" s="41">
        <f>NMA!L70+EKU!L70+JHB!L70+TSH!L70+ETH!L70+CPT!L70</f>
        <v>0</v>
      </c>
      <c r="M70" s="43">
        <f>NMA!M70+EKU!M70+JHB!M70+TSH!M70+ETH!M70+CPT!M70</f>
        <v>0</v>
      </c>
      <c r="N70" s="41"/>
      <c r="O70" s="43"/>
      <c r="P70" s="2">
        <f t="shared" si="17"/>
        <v>0</v>
      </c>
      <c r="Q70" s="2">
        <f t="shared" si="18"/>
        <v>0</v>
      </c>
      <c r="R70" s="117" t="str">
        <f t="shared" si="14"/>
        <v> </v>
      </c>
      <c r="S70" s="118" t="str">
        <f t="shared" si="14"/>
        <v> </v>
      </c>
      <c r="T70" s="117" t="str">
        <f t="shared" si="15"/>
        <v> </v>
      </c>
      <c r="U70" s="118" t="str">
        <f t="shared" si="16"/>
        <v> </v>
      </c>
    </row>
    <row r="71" spans="1:21" ht="12.75">
      <c r="A71" s="45" t="s">
        <v>98</v>
      </c>
      <c r="B71" s="42">
        <f>NMA!B71+EKU!B71+JHB!B71+TSH!B71+ETH!B71+CPT!B71</f>
        <v>732182000</v>
      </c>
      <c r="C71" s="42">
        <f>NMA!C71+EKU!C71+JHB!C71+TSH!C71+ETH!C71+CPT!C71</f>
        <v>28062000</v>
      </c>
      <c r="D71" s="42">
        <f>NMA!D71+EKU!D71+JHB!D71+TSH!D71+ETH!D71+CPT!D71</f>
        <v>0</v>
      </c>
      <c r="E71" s="42">
        <f>NMA!E71+EKU!E71+JHB!E71+TSH!E71+ETH!E71+CPT!E71</f>
        <v>760244000</v>
      </c>
      <c r="F71" s="42">
        <f>NMA!F71+EKU!F71+JHB!F71+TSH!F71+ETH!F71+CPT!F71</f>
        <v>114062000</v>
      </c>
      <c r="G71" s="42">
        <f>NMA!G71+EKU!G71+JHB!G71+TSH!G71+ETH!G71+CPT!G71</f>
        <v>0</v>
      </c>
      <c r="H71" s="42">
        <f>NMA!H71+EKU!H71+JHB!H71+TSH!H71+ETH!H71+CPT!H71</f>
        <v>0</v>
      </c>
      <c r="I71" s="42">
        <f>NMA!I71+EKU!I71+JHB!I71+TSH!I71+ETH!I71+CPT!I71</f>
        <v>0</v>
      </c>
      <c r="J71" s="42">
        <f>NMA!J71+EKU!J71+JHB!J71+TSH!J71+ETH!J71+CPT!J71</f>
        <v>0</v>
      </c>
      <c r="K71" s="42">
        <f>NMA!K71+EKU!K71+JHB!K71+TSH!K71+ETH!K71+CPT!K71</f>
        <v>0</v>
      </c>
      <c r="L71" s="42">
        <f>NMA!L71+EKU!L71+JHB!L71+TSH!L71+ETH!L71+CPT!L71</f>
        <v>0</v>
      </c>
      <c r="M71" s="42">
        <f>NMA!M71+EKU!M71+JHB!M71+TSH!M71+ETH!M71+CPT!M71</f>
        <v>0</v>
      </c>
      <c r="N71" s="42">
        <f>SUM(N72:N75)</f>
        <v>0</v>
      </c>
      <c r="O71" s="42">
        <f>SUM(O72:O75)</f>
        <v>0</v>
      </c>
      <c r="P71" s="2">
        <f t="shared" si="17"/>
        <v>0</v>
      </c>
      <c r="Q71" s="2">
        <f t="shared" si="18"/>
        <v>0</v>
      </c>
      <c r="R71" s="117" t="str">
        <f t="shared" si="14"/>
        <v> </v>
      </c>
      <c r="S71" s="118" t="str">
        <f t="shared" si="14"/>
        <v> </v>
      </c>
      <c r="T71" s="117">
        <f t="shared" si="15"/>
        <v>0</v>
      </c>
      <c r="U71" s="118">
        <f t="shared" si="16"/>
        <v>0</v>
      </c>
    </row>
    <row r="72" spans="1:21" ht="12.75" hidden="1">
      <c r="A72" s="40" t="s">
        <v>96</v>
      </c>
      <c r="B72" s="41">
        <f>NMA!B72+EKU!B72+JHB!B72+TSH!B72+ETH!B72+CPT!B72</f>
        <v>732182000</v>
      </c>
      <c r="C72" s="41">
        <f>NMA!C72+EKU!C72+JHB!C72+TSH!C72+ETH!C72+CPT!C72</f>
        <v>28062000</v>
      </c>
      <c r="D72" s="41">
        <f>NMA!D72+EKU!D72+JHB!D72+TSH!D72+ETH!D72+CPT!D72</f>
        <v>0</v>
      </c>
      <c r="E72" s="42">
        <f>NMA!E72+EKU!E72+JHB!E72+TSH!E72+ETH!E72+CPT!E72</f>
        <v>760244000</v>
      </c>
      <c r="F72" s="41">
        <f>NMA!F72+EKU!F72+JHB!F72+TSH!F72+ETH!F72+CPT!F72</f>
        <v>114062000</v>
      </c>
      <c r="G72" s="41">
        <f>NMA!G72+EKU!G72+JHB!G72+TSH!G72+ETH!G72+CPT!G72</f>
        <v>0</v>
      </c>
      <c r="H72" s="41">
        <f>NMA!H72+EKU!H72+JHB!H72+TSH!H72+ETH!H72+CPT!H72</f>
        <v>0</v>
      </c>
      <c r="I72" s="41">
        <f>NMA!I72+EKU!I72+JHB!I72+TSH!I72+ETH!I72+CPT!I72</f>
        <v>0</v>
      </c>
      <c r="J72" s="41">
        <f>NMA!J72+EKU!J72+JHB!J72+TSH!J72+ETH!J72+CPT!J72</f>
        <v>0</v>
      </c>
      <c r="K72" s="41">
        <f>NMA!K72+EKU!K72+JHB!K72+TSH!K72+ETH!K72+CPT!K72</f>
        <v>0</v>
      </c>
      <c r="L72" s="41">
        <f>NMA!L72+EKU!L72+JHB!L72+TSH!L72+ETH!L72+CPT!L72</f>
        <v>0</v>
      </c>
      <c r="M72" s="43">
        <f>NMA!M72+EKU!M72+JHB!M72+TSH!M72+ETH!M72+CPT!M72</f>
        <v>0</v>
      </c>
      <c r="N72" s="41"/>
      <c r="O72" s="43"/>
      <c r="P72" s="2">
        <f t="shared" si="17"/>
        <v>0</v>
      </c>
      <c r="Q72" s="2">
        <f t="shared" si="18"/>
        <v>0</v>
      </c>
      <c r="R72" s="117" t="str">
        <f t="shared" si="14"/>
        <v> </v>
      </c>
      <c r="S72" s="118" t="str">
        <f t="shared" si="14"/>
        <v> </v>
      </c>
      <c r="T72" s="117">
        <f t="shared" si="15"/>
        <v>0</v>
      </c>
      <c r="U72" s="118">
        <f t="shared" si="16"/>
        <v>0</v>
      </c>
    </row>
    <row r="73" spans="1:21" ht="12.75" hidden="1">
      <c r="A73" s="40" t="s">
        <v>97</v>
      </c>
      <c r="B73" s="41">
        <f>NMA!B73+EKU!B73+JHB!B73+TSH!B73+ETH!B73+CPT!B73</f>
        <v>0</v>
      </c>
      <c r="C73" s="41">
        <f>NMA!C73+EKU!C73+JHB!C73+TSH!C73+ETH!C73+CPT!C73</f>
        <v>0</v>
      </c>
      <c r="D73" s="41">
        <f>NMA!D73+EKU!D73+JHB!D73+TSH!D73+ETH!D73+CPT!D73</f>
        <v>0</v>
      </c>
      <c r="E73" s="42">
        <f>NMA!E73+EKU!E73+JHB!E73+TSH!E73+ETH!E73+CPT!E73</f>
        <v>0</v>
      </c>
      <c r="F73" s="41">
        <f>NMA!F73+EKU!F73+JHB!F73+TSH!F73+ETH!F73+CPT!F73</f>
        <v>0</v>
      </c>
      <c r="G73" s="41">
        <f>NMA!G73+EKU!G73+JHB!G73+TSH!G73+ETH!G73+CPT!G73</f>
        <v>0</v>
      </c>
      <c r="H73" s="41">
        <f>NMA!H73+EKU!H73+JHB!H73+TSH!H73+ETH!H73+CPT!H73</f>
        <v>0</v>
      </c>
      <c r="I73" s="41">
        <f>NMA!I73+EKU!I73+JHB!I73+TSH!I73+ETH!I73+CPT!I73</f>
        <v>0</v>
      </c>
      <c r="J73" s="41">
        <f>NMA!J73+EKU!J73+JHB!J73+TSH!J73+ETH!J73+CPT!J73</f>
        <v>0</v>
      </c>
      <c r="K73" s="41">
        <f>NMA!K73+EKU!K73+JHB!K73+TSH!K73+ETH!K73+CPT!K73</f>
        <v>0</v>
      </c>
      <c r="L73" s="41">
        <f>NMA!L73+EKU!L73+JHB!L73+TSH!L73+ETH!L73+CPT!L73</f>
        <v>0</v>
      </c>
      <c r="M73" s="43">
        <f>NMA!M73+EKU!M73+JHB!M73+TSH!M73+ETH!M73+CPT!M73</f>
        <v>0</v>
      </c>
      <c r="N73" s="41"/>
      <c r="O73" s="43"/>
      <c r="P73" s="2">
        <f t="shared" si="17"/>
        <v>0</v>
      </c>
      <c r="Q73" s="2">
        <f t="shared" si="18"/>
        <v>0</v>
      </c>
      <c r="R73" s="117" t="str">
        <f t="shared" si="14"/>
        <v> </v>
      </c>
      <c r="S73" s="118" t="str">
        <f t="shared" si="14"/>
        <v> </v>
      </c>
      <c r="T73" s="117" t="str">
        <f t="shared" si="15"/>
        <v> </v>
      </c>
      <c r="U73" s="118" t="str">
        <f t="shared" si="16"/>
        <v> </v>
      </c>
    </row>
    <row r="74" spans="1:21" ht="12.75" hidden="1">
      <c r="A74" s="44"/>
      <c r="B74" s="41">
        <f>NMA!B74+EKU!B74+JHB!B74+TSH!B74+ETH!B74+CPT!B74</f>
        <v>0</v>
      </c>
      <c r="C74" s="41">
        <f>NMA!C74+EKU!C74+JHB!C74+TSH!C74+ETH!C74+CPT!C74</f>
        <v>0</v>
      </c>
      <c r="D74" s="41">
        <f>NMA!D74+EKU!D74+JHB!D74+TSH!D74+ETH!D74+CPT!D74</f>
        <v>0</v>
      </c>
      <c r="E74" s="42">
        <f>NMA!E74+EKU!E74+JHB!E74+TSH!E74+ETH!E74+CPT!E74</f>
        <v>0</v>
      </c>
      <c r="F74" s="41">
        <f>NMA!F74+EKU!F74+JHB!F74+TSH!F74+ETH!F74+CPT!F74</f>
        <v>0</v>
      </c>
      <c r="G74" s="41">
        <f>NMA!G74+EKU!G74+JHB!G74+TSH!G74+ETH!G74+CPT!G74</f>
        <v>0</v>
      </c>
      <c r="H74" s="41">
        <f>NMA!H74+EKU!H74+JHB!H74+TSH!H74+ETH!H74+CPT!H74</f>
        <v>0</v>
      </c>
      <c r="I74" s="41">
        <f>NMA!I74+EKU!I74+JHB!I74+TSH!I74+ETH!I74+CPT!I74</f>
        <v>0</v>
      </c>
      <c r="J74" s="41">
        <f>NMA!J74+EKU!J74+JHB!J74+TSH!J74+ETH!J74+CPT!J74</f>
        <v>0</v>
      </c>
      <c r="K74" s="41">
        <f>NMA!K74+EKU!K74+JHB!K74+TSH!K74+ETH!K74+CPT!K74</f>
        <v>0</v>
      </c>
      <c r="L74" s="41">
        <f>NMA!L74+EKU!L74+JHB!L74+TSH!L74+ETH!L74+CPT!L74</f>
        <v>0</v>
      </c>
      <c r="M74" s="43">
        <f>NMA!M74+EKU!M74+JHB!M74+TSH!M74+ETH!M74+CPT!M74</f>
        <v>0</v>
      </c>
      <c r="N74" s="41"/>
      <c r="O74" s="43"/>
      <c r="P74" s="2">
        <f t="shared" si="17"/>
        <v>0</v>
      </c>
      <c r="Q74" s="2">
        <f t="shared" si="18"/>
        <v>0</v>
      </c>
      <c r="R74" s="117" t="str">
        <f t="shared" si="14"/>
        <v> </v>
      </c>
      <c r="S74" s="118" t="str">
        <f t="shared" si="14"/>
        <v> </v>
      </c>
      <c r="T74" s="117" t="str">
        <f t="shared" si="15"/>
        <v> </v>
      </c>
      <c r="U74" s="118" t="str">
        <f t="shared" si="16"/>
        <v> </v>
      </c>
    </row>
    <row r="75" spans="1:21" ht="12.75" hidden="1">
      <c r="A75" s="40"/>
      <c r="B75" s="41">
        <f>NMA!B75+EKU!B75+JHB!B75+TSH!B75+ETH!B75+CPT!B75</f>
        <v>0</v>
      </c>
      <c r="C75" s="41">
        <f>NMA!C75+EKU!C75+JHB!C75+TSH!C75+ETH!C75+CPT!C75</f>
        <v>0</v>
      </c>
      <c r="D75" s="41">
        <f>NMA!D75+EKU!D75+JHB!D75+TSH!D75+ETH!D75+CPT!D75</f>
        <v>0</v>
      </c>
      <c r="E75" s="42">
        <f>NMA!E75+EKU!E75+JHB!E75+TSH!E75+ETH!E75+CPT!E75</f>
        <v>0</v>
      </c>
      <c r="F75" s="41">
        <f>NMA!F75+EKU!F75+JHB!F75+TSH!F75+ETH!F75+CPT!F75</f>
        <v>0</v>
      </c>
      <c r="G75" s="41">
        <f>NMA!G75+EKU!G75+JHB!G75+TSH!G75+ETH!G75+CPT!G75</f>
        <v>0</v>
      </c>
      <c r="H75" s="41">
        <f>NMA!H75+EKU!H75+JHB!H75+TSH!H75+ETH!H75+CPT!H75</f>
        <v>0</v>
      </c>
      <c r="I75" s="41">
        <f>NMA!I75+EKU!I75+JHB!I75+TSH!I75+ETH!I75+CPT!I75</f>
        <v>0</v>
      </c>
      <c r="J75" s="41">
        <f>NMA!J75+EKU!J75+JHB!J75+TSH!J75+ETH!J75+CPT!J75</f>
        <v>0</v>
      </c>
      <c r="K75" s="41">
        <f>NMA!K75+EKU!K75+JHB!K75+TSH!K75+ETH!K75+CPT!K75</f>
        <v>0</v>
      </c>
      <c r="L75" s="41">
        <f>NMA!L75+EKU!L75+JHB!L75+TSH!L75+ETH!L75+CPT!L75</f>
        <v>0</v>
      </c>
      <c r="M75" s="43">
        <f>NMA!M75+EKU!M75+JHB!M75+TSH!M75+ETH!M75+CPT!M75</f>
        <v>0</v>
      </c>
      <c r="N75" s="41"/>
      <c r="O75" s="43"/>
      <c r="P75" s="2">
        <f t="shared" si="17"/>
        <v>0</v>
      </c>
      <c r="Q75" s="2">
        <f t="shared" si="18"/>
        <v>0</v>
      </c>
      <c r="R75" s="117" t="str">
        <f t="shared" si="14"/>
        <v> </v>
      </c>
      <c r="S75" s="118" t="str">
        <f t="shared" si="14"/>
        <v> </v>
      </c>
      <c r="T75" s="117" t="str">
        <f t="shared" si="15"/>
        <v> </v>
      </c>
      <c r="U75" s="118" t="str">
        <f t="shared" si="16"/>
        <v> </v>
      </c>
    </row>
    <row r="76" spans="1:21" ht="12.75">
      <c r="A76" s="45" t="s">
        <v>99</v>
      </c>
      <c r="B76" s="42">
        <f>NMA!B76+EKU!B76+JHB!B76+TSH!B76+ETH!B76+CPT!B76</f>
        <v>0</v>
      </c>
      <c r="C76" s="42">
        <f>NMA!C76+EKU!C76+JHB!C76+TSH!C76+ETH!C76+CPT!C76</f>
        <v>0</v>
      </c>
      <c r="D76" s="42">
        <f>NMA!D76+EKU!D76+JHB!D76+TSH!D76+ETH!D76+CPT!D76</f>
        <v>0</v>
      </c>
      <c r="E76" s="42">
        <f>NMA!E76+EKU!E76+JHB!E76+TSH!E76+ETH!E76+CPT!E76</f>
        <v>0</v>
      </c>
      <c r="F76" s="42">
        <f>NMA!F76+EKU!F76+JHB!F76+TSH!F76+ETH!F76+CPT!F76</f>
        <v>0</v>
      </c>
      <c r="G76" s="42">
        <f>NMA!G76+EKU!G76+JHB!G76+TSH!G76+ETH!G76+CPT!G76</f>
        <v>0</v>
      </c>
      <c r="H76" s="42">
        <f>NMA!H76+EKU!H76+JHB!H76+TSH!H76+ETH!H76+CPT!H76</f>
        <v>0</v>
      </c>
      <c r="I76" s="42">
        <f>NMA!I76+EKU!I76+JHB!I76+TSH!I76+ETH!I76+CPT!I76</f>
        <v>0</v>
      </c>
      <c r="J76" s="42">
        <f>NMA!J76+EKU!J76+JHB!J76+TSH!J76+ETH!J76+CPT!J76</f>
        <v>0</v>
      </c>
      <c r="K76" s="42">
        <f>NMA!K76+EKU!K76+JHB!K76+TSH!K76+ETH!K76+CPT!K76</f>
        <v>0</v>
      </c>
      <c r="L76" s="42">
        <f>NMA!L76+EKU!L76+JHB!L76+TSH!L76+ETH!L76+CPT!L76</f>
        <v>0</v>
      </c>
      <c r="M76" s="42">
        <f>NMA!M76+EKU!M76+JHB!M76+TSH!M76+ETH!M76+CPT!M76</f>
        <v>0</v>
      </c>
      <c r="N76" s="42">
        <f>SUM(N77:N80)</f>
        <v>0</v>
      </c>
      <c r="O76" s="42">
        <f>SUM(O77:O80)</f>
        <v>0</v>
      </c>
      <c r="P76" s="2">
        <f t="shared" si="17"/>
        <v>0</v>
      </c>
      <c r="Q76" s="2">
        <f t="shared" si="18"/>
        <v>0</v>
      </c>
      <c r="R76" s="117" t="str">
        <f t="shared" si="14"/>
        <v> </v>
      </c>
      <c r="S76" s="118" t="str">
        <f t="shared" si="14"/>
        <v> </v>
      </c>
      <c r="T76" s="117" t="str">
        <f t="shared" si="15"/>
        <v> </v>
      </c>
      <c r="U76" s="118" t="str">
        <f t="shared" si="16"/>
        <v> </v>
      </c>
    </row>
    <row r="77" spans="1:21" ht="12.75" hidden="1">
      <c r="A77" s="40" t="s">
        <v>96</v>
      </c>
      <c r="B77" s="41">
        <f>NMA!B77+EKU!B77+JHB!B77+TSH!B77+ETH!B77+CPT!B77</f>
        <v>0</v>
      </c>
      <c r="C77" s="41">
        <f>NMA!C77+EKU!C77+JHB!C77+TSH!C77+ETH!C77+CPT!C77</f>
        <v>0</v>
      </c>
      <c r="D77" s="41">
        <f>NMA!D77+EKU!D77+JHB!D77+TSH!D77+ETH!D77+CPT!D77</f>
        <v>0</v>
      </c>
      <c r="E77" s="42">
        <f>NMA!E77+EKU!E77+JHB!E77+TSH!E77+ETH!E77+CPT!E77</f>
        <v>0</v>
      </c>
      <c r="F77" s="41">
        <f>NMA!F77+EKU!F77+JHB!F77+TSH!F77+ETH!F77+CPT!F77</f>
        <v>0</v>
      </c>
      <c r="G77" s="41">
        <f>NMA!G77+EKU!G77+JHB!G77+TSH!G77+ETH!G77+CPT!G77</f>
        <v>0</v>
      </c>
      <c r="H77" s="41">
        <f>NMA!H77+EKU!H77+JHB!H77+TSH!H77+ETH!H77+CPT!H77</f>
        <v>0</v>
      </c>
      <c r="I77" s="41">
        <f>NMA!I77+EKU!I77+JHB!I77+TSH!I77+ETH!I77+CPT!I77</f>
        <v>0</v>
      </c>
      <c r="J77" s="41">
        <f>NMA!J77+EKU!J77+JHB!J77+TSH!J77+ETH!J77+CPT!J77</f>
        <v>0</v>
      </c>
      <c r="K77" s="41">
        <f>NMA!K77+EKU!K77+JHB!K77+TSH!K77+ETH!K77+CPT!K77</f>
        <v>0</v>
      </c>
      <c r="L77" s="41">
        <f>NMA!L77+EKU!L77+JHB!L77+TSH!L77+ETH!L77+CPT!L77</f>
        <v>0</v>
      </c>
      <c r="M77" s="43">
        <f>NMA!M77+EKU!M77+JHB!M77+TSH!M77+ETH!M77+CPT!M77</f>
        <v>0</v>
      </c>
      <c r="N77" s="41"/>
      <c r="O77" s="43"/>
      <c r="P77" s="2">
        <f t="shared" si="17"/>
        <v>0</v>
      </c>
      <c r="Q77" s="2">
        <f t="shared" si="18"/>
        <v>0</v>
      </c>
      <c r="R77" s="117" t="str">
        <f t="shared" si="14"/>
        <v> </v>
      </c>
      <c r="S77" s="118" t="str">
        <f t="shared" si="14"/>
        <v> </v>
      </c>
      <c r="T77" s="117" t="str">
        <f t="shared" si="15"/>
        <v> </v>
      </c>
      <c r="U77" s="118" t="str">
        <f t="shared" si="16"/>
        <v> </v>
      </c>
    </row>
    <row r="78" spans="1:21" ht="12.75" hidden="1">
      <c r="A78" s="40" t="s">
        <v>97</v>
      </c>
      <c r="B78" s="41">
        <f>NMA!B78+EKU!B78+JHB!B78+TSH!B78+ETH!B78+CPT!B78</f>
        <v>0</v>
      </c>
      <c r="C78" s="41">
        <f>NMA!C78+EKU!C78+JHB!C78+TSH!C78+ETH!C78+CPT!C78</f>
        <v>0</v>
      </c>
      <c r="D78" s="41">
        <f>NMA!D78+EKU!D78+JHB!D78+TSH!D78+ETH!D78+CPT!D78</f>
        <v>0</v>
      </c>
      <c r="E78" s="42">
        <f>NMA!E78+EKU!E78+JHB!E78+TSH!E78+ETH!E78+CPT!E78</f>
        <v>0</v>
      </c>
      <c r="F78" s="41">
        <f>NMA!F78+EKU!F78+JHB!F78+TSH!F78+ETH!F78+CPT!F78</f>
        <v>0</v>
      </c>
      <c r="G78" s="41">
        <f>NMA!G78+EKU!G78+JHB!G78+TSH!G78+ETH!G78+CPT!G78</f>
        <v>0</v>
      </c>
      <c r="H78" s="41">
        <f>NMA!H78+EKU!H78+JHB!H78+TSH!H78+ETH!H78+CPT!H78</f>
        <v>0</v>
      </c>
      <c r="I78" s="41">
        <f>NMA!I78+EKU!I78+JHB!I78+TSH!I78+ETH!I78+CPT!I78</f>
        <v>0</v>
      </c>
      <c r="J78" s="41">
        <f>NMA!J78+EKU!J78+JHB!J78+TSH!J78+ETH!J78+CPT!J78</f>
        <v>0</v>
      </c>
      <c r="K78" s="41">
        <f>NMA!K78+EKU!K78+JHB!K78+TSH!K78+ETH!K78+CPT!K78</f>
        <v>0</v>
      </c>
      <c r="L78" s="41">
        <f>NMA!L78+EKU!L78+JHB!L78+TSH!L78+ETH!L78+CPT!L78</f>
        <v>0</v>
      </c>
      <c r="M78" s="43">
        <f>NMA!M78+EKU!M78+JHB!M78+TSH!M78+ETH!M78+CPT!M78</f>
        <v>0</v>
      </c>
      <c r="N78" s="41"/>
      <c r="O78" s="43"/>
      <c r="P78" s="2">
        <f t="shared" si="17"/>
        <v>0</v>
      </c>
      <c r="Q78" s="2">
        <f t="shared" si="18"/>
        <v>0</v>
      </c>
      <c r="R78" s="117" t="str">
        <f t="shared" si="14"/>
        <v> </v>
      </c>
      <c r="S78" s="118" t="str">
        <f t="shared" si="14"/>
        <v> </v>
      </c>
      <c r="T78" s="117" t="str">
        <f t="shared" si="15"/>
        <v> </v>
      </c>
      <c r="U78" s="118" t="str">
        <f t="shared" si="16"/>
        <v> </v>
      </c>
    </row>
    <row r="79" spans="1:21" ht="12.75" hidden="1">
      <c r="A79" s="44"/>
      <c r="B79" s="41">
        <f>NMA!B79+EKU!B79+JHB!B79+TSH!B79+ETH!B79+CPT!B79</f>
        <v>0</v>
      </c>
      <c r="C79" s="41">
        <f>NMA!C79+EKU!C79+JHB!C79+TSH!C79+ETH!C79+CPT!C79</f>
        <v>0</v>
      </c>
      <c r="D79" s="41">
        <f>NMA!D79+EKU!D79+JHB!D79+TSH!D79+ETH!D79+CPT!D79</f>
        <v>0</v>
      </c>
      <c r="E79" s="42">
        <f>NMA!E79+EKU!E79+JHB!E79+TSH!E79+ETH!E79+CPT!E79</f>
        <v>0</v>
      </c>
      <c r="F79" s="41">
        <f>NMA!F79+EKU!F79+JHB!F79+TSH!F79+ETH!F79+CPT!F79</f>
        <v>0</v>
      </c>
      <c r="G79" s="41">
        <f>NMA!G79+EKU!G79+JHB!G79+TSH!G79+ETH!G79+CPT!G79</f>
        <v>0</v>
      </c>
      <c r="H79" s="41">
        <f>NMA!H79+EKU!H79+JHB!H79+TSH!H79+ETH!H79+CPT!H79</f>
        <v>0</v>
      </c>
      <c r="I79" s="41">
        <f>NMA!I79+EKU!I79+JHB!I79+TSH!I79+ETH!I79+CPT!I79</f>
        <v>0</v>
      </c>
      <c r="J79" s="41">
        <f>NMA!J79+EKU!J79+JHB!J79+TSH!J79+ETH!J79+CPT!J79</f>
        <v>0</v>
      </c>
      <c r="K79" s="41">
        <f>NMA!K79+EKU!K79+JHB!K79+TSH!K79+ETH!K79+CPT!K79</f>
        <v>0</v>
      </c>
      <c r="L79" s="41">
        <f>NMA!L79+EKU!L79+JHB!L79+TSH!L79+ETH!L79+CPT!L79</f>
        <v>0</v>
      </c>
      <c r="M79" s="43">
        <f>NMA!M79+EKU!M79+JHB!M79+TSH!M79+ETH!M79+CPT!M79</f>
        <v>0</v>
      </c>
      <c r="N79" s="41"/>
      <c r="O79" s="43"/>
      <c r="P79" s="2">
        <f t="shared" si="17"/>
        <v>0</v>
      </c>
      <c r="Q79" s="2">
        <f t="shared" si="18"/>
        <v>0</v>
      </c>
      <c r="R79" s="117" t="str">
        <f t="shared" si="14"/>
        <v> </v>
      </c>
      <c r="S79" s="118" t="str">
        <f t="shared" si="14"/>
        <v> </v>
      </c>
      <c r="T79" s="117" t="str">
        <f t="shared" si="15"/>
        <v> </v>
      </c>
      <c r="U79" s="118" t="str">
        <f t="shared" si="16"/>
        <v> </v>
      </c>
    </row>
    <row r="80" spans="1:21" ht="12.75" hidden="1">
      <c r="A80" s="40"/>
      <c r="B80" s="41">
        <f>NMA!B80+EKU!B80+JHB!B80+TSH!B80+ETH!B80+CPT!B80</f>
        <v>0</v>
      </c>
      <c r="C80" s="41">
        <f>NMA!C80+EKU!C80+JHB!C80+TSH!C80+ETH!C80+CPT!C80</f>
        <v>0</v>
      </c>
      <c r="D80" s="41">
        <f>NMA!D80+EKU!D80+JHB!D80+TSH!D80+ETH!D80+CPT!D80</f>
        <v>0</v>
      </c>
      <c r="E80" s="42">
        <f>NMA!E80+EKU!E80+JHB!E80+TSH!E80+ETH!E80+CPT!E80</f>
        <v>0</v>
      </c>
      <c r="F80" s="41">
        <f>NMA!F80+EKU!F80+JHB!F80+TSH!F80+ETH!F80+CPT!F80</f>
        <v>0</v>
      </c>
      <c r="G80" s="41">
        <f>NMA!G80+EKU!G80+JHB!G80+TSH!G80+ETH!G80+CPT!G80</f>
        <v>0</v>
      </c>
      <c r="H80" s="41">
        <f>NMA!H80+EKU!H80+JHB!H80+TSH!H80+ETH!H80+CPT!H80</f>
        <v>0</v>
      </c>
      <c r="I80" s="41">
        <f>NMA!I80+EKU!I80+JHB!I80+TSH!I80+ETH!I80+CPT!I80</f>
        <v>0</v>
      </c>
      <c r="J80" s="41">
        <f>NMA!J80+EKU!J80+JHB!J80+TSH!J80+ETH!J80+CPT!J80</f>
        <v>0</v>
      </c>
      <c r="K80" s="41">
        <f>NMA!K80+EKU!K80+JHB!K80+TSH!K80+ETH!K80+CPT!K80</f>
        <v>0</v>
      </c>
      <c r="L80" s="41">
        <f>NMA!L80+EKU!L80+JHB!L80+TSH!L80+ETH!L80+CPT!L80</f>
        <v>0</v>
      </c>
      <c r="M80" s="43">
        <f>NMA!M80+EKU!M80+JHB!M80+TSH!M80+ETH!M80+CPT!M80</f>
        <v>0</v>
      </c>
      <c r="N80" s="41"/>
      <c r="O80" s="43"/>
      <c r="P80" s="2">
        <f t="shared" si="17"/>
        <v>0</v>
      </c>
      <c r="Q80" s="2">
        <f t="shared" si="18"/>
        <v>0</v>
      </c>
      <c r="R80" s="117" t="str">
        <f t="shared" si="14"/>
        <v> </v>
      </c>
      <c r="S80" s="118" t="str">
        <f t="shared" si="14"/>
        <v> </v>
      </c>
      <c r="T80" s="117" t="str">
        <f t="shared" si="15"/>
        <v> </v>
      </c>
      <c r="U80" s="118" t="str">
        <f t="shared" si="16"/>
        <v> </v>
      </c>
    </row>
    <row r="81" spans="1:21" ht="12.75">
      <c r="A81" s="45" t="s">
        <v>100</v>
      </c>
      <c r="B81" s="42">
        <f>NMA!B81+EKU!B81+JHB!B81+TSH!B81+ETH!B81+CPT!B81</f>
        <v>220982000</v>
      </c>
      <c r="C81" s="42">
        <f>NMA!C81+EKU!C81+JHB!C81+TSH!C81+ETH!C81+CPT!C81</f>
        <v>18345000</v>
      </c>
      <c r="D81" s="42">
        <f>NMA!D81+EKU!D81+JHB!D81+TSH!D81+ETH!D81+CPT!D81</f>
        <v>0</v>
      </c>
      <c r="E81" s="42">
        <f>NMA!E81+EKU!E81+JHB!E81+TSH!E81+ETH!E81+CPT!E81</f>
        <v>239327000</v>
      </c>
      <c r="F81" s="42">
        <f>NMA!F81+EKU!F81+JHB!F81+TSH!F81+ETH!F81+CPT!F81</f>
        <v>0</v>
      </c>
      <c r="G81" s="42">
        <f>NMA!G81+EKU!G81+JHB!G81+TSH!G81+ETH!G81+CPT!G81</f>
        <v>0</v>
      </c>
      <c r="H81" s="42">
        <f>NMA!H81+EKU!H81+JHB!H81+TSH!H81+ETH!H81+CPT!H81</f>
        <v>0</v>
      </c>
      <c r="I81" s="42">
        <f>NMA!I81+EKU!I81+JHB!I81+TSH!I81+ETH!I81+CPT!I81</f>
        <v>0</v>
      </c>
      <c r="J81" s="42">
        <f>NMA!J81+EKU!J81+JHB!J81+TSH!J81+ETH!J81+CPT!J81</f>
        <v>0</v>
      </c>
      <c r="K81" s="42">
        <f>NMA!K81+EKU!K81+JHB!K81+TSH!K81+ETH!K81+CPT!K81</f>
        <v>0</v>
      </c>
      <c r="L81" s="42">
        <f>NMA!L81+EKU!L81+JHB!L81+TSH!L81+ETH!L81+CPT!L81</f>
        <v>0</v>
      </c>
      <c r="M81" s="42">
        <f>NMA!M81+EKU!M81+JHB!M81+TSH!M81+ETH!M81+CPT!M81</f>
        <v>0</v>
      </c>
      <c r="N81" s="42">
        <f>SUM(N82:N85)</f>
        <v>0</v>
      </c>
      <c r="O81" s="42">
        <f>SUM(O82:O85)</f>
        <v>0</v>
      </c>
      <c r="P81" s="2">
        <f t="shared" si="17"/>
        <v>0</v>
      </c>
      <c r="Q81" s="2">
        <f t="shared" si="18"/>
        <v>0</v>
      </c>
      <c r="R81" s="117" t="str">
        <f t="shared" si="14"/>
        <v> </v>
      </c>
      <c r="S81" s="118" t="str">
        <f t="shared" si="14"/>
        <v> </v>
      </c>
      <c r="T81" s="117">
        <f t="shared" si="15"/>
        <v>0</v>
      </c>
      <c r="U81" s="118">
        <f t="shared" si="16"/>
        <v>0</v>
      </c>
    </row>
    <row r="82" spans="1:21" ht="12.75" hidden="1">
      <c r="A82" s="40" t="s">
        <v>96</v>
      </c>
      <c r="B82" s="41">
        <f>NMA!B82+EKU!B82+JHB!B82+TSH!B82+ETH!B82+CPT!B82</f>
        <v>220982000</v>
      </c>
      <c r="C82" s="41">
        <f>NMA!C82+EKU!C82+JHB!C82+TSH!C82+ETH!C82+CPT!C82</f>
        <v>1118000</v>
      </c>
      <c r="D82" s="41">
        <f>NMA!D82+EKU!D82+JHB!D82+TSH!D82+ETH!D82+CPT!D82</f>
        <v>0</v>
      </c>
      <c r="E82" s="42">
        <f>NMA!E82+EKU!E82+JHB!E82+TSH!E82+ETH!E82+CPT!E82</f>
        <v>222100000</v>
      </c>
      <c r="F82" s="41">
        <f>NMA!F82+EKU!F82+JHB!F82+TSH!F82+ETH!F82+CPT!F82</f>
        <v>0</v>
      </c>
      <c r="G82" s="41">
        <f>NMA!G82+EKU!G82+JHB!G82+TSH!G82+ETH!G82+CPT!G82</f>
        <v>0</v>
      </c>
      <c r="H82" s="41">
        <f>NMA!H82+EKU!H82+JHB!H82+TSH!H82+ETH!H82+CPT!H82</f>
        <v>0</v>
      </c>
      <c r="I82" s="41">
        <f>NMA!I82+EKU!I82+JHB!I82+TSH!I82+ETH!I82+CPT!I82</f>
        <v>0</v>
      </c>
      <c r="J82" s="41">
        <f>NMA!J82+EKU!J82+JHB!J82+TSH!J82+ETH!J82+CPT!J82</f>
        <v>0</v>
      </c>
      <c r="K82" s="41">
        <f>NMA!K82+EKU!K82+JHB!K82+TSH!K82+ETH!K82+CPT!K82</f>
        <v>0</v>
      </c>
      <c r="L82" s="41">
        <f>NMA!L82+EKU!L82+JHB!L82+TSH!L82+ETH!L82+CPT!L82</f>
        <v>0</v>
      </c>
      <c r="M82" s="43">
        <f>NMA!M82+EKU!M82+JHB!M82+TSH!M82+ETH!M82+CPT!M82</f>
        <v>0</v>
      </c>
      <c r="N82" s="41"/>
      <c r="O82" s="43"/>
      <c r="P82" s="2">
        <f t="shared" si="17"/>
        <v>0</v>
      </c>
      <c r="Q82" s="2">
        <f t="shared" si="18"/>
        <v>0</v>
      </c>
      <c r="R82" s="117" t="str">
        <f t="shared" si="14"/>
        <v> </v>
      </c>
      <c r="S82" s="118" t="str">
        <f t="shared" si="14"/>
        <v> </v>
      </c>
      <c r="T82" s="117">
        <f t="shared" si="15"/>
        <v>0</v>
      </c>
      <c r="U82" s="118">
        <f t="shared" si="16"/>
        <v>0</v>
      </c>
    </row>
    <row r="83" spans="1:21" ht="12.75" hidden="1">
      <c r="A83" s="40" t="s">
        <v>97</v>
      </c>
      <c r="B83" s="41">
        <f>NMA!B83+EKU!B83+JHB!B83+TSH!B83+ETH!B83+CPT!B83</f>
        <v>0</v>
      </c>
      <c r="C83" s="41">
        <f>NMA!C83+EKU!C83+JHB!C83+TSH!C83+ETH!C83+CPT!C83</f>
        <v>17227000</v>
      </c>
      <c r="D83" s="41">
        <f>NMA!D83+EKU!D83+JHB!D83+TSH!D83+ETH!D83+CPT!D83</f>
        <v>0</v>
      </c>
      <c r="E83" s="42">
        <f>NMA!E83+EKU!E83+JHB!E83+TSH!E83+ETH!E83+CPT!E83</f>
        <v>17227000</v>
      </c>
      <c r="F83" s="41">
        <f>NMA!F83+EKU!F83+JHB!F83+TSH!F83+ETH!F83+CPT!F83</f>
        <v>0</v>
      </c>
      <c r="G83" s="41">
        <f>NMA!G83+EKU!G83+JHB!G83+TSH!G83+ETH!G83+CPT!G83</f>
        <v>0</v>
      </c>
      <c r="H83" s="41">
        <f>NMA!H83+EKU!H83+JHB!H83+TSH!H83+ETH!H83+CPT!H83</f>
        <v>0</v>
      </c>
      <c r="I83" s="41">
        <f>NMA!I83+EKU!I83+JHB!I83+TSH!I83+ETH!I83+CPT!I83</f>
        <v>0</v>
      </c>
      <c r="J83" s="41">
        <f>NMA!J83+EKU!J83+JHB!J83+TSH!J83+ETH!J83+CPT!J83</f>
        <v>0</v>
      </c>
      <c r="K83" s="41">
        <f>NMA!K83+EKU!K83+JHB!K83+TSH!K83+ETH!K83+CPT!K83</f>
        <v>0</v>
      </c>
      <c r="L83" s="41">
        <f>NMA!L83+EKU!L83+JHB!L83+TSH!L83+ETH!L83+CPT!L83</f>
        <v>0</v>
      </c>
      <c r="M83" s="43">
        <f>NMA!M83+EKU!M83+JHB!M83+TSH!M83+ETH!M83+CPT!M83</f>
        <v>0</v>
      </c>
      <c r="N83" s="41"/>
      <c r="O83" s="43"/>
      <c r="P83" s="2">
        <f t="shared" si="17"/>
        <v>0</v>
      </c>
      <c r="Q83" s="2">
        <f t="shared" si="18"/>
        <v>0</v>
      </c>
      <c r="R83" s="117" t="str">
        <f t="shared" si="14"/>
        <v> </v>
      </c>
      <c r="S83" s="118" t="str">
        <f t="shared" si="14"/>
        <v> </v>
      </c>
      <c r="T83" s="117">
        <f t="shared" si="15"/>
        <v>0</v>
      </c>
      <c r="U83" s="118">
        <f t="shared" si="16"/>
        <v>0</v>
      </c>
    </row>
    <row r="84" spans="1:21" ht="12.75" hidden="1">
      <c r="A84" s="44"/>
      <c r="B84" s="41">
        <f>NMA!B84+EKU!B84+JHB!B84+TSH!B84+ETH!B84+CPT!B84</f>
        <v>0</v>
      </c>
      <c r="C84" s="41">
        <f>NMA!C84+EKU!C84+JHB!C84+TSH!C84+ETH!C84+CPT!C84</f>
        <v>0</v>
      </c>
      <c r="D84" s="41">
        <f>NMA!D84+EKU!D84+JHB!D84+TSH!D84+ETH!D84+CPT!D84</f>
        <v>0</v>
      </c>
      <c r="E84" s="42">
        <f>NMA!E84+EKU!E84+JHB!E84+TSH!E84+ETH!E84+CPT!E84</f>
        <v>0</v>
      </c>
      <c r="F84" s="41">
        <f>NMA!F84+EKU!F84+JHB!F84+TSH!F84+ETH!F84+CPT!F84</f>
        <v>0</v>
      </c>
      <c r="G84" s="41">
        <f>NMA!G84+EKU!G84+JHB!G84+TSH!G84+ETH!G84+CPT!G84</f>
        <v>0</v>
      </c>
      <c r="H84" s="41">
        <f>NMA!H84+EKU!H84+JHB!H84+TSH!H84+ETH!H84+CPT!H84</f>
        <v>0</v>
      </c>
      <c r="I84" s="41">
        <f>NMA!I84+EKU!I84+JHB!I84+TSH!I84+ETH!I84+CPT!I84</f>
        <v>0</v>
      </c>
      <c r="J84" s="41">
        <f>NMA!J84+EKU!J84+JHB!J84+TSH!J84+ETH!J84+CPT!J84</f>
        <v>0</v>
      </c>
      <c r="K84" s="41">
        <f>NMA!K84+EKU!K84+JHB!K84+TSH!K84+ETH!K84+CPT!K84</f>
        <v>0</v>
      </c>
      <c r="L84" s="41">
        <f>NMA!L84+EKU!L84+JHB!L84+TSH!L84+ETH!L84+CPT!L84</f>
        <v>0</v>
      </c>
      <c r="M84" s="43">
        <f>NMA!M84+EKU!M84+JHB!M84+TSH!M84+ETH!M84+CPT!M84</f>
        <v>0</v>
      </c>
      <c r="N84" s="41"/>
      <c r="O84" s="43"/>
      <c r="P84" s="2">
        <f t="shared" si="17"/>
        <v>0</v>
      </c>
      <c r="Q84" s="2">
        <f t="shared" si="18"/>
        <v>0</v>
      </c>
      <c r="R84" s="117" t="str">
        <f t="shared" si="14"/>
        <v> </v>
      </c>
      <c r="S84" s="118" t="str">
        <f t="shared" si="14"/>
        <v> </v>
      </c>
      <c r="T84" s="117" t="str">
        <f t="shared" si="15"/>
        <v> </v>
      </c>
      <c r="U84" s="118" t="str">
        <f t="shared" si="16"/>
        <v> </v>
      </c>
    </row>
    <row r="85" spans="1:21" ht="12.75" hidden="1">
      <c r="A85" s="40"/>
      <c r="B85" s="41">
        <f>NMA!B85+EKU!B85+JHB!B85+TSH!B85+ETH!B85+CPT!B85</f>
        <v>0</v>
      </c>
      <c r="C85" s="41">
        <f>NMA!C85+EKU!C85+JHB!C85+TSH!C85+ETH!C85+CPT!C85</f>
        <v>0</v>
      </c>
      <c r="D85" s="41">
        <f>NMA!D85+EKU!D85+JHB!D85+TSH!D85+ETH!D85+CPT!D85</f>
        <v>0</v>
      </c>
      <c r="E85" s="42">
        <f>NMA!E85+EKU!E85+JHB!E85+TSH!E85+ETH!E85+CPT!E85</f>
        <v>0</v>
      </c>
      <c r="F85" s="41">
        <f>NMA!F85+EKU!F85+JHB!F85+TSH!F85+ETH!F85+CPT!F85</f>
        <v>0</v>
      </c>
      <c r="G85" s="41">
        <f>NMA!G85+EKU!G85+JHB!G85+TSH!G85+ETH!G85+CPT!G85</f>
        <v>0</v>
      </c>
      <c r="H85" s="41">
        <f>NMA!H85+EKU!H85+JHB!H85+TSH!H85+ETH!H85+CPT!H85</f>
        <v>0</v>
      </c>
      <c r="I85" s="41">
        <f>NMA!I85+EKU!I85+JHB!I85+TSH!I85+ETH!I85+CPT!I85</f>
        <v>0</v>
      </c>
      <c r="J85" s="41">
        <f>NMA!J85+EKU!J85+JHB!J85+TSH!J85+ETH!J85+CPT!J85</f>
        <v>0</v>
      </c>
      <c r="K85" s="41">
        <f>NMA!K85+EKU!K85+JHB!K85+TSH!K85+ETH!K85+CPT!K85</f>
        <v>0</v>
      </c>
      <c r="L85" s="41">
        <f>NMA!L85+EKU!L85+JHB!L85+TSH!L85+ETH!L85+CPT!L85</f>
        <v>0</v>
      </c>
      <c r="M85" s="43">
        <f>NMA!M85+EKU!M85+JHB!M85+TSH!M85+ETH!M85+CPT!M85</f>
        <v>0</v>
      </c>
      <c r="N85" s="41"/>
      <c r="O85" s="43"/>
      <c r="P85" s="2">
        <f t="shared" si="17"/>
        <v>0</v>
      </c>
      <c r="Q85" s="2">
        <f t="shared" si="18"/>
        <v>0</v>
      </c>
      <c r="R85" s="117" t="str">
        <f t="shared" si="14"/>
        <v> </v>
      </c>
      <c r="S85" s="118" t="str">
        <f t="shared" si="14"/>
        <v> </v>
      </c>
      <c r="T85" s="117" t="str">
        <f t="shared" si="15"/>
        <v> </v>
      </c>
      <c r="U85" s="118" t="str">
        <f t="shared" si="16"/>
        <v> </v>
      </c>
    </row>
    <row r="86" spans="1:21" ht="12.75">
      <c r="A86" s="45" t="s">
        <v>101</v>
      </c>
      <c r="B86" s="42">
        <f>NMA!B86+EKU!B86+JHB!B86+TSH!B86+ETH!B86+CPT!B86</f>
        <v>1150000</v>
      </c>
      <c r="C86" s="42">
        <f>NMA!C86+EKU!C86+JHB!C86+TSH!C86+ETH!C86+CPT!C86</f>
        <v>0</v>
      </c>
      <c r="D86" s="42">
        <f>NMA!D86+EKU!D86+JHB!D86+TSH!D86+ETH!D86+CPT!D86</f>
        <v>0</v>
      </c>
      <c r="E86" s="42">
        <f>NMA!E86+EKU!E86+JHB!E86+TSH!E86+ETH!E86+CPT!E86</f>
        <v>1150000</v>
      </c>
      <c r="F86" s="42">
        <f>NMA!F86+EKU!F86+JHB!F86+TSH!F86+ETH!F86+CPT!F86</f>
        <v>0</v>
      </c>
      <c r="G86" s="42">
        <f>NMA!G86+EKU!G86+JHB!G86+TSH!G86+ETH!G86+CPT!G86</f>
        <v>0</v>
      </c>
      <c r="H86" s="42">
        <f>NMA!H86+EKU!H86+JHB!H86+TSH!H86+ETH!H86+CPT!H86</f>
        <v>0</v>
      </c>
      <c r="I86" s="42">
        <f>NMA!I86+EKU!I86+JHB!I86+TSH!I86+ETH!I86+CPT!I86</f>
        <v>0</v>
      </c>
      <c r="J86" s="42">
        <f>NMA!J86+EKU!J86+JHB!J86+TSH!J86+ETH!J86+CPT!J86</f>
        <v>0</v>
      </c>
      <c r="K86" s="42">
        <f>NMA!K86+EKU!K86+JHB!K86+TSH!K86+ETH!K86+CPT!K86</f>
        <v>0</v>
      </c>
      <c r="L86" s="42">
        <f>NMA!L86+EKU!L86+JHB!L86+TSH!L86+ETH!L86+CPT!L86</f>
        <v>0</v>
      </c>
      <c r="M86" s="42">
        <f>NMA!M86+EKU!M86+JHB!M86+TSH!M86+ETH!M86+CPT!M86</f>
        <v>0</v>
      </c>
      <c r="N86" s="42">
        <f>SUM(N87:N90)</f>
        <v>0</v>
      </c>
      <c r="O86" s="42">
        <f>SUM(O87:O90)</f>
        <v>0</v>
      </c>
      <c r="P86" s="2">
        <f t="shared" si="17"/>
        <v>0</v>
      </c>
      <c r="Q86" s="2">
        <f t="shared" si="18"/>
        <v>0</v>
      </c>
      <c r="R86" s="117" t="str">
        <f t="shared" si="14"/>
        <v> </v>
      </c>
      <c r="S86" s="118" t="str">
        <f t="shared" si="14"/>
        <v> </v>
      </c>
      <c r="T86" s="117">
        <f t="shared" si="15"/>
        <v>0</v>
      </c>
      <c r="U86" s="118">
        <f t="shared" si="16"/>
        <v>0</v>
      </c>
    </row>
    <row r="87" spans="1:21" ht="12.75" hidden="1">
      <c r="A87" s="40" t="s">
        <v>96</v>
      </c>
      <c r="B87" s="41">
        <f>NMA!B87+EKU!B87+JHB!B87+TSH!B87+ETH!B87+CPT!B87</f>
        <v>1150000</v>
      </c>
      <c r="C87" s="41">
        <f>NMA!C87+EKU!C87+JHB!C87+TSH!C87+ETH!C87+CPT!C87</f>
        <v>0</v>
      </c>
      <c r="D87" s="41">
        <f>NMA!D87+EKU!D87+JHB!D87+TSH!D87+ETH!D87+CPT!D87</f>
        <v>0</v>
      </c>
      <c r="E87" s="42">
        <f>NMA!E87+EKU!E87+JHB!E87+TSH!E87+ETH!E87+CPT!E87</f>
        <v>1150000</v>
      </c>
      <c r="F87" s="41">
        <f>NMA!F87+EKU!F87+JHB!F87+TSH!F87+ETH!F87+CPT!F87</f>
        <v>0</v>
      </c>
      <c r="G87" s="41">
        <f>NMA!G87+EKU!G87+JHB!G87+TSH!G87+ETH!G87+CPT!G87</f>
        <v>0</v>
      </c>
      <c r="H87" s="41">
        <f>NMA!H87+EKU!H87+JHB!H87+TSH!H87+ETH!H87+CPT!H87</f>
        <v>0</v>
      </c>
      <c r="I87" s="41">
        <f>NMA!I87+EKU!I87+JHB!I87+TSH!I87+ETH!I87+CPT!I87</f>
        <v>0</v>
      </c>
      <c r="J87" s="41">
        <f>NMA!J87+EKU!J87+JHB!J87+TSH!J87+ETH!J87+CPT!J87</f>
        <v>0</v>
      </c>
      <c r="K87" s="41">
        <f>NMA!K87+EKU!K87+JHB!K87+TSH!K87+ETH!K87+CPT!K87</f>
        <v>0</v>
      </c>
      <c r="L87" s="41">
        <f>NMA!L87+EKU!L87+JHB!L87+TSH!L87+ETH!L87+CPT!L87</f>
        <v>0</v>
      </c>
      <c r="M87" s="43">
        <f>NMA!M87+EKU!M87+JHB!M87+TSH!M87+ETH!M87+CPT!M87</f>
        <v>0</v>
      </c>
      <c r="N87" s="41"/>
      <c r="O87" s="43"/>
      <c r="P87" s="2">
        <f t="shared" si="17"/>
        <v>0</v>
      </c>
      <c r="Q87" s="2">
        <f t="shared" si="18"/>
        <v>0</v>
      </c>
      <c r="R87" s="117" t="str">
        <f t="shared" si="14"/>
        <v> </v>
      </c>
      <c r="S87" s="118" t="str">
        <f t="shared" si="14"/>
        <v> </v>
      </c>
      <c r="T87" s="117">
        <f t="shared" si="15"/>
        <v>0</v>
      </c>
      <c r="U87" s="118">
        <f t="shared" si="16"/>
        <v>0</v>
      </c>
    </row>
    <row r="88" spans="1:21" ht="12.75" hidden="1">
      <c r="A88" s="40" t="s">
        <v>97</v>
      </c>
      <c r="B88" s="41">
        <f>NMA!B88+EKU!B88+JHB!B88+TSH!B88+ETH!B88+CPT!B88</f>
        <v>0</v>
      </c>
      <c r="C88" s="41">
        <f>NMA!C88+EKU!C88+JHB!C88+TSH!C88+ETH!C88+CPT!C88</f>
        <v>0</v>
      </c>
      <c r="D88" s="41">
        <f>NMA!D88+EKU!D88+JHB!D88+TSH!D88+ETH!D88+CPT!D88</f>
        <v>0</v>
      </c>
      <c r="E88" s="42">
        <f>NMA!E88+EKU!E88+JHB!E88+TSH!E88+ETH!E88+CPT!E88</f>
        <v>0</v>
      </c>
      <c r="F88" s="41">
        <f>NMA!F88+EKU!F88+JHB!F88+TSH!F88+ETH!F88+CPT!F88</f>
        <v>0</v>
      </c>
      <c r="G88" s="41">
        <f>NMA!G88+EKU!G88+JHB!G88+TSH!G88+ETH!G88+CPT!G88</f>
        <v>0</v>
      </c>
      <c r="H88" s="41">
        <f>NMA!H88+EKU!H88+JHB!H88+TSH!H88+ETH!H88+CPT!H88</f>
        <v>0</v>
      </c>
      <c r="I88" s="41">
        <f>NMA!I88+EKU!I88+JHB!I88+TSH!I88+ETH!I88+CPT!I88</f>
        <v>0</v>
      </c>
      <c r="J88" s="41">
        <f>NMA!J88+EKU!J88+JHB!J88+TSH!J88+ETH!J88+CPT!J88</f>
        <v>0</v>
      </c>
      <c r="K88" s="41">
        <f>NMA!K88+EKU!K88+JHB!K88+TSH!K88+ETH!K88+CPT!K88</f>
        <v>0</v>
      </c>
      <c r="L88" s="41">
        <f>NMA!L88+EKU!L88+JHB!L88+TSH!L88+ETH!L88+CPT!L88</f>
        <v>0</v>
      </c>
      <c r="M88" s="43">
        <f>NMA!M88+EKU!M88+JHB!M88+TSH!M88+ETH!M88+CPT!M88</f>
        <v>0</v>
      </c>
      <c r="N88" s="41"/>
      <c r="O88" s="43"/>
      <c r="P88" s="2">
        <f t="shared" si="17"/>
        <v>0</v>
      </c>
      <c r="Q88" s="2">
        <f t="shared" si="18"/>
        <v>0</v>
      </c>
      <c r="R88" s="117" t="str">
        <f t="shared" si="14"/>
        <v> </v>
      </c>
      <c r="S88" s="118" t="str">
        <f t="shared" si="14"/>
        <v> </v>
      </c>
      <c r="T88" s="117" t="str">
        <f t="shared" si="15"/>
        <v> </v>
      </c>
      <c r="U88" s="118" t="str">
        <f t="shared" si="16"/>
        <v> </v>
      </c>
    </row>
    <row r="89" spans="1:21" ht="12.75" hidden="1">
      <c r="A89" s="44"/>
      <c r="B89" s="41">
        <f>NMA!B89+EKU!B89+JHB!B89+TSH!B89+ETH!B89+CPT!B89</f>
        <v>0</v>
      </c>
      <c r="C89" s="41">
        <f>NMA!C89+EKU!C89+JHB!C89+TSH!C89+ETH!C89+CPT!C89</f>
        <v>0</v>
      </c>
      <c r="D89" s="41">
        <f>NMA!D89+EKU!D89+JHB!D89+TSH!D89+ETH!D89+CPT!D89</f>
        <v>0</v>
      </c>
      <c r="E89" s="42">
        <f>NMA!E89+EKU!E89+JHB!E89+TSH!E89+ETH!E89+CPT!E89</f>
        <v>0</v>
      </c>
      <c r="F89" s="41">
        <f>NMA!F89+EKU!F89+JHB!F89+TSH!F89+ETH!F89+CPT!F89</f>
        <v>0</v>
      </c>
      <c r="G89" s="41">
        <f>NMA!G89+EKU!G89+JHB!G89+TSH!G89+ETH!G89+CPT!G89</f>
        <v>0</v>
      </c>
      <c r="H89" s="41">
        <f>NMA!H89+EKU!H89+JHB!H89+TSH!H89+ETH!H89+CPT!H89</f>
        <v>0</v>
      </c>
      <c r="I89" s="41">
        <f>NMA!I89+EKU!I89+JHB!I89+TSH!I89+ETH!I89+CPT!I89</f>
        <v>0</v>
      </c>
      <c r="J89" s="41">
        <f>NMA!J89+EKU!J89+JHB!J89+TSH!J89+ETH!J89+CPT!J89</f>
        <v>0</v>
      </c>
      <c r="K89" s="41">
        <f>NMA!K89+EKU!K89+JHB!K89+TSH!K89+ETH!K89+CPT!K89</f>
        <v>0</v>
      </c>
      <c r="L89" s="41">
        <f>NMA!L89+EKU!L89+JHB!L89+TSH!L89+ETH!L89+CPT!L89</f>
        <v>0</v>
      </c>
      <c r="M89" s="43">
        <f>NMA!M89+EKU!M89+JHB!M89+TSH!M89+ETH!M89+CPT!M89</f>
        <v>0</v>
      </c>
      <c r="N89" s="41"/>
      <c r="O89" s="43"/>
      <c r="P89" s="2">
        <f t="shared" si="17"/>
        <v>0</v>
      </c>
      <c r="Q89" s="2">
        <f t="shared" si="18"/>
        <v>0</v>
      </c>
      <c r="R89" s="117" t="str">
        <f t="shared" si="14"/>
        <v> </v>
      </c>
      <c r="S89" s="118" t="str">
        <f t="shared" si="14"/>
        <v> </v>
      </c>
      <c r="T89" s="117" t="str">
        <f t="shared" si="15"/>
        <v> </v>
      </c>
      <c r="U89" s="118" t="str">
        <f t="shared" si="16"/>
        <v> </v>
      </c>
    </row>
    <row r="90" spans="1:21" ht="12.75" hidden="1">
      <c r="A90" s="40"/>
      <c r="B90" s="41">
        <f>NMA!B90+EKU!B90+JHB!B90+TSH!B90+ETH!B90+CPT!B90</f>
        <v>0</v>
      </c>
      <c r="C90" s="41">
        <f>NMA!C90+EKU!C90+JHB!C90+TSH!C90+ETH!C90+CPT!C90</f>
        <v>0</v>
      </c>
      <c r="D90" s="41">
        <f>NMA!D90+EKU!D90+JHB!D90+TSH!D90+ETH!D90+CPT!D90</f>
        <v>0</v>
      </c>
      <c r="E90" s="42">
        <f>NMA!E90+EKU!E90+JHB!E90+TSH!E90+ETH!E90+CPT!E90</f>
        <v>0</v>
      </c>
      <c r="F90" s="41">
        <f>NMA!F90+EKU!F90+JHB!F90+TSH!F90+ETH!F90+CPT!F90</f>
        <v>0</v>
      </c>
      <c r="G90" s="41">
        <f>NMA!G90+EKU!G90+JHB!G90+TSH!G90+ETH!G90+CPT!G90</f>
        <v>0</v>
      </c>
      <c r="H90" s="41">
        <f>NMA!H90+EKU!H90+JHB!H90+TSH!H90+ETH!H90+CPT!H90</f>
        <v>0</v>
      </c>
      <c r="I90" s="41">
        <f>NMA!I90+EKU!I90+JHB!I90+TSH!I90+ETH!I90+CPT!I90</f>
        <v>0</v>
      </c>
      <c r="J90" s="41">
        <f>NMA!J90+EKU!J90+JHB!J90+TSH!J90+ETH!J90+CPT!J90</f>
        <v>0</v>
      </c>
      <c r="K90" s="41">
        <f>NMA!K90+EKU!K90+JHB!K90+TSH!K90+ETH!K90+CPT!K90</f>
        <v>0</v>
      </c>
      <c r="L90" s="41">
        <f>NMA!L90+EKU!L90+JHB!L90+TSH!L90+ETH!L90+CPT!L90</f>
        <v>0</v>
      </c>
      <c r="M90" s="43">
        <f>NMA!M90+EKU!M90+JHB!M90+TSH!M90+ETH!M90+CPT!M90</f>
        <v>0</v>
      </c>
      <c r="N90" s="41"/>
      <c r="O90" s="43"/>
      <c r="P90" s="2">
        <f t="shared" si="17"/>
        <v>0</v>
      </c>
      <c r="Q90" s="2">
        <f t="shared" si="18"/>
        <v>0</v>
      </c>
      <c r="R90" s="117" t="str">
        <f t="shared" si="14"/>
        <v> </v>
      </c>
      <c r="S90" s="118" t="str">
        <f t="shared" si="14"/>
        <v> </v>
      </c>
      <c r="T90" s="117" t="str">
        <f t="shared" si="15"/>
        <v> </v>
      </c>
      <c r="U90" s="118" t="str">
        <f t="shared" si="16"/>
        <v> </v>
      </c>
    </row>
    <row r="91" spans="1:21" ht="12.75">
      <c r="A91" s="45" t="s">
        <v>102</v>
      </c>
      <c r="B91" s="42">
        <f>NMA!B91+EKU!B91+JHB!B91+TSH!B91+ETH!B91+CPT!B91</f>
        <v>165339000</v>
      </c>
      <c r="C91" s="42">
        <f>NMA!C91+EKU!C91+JHB!C91+TSH!C91+ETH!C91+CPT!C91</f>
        <v>2634000</v>
      </c>
      <c r="D91" s="42">
        <f>NMA!D91+EKU!D91+JHB!D91+TSH!D91+ETH!D91+CPT!D91</f>
        <v>0</v>
      </c>
      <c r="E91" s="42">
        <f>NMA!E91+EKU!E91+JHB!E91+TSH!E91+ETH!E91+CPT!E91</f>
        <v>167973000</v>
      </c>
      <c r="F91" s="42">
        <f>NMA!F91+EKU!F91+JHB!F91+TSH!F91+ETH!F91+CPT!F91</f>
        <v>0</v>
      </c>
      <c r="G91" s="42">
        <f>NMA!G91+EKU!G91+JHB!G91+TSH!G91+ETH!G91+CPT!G91</f>
        <v>0</v>
      </c>
      <c r="H91" s="42">
        <f>NMA!H91+EKU!H91+JHB!H91+TSH!H91+ETH!H91+CPT!H91</f>
        <v>0</v>
      </c>
      <c r="I91" s="42">
        <f>NMA!I91+EKU!I91+JHB!I91+TSH!I91+ETH!I91+CPT!I91</f>
        <v>0</v>
      </c>
      <c r="J91" s="42">
        <f>NMA!J91+EKU!J91+JHB!J91+TSH!J91+ETH!J91+CPT!J91</f>
        <v>0</v>
      </c>
      <c r="K91" s="42">
        <f>NMA!K91+EKU!K91+JHB!K91+TSH!K91+ETH!K91+CPT!K91</f>
        <v>0</v>
      </c>
      <c r="L91" s="42">
        <f>NMA!L91+EKU!L91+JHB!L91+TSH!L91+ETH!L91+CPT!L91</f>
        <v>0</v>
      </c>
      <c r="M91" s="42">
        <f>NMA!M91+EKU!M91+JHB!M91+TSH!M91+ETH!M91+CPT!M91</f>
        <v>0</v>
      </c>
      <c r="N91" s="42">
        <f>SUM(N92:N95)</f>
        <v>0</v>
      </c>
      <c r="O91" s="42">
        <f>SUM(O92:O95)</f>
        <v>0</v>
      </c>
      <c r="P91" s="2">
        <f t="shared" si="17"/>
        <v>0</v>
      </c>
      <c r="Q91" s="2">
        <f t="shared" si="18"/>
        <v>0</v>
      </c>
      <c r="R91" s="117" t="str">
        <f t="shared" si="14"/>
        <v> </v>
      </c>
      <c r="S91" s="118" t="str">
        <f t="shared" si="14"/>
        <v> </v>
      </c>
      <c r="T91" s="117">
        <f t="shared" si="15"/>
        <v>0</v>
      </c>
      <c r="U91" s="118">
        <f t="shared" si="16"/>
        <v>0</v>
      </c>
    </row>
    <row r="92" spans="1:21" ht="12.75" hidden="1">
      <c r="A92" s="40" t="s">
        <v>96</v>
      </c>
      <c r="B92" s="41">
        <f>NMA!B92+EKU!B92+JHB!B92+TSH!B92+ETH!B92+CPT!B92</f>
        <v>165339000</v>
      </c>
      <c r="C92" s="41">
        <f>NMA!C92+EKU!C92+JHB!C92+TSH!C92+ETH!C92+CPT!C92</f>
        <v>2634000</v>
      </c>
      <c r="D92" s="41">
        <f>NMA!D92+EKU!D92+JHB!D92+TSH!D92+ETH!D92+CPT!D92</f>
        <v>0</v>
      </c>
      <c r="E92" s="42">
        <f>NMA!E92+EKU!E92+JHB!E92+TSH!E92+ETH!E92+CPT!E92</f>
        <v>167973000</v>
      </c>
      <c r="F92" s="41">
        <f>NMA!F92+EKU!F92+JHB!F92+TSH!F92+ETH!F92+CPT!F92</f>
        <v>0</v>
      </c>
      <c r="G92" s="41">
        <f>NMA!G92+EKU!G92+JHB!G92+TSH!G92+ETH!G92+CPT!G92</f>
        <v>0</v>
      </c>
      <c r="H92" s="41">
        <f>NMA!H92+EKU!H92+JHB!H92+TSH!H92+ETH!H92+CPT!H92</f>
        <v>0</v>
      </c>
      <c r="I92" s="41">
        <f>NMA!I92+EKU!I92+JHB!I92+TSH!I92+ETH!I92+CPT!I92</f>
        <v>0</v>
      </c>
      <c r="J92" s="41">
        <f>NMA!J92+EKU!J92+JHB!J92+TSH!J92+ETH!J92+CPT!J92</f>
        <v>0</v>
      </c>
      <c r="K92" s="41">
        <f>NMA!K92+EKU!K92+JHB!K92+TSH!K92+ETH!K92+CPT!K92</f>
        <v>0</v>
      </c>
      <c r="L92" s="41">
        <f>NMA!L92+EKU!L92+JHB!L92+TSH!L92+ETH!L92+CPT!L92</f>
        <v>0</v>
      </c>
      <c r="M92" s="43">
        <f>NMA!M92+EKU!M92+JHB!M92+TSH!M92+ETH!M92+CPT!M92</f>
        <v>0</v>
      </c>
      <c r="N92" s="41"/>
      <c r="O92" s="43"/>
      <c r="P92" s="2">
        <f t="shared" si="17"/>
        <v>0</v>
      </c>
      <c r="Q92" s="2">
        <f t="shared" si="18"/>
        <v>0</v>
      </c>
      <c r="R92" s="117" t="str">
        <f t="shared" si="14"/>
        <v> </v>
      </c>
      <c r="S92" s="118" t="str">
        <f t="shared" si="14"/>
        <v> </v>
      </c>
      <c r="T92" s="117">
        <f t="shared" si="15"/>
        <v>0</v>
      </c>
      <c r="U92" s="118">
        <f t="shared" si="16"/>
        <v>0</v>
      </c>
    </row>
    <row r="93" spans="1:21" ht="12.75" hidden="1">
      <c r="A93" s="40" t="s">
        <v>97</v>
      </c>
      <c r="B93" s="41">
        <f>NMA!B93+EKU!B93+JHB!B93+TSH!B93+ETH!B93+CPT!B93</f>
        <v>0</v>
      </c>
      <c r="C93" s="41">
        <f>NMA!C93+EKU!C93+JHB!C93+TSH!C93+ETH!C93+CPT!C93</f>
        <v>0</v>
      </c>
      <c r="D93" s="41">
        <f>NMA!D93+EKU!D93+JHB!D93+TSH!D93+ETH!D93+CPT!D93</f>
        <v>0</v>
      </c>
      <c r="E93" s="42">
        <f>NMA!E93+EKU!E93+JHB!E93+TSH!E93+ETH!E93+CPT!E93</f>
        <v>0</v>
      </c>
      <c r="F93" s="41">
        <f>NMA!F93+EKU!F93+JHB!F93+TSH!F93+ETH!F93+CPT!F93</f>
        <v>0</v>
      </c>
      <c r="G93" s="41">
        <f>NMA!G93+EKU!G93+JHB!G93+TSH!G93+ETH!G93+CPT!G93</f>
        <v>0</v>
      </c>
      <c r="H93" s="41">
        <f>NMA!H93+EKU!H93+JHB!H93+TSH!H93+ETH!H93+CPT!H93</f>
        <v>0</v>
      </c>
      <c r="I93" s="41">
        <f>NMA!I93+EKU!I93+JHB!I93+TSH!I93+ETH!I93+CPT!I93</f>
        <v>0</v>
      </c>
      <c r="J93" s="41">
        <f>NMA!J93+EKU!J93+JHB!J93+TSH!J93+ETH!J93+CPT!J93</f>
        <v>0</v>
      </c>
      <c r="K93" s="41">
        <f>NMA!K93+EKU!K93+JHB!K93+TSH!K93+ETH!K93+CPT!K93</f>
        <v>0</v>
      </c>
      <c r="L93" s="41">
        <f>NMA!L93+EKU!L93+JHB!L93+TSH!L93+ETH!L93+CPT!L93</f>
        <v>0</v>
      </c>
      <c r="M93" s="43">
        <f>NMA!M93+EKU!M93+JHB!M93+TSH!M93+ETH!M93+CPT!M93</f>
        <v>0</v>
      </c>
      <c r="N93" s="41"/>
      <c r="O93" s="43"/>
      <c r="P93" s="2">
        <f t="shared" si="17"/>
        <v>0</v>
      </c>
      <c r="Q93" s="2">
        <f t="shared" si="18"/>
        <v>0</v>
      </c>
      <c r="R93" s="117" t="str">
        <f t="shared" si="14"/>
        <v> </v>
      </c>
      <c r="S93" s="118" t="str">
        <f t="shared" si="14"/>
        <v> </v>
      </c>
      <c r="T93" s="117" t="str">
        <f t="shared" si="15"/>
        <v> </v>
      </c>
      <c r="U93" s="118" t="str">
        <f t="shared" si="16"/>
        <v> </v>
      </c>
    </row>
    <row r="94" spans="1:21" ht="12.75" hidden="1">
      <c r="A94" s="44"/>
      <c r="B94" s="41">
        <f>NMA!B94+EKU!B94+JHB!B94+TSH!B94+ETH!B94+CPT!B94</f>
        <v>0</v>
      </c>
      <c r="C94" s="41">
        <f>NMA!C94+EKU!C94+JHB!C94+TSH!C94+ETH!C94+CPT!C94</f>
        <v>0</v>
      </c>
      <c r="D94" s="41">
        <f>NMA!D94+EKU!D94+JHB!D94+TSH!D94+ETH!D94+CPT!D94</f>
        <v>0</v>
      </c>
      <c r="E94" s="42">
        <f>NMA!E94+EKU!E94+JHB!E94+TSH!E94+ETH!E94+CPT!E94</f>
        <v>0</v>
      </c>
      <c r="F94" s="41">
        <f>NMA!F94+EKU!F94+JHB!F94+TSH!F94+ETH!F94+CPT!F94</f>
        <v>0</v>
      </c>
      <c r="G94" s="41">
        <f>NMA!G94+EKU!G94+JHB!G94+TSH!G94+ETH!G94+CPT!G94</f>
        <v>0</v>
      </c>
      <c r="H94" s="41">
        <f>NMA!H94+EKU!H94+JHB!H94+TSH!H94+ETH!H94+CPT!H94</f>
        <v>0</v>
      </c>
      <c r="I94" s="41">
        <f>NMA!I94+EKU!I94+JHB!I94+TSH!I94+ETH!I94+CPT!I94</f>
        <v>0</v>
      </c>
      <c r="J94" s="41">
        <f>NMA!J94+EKU!J94+JHB!J94+TSH!J94+ETH!J94+CPT!J94</f>
        <v>0</v>
      </c>
      <c r="K94" s="41">
        <f>NMA!K94+EKU!K94+JHB!K94+TSH!K94+ETH!K94+CPT!K94</f>
        <v>0</v>
      </c>
      <c r="L94" s="41">
        <f>NMA!L94+EKU!L94+JHB!L94+TSH!L94+ETH!L94+CPT!L94</f>
        <v>0</v>
      </c>
      <c r="M94" s="43">
        <f>NMA!M94+EKU!M94+JHB!M94+TSH!M94+ETH!M94+CPT!M94</f>
        <v>0</v>
      </c>
      <c r="N94" s="41"/>
      <c r="O94" s="43"/>
      <c r="P94" s="2">
        <f t="shared" si="17"/>
        <v>0</v>
      </c>
      <c r="Q94" s="2">
        <f t="shared" si="18"/>
        <v>0</v>
      </c>
      <c r="R94" s="117" t="str">
        <f t="shared" si="14"/>
        <v> </v>
      </c>
      <c r="S94" s="118" t="str">
        <f t="shared" si="14"/>
        <v> </v>
      </c>
      <c r="T94" s="117" t="str">
        <f t="shared" si="15"/>
        <v> </v>
      </c>
      <c r="U94" s="118" t="str">
        <f t="shared" si="16"/>
        <v> </v>
      </c>
    </row>
    <row r="95" spans="1:21" ht="12.75" hidden="1">
      <c r="A95" s="44"/>
      <c r="B95" s="41">
        <f>NMA!B95+EKU!B95+JHB!B95+TSH!B95+ETH!B95+CPT!B95</f>
        <v>0</v>
      </c>
      <c r="C95" s="41">
        <f>NMA!C95+EKU!C95+JHB!C95+TSH!C95+ETH!C95+CPT!C95</f>
        <v>0</v>
      </c>
      <c r="D95" s="41">
        <f>NMA!D95+EKU!D95+JHB!D95+TSH!D95+ETH!D95+CPT!D95</f>
        <v>0</v>
      </c>
      <c r="E95" s="42">
        <f>NMA!E95+EKU!E95+JHB!E95+TSH!E95+ETH!E95+CPT!E95</f>
        <v>0</v>
      </c>
      <c r="F95" s="41">
        <f>NMA!F95+EKU!F95+JHB!F95+TSH!F95+ETH!F95+CPT!F95</f>
        <v>0</v>
      </c>
      <c r="G95" s="41">
        <f>NMA!G95+EKU!G95+JHB!G95+TSH!G95+ETH!G95+CPT!G95</f>
        <v>0</v>
      </c>
      <c r="H95" s="41">
        <f>NMA!H95+EKU!H95+JHB!H95+TSH!H95+ETH!H95+CPT!H95</f>
        <v>0</v>
      </c>
      <c r="I95" s="41">
        <f>NMA!I95+EKU!I95+JHB!I95+TSH!I95+ETH!I95+CPT!I95</f>
        <v>0</v>
      </c>
      <c r="J95" s="41">
        <f>NMA!J95+EKU!J95+JHB!J95+TSH!J95+ETH!J95+CPT!J95</f>
        <v>0</v>
      </c>
      <c r="K95" s="41">
        <f>NMA!K95+EKU!K95+JHB!K95+TSH!K95+ETH!K95+CPT!K95</f>
        <v>0</v>
      </c>
      <c r="L95" s="41">
        <f>NMA!L95+EKU!L95+JHB!L95+TSH!L95+ETH!L95+CPT!L95</f>
        <v>0</v>
      </c>
      <c r="M95" s="43">
        <f>NMA!M95+EKU!M95+JHB!M95+TSH!M95+ETH!M95+CPT!M95</f>
        <v>0</v>
      </c>
      <c r="N95" s="41"/>
      <c r="O95" s="43"/>
      <c r="P95" s="2">
        <f t="shared" si="17"/>
        <v>0</v>
      </c>
      <c r="Q95" s="2">
        <f t="shared" si="18"/>
        <v>0</v>
      </c>
      <c r="R95" s="117" t="str">
        <f t="shared" si="14"/>
        <v> </v>
      </c>
      <c r="S95" s="118" t="str">
        <f t="shared" si="14"/>
        <v> </v>
      </c>
      <c r="T95" s="117" t="str">
        <f t="shared" si="15"/>
        <v> </v>
      </c>
      <c r="U95" s="118" t="str">
        <f t="shared" si="16"/>
        <v> </v>
      </c>
    </row>
    <row r="96" spans="1:21" ht="12.75">
      <c r="A96" s="45" t="s">
        <v>103</v>
      </c>
      <c r="B96" s="42">
        <f>NMA!B96+EKU!B96+JHB!B96+TSH!B96+ETH!B96+CPT!B96</f>
        <v>361732000</v>
      </c>
      <c r="C96" s="42">
        <f>NMA!C96+EKU!C96+JHB!C96+TSH!C96+ETH!C96+CPT!C96</f>
        <v>7235000</v>
      </c>
      <c r="D96" s="42">
        <f>NMA!D96+EKU!D96+JHB!D96+TSH!D96+ETH!D96+CPT!D96</f>
        <v>0</v>
      </c>
      <c r="E96" s="42">
        <f>NMA!E96+EKU!E96+JHB!E96+TSH!E96+ETH!E96+CPT!E96</f>
        <v>368967000</v>
      </c>
      <c r="F96" s="42">
        <f>NMA!F96+EKU!F96+JHB!F96+TSH!F96+ETH!F96+CPT!F96</f>
        <v>0</v>
      </c>
      <c r="G96" s="42">
        <f>NMA!G96+EKU!G96+JHB!G96+TSH!G96+ETH!G96+CPT!G96</f>
        <v>0</v>
      </c>
      <c r="H96" s="42">
        <f>NMA!H96+EKU!H96+JHB!H96+TSH!H96+ETH!H96+CPT!H96</f>
        <v>0</v>
      </c>
      <c r="I96" s="42">
        <f>NMA!I96+EKU!I96+JHB!I96+TSH!I96+ETH!I96+CPT!I96</f>
        <v>0</v>
      </c>
      <c r="J96" s="42">
        <f>NMA!J96+EKU!J96+JHB!J96+TSH!J96+ETH!J96+CPT!J96</f>
        <v>0</v>
      </c>
      <c r="K96" s="42">
        <f>NMA!K96+EKU!K96+JHB!K96+TSH!K96+ETH!K96+CPT!K96</f>
        <v>0</v>
      </c>
      <c r="L96" s="42">
        <f>NMA!L96+EKU!L96+JHB!L96+TSH!L96+ETH!L96+CPT!L96</f>
        <v>0</v>
      </c>
      <c r="M96" s="42">
        <f>NMA!M96+EKU!M96+JHB!M96+TSH!M96+ETH!M96+CPT!M96</f>
        <v>0</v>
      </c>
      <c r="N96" s="42">
        <f>SUM(N97:N100)</f>
        <v>0</v>
      </c>
      <c r="O96" s="42">
        <f>SUM(O97:O100)</f>
        <v>0</v>
      </c>
      <c r="P96" s="2">
        <f t="shared" si="17"/>
        <v>0</v>
      </c>
      <c r="Q96" s="2">
        <f t="shared" si="18"/>
        <v>0</v>
      </c>
      <c r="R96" s="117" t="str">
        <f t="shared" si="14"/>
        <v> </v>
      </c>
      <c r="S96" s="118" t="str">
        <f t="shared" si="14"/>
        <v> </v>
      </c>
      <c r="T96" s="117">
        <f t="shared" si="15"/>
        <v>0</v>
      </c>
      <c r="U96" s="118">
        <f t="shared" si="16"/>
        <v>0</v>
      </c>
    </row>
    <row r="97" spans="1:21" ht="12.75" hidden="1">
      <c r="A97" s="40" t="s">
        <v>96</v>
      </c>
      <c r="B97" s="41">
        <f>NMA!B97+EKU!B97+JHB!B97+TSH!B97+ETH!B97+CPT!B97</f>
        <v>309857000</v>
      </c>
      <c r="C97" s="41">
        <f>NMA!C97+EKU!C97+JHB!C97+TSH!C97+ETH!C97+CPT!C97</f>
        <v>8110000</v>
      </c>
      <c r="D97" s="41">
        <f>NMA!D97+EKU!D97+JHB!D97+TSH!D97+ETH!D97+CPT!D97</f>
        <v>0</v>
      </c>
      <c r="E97" s="42">
        <f>NMA!E97+EKU!E97+JHB!E97+TSH!E97+ETH!E97+CPT!E97</f>
        <v>316610000</v>
      </c>
      <c r="F97" s="41">
        <f>NMA!F97+EKU!F97+JHB!F97+TSH!F97+ETH!F97+CPT!F97</f>
        <v>0</v>
      </c>
      <c r="G97" s="41">
        <f>NMA!G97+EKU!G97+JHB!G97+TSH!G97+ETH!G97+CPT!G97</f>
        <v>0</v>
      </c>
      <c r="H97" s="41">
        <f>NMA!H97+EKU!H97+JHB!H97+TSH!H97+ETH!H97+CPT!H97</f>
        <v>0</v>
      </c>
      <c r="I97" s="41">
        <f>NMA!I97+EKU!I97+JHB!I97+TSH!I97+ETH!I97+CPT!I97</f>
        <v>0</v>
      </c>
      <c r="J97" s="41">
        <f>NMA!J97+EKU!J97+JHB!J97+TSH!J97+ETH!J97+CPT!J97</f>
        <v>0</v>
      </c>
      <c r="K97" s="41">
        <f>NMA!K97+EKU!K97+JHB!K97+TSH!K97+ETH!K97+CPT!K97</f>
        <v>0</v>
      </c>
      <c r="L97" s="41">
        <f>NMA!L97+EKU!L97+JHB!L97+TSH!L97+ETH!L97+CPT!L97</f>
        <v>0</v>
      </c>
      <c r="M97" s="43">
        <f>NMA!M97+EKU!M97+JHB!M97+TSH!M97+ETH!M97+CPT!M97</f>
        <v>0</v>
      </c>
      <c r="N97" s="41"/>
      <c r="O97" s="43"/>
      <c r="P97" s="2">
        <f t="shared" si="17"/>
        <v>0</v>
      </c>
      <c r="Q97" s="2">
        <f t="shared" si="18"/>
        <v>0</v>
      </c>
      <c r="R97" s="117" t="str">
        <f t="shared" si="14"/>
        <v> </v>
      </c>
      <c r="S97" s="118" t="str">
        <f t="shared" si="14"/>
        <v> </v>
      </c>
      <c r="T97" s="117">
        <f t="shared" si="15"/>
        <v>0</v>
      </c>
      <c r="U97" s="118">
        <f t="shared" si="16"/>
        <v>0</v>
      </c>
    </row>
    <row r="98" spans="1:21" ht="12.75" hidden="1">
      <c r="A98" s="40" t="s">
        <v>97</v>
      </c>
      <c r="B98" s="41">
        <f>NMA!B98+EKU!B98+JHB!B98+TSH!B98+ETH!B98+CPT!B98</f>
        <v>51875000</v>
      </c>
      <c r="C98" s="41">
        <f>NMA!C98+EKU!C98+JHB!C98+TSH!C98+ETH!C98+CPT!C98</f>
        <v>-875000</v>
      </c>
      <c r="D98" s="41">
        <f>NMA!D98+EKU!D98+JHB!D98+TSH!D98+ETH!D98+CPT!D98</f>
        <v>0</v>
      </c>
      <c r="E98" s="42">
        <f>NMA!E98+EKU!E98+JHB!E98+TSH!E98+ETH!E98+CPT!E98</f>
        <v>51000000</v>
      </c>
      <c r="F98" s="41">
        <f>NMA!F98+EKU!F98+JHB!F98+TSH!F98+ETH!F98+CPT!F98</f>
        <v>0</v>
      </c>
      <c r="G98" s="41">
        <f>NMA!G98+EKU!G98+JHB!G98+TSH!G98+ETH!G98+CPT!G98</f>
        <v>0</v>
      </c>
      <c r="H98" s="41">
        <f>NMA!H98+EKU!H98+JHB!H98+TSH!H98+ETH!H98+CPT!H98</f>
        <v>0</v>
      </c>
      <c r="I98" s="41">
        <f>NMA!I98+EKU!I98+JHB!I98+TSH!I98+ETH!I98+CPT!I98</f>
        <v>0</v>
      </c>
      <c r="J98" s="41">
        <f>NMA!J98+EKU!J98+JHB!J98+TSH!J98+ETH!J98+CPT!J98</f>
        <v>0</v>
      </c>
      <c r="K98" s="41">
        <f>NMA!K98+EKU!K98+JHB!K98+TSH!K98+ETH!K98+CPT!K98</f>
        <v>0</v>
      </c>
      <c r="L98" s="41">
        <f>NMA!L98+EKU!L98+JHB!L98+TSH!L98+ETH!L98+CPT!L98</f>
        <v>0</v>
      </c>
      <c r="M98" s="43">
        <f>NMA!M98+EKU!M98+JHB!M98+TSH!M98+ETH!M98+CPT!M98</f>
        <v>0</v>
      </c>
      <c r="N98" s="41"/>
      <c r="O98" s="43"/>
      <c r="P98" s="2">
        <f t="shared" si="17"/>
        <v>0</v>
      </c>
      <c r="Q98" s="2">
        <f t="shared" si="18"/>
        <v>0</v>
      </c>
      <c r="R98" s="117" t="str">
        <f t="shared" si="14"/>
        <v> </v>
      </c>
      <c r="S98" s="118" t="str">
        <f t="shared" si="14"/>
        <v> </v>
      </c>
      <c r="T98" s="117">
        <f t="shared" si="15"/>
        <v>0</v>
      </c>
      <c r="U98" s="118">
        <f t="shared" si="16"/>
        <v>0</v>
      </c>
    </row>
    <row r="99" spans="1:21" ht="12.75" hidden="1">
      <c r="A99" s="44"/>
      <c r="B99" s="41">
        <f>NMA!B99+EKU!B99+JHB!B99+TSH!B99+ETH!B99+CPT!B99</f>
        <v>0</v>
      </c>
      <c r="C99" s="41">
        <f>NMA!C99+EKU!C99+JHB!C99+TSH!C99+ETH!C99+CPT!C99</f>
        <v>0</v>
      </c>
      <c r="D99" s="41">
        <f>NMA!D99+EKU!D99+JHB!D99+TSH!D99+ETH!D99+CPT!D99</f>
        <v>0</v>
      </c>
      <c r="E99" s="42">
        <f>NMA!E99+EKU!E99+JHB!E99+TSH!E99+ETH!E99+CPT!E99</f>
        <v>0</v>
      </c>
      <c r="F99" s="41">
        <f>NMA!F99+EKU!F99+JHB!F99+TSH!F99+ETH!F99+CPT!F99</f>
        <v>0</v>
      </c>
      <c r="G99" s="41">
        <f>NMA!G99+EKU!G99+JHB!G99+TSH!G99+ETH!G99+CPT!G99</f>
        <v>0</v>
      </c>
      <c r="H99" s="41">
        <f>NMA!H99+EKU!H99+JHB!H99+TSH!H99+ETH!H99+CPT!H99</f>
        <v>0</v>
      </c>
      <c r="I99" s="41">
        <f>NMA!I99+EKU!I99+JHB!I99+TSH!I99+ETH!I99+CPT!I99</f>
        <v>0</v>
      </c>
      <c r="J99" s="41">
        <f>NMA!J99+EKU!J99+JHB!J99+TSH!J99+ETH!J99+CPT!J99</f>
        <v>0</v>
      </c>
      <c r="K99" s="41">
        <f>NMA!K99+EKU!K99+JHB!K99+TSH!K99+ETH!K99+CPT!K99</f>
        <v>0</v>
      </c>
      <c r="L99" s="41">
        <f>NMA!L99+EKU!L99+JHB!L99+TSH!L99+ETH!L99+CPT!L99</f>
        <v>0</v>
      </c>
      <c r="M99" s="43">
        <f>NMA!M99+EKU!M99+JHB!M99+TSH!M99+ETH!M99+CPT!M99</f>
        <v>0</v>
      </c>
      <c r="N99" s="41"/>
      <c r="O99" s="43"/>
      <c r="P99" s="2">
        <f t="shared" si="17"/>
        <v>0</v>
      </c>
      <c r="Q99" s="2">
        <f t="shared" si="18"/>
        <v>0</v>
      </c>
      <c r="R99" s="117" t="str">
        <f t="shared" si="14"/>
        <v> </v>
      </c>
      <c r="S99" s="118" t="str">
        <f t="shared" si="14"/>
        <v> </v>
      </c>
      <c r="T99" s="117" t="str">
        <f t="shared" si="15"/>
        <v> </v>
      </c>
      <c r="U99" s="118" t="str">
        <f t="shared" si="16"/>
        <v> </v>
      </c>
    </row>
    <row r="100" spans="1:21" ht="12.75" hidden="1">
      <c r="A100" s="44"/>
      <c r="B100" s="41">
        <f>NMA!B100+EKU!B100+JHB!B100+TSH!B100+ETH!B100+CPT!B100</f>
        <v>0</v>
      </c>
      <c r="C100" s="41">
        <f>NMA!C100+EKU!C100+JHB!C100+TSH!C100+ETH!C100+CPT!C100</f>
        <v>0</v>
      </c>
      <c r="D100" s="41">
        <f>NMA!D100+EKU!D100+JHB!D100+TSH!D100+ETH!D100+CPT!D100</f>
        <v>0</v>
      </c>
      <c r="E100" s="42">
        <f>NMA!E100+EKU!E100+JHB!E100+TSH!E100+ETH!E100+CPT!E100</f>
        <v>0</v>
      </c>
      <c r="F100" s="41">
        <f>NMA!F100+EKU!F100+JHB!F100+TSH!F100+ETH!F100+CPT!F100</f>
        <v>0</v>
      </c>
      <c r="G100" s="41">
        <f>NMA!G100+EKU!G100+JHB!G100+TSH!G100+ETH!G100+CPT!G100</f>
        <v>0</v>
      </c>
      <c r="H100" s="41">
        <f>NMA!H100+EKU!H100+JHB!H100+TSH!H100+ETH!H100+CPT!H100</f>
        <v>0</v>
      </c>
      <c r="I100" s="41">
        <f>NMA!I100+EKU!I100+JHB!I100+TSH!I100+ETH!I100+CPT!I100</f>
        <v>0</v>
      </c>
      <c r="J100" s="41">
        <f>NMA!J100+EKU!J100+JHB!J100+TSH!J100+ETH!J100+CPT!J100</f>
        <v>0</v>
      </c>
      <c r="K100" s="41">
        <f>NMA!K100+EKU!K100+JHB!K100+TSH!K100+ETH!K100+CPT!K100</f>
        <v>0</v>
      </c>
      <c r="L100" s="41">
        <f>NMA!L100+EKU!L100+JHB!L100+TSH!L100+ETH!L100+CPT!L100</f>
        <v>0</v>
      </c>
      <c r="M100" s="43">
        <f>NMA!M100+EKU!M100+JHB!M100+TSH!M100+ETH!M100+CPT!M100</f>
        <v>0</v>
      </c>
      <c r="N100" s="41"/>
      <c r="O100" s="43"/>
      <c r="P100" s="2">
        <f t="shared" si="17"/>
        <v>0</v>
      </c>
      <c r="Q100" s="2">
        <f t="shared" si="18"/>
        <v>0</v>
      </c>
      <c r="R100" s="117" t="str">
        <f t="shared" si="14"/>
        <v> </v>
      </c>
      <c r="S100" s="118" t="str">
        <f t="shared" si="14"/>
        <v> </v>
      </c>
      <c r="T100" s="117" t="str">
        <f t="shared" si="15"/>
        <v> </v>
      </c>
      <c r="U100" s="118" t="str">
        <f t="shared" si="16"/>
        <v> </v>
      </c>
    </row>
    <row r="101" spans="1:21" ht="12.75">
      <c r="A101" s="45" t="s">
        <v>104</v>
      </c>
      <c r="B101" s="42">
        <f>NMA!B101+EKU!B101+JHB!B101+TSH!B101+ETH!B101+CPT!B101</f>
        <v>149000</v>
      </c>
      <c r="C101" s="42">
        <f>NMA!C101+EKU!C101+JHB!C101+TSH!C101+ETH!C101+CPT!C101</f>
        <v>-149000</v>
      </c>
      <c r="D101" s="42">
        <f>NMA!D101+EKU!D101+JHB!D101+TSH!D101+ETH!D101+CPT!D101</f>
        <v>0</v>
      </c>
      <c r="E101" s="42">
        <f>NMA!E101+EKU!E101+JHB!E101+TSH!E101+ETH!E101+CPT!E101</f>
        <v>0</v>
      </c>
      <c r="F101" s="42">
        <f>NMA!F101+EKU!F101+JHB!F101+TSH!F101+ETH!F101+CPT!F101</f>
        <v>0</v>
      </c>
      <c r="G101" s="42">
        <f>NMA!G101+EKU!G101+JHB!G101+TSH!G101+ETH!G101+CPT!G101</f>
        <v>0</v>
      </c>
      <c r="H101" s="42">
        <f>NMA!H101+EKU!H101+JHB!H101+TSH!H101+ETH!H101+CPT!H101</f>
        <v>0</v>
      </c>
      <c r="I101" s="42">
        <f>NMA!I101+EKU!I101+JHB!I101+TSH!I101+ETH!I101+CPT!I101</f>
        <v>0</v>
      </c>
      <c r="J101" s="42">
        <f>NMA!J101+EKU!J101+JHB!J101+TSH!J101+ETH!J101+CPT!J101</f>
        <v>0</v>
      </c>
      <c r="K101" s="42">
        <f>NMA!K101+EKU!K101+JHB!K101+TSH!K101+ETH!K101+CPT!K101</f>
        <v>0</v>
      </c>
      <c r="L101" s="42">
        <f>NMA!L101+EKU!L101+JHB!L101+TSH!L101+ETH!L101+CPT!L101</f>
        <v>0</v>
      </c>
      <c r="M101" s="42">
        <f>NMA!M101+EKU!M101+JHB!M101+TSH!M101+ETH!M101+CPT!M101</f>
        <v>0</v>
      </c>
      <c r="N101" s="42">
        <f>SUM(N102:N105)</f>
        <v>0</v>
      </c>
      <c r="O101" s="42">
        <f>SUM(O102:O105)</f>
        <v>0</v>
      </c>
      <c r="P101" s="2">
        <f t="shared" si="17"/>
        <v>0</v>
      </c>
      <c r="Q101" s="2">
        <f t="shared" si="18"/>
        <v>0</v>
      </c>
      <c r="R101" s="117" t="str">
        <f t="shared" si="14"/>
        <v> </v>
      </c>
      <c r="S101" s="118" t="str">
        <f t="shared" si="14"/>
        <v> </v>
      </c>
      <c r="T101" s="117" t="str">
        <f t="shared" si="15"/>
        <v> </v>
      </c>
      <c r="U101" s="118" t="str">
        <f t="shared" si="16"/>
        <v> </v>
      </c>
    </row>
    <row r="102" spans="1:21" ht="12.75" hidden="1">
      <c r="A102" s="40" t="s">
        <v>96</v>
      </c>
      <c r="B102" s="41">
        <f>NMA!B102+EKU!B102+JHB!B102+TSH!B102+ETH!B102+CPT!B102</f>
        <v>149000</v>
      </c>
      <c r="C102" s="41">
        <f>NMA!C102+EKU!C102+JHB!C102+TSH!C102+ETH!C102+CPT!C102</f>
        <v>-149000</v>
      </c>
      <c r="D102" s="41">
        <f>NMA!D102+EKU!D102+JHB!D102+TSH!D102+ETH!D102+CPT!D102</f>
        <v>0</v>
      </c>
      <c r="E102" s="42">
        <f>NMA!E102+EKU!E102+JHB!E102+TSH!E102+ETH!E102+CPT!E102</f>
        <v>0</v>
      </c>
      <c r="F102" s="41">
        <f>NMA!F102+EKU!F102+JHB!F102+TSH!F102+ETH!F102+CPT!F102</f>
        <v>0</v>
      </c>
      <c r="G102" s="41">
        <f>NMA!G102+EKU!G102+JHB!G102+TSH!G102+ETH!G102+CPT!G102</f>
        <v>0</v>
      </c>
      <c r="H102" s="41">
        <f>NMA!H102+EKU!H102+JHB!H102+TSH!H102+ETH!H102+CPT!H102</f>
        <v>0</v>
      </c>
      <c r="I102" s="41">
        <f>NMA!I102+EKU!I102+JHB!I102+TSH!I102+ETH!I102+CPT!I102</f>
        <v>0</v>
      </c>
      <c r="J102" s="41">
        <f>NMA!J102+EKU!J102+JHB!J102+TSH!J102+ETH!J102+CPT!J102</f>
        <v>0</v>
      </c>
      <c r="K102" s="41">
        <f>NMA!K102+EKU!K102+JHB!K102+TSH!K102+ETH!K102+CPT!K102</f>
        <v>0</v>
      </c>
      <c r="L102" s="41">
        <f>NMA!L102+EKU!L102+JHB!L102+TSH!L102+ETH!L102+CPT!L102</f>
        <v>0</v>
      </c>
      <c r="M102" s="43">
        <f>NMA!M102+EKU!M102+JHB!M102+TSH!M102+ETH!M102+CPT!M102</f>
        <v>0</v>
      </c>
      <c r="N102" s="41"/>
      <c r="O102" s="43"/>
      <c r="P102" s="2">
        <f t="shared" si="17"/>
        <v>0</v>
      </c>
      <c r="Q102" s="2">
        <f t="shared" si="18"/>
        <v>0</v>
      </c>
      <c r="R102" s="117" t="str">
        <f t="shared" si="14"/>
        <v> </v>
      </c>
      <c r="S102" s="118" t="str">
        <f t="shared" si="14"/>
        <v> </v>
      </c>
      <c r="T102" s="117" t="str">
        <f t="shared" si="15"/>
        <v> </v>
      </c>
      <c r="U102" s="118" t="str">
        <f t="shared" si="16"/>
        <v> </v>
      </c>
    </row>
    <row r="103" spans="1:21" ht="12.75" hidden="1">
      <c r="A103" s="40" t="s">
        <v>97</v>
      </c>
      <c r="B103" s="41">
        <f>NMA!B103+EKU!B103+JHB!B103+TSH!B103+ETH!B103+CPT!B103</f>
        <v>0</v>
      </c>
      <c r="C103" s="41">
        <f>NMA!C103+EKU!C103+JHB!C103+TSH!C103+ETH!C103+CPT!C103</f>
        <v>0</v>
      </c>
      <c r="D103" s="41">
        <f>NMA!D103+EKU!D103+JHB!D103+TSH!D103+ETH!D103+CPT!D103</f>
        <v>0</v>
      </c>
      <c r="E103" s="42">
        <f>NMA!E103+EKU!E103+JHB!E103+TSH!E103+ETH!E103+CPT!E103</f>
        <v>0</v>
      </c>
      <c r="F103" s="41">
        <f>NMA!F103+EKU!F103+JHB!F103+TSH!F103+ETH!F103+CPT!F103</f>
        <v>0</v>
      </c>
      <c r="G103" s="41">
        <f>NMA!G103+EKU!G103+JHB!G103+TSH!G103+ETH!G103+CPT!G103</f>
        <v>0</v>
      </c>
      <c r="H103" s="41">
        <f>NMA!H103+EKU!H103+JHB!H103+TSH!H103+ETH!H103+CPT!H103</f>
        <v>0</v>
      </c>
      <c r="I103" s="41">
        <f>NMA!I103+EKU!I103+JHB!I103+TSH!I103+ETH!I103+CPT!I103</f>
        <v>0</v>
      </c>
      <c r="J103" s="41">
        <f>NMA!J103+EKU!J103+JHB!J103+TSH!J103+ETH!J103+CPT!J103</f>
        <v>0</v>
      </c>
      <c r="K103" s="41">
        <f>NMA!K103+EKU!K103+JHB!K103+TSH!K103+ETH!K103+CPT!K103</f>
        <v>0</v>
      </c>
      <c r="L103" s="41">
        <f>NMA!L103+EKU!L103+JHB!L103+TSH!L103+ETH!L103+CPT!L103</f>
        <v>0</v>
      </c>
      <c r="M103" s="43">
        <f>NMA!M103+EKU!M103+JHB!M103+TSH!M103+ETH!M103+CPT!M103</f>
        <v>0</v>
      </c>
      <c r="N103" s="41"/>
      <c r="O103" s="43"/>
      <c r="P103" s="2">
        <f t="shared" si="17"/>
        <v>0</v>
      </c>
      <c r="Q103" s="2">
        <f t="shared" si="18"/>
        <v>0</v>
      </c>
      <c r="R103" s="117" t="str">
        <f t="shared" si="14"/>
        <v> </v>
      </c>
      <c r="S103" s="118" t="str">
        <f t="shared" si="14"/>
        <v> </v>
      </c>
      <c r="T103" s="117" t="str">
        <f t="shared" si="15"/>
        <v> </v>
      </c>
      <c r="U103" s="118" t="str">
        <f t="shared" si="16"/>
        <v> </v>
      </c>
    </row>
    <row r="104" spans="1:21" ht="12.75" hidden="1">
      <c r="A104" s="44"/>
      <c r="B104" s="41">
        <f>NMA!B104+EKU!B104+JHB!B104+TSH!B104+ETH!B104+CPT!B104</f>
        <v>0</v>
      </c>
      <c r="C104" s="41">
        <f>NMA!C104+EKU!C104+JHB!C104+TSH!C104+ETH!C104+CPT!C104</f>
        <v>0</v>
      </c>
      <c r="D104" s="41">
        <f>NMA!D104+EKU!D104+JHB!D104+TSH!D104+ETH!D104+CPT!D104</f>
        <v>0</v>
      </c>
      <c r="E104" s="42">
        <f>NMA!E104+EKU!E104+JHB!E104+TSH!E104+ETH!E104+CPT!E104</f>
        <v>0</v>
      </c>
      <c r="F104" s="41">
        <f>NMA!F104+EKU!F104+JHB!F104+TSH!F104+ETH!F104+CPT!F104</f>
        <v>0</v>
      </c>
      <c r="G104" s="41">
        <f>NMA!G104+EKU!G104+JHB!G104+TSH!G104+ETH!G104+CPT!G104</f>
        <v>0</v>
      </c>
      <c r="H104" s="41">
        <f>NMA!H104+EKU!H104+JHB!H104+TSH!H104+ETH!H104+CPT!H104</f>
        <v>0</v>
      </c>
      <c r="I104" s="41">
        <f>NMA!I104+EKU!I104+JHB!I104+TSH!I104+ETH!I104+CPT!I104</f>
        <v>0</v>
      </c>
      <c r="J104" s="41">
        <f>NMA!J104+EKU!J104+JHB!J104+TSH!J104+ETH!J104+CPT!J104</f>
        <v>0</v>
      </c>
      <c r="K104" s="41">
        <f>NMA!K104+EKU!K104+JHB!K104+TSH!K104+ETH!K104+CPT!K104</f>
        <v>0</v>
      </c>
      <c r="L104" s="41">
        <f>NMA!L104+EKU!L104+JHB!L104+TSH!L104+ETH!L104+CPT!L104</f>
        <v>0</v>
      </c>
      <c r="M104" s="43">
        <f>NMA!M104+EKU!M104+JHB!M104+TSH!M104+ETH!M104+CPT!M104</f>
        <v>0</v>
      </c>
      <c r="N104" s="41"/>
      <c r="O104" s="43"/>
      <c r="P104" s="2">
        <f t="shared" si="17"/>
        <v>0</v>
      </c>
      <c r="Q104" s="2">
        <f t="shared" si="18"/>
        <v>0</v>
      </c>
      <c r="R104" s="117" t="str">
        <f t="shared" si="14"/>
        <v> </v>
      </c>
      <c r="S104" s="118" t="str">
        <f t="shared" si="14"/>
        <v> </v>
      </c>
      <c r="T104" s="117" t="str">
        <f t="shared" si="15"/>
        <v> </v>
      </c>
      <c r="U104" s="118" t="str">
        <f t="shared" si="16"/>
        <v> </v>
      </c>
    </row>
    <row r="105" spans="1:21" ht="12.75" hidden="1">
      <c r="A105" s="44"/>
      <c r="B105" s="41">
        <f>NMA!B105+EKU!B105+JHB!B105+TSH!B105+ETH!B105+CPT!B105</f>
        <v>0</v>
      </c>
      <c r="C105" s="41">
        <f>NMA!C105+EKU!C105+JHB!C105+TSH!C105+ETH!C105+CPT!C105</f>
        <v>0</v>
      </c>
      <c r="D105" s="41">
        <f>NMA!D105+EKU!D105+JHB!D105+TSH!D105+ETH!D105+CPT!D105</f>
        <v>0</v>
      </c>
      <c r="E105" s="42">
        <f>NMA!E105+EKU!E105+JHB!E105+TSH!E105+ETH!E105+CPT!E105</f>
        <v>0</v>
      </c>
      <c r="F105" s="41">
        <f>NMA!F105+EKU!F105+JHB!F105+TSH!F105+ETH!F105+CPT!F105</f>
        <v>0</v>
      </c>
      <c r="G105" s="41">
        <f>NMA!G105+EKU!G105+JHB!G105+TSH!G105+ETH!G105+CPT!G105</f>
        <v>0</v>
      </c>
      <c r="H105" s="41">
        <f>NMA!H105+EKU!H105+JHB!H105+TSH!H105+ETH!H105+CPT!H105</f>
        <v>0</v>
      </c>
      <c r="I105" s="41">
        <f>NMA!I105+EKU!I105+JHB!I105+TSH!I105+ETH!I105+CPT!I105</f>
        <v>0</v>
      </c>
      <c r="J105" s="41">
        <f>NMA!J105+EKU!J105+JHB!J105+TSH!J105+ETH!J105+CPT!J105</f>
        <v>0</v>
      </c>
      <c r="K105" s="41">
        <f>NMA!K105+EKU!K105+JHB!K105+TSH!K105+ETH!K105+CPT!K105</f>
        <v>0</v>
      </c>
      <c r="L105" s="41">
        <f>NMA!L105+EKU!L105+JHB!L105+TSH!L105+ETH!L105+CPT!L105</f>
        <v>0</v>
      </c>
      <c r="M105" s="43">
        <f>NMA!M105+EKU!M105+JHB!M105+TSH!M105+ETH!M105+CPT!M105</f>
        <v>0</v>
      </c>
      <c r="N105" s="41"/>
      <c r="O105" s="43"/>
      <c r="P105" s="2">
        <f t="shared" si="17"/>
        <v>0</v>
      </c>
      <c r="Q105" s="2">
        <f t="shared" si="18"/>
        <v>0</v>
      </c>
      <c r="R105" s="117" t="str">
        <f t="shared" si="14"/>
        <v> </v>
      </c>
      <c r="S105" s="118" t="str">
        <f t="shared" si="14"/>
        <v> </v>
      </c>
      <c r="T105" s="117" t="str">
        <f t="shared" si="15"/>
        <v> </v>
      </c>
      <c r="U105" s="118" t="str">
        <f t="shared" si="16"/>
        <v> </v>
      </c>
    </row>
    <row r="106" spans="1:21" ht="12.75">
      <c r="A106" s="45" t="s">
        <v>105</v>
      </c>
      <c r="B106" s="42">
        <f>NMA!B106+EKU!B106+JHB!B106+TSH!B106+ETH!B106+CPT!B106</f>
        <v>153335000</v>
      </c>
      <c r="C106" s="42">
        <f>NMA!C106+EKU!C106+JHB!C106+TSH!C106+ETH!C106+CPT!C106</f>
        <v>-24000</v>
      </c>
      <c r="D106" s="42">
        <f>NMA!D106+EKU!D106+JHB!D106+TSH!D106+ETH!D106+CPT!D106</f>
        <v>0</v>
      </c>
      <c r="E106" s="42">
        <f>NMA!E106+EKU!E106+JHB!E106+TSH!E106+ETH!E106+CPT!E106</f>
        <v>153311000</v>
      </c>
      <c r="F106" s="42">
        <f>NMA!F106+EKU!F106+JHB!F106+TSH!F106+ETH!F106+CPT!F106</f>
        <v>0</v>
      </c>
      <c r="G106" s="42">
        <f>NMA!G106+EKU!G106+JHB!G106+TSH!G106+ETH!G106+CPT!G106</f>
        <v>0</v>
      </c>
      <c r="H106" s="42">
        <f>NMA!H106+EKU!H106+JHB!H106+TSH!H106+ETH!H106+CPT!H106</f>
        <v>0</v>
      </c>
      <c r="I106" s="42">
        <f>NMA!I106+EKU!I106+JHB!I106+TSH!I106+ETH!I106+CPT!I106</f>
        <v>0</v>
      </c>
      <c r="J106" s="42">
        <f>NMA!J106+EKU!J106+JHB!J106+TSH!J106+ETH!J106+CPT!J106</f>
        <v>0</v>
      </c>
      <c r="K106" s="42">
        <f>NMA!K106+EKU!K106+JHB!K106+TSH!K106+ETH!K106+CPT!K106</f>
        <v>0</v>
      </c>
      <c r="L106" s="42">
        <f>NMA!L106+EKU!L106+JHB!L106+TSH!L106+ETH!L106+CPT!L106</f>
        <v>0</v>
      </c>
      <c r="M106" s="42">
        <f>NMA!M106+EKU!M106+JHB!M106+TSH!M106+ETH!M106+CPT!M106</f>
        <v>0</v>
      </c>
      <c r="N106" s="42">
        <f>SUM(N107:N122)</f>
        <v>0</v>
      </c>
      <c r="O106" s="42">
        <f>SUM(O107:O122)</f>
        <v>0</v>
      </c>
      <c r="P106" s="2">
        <f t="shared" si="17"/>
        <v>0</v>
      </c>
      <c r="Q106" s="2">
        <f t="shared" si="18"/>
        <v>0</v>
      </c>
      <c r="R106" s="117" t="str">
        <f t="shared" si="14"/>
        <v> </v>
      </c>
      <c r="S106" s="118" t="str">
        <f t="shared" si="14"/>
        <v> </v>
      </c>
      <c r="T106" s="117">
        <f t="shared" si="15"/>
        <v>0</v>
      </c>
      <c r="U106" s="118">
        <f t="shared" si="16"/>
        <v>0</v>
      </c>
    </row>
    <row r="107" spans="1:21" ht="12.75" hidden="1">
      <c r="A107" s="40" t="s">
        <v>106</v>
      </c>
      <c r="B107" s="41">
        <f>NMA!B107+EKU!B107+JHB!B107+TSH!B107+ETH!B107+CPT!B107</f>
        <v>3300000</v>
      </c>
      <c r="C107" s="41">
        <f>NMA!C107+EKU!C107+JHB!C107+TSH!C107+ETH!C107+CPT!C107</f>
        <v>0</v>
      </c>
      <c r="D107" s="41">
        <f>NMA!D107+EKU!D107+JHB!D107+TSH!D107+ETH!D107+CPT!D107</f>
        <v>0</v>
      </c>
      <c r="E107" s="42">
        <f>NMA!E107+EKU!E107+JHB!E107+TSH!E107+ETH!E107+CPT!E107</f>
        <v>3300000</v>
      </c>
      <c r="F107" s="41">
        <f>NMA!F107+EKU!F107+JHB!F107+TSH!F107+ETH!F107+CPT!F107</f>
        <v>0</v>
      </c>
      <c r="G107" s="41">
        <f>NMA!G107+EKU!G107+JHB!G107+TSH!G107+ETH!G107+CPT!G107</f>
        <v>0</v>
      </c>
      <c r="H107" s="41">
        <f>NMA!H107+EKU!H107+JHB!H107+TSH!H107+ETH!H107+CPT!H107</f>
        <v>0</v>
      </c>
      <c r="I107" s="41">
        <f>NMA!I107+EKU!I107+JHB!I107+TSH!I107+ETH!I107+CPT!I107</f>
        <v>0</v>
      </c>
      <c r="J107" s="41">
        <f>NMA!J107+EKU!J107+JHB!J107+TSH!J107+ETH!J107+CPT!J107</f>
        <v>0</v>
      </c>
      <c r="K107" s="41">
        <f>NMA!K107+EKU!K107+JHB!K107+TSH!K107+ETH!K107+CPT!K107</f>
        <v>0</v>
      </c>
      <c r="L107" s="41">
        <f>NMA!L107+EKU!L107+JHB!L107+TSH!L107+ETH!L107+CPT!L107</f>
        <v>0</v>
      </c>
      <c r="M107" s="43">
        <f>NMA!M107+EKU!M107+JHB!M107+TSH!M107+ETH!M107+CPT!M107</f>
        <v>0</v>
      </c>
      <c r="N107" s="41"/>
      <c r="O107" s="43"/>
      <c r="P107" s="2">
        <f t="shared" si="17"/>
        <v>0</v>
      </c>
      <c r="Q107" s="2">
        <f t="shared" si="18"/>
        <v>0</v>
      </c>
      <c r="R107" s="117" t="str">
        <f t="shared" si="14"/>
        <v> </v>
      </c>
      <c r="S107" s="118" t="str">
        <f t="shared" si="14"/>
        <v> </v>
      </c>
      <c r="T107" s="117">
        <f t="shared" si="15"/>
        <v>0</v>
      </c>
      <c r="U107" s="118">
        <f t="shared" si="16"/>
        <v>0</v>
      </c>
    </row>
    <row r="108" spans="1:21" ht="12.75" hidden="1">
      <c r="A108" s="40" t="s">
        <v>97</v>
      </c>
      <c r="B108" s="41">
        <f>NMA!B108+EKU!B108+JHB!B108+TSH!B108+ETH!B108+CPT!B108</f>
        <v>150035000</v>
      </c>
      <c r="C108" s="41">
        <f>NMA!C108+EKU!C108+JHB!C108+TSH!C108+ETH!C108+CPT!C108</f>
        <v>-24000</v>
      </c>
      <c r="D108" s="41">
        <f>NMA!D108+EKU!D108+JHB!D108+TSH!D108+ETH!D108+CPT!D108</f>
        <v>0</v>
      </c>
      <c r="E108" s="42">
        <f>NMA!E108+EKU!E108+JHB!E108+TSH!E108+ETH!E108+CPT!E108</f>
        <v>150011000</v>
      </c>
      <c r="F108" s="41">
        <f>NMA!F108+EKU!F108+JHB!F108+TSH!F108+ETH!F108+CPT!F108</f>
        <v>0</v>
      </c>
      <c r="G108" s="41">
        <f>NMA!G108+EKU!G108+JHB!G108+TSH!G108+ETH!G108+CPT!G108</f>
        <v>0</v>
      </c>
      <c r="H108" s="41">
        <f>NMA!H108+EKU!H108+JHB!H108+TSH!H108+ETH!H108+CPT!H108</f>
        <v>0</v>
      </c>
      <c r="I108" s="41">
        <f>NMA!I108+EKU!I108+JHB!I108+TSH!I108+ETH!I108+CPT!I108</f>
        <v>0</v>
      </c>
      <c r="J108" s="41">
        <f>NMA!J108+EKU!J108+JHB!J108+TSH!J108+ETH!J108+CPT!J108</f>
        <v>0</v>
      </c>
      <c r="K108" s="41">
        <f>NMA!K108+EKU!K108+JHB!K108+TSH!K108+ETH!K108+CPT!K108</f>
        <v>0</v>
      </c>
      <c r="L108" s="41">
        <f>NMA!L108+EKU!L108+JHB!L108+TSH!L108+ETH!L108+CPT!L108</f>
        <v>0</v>
      </c>
      <c r="M108" s="43">
        <f>NMA!M108+EKU!M108+JHB!M108+TSH!M108+ETH!M108+CPT!M108</f>
        <v>0</v>
      </c>
      <c r="N108" s="41"/>
      <c r="O108" s="43"/>
      <c r="P108" s="2">
        <f t="shared" si="17"/>
        <v>0</v>
      </c>
      <c r="Q108" s="2">
        <f t="shared" si="18"/>
        <v>0</v>
      </c>
      <c r="R108" s="117" t="str">
        <f t="shared" si="14"/>
        <v> </v>
      </c>
      <c r="S108" s="118" t="str">
        <f t="shared" si="14"/>
        <v> </v>
      </c>
      <c r="T108" s="117">
        <f t="shared" si="15"/>
        <v>0</v>
      </c>
      <c r="U108" s="118">
        <f t="shared" si="16"/>
        <v>0</v>
      </c>
    </row>
    <row r="109" spans="1:21" ht="12.75" hidden="1">
      <c r="A109" s="44"/>
      <c r="B109" s="41">
        <f>NMA!B109+EKU!B109+JHB!B109+TSH!B109+ETH!B109+CPT!B109</f>
        <v>0</v>
      </c>
      <c r="C109" s="41">
        <f>NMA!C109+EKU!C109+JHB!C109+TSH!C109+ETH!C109+CPT!C109</f>
        <v>0</v>
      </c>
      <c r="D109" s="41">
        <f>NMA!D109+EKU!D109+JHB!D109+TSH!D109+ETH!D109+CPT!D109</f>
        <v>0</v>
      </c>
      <c r="E109" s="42">
        <f>NMA!E109+EKU!E109+JHB!E109+TSH!E109+ETH!E109+CPT!E109</f>
        <v>0</v>
      </c>
      <c r="F109" s="41">
        <f>NMA!F109+EKU!F109+JHB!F109+TSH!F109+ETH!F109+CPT!F109</f>
        <v>0</v>
      </c>
      <c r="G109" s="41">
        <f>NMA!G109+EKU!G109+JHB!G109+TSH!G109+ETH!G109+CPT!G109</f>
        <v>0</v>
      </c>
      <c r="H109" s="41">
        <f>NMA!H109+EKU!H109+JHB!H109+TSH!H109+ETH!H109+CPT!H109</f>
        <v>0</v>
      </c>
      <c r="I109" s="41">
        <f>NMA!I109+EKU!I109+JHB!I109+TSH!I109+ETH!I109+CPT!I109</f>
        <v>0</v>
      </c>
      <c r="J109" s="41">
        <f>NMA!J109+EKU!J109+JHB!J109+TSH!J109+ETH!J109+CPT!J109</f>
        <v>0</v>
      </c>
      <c r="K109" s="41">
        <f>NMA!K109+EKU!K109+JHB!K109+TSH!K109+ETH!K109+CPT!K109</f>
        <v>0</v>
      </c>
      <c r="L109" s="41">
        <f>NMA!L109+EKU!L109+JHB!L109+TSH!L109+ETH!L109+CPT!L109</f>
        <v>0</v>
      </c>
      <c r="M109" s="43">
        <f>NMA!M109+EKU!M109+JHB!M109+TSH!M109+ETH!M109+CPT!M109</f>
        <v>0</v>
      </c>
      <c r="N109" s="41"/>
      <c r="O109" s="43"/>
      <c r="P109" s="2">
        <f t="shared" si="17"/>
        <v>0</v>
      </c>
      <c r="Q109" s="2">
        <f t="shared" si="18"/>
        <v>0</v>
      </c>
      <c r="R109" s="117" t="str">
        <f t="shared" si="14"/>
        <v> </v>
      </c>
      <c r="S109" s="118" t="str">
        <f t="shared" si="14"/>
        <v> </v>
      </c>
      <c r="T109" s="117" t="str">
        <f t="shared" si="15"/>
        <v> </v>
      </c>
      <c r="U109" s="118" t="str">
        <f t="shared" si="16"/>
        <v> </v>
      </c>
    </row>
    <row r="110" spans="1:21" ht="12.75" hidden="1">
      <c r="A110" s="44"/>
      <c r="B110" s="41">
        <f>NMA!B110+EKU!B110+JHB!B110+TSH!B110+ETH!B110+CPT!B110</f>
        <v>0</v>
      </c>
      <c r="C110" s="41">
        <f>NMA!C110+EKU!C110+JHB!C110+TSH!C110+ETH!C110+CPT!C110</f>
        <v>0</v>
      </c>
      <c r="D110" s="41">
        <f>NMA!D110+EKU!D110+JHB!D110+TSH!D110+ETH!D110+CPT!D110</f>
        <v>0</v>
      </c>
      <c r="E110" s="42">
        <f>NMA!E110+EKU!E110+JHB!E110+TSH!E110+ETH!E110+CPT!E110</f>
        <v>0</v>
      </c>
      <c r="F110" s="41">
        <f>NMA!F110+EKU!F110+JHB!F110+TSH!F110+ETH!F110+CPT!F110</f>
        <v>0</v>
      </c>
      <c r="G110" s="41">
        <f>NMA!G110+EKU!G110+JHB!G110+TSH!G110+ETH!G110+CPT!G110</f>
        <v>0</v>
      </c>
      <c r="H110" s="41">
        <f>NMA!H110+EKU!H110+JHB!H110+TSH!H110+ETH!H110+CPT!H110</f>
        <v>0</v>
      </c>
      <c r="I110" s="41">
        <f>NMA!I110+EKU!I110+JHB!I110+TSH!I110+ETH!I110+CPT!I110</f>
        <v>0</v>
      </c>
      <c r="J110" s="41">
        <f>NMA!J110+EKU!J110+JHB!J110+TSH!J110+ETH!J110+CPT!J110</f>
        <v>0</v>
      </c>
      <c r="K110" s="41">
        <f>NMA!K110+EKU!K110+JHB!K110+TSH!K110+ETH!K110+CPT!K110</f>
        <v>0</v>
      </c>
      <c r="L110" s="41">
        <f>NMA!L110+EKU!L110+JHB!L110+TSH!L110+ETH!L110+CPT!L110</f>
        <v>0</v>
      </c>
      <c r="M110" s="43">
        <f>NMA!M110+EKU!M110+JHB!M110+TSH!M110+ETH!M110+CPT!M110</f>
        <v>0</v>
      </c>
      <c r="N110" s="41"/>
      <c r="O110" s="43"/>
      <c r="P110" s="2">
        <f t="shared" si="17"/>
        <v>0</v>
      </c>
      <c r="Q110" s="2">
        <f t="shared" si="18"/>
        <v>0</v>
      </c>
      <c r="R110" s="117" t="str">
        <f t="shared" si="14"/>
        <v> </v>
      </c>
      <c r="S110" s="118" t="str">
        <f t="shared" si="14"/>
        <v> </v>
      </c>
      <c r="T110" s="117" t="str">
        <f t="shared" si="15"/>
        <v> </v>
      </c>
      <c r="U110" s="118" t="str">
        <f t="shared" si="16"/>
        <v> </v>
      </c>
    </row>
    <row r="111" spans="1:21" ht="12.75" hidden="1">
      <c r="A111" s="44"/>
      <c r="B111" s="41">
        <f>NMA!B111+EKU!B111+JHB!B111+TSH!B111+ETH!B111+CPT!B111</f>
        <v>0</v>
      </c>
      <c r="C111" s="41">
        <f>NMA!C111+EKU!C111+JHB!C111+TSH!C111+ETH!C111+CPT!C111</f>
        <v>0</v>
      </c>
      <c r="D111" s="41">
        <f>NMA!D111+EKU!D111+JHB!D111+TSH!D111+ETH!D111+CPT!D111</f>
        <v>0</v>
      </c>
      <c r="E111" s="42">
        <f>NMA!E111+EKU!E111+JHB!E111+TSH!E111+ETH!E111+CPT!E111</f>
        <v>0</v>
      </c>
      <c r="F111" s="41">
        <f>NMA!F111+EKU!F111+JHB!F111+TSH!F111+ETH!F111+CPT!F111</f>
        <v>0</v>
      </c>
      <c r="G111" s="41">
        <f>NMA!G111+EKU!G111+JHB!G111+TSH!G111+ETH!G111+CPT!G111</f>
        <v>0</v>
      </c>
      <c r="H111" s="41">
        <f>NMA!H111+EKU!H111+JHB!H111+TSH!H111+ETH!H111+CPT!H111</f>
        <v>0</v>
      </c>
      <c r="I111" s="41">
        <f>NMA!I111+EKU!I111+JHB!I111+TSH!I111+ETH!I111+CPT!I111</f>
        <v>0</v>
      </c>
      <c r="J111" s="41">
        <f>NMA!J111+EKU!J111+JHB!J111+TSH!J111+ETH!J111+CPT!J111</f>
        <v>0</v>
      </c>
      <c r="K111" s="41">
        <f>NMA!K111+EKU!K111+JHB!K111+TSH!K111+ETH!K111+CPT!K111</f>
        <v>0</v>
      </c>
      <c r="L111" s="41">
        <f>NMA!L111+EKU!L111+JHB!L111+TSH!L111+ETH!L111+CPT!L111</f>
        <v>0</v>
      </c>
      <c r="M111" s="43">
        <f>NMA!M111+EKU!M111+JHB!M111+TSH!M111+ETH!M111+CPT!M111</f>
        <v>0</v>
      </c>
      <c r="N111" s="41"/>
      <c r="O111" s="43"/>
      <c r="P111" s="2">
        <f t="shared" si="17"/>
        <v>0</v>
      </c>
      <c r="Q111" s="2">
        <f t="shared" si="18"/>
        <v>0</v>
      </c>
      <c r="R111" s="117" t="str">
        <f t="shared" si="14"/>
        <v> </v>
      </c>
      <c r="S111" s="118" t="str">
        <f t="shared" si="14"/>
        <v> </v>
      </c>
      <c r="T111" s="117" t="str">
        <f t="shared" si="15"/>
        <v> </v>
      </c>
      <c r="U111" s="118" t="str">
        <f t="shared" si="16"/>
        <v> </v>
      </c>
    </row>
    <row r="112" spans="1:21" ht="12.75" hidden="1">
      <c r="A112" s="44"/>
      <c r="B112" s="41">
        <f>NMA!B112+EKU!B112+JHB!B112+TSH!B112+ETH!B112+CPT!B112</f>
        <v>0</v>
      </c>
      <c r="C112" s="41">
        <f>NMA!C112+EKU!C112+JHB!C112+TSH!C112+ETH!C112+CPT!C112</f>
        <v>0</v>
      </c>
      <c r="D112" s="41">
        <f>NMA!D112+EKU!D112+JHB!D112+TSH!D112+ETH!D112+CPT!D112</f>
        <v>0</v>
      </c>
      <c r="E112" s="42">
        <f>NMA!E112+EKU!E112+JHB!E112+TSH!E112+ETH!E112+CPT!E112</f>
        <v>0</v>
      </c>
      <c r="F112" s="41">
        <f>NMA!F112+EKU!F112+JHB!F112+TSH!F112+ETH!F112+CPT!F112</f>
        <v>0</v>
      </c>
      <c r="G112" s="41">
        <f>NMA!G112+EKU!G112+JHB!G112+TSH!G112+ETH!G112+CPT!G112</f>
        <v>0</v>
      </c>
      <c r="H112" s="41">
        <f>NMA!H112+EKU!H112+JHB!H112+TSH!H112+ETH!H112+CPT!H112</f>
        <v>0</v>
      </c>
      <c r="I112" s="41">
        <f>NMA!I112+EKU!I112+JHB!I112+TSH!I112+ETH!I112+CPT!I112</f>
        <v>0</v>
      </c>
      <c r="J112" s="41">
        <f>NMA!J112+EKU!J112+JHB!J112+TSH!J112+ETH!J112+CPT!J112</f>
        <v>0</v>
      </c>
      <c r="K112" s="41">
        <f>NMA!K112+EKU!K112+JHB!K112+TSH!K112+ETH!K112+CPT!K112</f>
        <v>0</v>
      </c>
      <c r="L112" s="41">
        <f>NMA!L112+EKU!L112+JHB!L112+TSH!L112+ETH!L112+CPT!L112</f>
        <v>0</v>
      </c>
      <c r="M112" s="43">
        <f>NMA!M112+EKU!M112+JHB!M112+TSH!M112+ETH!M112+CPT!M112</f>
        <v>0</v>
      </c>
      <c r="N112" s="41"/>
      <c r="O112" s="43"/>
      <c r="P112" s="2">
        <f t="shared" si="17"/>
        <v>0</v>
      </c>
      <c r="Q112" s="2">
        <f t="shared" si="18"/>
        <v>0</v>
      </c>
      <c r="R112" s="117" t="str">
        <f t="shared" si="14"/>
        <v> </v>
      </c>
      <c r="S112" s="118" t="str">
        <f t="shared" si="14"/>
        <v> </v>
      </c>
      <c r="T112" s="117" t="str">
        <f t="shared" si="15"/>
        <v> </v>
      </c>
      <c r="U112" s="118" t="str">
        <f t="shared" si="16"/>
        <v> </v>
      </c>
    </row>
    <row r="113" spans="1:21" ht="12.75" hidden="1">
      <c r="A113" s="44"/>
      <c r="B113" s="41">
        <f>NMA!B113+EKU!B113+JHB!B113+TSH!B113+ETH!B113+CPT!B113</f>
        <v>0</v>
      </c>
      <c r="C113" s="41">
        <f>NMA!C113+EKU!C113+JHB!C113+TSH!C113+ETH!C113+CPT!C113</f>
        <v>0</v>
      </c>
      <c r="D113" s="41">
        <f>NMA!D113+EKU!D113+JHB!D113+TSH!D113+ETH!D113+CPT!D113</f>
        <v>0</v>
      </c>
      <c r="E113" s="42">
        <f>NMA!E113+EKU!E113+JHB!E113+TSH!E113+ETH!E113+CPT!E113</f>
        <v>0</v>
      </c>
      <c r="F113" s="41">
        <f>NMA!F113+EKU!F113+JHB!F113+TSH!F113+ETH!F113+CPT!F113</f>
        <v>0</v>
      </c>
      <c r="G113" s="41">
        <f>NMA!G113+EKU!G113+JHB!G113+TSH!G113+ETH!G113+CPT!G113</f>
        <v>0</v>
      </c>
      <c r="H113" s="41">
        <f>NMA!H113+EKU!H113+JHB!H113+TSH!H113+ETH!H113+CPT!H113</f>
        <v>0</v>
      </c>
      <c r="I113" s="41">
        <f>NMA!I113+EKU!I113+JHB!I113+TSH!I113+ETH!I113+CPT!I113</f>
        <v>0</v>
      </c>
      <c r="J113" s="41">
        <f>NMA!J113+EKU!J113+JHB!J113+TSH!J113+ETH!J113+CPT!J113</f>
        <v>0</v>
      </c>
      <c r="K113" s="41">
        <f>NMA!K113+EKU!K113+JHB!K113+TSH!K113+ETH!K113+CPT!K113</f>
        <v>0</v>
      </c>
      <c r="L113" s="41">
        <f>NMA!L113+EKU!L113+JHB!L113+TSH!L113+ETH!L113+CPT!L113</f>
        <v>0</v>
      </c>
      <c r="M113" s="43">
        <f>NMA!M113+EKU!M113+JHB!M113+TSH!M113+ETH!M113+CPT!M113</f>
        <v>0</v>
      </c>
      <c r="N113" s="41"/>
      <c r="O113" s="43"/>
      <c r="P113" s="2">
        <f t="shared" si="17"/>
        <v>0</v>
      </c>
      <c r="Q113" s="2">
        <f t="shared" si="18"/>
        <v>0</v>
      </c>
      <c r="R113" s="117" t="str">
        <f t="shared" si="14"/>
        <v> </v>
      </c>
      <c r="S113" s="118" t="str">
        <f t="shared" si="14"/>
        <v> </v>
      </c>
      <c r="T113" s="117" t="str">
        <f t="shared" si="15"/>
        <v> </v>
      </c>
      <c r="U113" s="118" t="str">
        <f t="shared" si="16"/>
        <v> </v>
      </c>
    </row>
    <row r="114" spans="1:21" ht="12.75" hidden="1">
      <c r="A114" s="44"/>
      <c r="B114" s="41">
        <f>NMA!B114+EKU!B114+JHB!B114+TSH!B114+ETH!B114+CPT!B114</f>
        <v>0</v>
      </c>
      <c r="C114" s="41">
        <f>NMA!C114+EKU!C114+JHB!C114+TSH!C114+ETH!C114+CPT!C114</f>
        <v>0</v>
      </c>
      <c r="D114" s="41">
        <f>NMA!D114+EKU!D114+JHB!D114+TSH!D114+ETH!D114+CPT!D114</f>
        <v>0</v>
      </c>
      <c r="E114" s="42">
        <f>NMA!E114+EKU!E114+JHB!E114+TSH!E114+ETH!E114+CPT!E114</f>
        <v>0</v>
      </c>
      <c r="F114" s="41">
        <f>NMA!F114+EKU!F114+JHB!F114+TSH!F114+ETH!F114+CPT!F114</f>
        <v>0</v>
      </c>
      <c r="G114" s="41">
        <f>NMA!G114+EKU!G114+JHB!G114+TSH!G114+ETH!G114+CPT!G114</f>
        <v>0</v>
      </c>
      <c r="H114" s="41">
        <f>NMA!H114+EKU!H114+JHB!H114+TSH!H114+ETH!H114+CPT!H114</f>
        <v>0</v>
      </c>
      <c r="I114" s="41">
        <f>NMA!I114+EKU!I114+JHB!I114+TSH!I114+ETH!I114+CPT!I114</f>
        <v>0</v>
      </c>
      <c r="J114" s="41">
        <f>NMA!J114+EKU!J114+JHB!J114+TSH!J114+ETH!J114+CPT!J114</f>
        <v>0</v>
      </c>
      <c r="K114" s="41">
        <f>NMA!K114+EKU!K114+JHB!K114+TSH!K114+ETH!K114+CPT!K114</f>
        <v>0</v>
      </c>
      <c r="L114" s="41">
        <f>NMA!L114+EKU!L114+JHB!L114+TSH!L114+ETH!L114+CPT!L114</f>
        <v>0</v>
      </c>
      <c r="M114" s="43">
        <f>NMA!M114+EKU!M114+JHB!M114+TSH!M114+ETH!M114+CPT!M114</f>
        <v>0</v>
      </c>
      <c r="N114" s="41"/>
      <c r="O114" s="43"/>
      <c r="P114" s="2">
        <f t="shared" si="17"/>
        <v>0</v>
      </c>
      <c r="Q114" s="2">
        <f t="shared" si="18"/>
        <v>0</v>
      </c>
      <c r="R114" s="117" t="str">
        <f t="shared" si="14"/>
        <v> </v>
      </c>
      <c r="S114" s="118" t="str">
        <f t="shared" si="14"/>
        <v> </v>
      </c>
      <c r="T114" s="117" t="str">
        <f t="shared" si="15"/>
        <v> </v>
      </c>
      <c r="U114" s="118" t="str">
        <f t="shared" si="16"/>
        <v> </v>
      </c>
    </row>
    <row r="115" spans="1:21" ht="12.75" hidden="1">
      <c r="A115" s="44"/>
      <c r="B115" s="41">
        <f>NMA!B115+EKU!B115+JHB!B115+TSH!B115+ETH!B115+CPT!B115</f>
        <v>0</v>
      </c>
      <c r="C115" s="41">
        <f>NMA!C115+EKU!C115+JHB!C115+TSH!C115+ETH!C115+CPT!C115</f>
        <v>0</v>
      </c>
      <c r="D115" s="41">
        <f>NMA!D115+EKU!D115+JHB!D115+TSH!D115+ETH!D115+CPT!D115</f>
        <v>0</v>
      </c>
      <c r="E115" s="42">
        <f>NMA!E115+EKU!E115+JHB!E115+TSH!E115+ETH!E115+CPT!E115</f>
        <v>0</v>
      </c>
      <c r="F115" s="41">
        <f>NMA!F115+EKU!F115+JHB!F115+TSH!F115+ETH!F115+CPT!F115</f>
        <v>0</v>
      </c>
      <c r="G115" s="41">
        <f>NMA!G115+EKU!G115+JHB!G115+TSH!G115+ETH!G115+CPT!G115</f>
        <v>0</v>
      </c>
      <c r="H115" s="41">
        <f>NMA!H115+EKU!H115+JHB!H115+TSH!H115+ETH!H115+CPT!H115</f>
        <v>0</v>
      </c>
      <c r="I115" s="41">
        <f>NMA!I115+EKU!I115+JHB!I115+TSH!I115+ETH!I115+CPT!I115</f>
        <v>0</v>
      </c>
      <c r="J115" s="41">
        <f>NMA!J115+EKU!J115+JHB!J115+TSH!J115+ETH!J115+CPT!J115</f>
        <v>0</v>
      </c>
      <c r="K115" s="41">
        <f>NMA!K115+EKU!K115+JHB!K115+TSH!K115+ETH!K115+CPT!K115</f>
        <v>0</v>
      </c>
      <c r="L115" s="41">
        <f>NMA!L115+EKU!L115+JHB!L115+TSH!L115+ETH!L115+CPT!L115</f>
        <v>0</v>
      </c>
      <c r="M115" s="43">
        <f>NMA!M115+EKU!M115+JHB!M115+TSH!M115+ETH!M115+CPT!M115</f>
        <v>0</v>
      </c>
      <c r="N115" s="41"/>
      <c r="O115" s="43"/>
      <c r="P115" s="2">
        <f t="shared" si="17"/>
        <v>0</v>
      </c>
      <c r="Q115" s="2">
        <f t="shared" si="18"/>
        <v>0</v>
      </c>
      <c r="R115" s="117" t="str">
        <f t="shared" si="14"/>
        <v> </v>
      </c>
      <c r="S115" s="118" t="str">
        <f t="shared" si="14"/>
        <v> </v>
      </c>
      <c r="T115" s="117" t="str">
        <f t="shared" si="15"/>
        <v> </v>
      </c>
      <c r="U115" s="118" t="str">
        <f t="shared" si="16"/>
        <v> </v>
      </c>
    </row>
    <row r="116" spans="1:21" ht="12.75" hidden="1">
      <c r="A116" s="44"/>
      <c r="B116" s="41">
        <f>NMA!B116+EKU!B116+JHB!B116+TSH!B116+ETH!B116+CPT!B116</f>
        <v>0</v>
      </c>
      <c r="C116" s="41">
        <f>NMA!C116+EKU!C116+JHB!C116+TSH!C116+ETH!C116+CPT!C116</f>
        <v>0</v>
      </c>
      <c r="D116" s="41">
        <f>NMA!D116+EKU!D116+JHB!D116+TSH!D116+ETH!D116+CPT!D116</f>
        <v>0</v>
      </c>
      <c r="E116" s="42">
        <f>NMA!E116+EKU!E116+JHB!E116+TSH!E116+ETH!E116+CPT!E116</f>
        <v>0</v>
      </c>
      <c r="F116" s="41">
        <f>NMA!F116+EKU!F116+JHB!F116+TSH!F116+ETH!F116+CPT!F116</f>
        <v>0</v>
      </c>
      <c r="G116" s="41">
        <f>NMA!G116+EKU!G116+JHB!G116+TSH!G116+ETH!G116+CPT!G116</f>
        <v>0</v>
      </c>
      <c r="H116" s="41">
        <f>NMA!H116+EKU!H116+JHB!H116+TSH!H116+ETH!H116+CPT!H116</f>
        <v>0</v>
      </c>
      <c r="I116" s="41">
        <f>NMA!I116+EKU!I116+JHB!I116+TSH!I116+ETH!I116+CPT!I116</f>
        <v>0</v>
      </c>
      <c r="J116" s="41">
        <f>NMA!J116+EKU!J116+JHB!J116+TSH!J116+ETH!J116+CPT!J116</f>
        <v>0</v>
      </c>
      <c r="K116" s="41">
        <f>NMA!K116+EKU!K116+JHB!K116+TSH!K116+ETH!K116+CPT!K116</f>
        <v>0</v>
      </c>
      <c r="L116" s="41">
        <f>NMA!L116+EKU!L116+JHB!L116+TSH!L116+ETH!L116+CPT!L116</f>
        <v>0</v>
      </c>
      <c r="M116" s="43">
        <f>NMA!M116+EKU!M116+JHB!M116+TSH!M116+ETH!M116+CPT!M116</f>
        <v>0</v>
      </c>
      <c r="N116" s="41"/>
      <c r="O116" s="43"/>
      <c r="P116" s="2">
        <f t="shared" si="17"/>
        <v>0</v>
      </c>
      <c r="Q116" s="2">
        <f t="shared" si="18"/>
        <v>0</v>
      </c>
      <c r="R116" s="117" t="str">
        <f t="shared" si="14"/>
        <v> </v>
      </c>
      <c r="S116" s="118" t="str">
        <f t="shared" si="14"/>
        <v> </v>
      </c>
      <c r="T116" s="117" t="str">
        <f t="shared" si="15"/>
        <v> </v>
      </c>
      <c r="U116" s="118" t="str">
        <f t="shared" si="16"/>
        <v> </v>
      </c>
    </row>
    <row r="117" spans="1:21" ht="12.75" hidden="1">
      <c r="A117" s="44"/>
      <c r="B117" s="41">
        <f>NMA!B117+EKU!B117+JHB!B117+TSH!B117+ETH!B117+CPT!B117</f>
        <v>0</v>
      </c>
      <c r="C117" s="41">
        <f>NMA!C117+EKU!C117+JHB!C117+TSH!C117+ETH!C117+CPT!C117</f>
        <v>0</v>
      </c>
      <c r="D117" s="41">
        <f>NMA!D117+EKU!D117+JHB!D117+TSH!D117+ETH!D117+CPT!D117</f>
        <v>0</v>
      </c>
      <c r="E117" s="42">
        <f>NMA!E117+EKU!E117+JHB!E117+TSH!E117+ETH!E117+CPT!E117</f>
        <v>0</v>
      </c>
      <c r="F117" s="41">
        <f>NMA!F117+EKU!F117+JHB!F117+TSH!F117+ETH!F117+CPT!F117</f>
        <v>0</v>
      </c>
      <c r="G117" s="41">
        <f>NMA!G117+EKU!G117+JHB!G117+TSH!G117+ETH!G117+CPT!G117</f>
        <v>0</v>
      </c>
      <c r="H117" s="41">
        <f>NMA!H117+EKU!H117+JHB!H117+TSH!H117+ETH!H117+CPT!H117</f>
        <v>0</v>
      </c>
      <c r="I117" s="41">
        <f>NMA!I117+EKU!I117+JHB!I117+TSH!I117+ETH!I117+CPT!I117</f>
        <v>0</v>
      </c>
      <c r="J117" s="41">
        <f>NMA!J117+EKU!J117+JHB!J117+TSH!J117+ETH!J117+CPT!J117</f>
        <v>0</v>
      </c>
      <c r="K117" s="41">
        <f>NMA!K117+EKU!K117+JHB!K117+TSH!K117+ETH!K117+CPT!K117</f>
        <v>0</v>
      </c>
      <c r="L117" s="41">
        <f>NMA!L117+EKU!L117+JHB!L117+TSH!L117+ETH!L117+CPT!L117</f>
        <v>0</v>
      </c>
      <c r="M117" s="43">
        <f>NMA!M117+EKU!M117+JHB!M117+TSH!M117+ETH!M117+CPT!M117</f>
        <v>0</v>
      </c>
      <c r="N117" s="41"/>
      <c r="O117" s="43"/>
      <c r="P117" s="2">
        <f t="shared" si="17"/>
        <v>0</v>
      </c>
      <c r="Q117" s="2">
        <f t="shared" si="18"/>
        <v>0</v>
      </c>
      <c r="R117" s="117" t="str">
        <f t="shared" si="14"/>
        <v> </v>
      </c>
      <c r="S117" s="118" t="str">
        <f t="shared" si="14"/>
        <v> </v>
      </c>
      <c r="T117" s="117" t="str">
        <f t="shared" si="15"/>
        <v> </v>
      </c>
      <c r="U117" s="118" t="str">
        <f t="shared" si="16"/>
        <v> </v>
      </c>
    </row>
    <row r="118" spans="1:21" ht="12.75" hidden="1">
      <c r="A118" s="44"/>
      <c r="B118" s="41">
        <f>NMA!B118+EKU!B118+JHB!B118+TSH!B118+ETH!B118+CPT!B118</f>
        <v>0</v>
      </c>
      <c r="C118" s="41">
        <f>NMA!C118+EKU!C118+JHB!C118+TSH!C118+ETH!C118+CPT!C118</f>
        <v>0</v>
      </c>
      <c r="D118" s="41">
        <f>NMA!D118+EKU!D118+JHB!D118+TSH!D118+ETH!D118+CPT!D118</f>
        <v>0</v>
      </c>
      <c r="E118" s="42">
        <f>NMA!E118+EKU!E118+JHB!E118+TSH!E118+ETH!E118+CPT!E118</f>
        <v>0</v>
      </c>
      <c r="F118" s="41">
        <f>NMA!F118+EKU!F118+JHB!F118+TSH!F118+ETH!F118+CPT!F118</f>
        <v>0</v>
      </c>
      <c r="G118" s="41">
        <f>NMA!G118+EKU!G118+JHB!G118+TSH!G118+ETH!G118+CPT!G118</f>
        <v>0</v>
      </c>
      <c r="H118" s="41">
        <f>NMA!H118+EKU!H118+JHB!H118+TSH!H118+ETH!H118+CPT!H118</f>
        <v>0</v>
      </c>
      <c r="I118" s="41">
        <f>NMA!I118+EKU!I118+JHB!I118+TSH!I118+ETH!I118+CPT!I118</f>
        <v>0</v>
      </c>
      <c r="J118" s="41">
        <f>NMA!J118+EKU!J118+JHB!J118+TSH!J118+ETH!J118+CPT!J118</f>
        <v>0</v>
      </c>
      <c r="K118" s="41">
        <f>NMA!K118+EKU!K118+JHB!K118+TSH!K118+ETH!K118+CPT!K118</f>
        <v>0</v>
      </c>
      <c r="L118" s="41">
        <f>NMA!L118+EKU!L118+JHB!L118+TSH!L118+ETH!L118+CPT!L118</f>
        <v>0</v>
      </c>
      <c r="M118" s="43">
        <f>NMA!M118+EKU!M118+JHB!M118+TSH!M118+ETH!M118+CPT!M118</f>
        <v>0</v>
      </c>
      <c r="N118" s="41"/>
      <c r="O118" s="43"/>
      <c r="P118" s="2">
        <f t="shared" si="17"/>
        <v>0</v>
      </c>
      <c r="Q118" s="2">
        <f t="shared" si="18"/>
        <v>0</v>
      </c>
      <c r="R118" s="117" t="str">
        <f t="shared" si="14"/>
        <v> </v>
      </c>
      <c r="S118" s="118" t="str">
        <f t="shared" si="14"/>
        <v> </v>
      </c>
      <c r="T118" s="117" t="str">
        <f t="shared" si="15"/>
        <v> </v>
      </c>
      <c r="U118" s="118" t="str">
        <f t="shared" si="16"/>
        <v> </v>
      </c>
    </row>
    <row r="119" spans="1:21" ht="12.75" hidden="1">
      <c r="A119" s="44"/>
      <c r="B119" s="41">
        <f>NMA!B119+EKU!B119+JHB!B119+TSH!B119+ETH!B119+CPT!B119</f>
        <v>0</v>
      </c>
      <c r="C119" s="41">
        <f>NMA!C119+EKU!C119+JHB!C119+TSH!C119+ETH!C119+CPT!C119</f>
        <v>0</v>
      </c>
      <c r="D119" s="41">
        <f>NMA!D119+EKU!D119+JHB!D119+TSH!D119+ETH!D119+CPT!D119</f>
        <v>0</v>
      </c>
      <c r="E119" s="42">
        <f>NMA!E119+EKU!E119+JHB!E119+TSH!E119+ETH!E119+CPT!E119</f>
        <v>0</v>
      </c>
      <c r="F119" s="41">
        <f>NMA!F119+EKU!F119+JHB!F119+TSH!F119+ETH!F119+CPT!F119</f>
        <v>0</v>
      </c>
      <c r="G119" s="41">
        <f>NMA!G119+EKU!G119+JHB!G119+TSH!G119+ETH!G119+CPT!G119</f>
        <v>0</v>
      </c>
      <c r="H119" s="41">
        <f>NMA!H119+EKU!H119+JHB!H119+TSH!H119+ETH!H119+CPT!H119</f>
        <v>0</v>
      </c>
      <c r="I119" s="41">
        <f>NMA!I119+EKU!I119+JHB!I119+TSH!I119+ETH!I119+CPT!I119</f>
        <v>0</v>
      </c>
      <c r="J119" s="41">
        <f>NMA!J119+EKU!J119+JHB!J119+TSH!J119+ETH!J119+CPT!J119</f>
        <v>0</v>
      </c>
      <c r="K119" s="41">
        <f>NMA!K119+EKU!K119+JHB!K119+TSH!K119+ETH!K119+CPT!K119</f>
        <v>0</v>
      </c>
      <c r="L119" s="41">
        <f>NMA!L119+EKU!L119+JHB!L119+TSH!L119+ETH!L119+CPT!L119</f>
        <v>0</v>
      </c>
      <c r="M119" s="43">
        <f>NMA!M119+EKU!M119+JHB!M119+TSH!M119+ETH!M119+CPT!M119</f>
        <v>0</v>
      </c>
      <c r="N119" s="41"/>
      <c r="O119" s="43"/>
      <c r="P119" s="2">
        <f t="shared" si="17"/>
        <v>0</v>
      </c>
      <c r="Q119" s="2">
        <f t="shared" si="18"/>
        <v>0</v>
      </c>
      <c r="R119" s="117" t="str">
        <f t="shared" si="14"/>
        <v> </v>
      </c>
      <c r="S119" s="118" t="str">
        <f t="shared" si="14"/>
        <v> </v>
      </c>
      <c r="T119" s="117" t="str">
        <f t="shared" si="15"/>
        <v> </v>
      </c>
      <c r="U119" s="118" t="str">
        <f t="shared" si="16"/>
        <v> </v>
      </c>
    </row>
    <row r="120" spans="1:21" ht="12.75" hidden="1">
      <c r="A120" s="44"/>
      <c r="B120" s="41">
        <f>NMA!B120+EKU!B120+JHB!B120+TSH!B120+ETH!B120+CPT!B120</f>
        <v>0</v>
      </c>
      <c r="C120" s="41">
        <f>NMA!C120+EKU!C120+JHB!C120+TSH!C120+ETH!C120+CPT!C120</f>
        <v>0</v>
      </c>
      <c r="D120" s="41">
        <f>NMA!D120+EKU!D120+JHB!D120+TSH!D120+ETH!D120+CPT!D120</f>
        <v>0</v>
      </c>
      <c r="E120" s="42">
        <f>NMA!E120+EKU!E120+JHB!E120+TSH!E120+ETH!E120+CPT!E120</f>
        <v>0</v>
      </c>
      <c r="F120" s="41">
        <f>NMA!F120+EKU!F120+JHB!F120+TSH!F120+ETH!F120+CPT!F120</f>
        <v>0</v>
      </c>
      <c r="G120" s="41">
        <f>NMA!G120+EKU!G120+JHB!G120+TSH!G120+ETH!G120+CPT!G120</f>
        <v>0</v>
      </c>
      <c r="H120" s="41">
        <f>NMA!H120+EKU!H120+JHB!H120+TSH!H120+ETH!H120+CPT!H120</f>
        <v>0</v>
      </c>
      <c r="I120" s="41">
        <f>NMA!I120+EKU!I120+JHB!I120+TSH!I120+ETH!I120+CPT!I120</f>
        <v>0</v>
      </c>
      <c r="J120" s="41">
        <f>NMA!J120+EKU!J120+JHB!J120+TSH!J120+ETH!J120+CPT!J120</f>
        <v>0</v>
      </c>
      <c r="K120" s="41">
        <f>NMA!K120+EKU!K120+JHB!K120+TSH!K120+ETH!K120+CPT!K120</f>
        <v>0</v>
      </c>
      <c r="L120" s="41">
        <f>NMA!L120+EKU!L120+JHB!L120+TSH!L120+ETH!L120+CPT!L120</f>
        <v>0</v>
      </c>
      <c r="M120" s="43">
        <f>NMA!M120+EKU!M120+JHB!M120+TSH!M120+ETH!M120+CPT!M120</f>
        <v>0</v>
      </c>
      <c r="N120" s="41"/>
      <c r="O120" s="43"/>
      <c r="P120" s="2">
        <f t="shared" si="17"/>
        <v>0</v>
      </c>
      <c r="Q120" s="2">
        <f t="shared" si="18"/>
        <v>0</v>
      </c>
      <c r="R120" s="117" t="str">
        <f t="shared" si="14"/>
        <v> </v>
      </c>
      <c r="S120" s="118" t="str">
        <f t="shared" si="14"/>
        <v> </v>
      </c>
      <c r="T120" s="117" t="str">
        <f t="shared" si="15"/>
        <v> </v>
      </c>
      <c r="U120" s="118" t="str">
        <f t="shared" si="16"/>
        <v> </v>
      </c>
    </row>
    <row r="121" spans="1:21" ht="12.75" hidden="1">
      <c r="A121" s="44"/>
      <c r="B121" s="41">
        <f>NMA!B121+EKU!B121+JHB!B121+TSH!B121+ETH!B121+CPT!B121</f>
        <v>0</v>
      </c>
      <c r="C121" s="41">
        <f>NMA!C121+EKU!C121+JHB!C121+TSH!C121+ETH!C121+CPT!C121</f>
        <v>0</v>
      </c>
      <c r="D121" s="41">
        <f>NMA!D121+EKU!D121+JHB!D121+TSH!D121+ETH!D121+CPT!D121</f>
        <v>0</v>
      </c>
      <c r="E121" s="42">
        <f>NMA!E121+EKU!E121+JHB!E121+TSH!E121+ETH!E121+CPT!E121</f>
        <v>0</v>
      </c>
      <c r="F121" s="41">
        <f>NMA!F121+EKU!F121+JHB!F121+TSH!F121+ETH!F121+CPT!F121</f>
        <v>0</v>
      </c>
      <c r="G121" s="41">
        <f>NMA!G121+EKU!G121+JHB!G121+TSH!G121+ETH!G121+CPT!G121</f>
        <v>0</v>
      </c>
      <c r="H121" s="41">
        <f>NMA!H121+EKU!H121+JHB!H121+TSH!H121+ETH!H121+CPT!H121</f>
        <v>0</v>
      </c>
      <c r="I121" s="41">
        <f>NMA!I121+EKU!I121+JHB!I121+TSH!I121+ETH!I121+CPT!I121</f>
        <v>0</v>
      </c>
      <c r="J121" s="41">
        <f>NMA!J121+EKU!J121+JHB!J121+TSH!J121+ETH!J121+CPT!J121</f>
        <v>0</v>
      </c>
      <c r="K121" s="41">
        <f>NMA!K121+EKU!K121+JHB!K121+TSH!K121+ETH!K121+CPT!K121</f>
        <v>0</v>
      </c>
      <c r="L121" s="41">
        <f>NMA!L121+EKU!L121+JHB!L121+TSH!L121+ETH!L121+CPT!L121</f>
        <v>0</v>
      </c>
      <c r="M121" s="43">
        <f>NMA!M121+EKU!M121+JHB!M121+TSH!M121+ETH!M121+CPT!M121</f>
        <v>0</v>
      </c>
      <c r="N121" s="41"/>
      <c r="O121" s="43"/>
      <c r="P121" s="2">
        <f t="shared" si="17"/>
        <v>0</v>
      </c>
      <c r="Q121" s="2">
        <f t="shared" si="18"/>
        <v>0</v>
      </c>
      <c r="R121" s="117" t="str">
        <f t="shared" si="14"/>
        <v> </v>
      </c>
      <c r="S121" s="118" t="str">
        <f t="shared" si="14"/>
        <v> </v>
      </c>
      <c r="T121" s="117" t="str">
        <f t="shared" si="15"/>
        <v> </v>
      </c>
      <c r="U121" s="118" t="str">
        <f t="shared" si="16"/>
        <v> </v>
      </c>
    </row>
    <row r="122" spans="1:21" ht="12.75" hidden="1">
      <c r="A122" s="46"/>
      <c r="B122" s="47">
        <f>NMA!B122+EKU!B122+JHB!B122+TSH!B122+ETH!B122+CPT!B122</f>
        <v>0</v>
      </c>
      <c r="C122" s="47">
        <f>NMA!C122+EKU!C122+JHB!C122+TSH!C122+ETH!C122+CPT!C122</f>
        <v>0</v>
      </c>
      <c r="D122" s="47">
        <f>NMA!D122+EKU!D122+JHB!D122+TSH!D122+ETH!D122+CPT!D122</f>
        <v>0</v>
      </c>
      <c r="E122" s="42">
        <f>NMA!E122+EKU!E122+JHB!E122+TSH!E122+ETH!E122+CPT!E122</f>
        <v>0</v>
      </c>
      <c r="F122" s="47">
        <f>NMA!F122+EKU!F122+JHB!F122+TSH!F122+ETH!F122+CPT!F122</f>
        <v>0</v>
      </c>
      <c r="G122" s="47">
        <f>NMA!G122+EKU!G122+JHB!G122+TSH!G122+ETH!G122+CPT!G122</f>
        <v>0</v>
      </c>
      <c r="H122" s="47">
        <f>NMA!H122+EKU!H122+JHB!H122+TSH!H122+ETH!H122+CPT!H122</f>
        <v>0</v>
      </c>
      <c r="I122" s="47">
        <f>NMA!I122+EKU!I122+JHB!I122+TSH!I122+ETH!I122+CPT!I122</f>
        <v>0</v>
      </c>
      <c r="J122" s="47">
        <f>NMA!J122+EKU!J122+JHB!J122+TSH!J122+ETH!J122+CPT!J122</f>
        <v>0</v>
      </c>
      <c r="K122" s="47">
        <f>NMA!K122+EKU!K122+JHB!K122+TSH!K122+ETH!K122+CPT!K122</f>
        <v>0</v>
      </c>
      <c r="L122" s="47">
        <f>NMA!L122+EKU!L122+JHB!L122+TSH!L122+ETH!L122+CPT!L122</f>
        <v>0</v>
      </c>
      <c r="M122" s="48">
        <f>NMA!M122+EKU!M122+JHB!M122+TSH!M122+ETH!M122+CPT!M122</f>
        <v>0</v>
      </c>
      <c r="N122" s="47"/>
      <c r="O122" s="48"/>
      <c r="P122" s="2">
        <f t="shared" si="17"/>
        <v>0</v>
      </c>
      <c r="Q122" s="2">
        <f t="shared" si="18"/>
        <v>0</v>
      </c>
      <c r="R122" s="119" t="str">
        <f t="shared" si="14"/>
        <v> </v>
      </c>
      <c r="S122" s="120" t="str">
        <f t="shared" si="14"/>
        <v> </v>
      </c>
      <c r="T122" s="117" t="str">
        <f t="shared" si="15"/>
        <v> </v>
      </c>
      <c r="U122" s="118" t="str">
        <f t="shared" si="16"/>
        <v> </v>
      </c>
    </row>
    <row r="123" spans="1:21" ht="22.5" hidden="1">
      <c r="A123" s="49" t="s">
        <v>107</v>
      </c>
      <c r="B123" s="121">
        <f>NMA!B123+EKU!B123+JHB!B123+TSH!B123+ETH!B123+CPT!B123</f>
        <v>0</v>
      </c>
      <c r="C123" s="121">
        <f>NMA!C123+EKU!C123+JHB!C123+TSH!C123+ETH!C123+CPT!C123</f>
        <v>0</v>
      </c>
      <c r="D123" s="121">
        <f>NMA!D123+EKU!D123+JHB!D123+TSH!D123+ETH!D123+CPT!D123</f>
        <v>0</v>
      </c>
      <c r="E123" s="121">
        <f>NMA!E123+EKU!E123+JHB!E123+TSH!E123+ETH!E123+CPT!E123</f>
        <v>0</v>
      </c>
      <c r="F123" s="121">
        <f>NMA!F123+EKU!F123+JHB!F123+TSH!F123+ETH!F123+CPT!F123</f>
        <v>0</v>
      </c>
      <c r="G123" s="121">
        <f>NMA!G123+EKU!G123+JHB!G123+TSH!G123+ETH!G123+CPT!G123</f>
        <v>0</v>
      </c>
      <c r="H123" s="121">
        <f>NMA!H123+EKU!H123+JHB!H123+TSH!H123+ETH!H123+CPT!H123</f>
        <v>0</v>
      </c>
      <c r="I123" s="121">
        <f>NMA!I123+EKU!I123+JHB!I123+TSH!I123+ETH!I123+CPT!I123</f>
        <v>0</v>
      </c>
      <c r="J123" s="121">
        <f>NMA!J123+EKU!J123+JHB!J123+TSH!J123+ETH!J123+CPT!J123</f>
        <v>0</v>
      </c>
      <c r="K123" s="121">
        <f>NMA!K123+EKU!K123+JHB!K123+TSH!K123+ETH!K123+CPT!K123</f>
        <v>0</v>
      </c>
      <c r="L123" s="121">
        <f>NMA!L123+EKU!L123+JHB!L123+TSH!L123+ETH!L123+CPT!L123</f>
        <v>0</v>
      </c>
      <c r="M123" s="122">
        <f>NMA!M123+EKU!M123+JHB!M123+TSH!M123+ETH!M123+CPT!M123</f>
        <v>0</v>
      </c>
      <c r="N123" s="121"/>
      <c r="O123" s="122"/>
      <c r="P123" s="121"/>
      <c r="Q123" s="122"/>
      <c r="R123" s="117" t="str">
        <f aca="true" t="shared" si="19" ref="R123:S138">IF(L123=0," ",(N123-L123)/L123)</f>
        <v> </v>
      </c>
      <c r="S123" s="117" t="str">
        <f t="shared" si="19"/>
        <v> </v>
      </c>
      <c r="T123" s="117" t="str">
        <f t="shared" si="15"/>
        <v> </v>
      </c>
      <c r="U123" s="118" t="str">
        <f t="shared" si="16"/>
        <v> </v>
      </c>
    </row>
    <row r="124" spans="1:21" ht="12.75" hidden="1">
      <c r="A124" s="44"/>
      <c r="B124" s="41">
        <f>NMA!B124+EKU!B124+JHB!B124+TSH!B124+ETH!B124+CPT!B124</f>
        <v>0</v>
      </c>
      <c r="C124" s="41">
        <f>NMA!C124+EKU!C124+JHB!C124+TSH!C124+ETH!C124+CPT!C124</f>
        <v>0</v>
      </c>
      <c r="D124" s="41">
        <f>NMA!D124+EKU!D124+JHB!D124+TSH!D124+ETH!D124+CPT!D124</f>
        <v>0</v>
      </c>
      <c r="E124" s="42">
        <f>NMA!E124+EKU!E124+JHB!E124+TSH!E124+ETH!E124+CPT!E124</f>
        <v>0</v>
      </c>
      <c r="F124" s="41">
        <f>NMA!F124+EKU!F124+JHB!F124+TSH!F124+ETH!F124+CPT!F124</f>
        <v>0</v>
      </c>
      <c r="G124" s="41">
        <f>NMA!G124+EKU!G124+JHB!G124+TSH!G124+ETH!G124+CPT!G124</f>
        <v>0</v>
      </c>
      <c r="H124" s="41">
        <f>NMA!H124+EKU!H124+JHB!H124+TSH!H124+ETH!H124+CPT!H124</f>
        <v>0</v>
      </c>
      <c r="I124" s="41">
        <f>NMA!I124+EKU!I124+JHB!I124+TSH!I124+ETH!I124+CPT!I124</f>
        <v>0</v>
      </c>
      <c r="J124" s="41">
        <f>NMA!J124+EKU!J124+JHB!J124+TSH!J124+ETH!J124+CPT!J124</f>
        <v>0</v>
      </c>
      <c r="K124" s="41">
        <f>NMA!K124+EKU!K124+JHB!K124+TSH!K124+ETH!K124+CPT!K124</f>
        <v>0</v>
      </c>
      <c r="L124" s="41">
        <f>NMA!L124+EKU!L124+JHB!L124+TSH!L124+ETH!L124+CPT!L124</f>
        <v>0</v>
      </c>
      <c r="M124" s="43">
        <f>NMA!M124+EKU!M124+JHB!M124+TSH!M124+ETH!M124+CPT!M124</f>
        <v>0</v>
      </c>
      <c r="N124" s="41"/>
      <c r="O124" s="43"/>
      <c r="P124" s="41"/>
      <c r="Q124" s="43"/>
      <c r="R124" s="117" t="str">
        <f t="shared" si="19"/>
        <v> </v>
      </c>
      <c r="S124" s="117" t="str">
        <f t="shared" si="19"/>
        <v> </v>
      </c>
      <c r="T124" s="117" t="str">
        <f t="shared" si="15"/>
        <v> </v>
      </c>
      <c r="U124" s="118" t="str">
        <f t="shared" si="16"/>
        <v> </v>
      </c>
    </row>
    <row r="125" spans="1:21" ht="12.75" hidden="1">
      <c r="A125" s="44"/>
      <c r="B125" s="41">
        <f>NMA!B125+EKU!B125+JHB!B125+TSH!B125+ETH!B125+CPT!B125</f>
        <v>0</v>
      </c>
      <c r="C125" s="41">
        <f>NMA!C125+EKU!C125+JHB!C125+TSH!C125+ETH!C125+CPT!C125</f>
        <v>0</v>
      </c>
      <c r="D125" s="41">
        <f>NMA!D125+EKU!D125+JHB!D125+TSH!D125+ETH!D125+CPT!D125</f>
        <v>0</v>
      </c>
      <c r="E125" s="42">
        <f>NMA!E125+EKU!E125+JHB!E125+TSH!E125+ETH!E125+CPT!E125</f>
        <v>0</v>
      </c>
      <c r="F125" s="41">
        <f>NMA!F125+EKU!F125+JHB!F125+TSH!F125+ETH!F125+CPT!F125</f>
        <v>0</v>
      </c>
      <c r="G125" s="41">
        <f>NMA!G125+EKU!G125+JHB!G125+TSH!G125+ETH!G125+CPT!G125</f>
        <v>0</v>
      </c>
      <c r="H125" s="41">
        <f>NMA!H125+EKU!H125+JHB!H125+TSH!H125+ETH!H125+CPT!H125</f>
        <v>0</v>
      </c>
      <c r="I125" s="41">
        <f>NMA!I125+EKU!I125+JHB!I125+TSH!I125+ETH!I125+CPT!I125</f>
        <v>0</v>
      </c>
      <c r="J125" s="41">
        <f>NMA!J125+EKU!J125+JHB!J125+TSH!J125+ETH!J125+CPT!J125</f>
        <v>0</v>
      </c>
      <c r="K125" s="41">
        <f>NMA!K125+EKU!K125+JHB!K125+TSH!K125+ETH!K125+CPT!K125</f>
        <v>0</v>
      </c>
      <c r="L125" s="41">
        <f>NMA!L125+EKU!L125+JHB!L125+TSH!L125+ETH!L125+CPT!L125</f>
        <v>0</v>
      </c>
      <c r="M125" s="43">
        <f>NMA!M125+EKU!M125+JHB!M125+TSH!M125+ETH!M125+CPT!M125</f>
        <v>0</v>
      </c>
      <c r="N125" s="41"/>
      <c r="O125" s="43"/>
      <c r="P125" s="41"/>
      <c r="Q125" s="43"/>
      <c r="R125" s="117" t="str">
        <f t="shared" si="19"/>
        <v> </v>
      </c>
      <c r="S125" s="117" t="str">
        <f t="shared" si="19"/>
        <v> </v>
      </c>
      <c r="T125" s="117" t="str">
        <f t="shared" si="15"/>
        <v> </v>
      </c>
      <c r="U125" s="118" t="str">
        <f t="shared" si="16"/>
        <v> </v>
      </c>
    </row>
    <row r="126" spans="1:21" ht="12.75" hidden="1">
      <c r="A126" s="44"/>
      <c r="B126" s="41">
        <f>NMA!B126+EKU!B126+JHB!B126+TSH!B126+ETH!B126+CPT!B126</f>
        <v>0</v>
      </c>
      <c r="C126" s="41">
        <f>NMA!C126+EKU!C126+JHB!C126+TSH!C126+ETH!C126+CPT!C126</f>
        <v>0</v>
      </c>
      <c r="D126" s="41">
        <f>NMA!D126+EKU!D126+JHB!D126+TSH!D126+ETH!D126+CPT!D126</f>
        <v>0</v>
      </c>
      <c r="E126" s="42">
        <f>NMA!E126+EKU!E126+JHB!E126+TSH!E126+ETH!E126+CPT!E126</f>
        <v>0</v>
      </c>
      <c r="F126" s="41">
        <f>NMA!F126+EKU!F126+JHB!F126+TSH!F126+ETH!F126+CPT!F126</f>
        <v>0</v>
      </c>
      <c r="G126" s="41">
        <f>NMA!G126+EKU!G126+JHB!G126+TSH!G126+ETH!G126+CPT!G126</f>
        <v>0</v>
      </c>
      <c r="H126" s="41">
        <f>NMA!H126+EKU!H126+JHB!H126+TSH!H126+ETH!H126+CPT!H126</f>
        <v>0</v>
      </c>
      <c r="I126" s="41">
        <f>NMA!I126+EKU!I126+JHB!I126+TSH!I126+ETH!I126+CPT!I126</f>
        <v>0</v>
      </c>
      <c r="J126" s="41">
        <f>NMA!J126+EKU!J126+JHB!J126+TSH!J126+ETH!J126+CPT!J126</f>
        <v>0</v>
      </c>
      <c r="K126" s="41">
        <f>NMA!K126+EKU!K126+JHB!K126+TSH!K126+ETH!K126+CPT!K126</f>
        <v>0</v>
      </c>
      <c r="L126" s="41">
        <f>NMA!L126+EKU!L126+JHB!L126+TSH!L126+ETH!L126+CPT!L126</f>
        <v>0</v>
      </c>
      <c r="M126" s="43">
        <f>NMA!M126+EKU!M126+JHB!M126+TSH!M126+ETH!M126+CPT!M126</f>
        <v>0</v>
      </c>
      <c r="N126" s="41"/>
      <c r="O126" s="43"/>
      <c r="P126" s="41"/>
      <c r="Q126" s="43"/>
      <c r="R126" s="117" t="str">
        <f t="shared" si="19"/>
        <v> </v>
      </c>
      <c r="S126" s="117" t="str">
        <f t="shared" si="19"/>
        <v> </v>
      </c>
      <c r="T126" s="117" t="str">
        <f t="shared" si="15"/>
        <v> </v>
      </c>
      <c r="U126" s="118" t="str">
        <f t="shared" si="16"/>
        <v> </v>
      </c>
    </row>
    <row r="127" spans="1:21" ht="12.75" hidden="1">
      <c r="A127" s="44"/>
      <c r="B127" s="41">
        <f>NMA!B127+EKU!B127+JHB!B127+TSH!B127+ETH!B127+CPT!B127</f>
        <v>0</v>
      </c>
      <c r="C127" s="41">
        <f>NMA!C127+EKU!C127+JHB!C127+TSH!C127+ETH!C127+CPT!C127</f>
        <v>0</v>
      </c>
      <c r="D127" s="41">
        <f>NMA!D127+EKU!D127+JHB!D127+TSH!D127+ETH!D127+CPT!D127</f>
        <v>0</v>
      </c>
      <c r="E127" s="42">
        <f>NMA!E127+EKU!E127+JHB!E127+TSH!E127+ETH!E127+CPT!E127</f>
        <v>0</v>
      </c>
      <c r="F127" s="41">
        <f>NMA!F127+EKU!F127+JHB!F127+TSH!F127+ETH!F127+CPT!F127</f>
        <v>0</v>
      </c>
      <c r="G127" s="41">
        <f>NMA!G127+EKU!G127+JHB!G127+TSH!G127+ETH!G127+CPT!G127</f>
        <v>0</v>
      </c>
      <c r="H127" s="41">
        <f>NMA!H127+EKU!H127+JHB!H127+TSH!H127+ETH!H127+CPT!H127</f>
        <v>0</v>
      </c>
      <c r="I127" s="41">
        <f>NMA!I127+EKU!I127+JHB!I127+TSH!I127+ETH!I127+CPT!I127</f>
        <v>0</v>
      </c>
      <c r="J127" s="41">
        <f>NMA!J127+EKU!J127+JHB!J127+TSH!J127+ETH!J127+CPT!J127</f>
        <v>0</v>
      </c>
      <c r="K127" s="41">
        <f>NMA!K127+EKU!K127+JHB!K127+TSH!K127+ETH!K127+CPT!K127</f>
        <v>0</v>
      </c>
      <c r="L127" s="41">
        <f>NMA!L127+EKU!L127+JHB!L127+TSH!L127+ETH!L127+CPT!L127</f>
        <v>0</v>
      </c>
      <c r="M127" s="43">
        <f>NMA!M127+EKU!M127+JHB!M127+TSH!M127+ETH!M127+CPT!M127</f>
        <v>0</v>
      </c>
      <c r="N127" s="41"/>
      <c r="O127" s="43"/>
      <c r="P127" s="41"/>
      <c r="Q127" s="43"/>
      <c r="R127" s="117" t="str">
        <f t="shared" si="19"/>
        <v> </v>
      </c>
      <c r="S127" s="117" t="str">
        <f t="shared" si="19"/>
        <v> </v>
      </c>
      <c r="T127" s="117" t="str">
        <f t="shared" si="15"/>
        <v> </v>
      </c>
      <c r="U127" s="118" t="str">
        <f t="shared" si="16"/>
        <v> </v>
      </c>
    </row>
    <row r="128" spans="1:21" ht="12.75" hidden="1">
      <c r="A128" s="44"/>
      <c r="B128" s="41">
        <f>NMA!B128+EKU!B128+JHB!B128+TSH!B128+ETH!B128+CPT!B128</f>
        <v>0</v>
      </c>
      <c r="C128" s="41">
        <f>NMA!C128+EKU!C128+JHB!C128+TSH!C128+ETH!C128+CPT!C128</f>
        <v>0</v>
      </c>
      <c r="D128" s="41">
        <f>NMA!D128+EKU!D128+JHB!D128+TSH!D128+ETH!D128+CPT!D128</f>
        <v>0</v>
      </c>
      <c r="E128" s="42">
        <f>NMA!E128+EKU!E128+JHB!E128+TSH!E128+ETH!E128+CPT!E128</f>
        <v>0</v>
      </c>
      <c r="F128" s="41">
        <f>NMA!F128+EKU!F128+JHB!F128+TSH!F128+ETH!F128+CPT!F128</f>
        <v>0</v>
      </c>
      <c r="G128" s="41">
        <f>NMA!G128+EKU!G128+JHB!G128+TSH!G128+ETH!G128+CPT!G128</f>
        <v>0</v>
      </c>
      <c r="H128" s="41">
        <f>NMA!H128+EKU!H128+JHB!H128+TSH!H128+ETH!H128+CPT!H128</f>
        <v>0</v>
      </c>
      <c r="I128" s="41">
        <f>NMA!I128+EKU!I128+JHB!I128+TSH!I128+ETH!I128+CPT!I128</f>
        <v>0</v>
      </c>
      <c r="J128" s="41">
        <f>NMA!J128+EKU!J128+JHB!J128+TSH!J128+ETH!J128+CPT!J128</f>
        <v>0</v>
      </c>
      <c r="K128" s="41">
        <f>NMA!K128+EKU!K128+JHB!K128+TSH!K128+ETH!K128+CPT!K128</f>
        <v>0</v>
      </c>
      <c r="L128" s="41">
        <f>NMA!L128+EKU!L128+JHB!L128+TSH!L128+ETH!L128+CPT!L128</f>
        <v>0</v>
      </c>
      <c r="M128" s="43">
        <f>NMA!M128+EKU!M128+JHB!M128+TSH!M128+ETH!M128+CPT!M128</f>
        <v>0</v>
      </c>
      <c r="N128" s="41"/>
      <c r="O128" s="43"/>
      <c r="P128" s="41"/>
      <c r="Q128" s="43"/>
      <c r="R128" s="117" t="str">
        <f t="shared" si="19"/>
        <v> </v>
      </c>
      <c r="S128" s="117" t="str">
        <f t="shared" si="19"/>
        <v> </v>
      </c>
      <c r="T128" s="117" t="str">
        <f t="shared" si="15"/>
        <v> </v>
      </c>
      <c r="U128" s="118" t="str">
        <f t="shared" si="16"/>
        <v> </v>
      </c>
    </row>
    <row r="129" spans="1:21" ht="12.75" hidden="1">
      <c r="A129" s="44"/>
      <c r="B129" s="41">
        <f>NMA!B129+EKU!B129+JHB!B129+TSH!B129+ETH!B129+CPT!B129</f>
        <v>0</v>
      </c>
      <c r="C129" s="41">
        <f>NMA!C129+EKU!C129+JHB!C129+TSH!C129+ETH!C129+CPT!C129</f>
        <v>0</v>
      </c>
      <c r="D129" s="41">
        <f>NMA!D129+EKU!D129+JHB!D129+TSH!D129+ETH!D129+CPT!D129</f>
        <v>0</v>
      </c>
      <c r="E129" s="42">
        <f>NMA!E129+EKU!E129+JHB!E129+TSH!E129+ETH!E129+CPT!E129</f>
        <v>0</v>
      </c>
      <c r="F129" s="41">
        <f>NMA!F129+EKU!F129+JHB!F129+TSH!F129+ETH!F129+CPT!F129</f>
        <v>0</v>
      </c>
      <c r="G129" s="41">
        <f>NMA!G129+EKU!G129+JHB!G129+TSH!G129+ETH!G129+CPT!G129</f>
        <v>0</v>
      </c>
      <c r="H129" s="41">
        <f>NMA!H129+EKU!H129+JHB!H129+TSH!H129+ETH!H129+CPT!H129</f>
        <v>0</v>
      </c>
      <c r="I129" s="41">
        <f>NMA!I129+EKU!I129+JHB!I129+TSH!I129+ETH!I129+CPT!I129</f>
        <v>0</v>
      </c>
      <c r="J129" s="41">
        <f>NMA!J129+EKU!J129+JHB!J129+TSH!J129+ETH!J129+CPT!J129</f>
        <v>0</v>
      </c>
      <c r="K129" s="41">
        <f>NMA!K129+EKU!K129+JHB!K129+TSH!K129+ETH!K129+CPT!K129</f>
        <v>0</v>
      </c>
      <c r="L129" s="41">
        <f>NMA!L129+EKU!L129+JHB!L129+TSH!L129+ETH!L129+CPT!L129</f>
        <v>0</v>
      </c>
      <c r="M129" s="43">
        <f>NMA!M129+EKU!M129+JHB!M129+TSH!M129+ETH!M129+CPT!M129</f>
        <v>0</v>
      </c>
      <c r="N129" s="41"/>
      <c r="O129" s="43"/>
      <c r="P129" s="41"/>
      <c r="Q129" s="43"/>
      <c r="R129" s="117" t="str">
        <f t="shared" si="19"/>
        <v> </v>
      </c>
      <c r="S129" s="117" t="str">
        <f t="shared" si="19"/>
        <v> </v>
      </c>
      <c r="T129" s="117" t="str">
        <f t="shared" si="15"/>
        <v> </v>
      </c>
      <c r="U129" s="118" t="str">
        <f t="shared" si="16"/>
        <v> </v>
      </c>
    </row>
    <row r="130" spans="1:21" ht="12.75" hidden="1">
      <c r="A130" s="44"/>
      <c r="B130" s="41">
        <f>NMA!B130+EKU!B130+JHB!B130+TSH!B130+ETH!B130+CPT!B130</f>
        <v>0</v>
      </c>
      <c r="C130" s="41">
        <f>NMA!C130+EKU!C130+JHB!C130+TSH!C130+ETH!C130+CPT!C130</f>
        <v>0</v>
      </c>
      <c r="D130" s="41">
        <f>NMA!D130+EKU!D130+JHB!D130+TSH!D130+ETH!D130+CPT!D130</f>
        <v>0</v>
      </c>
      <c r="E130" s="42">
        <f>NMA!E130+EKU!E130+JHB!E130+TSH!E130+ETH!E130+CPT!E130</f>
        <v>0</v>
      </c>
      <c r="F130" s="41">
        <f>NMA!F130+EKU!F130+JHB!F130+TSH!F130+ETH!F130+CPT!F130</f>
        <v>0</v>
      </c>
      <c r="G130" s="41">
        <f>NMA!G130+EKU!G130+JHB!G130+TSH!G130+ETH!G130+CPT!G130</f>
        <v>0</v>
      </c>
      <c r="H130" s="41">
        <f>NMA!H130+EKU!H130+JHB!H130+TSH!H130+ETH!H130+CPT!H130</f>
        <v>0</v>
      </c>
      <c r="I130" s="41">
        <f>NMA!I130+EKU!I130+JHB!I130+TSH!I130+ETH!I130+CPT!I130</f>
        <v>0</v>
      </c>
      <c r="J130" s="41">
        <f>NMA!J130+EKU!J130+JHB!J130+TSH!J130+ETH!J130+CPT!J130</f>
        <v>0</v>
      </c>
      <c r="K130" s="41">
        <f>NMA!K130+EKU!K130+JHB!K130+TSH!K130+ETH!K130+CPT!K130</f>
        <v>0</v>
      </c>
      <c r="L130" s="41">
        <f>NMA!L130+EKU!L130+JHB!L130+TSH!L130+ETH!L130+CPT!L130</f>
        <v>0</v>
      </c>
      <c r="M130" s="43">
        <f>NMA!M130+EKU!M130+JHB!M130+TSH!M130+ETH!M130+CPT!M130</f>
        <v>0</v>
      </c>
      <c r="N130" s="41"/>
      <c r="O130" s="43"/>
      <c r="P130" s="41"/>
      <c r="Q130" s="43"/>
      <c r="R130" s="117" t="str">
        <f t="shared" si="19"/>
        <v> </v>
      </c>
      <c r="S130" s="117" t="str">
        <f t="shared" si="19"/>
        <v> </v>
      </c>
      <c r="T130" s="117" t="str">
        <f t="shared" si="15"/>
        <v> </v>
      </c>
      <c r="U130" s="118" t="str">
        <f t="shared" si="16"/>
        <v> </v>
      </c>
    </row>
    <row r="131" spans="1:21" ht="12.75" hidden="1">
      <c r="A131" s="44"/>
      <c r="B131" s="41">
        <f>NMA!B131+EKU!B131+JHB!B131+TSH!B131+ETH!B131+CPT!B131</f>
        <v>0</v>
      </c>
      <c r="C131" s="41">
        <f>NMA!C131+EKU!C131+JHB!C131+TSH!C131+ETH!C131+CPT!C131</f>
        <v>0</v>
      </c>
      <c r="D131" s="41">
        <f>NMA!D131+EKU!D131+JHB!D131+TSH!D131+ETH!D131+CPT!D131</f>
        <v>0</v>
      </c>
      <c r="E131" s="42">
        <f>NMA!E131+EKU!E131+JHB!E131+TSH!E131+ETH!E131+CPT!E131</f>
        <v>0</v>
      </c>
      <c r="F131" s="41">
        <f>NMA!F131+EKU!F131+JHB!F131+TSH!F131+ETH!F131+CPT!F131</f>
        <v>0</v>
      </c>
      <c r="G131" s="41">
        <f>NMA!G131+EKU!G131+JHB!G131+TSH!G131+ETH!G131+CPT!G131</f>
        <v>0</v>
      </c>
      <c r="H131" s="41">
        <f>NMA!H131+EKU!H131+JHB!H131+TSH!H131+ETH!H131+CPT!H131</f>
        <v>0</v>
      </c>
      <c r="I131" s="41">
        <f>NMA!I131+EKU!I131+JHB!I131+TSH!I131+ETH!I131+CPT!I131</f>
        <v>0</v>
      </c>
      <c r="J131" s="41">
        <f>NMA!J131+EKU!J131+JHB!J131+TSH!J131+ETH!J131+CPT!J131</f>
        <v>0</v>
      </c>
      <c r="K131" s="41">
        <f>NMA!K131+EKU!K131+JHB!K131+TSH!K131+ETH!K131+CPT!K131</f>
        <v>0</v>
      </c>
      <c r="L131" s="41">
        <f>NMA!L131+EKU!L131+JHB!L131+TSH!L131+ETH!L131+CPT!L131</f>
        <v>0</v>
      </c>
      <c r="M131" s="43">
        <f>NMA!M131+EKU!M131+JHB!M131+TSH!M131+ETH!M131+CPT!M131</f>
        <v>0</v>
      </c>
      <c r="N131" s="41"/>
      <c r="O131" s="43"/>
      <c r="P131" s="41"/>
      <c r="Q131" s="43"/>
      <c r="R131" s="117" t="str">
        <f t="shared" si="19"/>
        <v> </v>
      </c>
      <c r="S131" s="117" t="str">
        <f t="shared" si="19"/>
        <v> </v>
      </c>
      <c r="T131" s="117" t="str">
        <f aca="true" t="shared" si="20" ref="T131:T141">IF(E131=0," ",(P131/E131))</f>
        <v> </v>
      </c>
      <c r="U131" s="118" t="str">
        <f aca="true" t="shared" si="21" ref="U131:U141">IF(E131=0," ",(Q131/E131))</f>
        <v> </v>
      </c>
    </row>
    <row r="132" spans="1:21" ht="12.75" hidden="1">
      <c r="A132" s="44"/>
      <c r="B132" s="41">
        <f>NMA!B132+EKU!B132+JHB!B132+TSH!B132+ETH!B132+CPT!B132</f>
        <v>0</v>
      </c>
      <c r="C132" s="41">
        <f>NMA!C132+EKU!C132+JHB!C132+TSH!C132+ETH!C132+CPT!C132</f>
        <v>0</v>
      </c>
      <c r="D132" s="41">
        <f>NMA!D132+EKU!D132+JHB!D132+TSH!D132+ETH!D132+CPT!D132</f>
        <v>0</v>
      </c>
      <c r="E132" s="42">
        <f>NMA!E132+EKU!E132+JHB!E132+TSH!E132+ETH!E132+CPT!E132</f>
        <v>0</v>
      </c>
      <c r="F132" s="41">
        <f>NMA!F132+EKU!F132+JHB!F132+TSH!F132+ETH!F132+CPT!F132</f>
        <v>0</v>
      </c>
      <c r="G132" s="41">
        <f>NMA!G132+EKU!G132+JHB!G132+TSH!G132+ETH!G132+CPT!G132</f>
        <v>0</v>
      </c>
      <c r="H132" s="41">
        <f>NMA!H132+EKU!H132+JHB!H132+TSH!H132+ETH!H132+CPT!H132</f>
        <v>0</v>
      </c>
      <c r="I132" s="41">
        <f>NMA!I132+EKU!I132+JHB!I132+TSH!I132+ETH!I132+CPT!I132</f>
        <v>0</v>
      </c>
      <c r="J132" s="41">
        <f>NMA!J132+EKU!J132+JHB!J132+TSH!J132+ETH!J132+CPT!J132</f>
        <v>0</v>
      </c>
      <c r="K132" s="41">
        <f>NMA!K132+EKU!K132+JHB!K132+TSH!K132+ETH!K132+CPT!K132</f>
        <v>0</v>
      </c>
      <c r="L132" s="41">
        <f>NMA!L132+EKU!L132+JHB!L132+TSH!L132+ETH!L132+CPT!L132</f>
        <v>0</v>
      </c>
      <c r="M132" s="43">
        <f>NMA!M132+EKU!M132+JHB!M132+TSH!M132+ETH!M132+CPT!M132</f>
        <v>0</v>
      </c>
      <c r="N132" s="41"/>
      <c r="O132" s="43"/>
      <c r="P132" s="41"/>
      <c r="Q132" s="43"/>
      <c r="R132" s="117" t="str">
        <f t="shared" si="19"/>
        <v> </v>
      </c>
      <c r="S132" s="117" t="str">
        <f t="shared" si="19"/>
        <v> </v>
      </c>
      <c r="T132" s="117" t="str">
        <f t="shared" si="20"/>
        <v> </v>
      </c>
      <c r="U132" s="118" t="str">
        <f t="shared" si="21"/>
        <v> </v>
      </c>
    </row>
    <row r="133" spans="1:21" ht="12.75" hidden="1">
      <c r="A133" s="44"/>
      <c r="B133" s="41">
        <f>NMA!B133+EKU!B133+JHB!B133+TSH!B133+ETH!B133+CPT!B133</f>
        <v>0</v>
      </c>
      <c r="C133" s="41">
        <f>NMA!C133+EKU!C133+JHB!C133+TSH!C133+ETH!C133+CPT!C133</f>
        <v>0</v>
      </c>
      <c r="D133" s="41">
        <f>NMA!D133+EKU!D133+JHB!D133+TSH!D133+ETH!D133+CPT!D133</f>
        <v>0</v>
      </c>
      <c r="E133" s="42">
        <f>NMA!E133+EKU!E133+JHB!E133+TSH!E133+ETH!E133+CPT!E133</f>
        <v>0</v>
      </c>
      <c r="F133" s="41">
        <f>NMA!F133+EKU!F133+JHB!F133+TSH!F133+ETH!F133+CPT!F133</f>
        <v>0</v>
      </c>
      <c r="G133" s="41">
        <f>NMA!G133+EKU!G133+JHB!G133+TSH!G133+ETH!G133+CPT!G133</f>
        <v>0</v>
      </c>
      <c r="H133" s="41">
        <f>NMA!H133+EKU!H133+JHB!H133+TSH!H133+ETH!H133+CPT!H133</f>
        <v>0</v>
      </c>
      <c r="I133" s="41">
        <f>NMA!I133+EKU!I133+JHB!I133+TSH!I133+ETH!I133+CPT!I133</f>
        <v>0</v>
      </c>
      <c r="J133" s="41">
        <f>NMA!J133+EKU!J133+JHB!J133+TSH!J133+ETH!J133+CPT!J133</f>
        <v>0</v>
      </c>
      <c r="K133" s="41">
        <f>NMA!K133+EKU!K133+JHB!K133+TSH!K133+ETH!K133+CPT!K133</f>
        <v>0</v>
      </c>
      <c r="L133" s="41">
        <f>NMA!L133+EKU!L133+JHB!L133+TSH!L133+ETH!L133+CPT!L133</f>
        <v>0</v>
      </c>
      <c r="M133" s="43">
        <f>NMA!M133+EKU!M133+JHB!M133+TSH!M133+ETH!M133+CPT!M133</f>
        <v>0</v>
      </c>
      <c r="N133" s="41"/>
      <c r="O133" s="43"/>
      <c r="P133" s="41"/>
      <c r="Q133" s="43"/>
      <c r="R133" s="117" t="str">
        <f t="shared" si="19"/>
        <v> </v>
      </c>
      <c r="S133" s="117" t="str">
        <f t="shared" si="19"/>
        <v> </v>
      </c>
      <c r="T133" s="117" t="str">
        <f t="shared" si="20"/>
        <v> </v>
      </c>
      <c r="U133" s="118" t="str">
        <f t="shared" si="21"/>
        <v> </v>
      </c>
    </row>
    <row r="134" spans="1:21" ht="12.75" hidden="1">
      <c r="A134" s="44"/>
      <c r="B134" s="41">
        <f>NMA!B134+EKU!B134+JHB!B134+TSH!B134+ETH!B134+CPT!B134</f>
        <v>0</v>
      </c>
      <c r="C134" s="41">
        <f>NMA!C134+EKU!C134+JHB!C134+TSH!C134+ETH!C134+CPT!C134</f>
        <v>0</v>
      </c>
      <c r="D134" s="41">
        <f>NMA!D134+EKU!D134+JHB!D134+TSH!D134+ETH!D134+CPT!D134</f>
        <v>0</v>
      </c>
      <c r="E134" s="42">
        <f>NMA!E134+EKU!E134+JHB!E134+TSH!E134+ETH!E134+CPT!E134</f>
        <v>0</v>
      </c>
      <c r="F134" s="41">
        <f>NMA!F134+EKU!F134+JHB!F134+TSH!F134+ETH!F134+CPT!F134</f>
        <v>0</v>
      </c>
      <c r="G134" s="41">
        <f>NMA!G134+EKU!G134+JHB!G134+TSH!G134+ETH!G134+CPT!G134</f>
        <v>0</v>
      </c>
      <c r="H134" s="41">
        <f>NMA!H134+EKU!H134+JHB!H134+TSH!H134+ETH!H134+CPT!H134</f>
        <v>0</v>
      </c>
      <c r="I134" s="41">
        <f>NMA!I134+EKU!I134+JHB!I134+TSH!I134+ETH!I134+CPT!I134</f>
        <v>0</v>
      </c>
      <c r="J134" s="41">
        <f>NMA!J134+EKU!J134+JHB!J134+TSH!J134+ETH!J134+CPT!J134</f>
        <v>0</v>
      </c>
      <c r="K134" s="41">
        <f>NMA!K134+EKU!K134+JHB!K134+TSH!K134+ETH!K134+CPT!K134</f>
        <v>0</v>
      </c>
      <c r="L134" s="41">
        <f>NMA!L134+EKU!L134+JHB!L134+TSH!L134+ETH!L134+CPT!L134</f>
        <v>0</v>
      </c>
      <c r="M134" s="43">
        <f>NMA!M134+EKU!M134+JHB!M134+TSH!M134+ETH!M134+CPT!M134</f>
        <v>0</v>
      </c>
      <c r="N134" s="41"/>
      <c r="O134" s="43"/>
      <c r="P134" s="41"/>
      <c r="Q134" s="43"/>
      <c r="R134" s="117" t="str">
        <f t="shared" si="19"/>
        <v> </v>
      </c>
      <c r="S134" s="117" t="str">
        <f t="shared" si="19"/>
        <v> </v>
      </c>
      <c r="T134" s="117" t="str">
        <f t="shared" si="20"/>
        <v> </v>
      </c>
      <c r="U134" s="118" t="str">
        <f t="shared" si="21"/>
        <v> </v>
      </c>
    </row>
    <row r="135" spans="1:21" ht="12.75" hidden="1">
      <c r="A135" s="44"/>
      <c r="B135" s="41">
        <f>NMA!B135+EKU!B135+JHB!B135+TSH!B135+ETH!B135+CPT!B135</f>
        <v>0</v>
      </c>
      <c r="C135" s="41">
        <f>NMA!C135+EKU!C135+JHB!C135+TSH!C135+ETH!C135+CPT!C135</f>
        <v>0</v>
      </c>
      <c r="D135" s="41">
        <f>NMA!D135+EKU!D135+JHB!D135+TSH!D135+ETH!D135+CPT!D135</f>
        <v>0</v>
      </c>
      <c r="E135" s="42">
        <f>NMA!E135+EKU!E135+JHB!E135+TSH!E135+ETH!E135+CPT!E135</f>
        <v>0</v>
      </c>
      <c r="F135" s="41">
        <f>NMA!F135+EKU!F135+JHB!F135+TSH!F135+ETH!F135+CPT!F135</f>
        <v>0</v>
      </c>
      <c r="G135" s="41">
        <f>NMA!G135+EKU!G135+JHB!G135+TSH!G135+ETH!G135+CPT!G135</f>
        <v>0</v>
      </c>
      <c r="H135" s="41">
        <f>NMA!H135+EKU!H135+JHB!H135+TSH!H135+ETH!H135+CPT!H135</f>
        <v>0</v>
      </c>
      <c r="I135" s="41">
        <f>NMA!I135+EKU!I135+JHB!I135+TSH!I135+ETH!I135+CPT!I135</f>
        <v>0</v>
      </c>
      <c r="J135" s="41">
        <f>NMA!J135+EKU!J135+JHB!J135+TSH!J135+ETH!J135+CPT!J135</f>
        <v>0</v>
      </c>
      <c r="K135" s="41">
        <f>NMA!K135+EKU!K135+JHB!K135+TSH!K135+ETH!K135+CPT!K135</f>
        <v>0</v>
      </c>
      <c r="L135" s="41">
        <f>NMA!L135+EKU!L135+JHB!L135+TSH!L135+ETH!L135+CPT!L135</f>
        <v>0</v>
      </c>
      <c r="M135" s="43">
        <f>NMA!M135+EKU!M135+JHB!M135+TSH!M135+ETH!M135+CPT!M135</f>
        <v>0</v>
      </c>
      <c r="N135" s="41"/>
      <c r="O135" s="43"/>
      <c r="P135" s="41"/>
      <c r="Q135" s="43"/>
      <c r="R135" s="117" t="str">
        <f t="shared" si="19"/>
        <v> </v>
      </c>
      <c r="S135" s="117" t="str">
        <f t="shared" si="19"/>
        <v> </v>
      </c>
      <c r="T135" s="117" t="str">
        <f t="shared" si="20"/>
        <v> </v>
      </c>
      <c r="U135" s="118" t="str">
        <f t="shared" si="21"/>
        <v> </v>
      </c>
    </row>
    <row r="136" spans="1:21" ht="12.75" hidden="1">
      <c r="A136" s="44"/>
      <c r="B136" s="41">
        <f>NMA!B136+EKU!B136+JHB!B136+TSH!B136+ETH!B136+CPT!B136</f>
        <v>0</v>
      </c>
      <c r="C136" s="41">
        <f>NMA!C136+EKU!C136+JHB!C136+TSH!C136+ETH!C136+CPT!C136</f>
        <v>0</v>
      </c>
      <c r="D136" s="41">
        <f>NMA!D136+EKU!D136+JHB!D136+TSH!D136+ETH!D136+CPT!D136</f>
        <v>0</v>
      </c>
      <c r="E136" s="42">
        <f>NMA!E136+EKU!E136+JHB!E136+TSH!E136+ETH!E136+CPT!E136</f>
        <v>0</v>
      </c>
      <c r="F136" s="41">
        <f>NMA!F136+EKU!F136+JHB!F136+TSH!F136+ETH!F136+CPT!F136</f>
        <v>0</v>
      </c>
      <c r="G136" s="41">
        <f>NMA!G136+EKU!G136+JHB!G136+TSH!G136+ETH!G136+CPT!G136</f>
        <v>0</v>
      </c>
      <c r="H136" s="43">
        <f>NMA!H136+EKU!H136+JHB!H136+TSH!H136+ETH!H136+CPT!H136</f>
        <v>0</v>
      </c>
      <c r="I136" s="41">
        <f>NMA!I136+EKU!I136+JHB!I136+TSH!I136+ETH!I136+CPT!I136</f>
        <v>0</v>
      </c>
      <c r="J136" s="43">
        <f>NMA!J136+EKU!J136+JHB!J136+TSH!J136+ETH!J136+CPT!J136</f>
        <v>0</v>
      </c>
      <c r="K136" s="41">
        <f>NMA!K136+EKU!K136+JHB!K136+TSH!K136+ETH!K136+CPT!K136</f>
        <v>0</v>
      </c>
      <c r="L136" s="43">
        <f>NMA!L136+EKU!L136+JHB!L136+TSH!L136+ETH!L136+CPT!L136</f>
        <v>0</v>
      </c>
      <c r="M136" s="43">
        <f>NMA!M136+EKU!M136+JHB!M136+TSH!M136+ETH!M136+CPT!M136</f>
        <v>0</v>
      </c>
      <c r="N136" s="43"/>
      <c r="O136" s="43"/>
      <c r="P136" s="43"/>
      <c r="Q136" s="43"/>
      <c r="R136" s="117" t="str">
        <f t="shared" si="19"/>
        <v> </v>
      </c>
      <c r="S136" s="117" t="str">
        <f t="shared" si="19"/>
        <v> </v>
      </c>
      <c r="T136" s="117" t="str">
        <f t="shared" si="20"/>
        <v> </v>
      </c>
      <c r="U136" s="118" t="str">
        <f t="shared" si="21"/>
        <v> </v>
      </c>
    </row>
    <row r="137" spans="1:21" ht="12.75" hidden="1">
      <c r="A137" s="44"/>
      <c r="B137" s="41">
        <f>NMA!B137+EKU!B137+JHB!B137+TSH!B137+ETH!B137+CPT!B137</f>
        <v>0</v>
      </c>
      <c r="C137" s="41">
        <f>NMA!C137+EKU!C137+JHB!C137+TSH!C137+ETH!C137+CPT!C137</f>
        <v>0</v>
      </c>
      <c r="D137" s="41">
        <f>NMA!D137+EKU!D137+JHB!D137+TSH!D137+ETH!D137+CPT!D137</f>
        <v>0</v>
      </c>
      <c r="E137" s="42">
        <f>NMA!E137+EKU!E137+JHB!E137+TSH!E137+ETH!E137+CPT!E137</f>
        <v>0</v>
      </c>
      <c r="F137" s="41">
        <f>NMA!F137+EKU!F137+JHB!F137+TSH!F137+ETH!F137+CPT!F137</f>
        <v>0</v>
      </c>
      <c r="G137" s="41">
        <f>NMA!G137+EKU!G137+JHB!G137+TSH!G137+ETH!G137+CPT!G137</f>
        <v>0</v>
      </c>
      <c r="H137" s="43">
        <f>NMA!H137+EKU!H137+JHB!H137+TSH!H137+ETH!H137+CPT!H137</f>
        <v>0</v>
      </c>
      <c r="I137" s="41">
        <f>NMA!I137+EKU!I137+JHB!I137+TSH!I137+ETH!I137+CPT!I137</f>
        <v>0</v>
      </c>
      <c r="J137" s="43">
        <f>NMA!J137+EKU!J137+JHB!J137+TSH!J137+ETH!J137+CPT!J137</f>
        <v>0</v>
      </c>
      <c r="K137" s="41">
        <f>NMA!K137+EKU!K137+JHB!K137+TSH!K137+ETH!K137+CPT!K137</f>
        <v>0</v>
      </c>
      <c r="L137" s="43">
        <f>NMA!L137+EKU!L137+JHB!L137+TSH!L137+ETH!L137+CPT!L137</f>
        <v>0</v>
      </c>
      <c r="M137" s="43">
        <f>NMA!M137+EKU!M137+JHB!M137+TSH!M137+ETH!M137+CPT!M137</f>
        <v>0</v>
      </c>
      <c r="N137" s="43"/>
      <c r="O137" s="43"/>
      <c r="P137" s="43"/>
      <c r="Q137" s="43"/>
      <c r="R137" s="117" t="str">
        <f t="shared" si="19"/>
        <v> </v>
      </c>
      <c r="S137" s="117" t="str">
        <f t="shared" si="19"/>
        <v> </v>
      </c>
      <c r="T137" s="117" t="str">
        <f t="shared" si="20"/>
        <v> </v>
      </c>
      <c r="U137" s="118" t="str">
        <f t="shared" si="21"/>
        <v> </v>
      </c>
    </row>
    <row r="138" spans="1:21" ht="12.75" hidden="1">
      <c r="A138" s="44"/>
      <c r="B138" s="41">
        <f>NMA!B138+EKU!B138+JHB!B138+TSH!B138+ETH!B138+CPT!B138</f>
        <v>0</v>
      </c>
      <c r="C138" s="41">
        <f>NMA!C138+EKU!C138+JHB!C138+TSH!C138+ETH!C138+CPT!C138</f>
        <v>0</v>
      </c>
      <c r="D138" s="41">
        <f>NMA!D138+EKU!D138+JHB!D138+TSH!D138+ETH!D138+CPT!D138</f>
        <v>0</v>
      </c>
      <c r="E138" s="42">
        <f>NMA!E138+EKU!E138+JHB!E138+TSH!E138+ETH!E138+CPT!E138</f>
        <v>0</v>
      </c>
      <c r="F138" s="41">
        <f>NMA!F138+EKU!F138+JHB!F138+TSH!F138+ETH!F138+CPT!F138</f>
        <v>0</v>
      </c>
      <c r="G138" s="41">
        <f>NMA!G138+EKU!G138+JHB!G138+TSH!G138+ETH!G138+CPT!G138</f>
        <v>0</v>
      </c>
      <c r="H138" s="43">
        <f>NMA!H138+EKU!H138+JHB!H138+TSH!H138+ETH!H138+CPT!H138</f>
        <v>0</v>
      </c>
      <c r="I138" s="41">
        <f>NMA!I138+EKU!I138+JHB!I138+TSH!I138+ETH!I138+CPT!I138</f>
        <v>0</v>
      </c>
      <c r="J138" s="43">
        <f>NMA!J138+EKU!J138+JHB!J138+TSH!J138+ETH!J138+CPT!J138</f>
        <v>0</v>
      </c>
      <c r="K138" s="41">
        <f>NMA!K138+EKU!K138+JHB!K138+TSH!K138+ETH!K138+CPT!K138</f>
        <v>0</v>
      </c>
      <c r="L138" s="43">
        <f>NMA!L138+EKU!L138+JHB!L138+TSH!L138+ETH!L138+CPT!L138</f>
        <v>0</v>
      </c>
      <c r="M138" s="43">
        <f>NMA!M138+EKU!M138+JHB!M138+TSH!M138+ETH!M138+CPT!M138</f>
        <v>0</v>
      </c>
      <c r="N138" s="43"/>
      <c r="O138" s="43"/>
      <c r="P138" s="43"/>
      <c r="Q138" s="43"/>
      <c r="R138" s="117" t="str">
        <f t="shared" si="19"/>
        <v> </v>
      </c>
      <c r="S138" s="117" t="str">
        <f t="shared" si="19"/>
        <v> </v>
      </c>
      <c r="T138" s="117" t="str">
        <f t="shared" si="20"/>
        <v> </v>
      </c>
      <c r="U138" s="118" t="str">
        <f t="shared" si="21"/>
        <v> </v>
      </c>
    </row>
    <row r="139" spans="1:21" ht="12.75" hidden="1">
      <c r="A139" s="50"/>
      <c r="B139" s="124">
        <f>NMA!B139+EKU!B139+JHB!B139+TSH!B139+ETH!B139+CPT!B139</f>
        <v>0</v>
      </c>
      <c r="C139" s="124">
        <f>NMA!C139+EKU!C139+JHB!C139+TSH!C139+ETH!C139+CPT!C139</f>
        <v>0</v>
      </c>
      <c r="D139" s="124">
        <f>NMA!D139+EKU!D139+JHB!D139+TSH!D139+ETH!D139+CPT!D139</f>
        <v>0</v>
      </c>
      <c r="E139" s="124">
        <f>NMA!E139+EKU!E139+JHB!E139+TSH!E139+ETH!E139+CPT!E139</f>
        <v>0</v>
      </c>
      <c r="F139" s="123">
        <f>NMA!F139+EKU!F139+JHB!F139+TSH!F139+ETH!F139+CPT!F139</f>
        <v>0</v>
      </c>
      <c r="G139" s="124">
        <f>NMA!G139+EKU!G139+JHB!G139+TSH!G139+ETH!G139+CPT!G139</f>
        <v>0</v>
      </c>
      <c r="H139" s="123">
        <f>NMA!H139+EKU!H139+JHB!H139+TSH!H139+ETH!H139+CPT!H139</f>
        <v>0</v>
      </c>
      <c r="I139" s="124">
        <f>NMA!I139+EKU!I139+JHB!I139+TSH!I139+ETH!I139+CPT!I139</f>
        <v>0</v>
      </c>
      <c r="J139" s="123">
        <f>NMA!J139+EKU!J139+JHB!J139+TSH!J139+ETH!J139+CPT!J139</f>
        <v>0</v>
      </c>
      <c r="K139" s="124">
        <f>NMA!K139+EKU!K139+JHB!K139+TSH!K139+ETH!K139+CPT!K139</f>
        <v>0</v>
      </c>
      <c r="L139" s="123">
        <f>NMA!L139+EKU!L139+JHB!L139+TSH!L139+ETH!L139+CPT!L139</f>
        <v>0</v>
      </c>
      <c r="M139" s="123">
        <f>NMA!M139+EKU!M139+JHB!M139+TSH!M139+ETH!M139+CPT!M139</f>
        <v>0</v>
      </c>
      <c r="N139" s="123"/>
      <c r="O139" s="123"/>
      <c r="P139" s="123"/>
      <c r="Q139" s="123"/>
      <c r="R139" s="125" t="str">
        <f aca="true" t="shared" si="22" ref="R139:S141">IF(L139=0," ",(N139-L139)/L139)</f>
        <v> </v>
      </c>
      <c r="S139" s="126" t="str">
        <f t="shared" si="22"/>
        <v> </v>
      </c>
      <c r="T139" s="125" t="str">
        <f t="shared" si="20"/>
        <v> </v>
      </c>
      <c r="U139" s="126" t="str">
        <f t="shared" si="21"/>
        <v> </v>
      </c>
    </row>
    <row r="140" spans="1:21" ht="12.75" hidden="1">
      <c r="A140" s="50" t="s">
        <v>60</v>
      </c>
      <c r="B140" s="124">
        <f>NMA!B140+EKU!B140+JHB!B140+TSH!B140+ETH!B140+CPT!B140</f>
        <v>1634869000</v>
      </c>
      <c r="C140" s="124">
        <f>NMA!C140+EKU!C140+JHB!C140+TSH!C140+ETH!C140+CPT!C140</f>
        <v>56103000</v>
      </c>
      <c r="D140" s="124">
        <f>NMA!D140+EKU!D140+JHB!D140+TSH!D140+ETH!D140+CPT!D140</f>
        <v>0</v>
      </c>
      <c r="E140" s="124">
        <f>NMA!E140+EKU!E140+JHB!E140+TSH!E140+ETH!E140+CPT!E140</f>
        <v>1690972000</v>
      </c>
      <c r="F140" s="123">
        <f>NMA!F140+EKU!F140+JHB!F140+TSH!F140+ETH!F140+CPT!F140</f>
        <v>114062000</v>
      </c>
      <c r="G140" s="123">
        <f>NMA!G140+EKU!G140+JHB!G140+TSH!G140+ETH!G140+CPT!G140</f>
        <v>0</v>
      </c>
      <c r="H140" s="123">
        <f>NMA!H140+EKU!H140+JHB!H140+TSH!H140+ETH!H140+CPT!H140</f>
        <v>0</v>
      </c>
      <c r="I140" s="123">
        <f>NMA!I140+EKU!I140+JHB!I140+TSH!I140+ETH!I140+CPT!I140</f>
        <v>0</v>
      </c>
      <c r="J140" s="123">
        <f>NMA!J140+EKU!J140+JHB!J140+TSH!J140+ETH!J140+CPT!J140</f>
        <v>0</v>
      </c>
      <c r="K140" s="123">
        <f>NMA!K140+EKU!K140+JHB!K140+TSH!K140+ETH!K140+CPT!K140</f>
        <v>0</v>
      </c>
      <c r="L140" s="123">
        <f>NMA!L140+EKU!L140+JHB!L140+TSH!L140+ETH!L140+CPT!L140</f>
        <v>0</v>
      </c>
      <c r="M140" s="123">
        <f>NMA!M140+EKU!M140+JHB!M140+TSH!M140+ETH!M140+CPT!M140</f>
        <v>0</v>
      </c>
      <c r="N140" s="123">
        <f>N123+N65</f>
        <v>0</v>
      </c>
      <c r="O140" s="123">
        <f>O123+O65</f>
        <v>0</v>
      </c>
      <c r="P140" s="123">
        <f>P123+P65</f>
        <v>0</v>
      </c>
      <c r="Q140" s="123">
        <f>Q123+Q65</f>
        <v>0</v>
      </c>
      <c r="R140" s="125" t="str">
        <f t="shared" si="22"/>
        <v> </v>
      </c>
      <c r="S140" s="126" t="str">
        <f t="shared" si="22"/>
        <v> </v>
      </c>
      <c r="T140" s="125">
        <f t="shared" si="20"/>
        <v>0</v>
      </c>
      <c r="U140" s="126">
        <f t="shared" si="21"/>
        <v>0</v>
      </c>
    </row>
    <row r="141" spans="1:21" ht="12.75">
      <c r="A141" s="51" t="s">
        <v>108</v>
      </c>
      <c r="B141" s="130">
        <f>NMA!B141+EKU!B141+JHB!B141+TSH!B141+ETH!B141+CPT!B141</f>
        <v>1634869000</v>
      </c>
      <c r="C141" s="130">
        <f>NMA!C141+EKU!C141+JHB!C141+TSH!C141+ETH!C141+CPT!C141</f>
        <v>56103000</v>
      </c>
      <c r="D141" s="130">
        <f>NMA!D141+EKU!D141+JHB!D141+TSH!D141+ETH!D141+CPT!D141</f>
        <v>0</v>
      </c>
      <c r="E141" s="130">
        <f>NMA!E141+EKU!E141+JHB!E141+TSH!E141+ETH!E141+CPT!E141</f>
        <v>1690972000</v>
      </c>
      <c r="F141" s="127">
        <f>NMA!F141+EKU!F141+JHB!F141+TSH!F141+ETH!F141+CPT!F141</f>
        <v>114062000</v>
      </c>
      <c r="G141" s="127">
        <f>NMA!G141+EKU!G141+JHB!G141+TSH!G141+ETH!G141+CPT!G141</f>
        <v>0</v>
      </c>
      <c r="H141" s="127">
        <f>NMA!H141+EKU!H141+JHB!H141+TSH!H141+ETH!H141+CPT!H141</f>
        <v>0</v>
      </c>
      <c r="I141" s="127">
        <f>NMA!I141+EKU!I141+JHB!I141+TSH!I141+ETH!I141+CPT!I141</f>
        <v>0</v>
      </c>
      <c r="J141" s="127">
        <f>NMA!J141+EKU!J141+JHB!J141+TSH!J141+ETH!J141+CPT!J141</f>
        <v>0</v>
      </c>
      <c r="K141" s="127">
        <f>NMA!K141+EKU!K141+JHB!K141+TSH!K141+ETH!K141+CPT!K141</f>
        <v>0</v>
      </c>
      <c r="L141" s="127">
        <f>NMA!L141+EKU!L141+JHB!L141+TSH!L141+ETH!L141+CPT!L141</f>
        <v>0</v>
      </c>
      <c r="M141" s="127">
        <f>NMA!M141+EKU!M141+JHB!M141+TSH!M141+ETH!M141+CPT!M141</f>
        <v>0</v>
      </c>
      <c r="N141" s="127">
        <f>N65</f>
        <v>0</v>
      </c>
      <c r="O141" s="127">
        <f>O65</f>
        <v>0</v>
      </c>
      <c r="P141" s="127">
        <f>P65</f>
        <v>0</v>
      </c>
      <c r="Q141" s="127">
        <f>Q65</f>
        <v>0</v>
      </c>
      <c r="R141" s="125" t="str">
        <f t="shared" si="22"/>
        <v> </v>
      </c>
      <c r="S141" s="126" t="str">
        <f t="shared" si="22"/>
        <v> </v>
      </c>
      <c r="T141" s="125">
        <f t="shared" si="20"/>
        <v>0</v>
      </c>
      <c r="U141" s="126">
        <f t="shared" si="21"/>
        <v>0</v>
      </c>
    </row>
    <row r="142" spans="1:21" ht="12.75">
      <c r="A142" s="52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4"/>
      <c r="S142" s="54"/>
      <c r="T142" s="54"/>
      <c r="U142" s="54"/>
    </row>
    <row r="143" ht="12.75">
      <c r="A143" s="55" t="s">
        <v>109</v>
      </c>
    </row>
    <row r="144" ht="12.75">
      <c r="A144" s="55" t="s">
        <v>110</v>
      </c>
    </row>
    <row r="145" spans="1:11" ht="12.75">
      <c r="A145" s="55" t="s">
        <v>111</v>
      </c>
      <c r="B145" s="57"/>
      <c r="C145" s="57"/>
      <c r="D145" s="57"/>
      <c r="E145" s="57"/>
      <c r="F145" s="57"/>
      <c r="H145" s="57"/>
      <c r="I145" s="57"/>
      <c r="J145" s="57"/>
      <c r="K145" s="57"/>
    </row>
    <row r="146" spans="1:11" ht="12.75">
      <c r="A146" s="55" t="s">
        <v>112</v>
      </c>
      <c r="B146" s="57"/>
      <c r="C146" s="57"/>
      <c r="D146" s="57"/>
      <c r="E146" s="57"/>
      <c r="F146" s="57"/>
      <c r="H146" s="57"/>
      <c r="I146" s="57"/>
      <c r="J146" s="57"/>
      <c r="K146" s="57"/>
    </row>
    <row r="147" spans="1:11" ht="12.75">
      <c r="A147" s="55" t="s">
        <v>113</v>
      </c>
      <c r="B147" s="57"/>
      <c r="C147" s="57"/>
      <c r="D147" s="57"/>
      <c r="E147" s="57"/>
      <c r="F147" s="57"/>
      <c r="H147" s="57"/>
      <c r="I147" s="57"/>
      <c r="J147" s="57"/>
      <c r="K147" s="57"/>
    </row>
    <row r="148" ht="12.75">
      <c r="A148" s="55" t="s">
        <v>114</v>
      </c>
    </row>
    <row r="149" ht="12.75" hidden="1"/>
    <row r="150" ht="12.75" hidden="1"/>
    <row r="151" spans="1:7" ht="12.75" hidden="1">
      <c r="A151" s="57" t="s">
        <v>115</v>
      </c>
      <c r="G151" s="57" t="s">
        <v>116</v>
      </c>
    </row>
    <row r="152" spans="1:7" ht="12.75" hidden="1">
      <c r="A152" s="57"/>
      <c r="G152" s="57"/>
    </row>
    <row r="153" spans="1:7" ht="12.75" hidden="1">
      <c r="A153" s="57" t="s">
        <v>117</v>
      </c>
      <c r="G153" s="57" t="s">
        <v>117</v>
      </c>
    </row>
    <row r="154" ht="12.75" hidden="1"/>
    <row r="155" ht="12.75" hidden="1"/>
  </sheetData>
  <sheetProtection/>
  <mergeCells count="15">
    <mergeCell ref="R53:S53"/>
    <mergeCell ref="T53:U53"/>
    <mergeCell ref="A1:U1"/>
    <mergeCell ref="A2:U2"/>
    <mergeCell ref="A3:U3"/>
    <mergeCell ref="A4:U4"/>
    <mergeCell ref="A5:U5"/>
    <mergeCell ref="F6:G6"/>
    <mergeCell ref="H6:I6"/>
    <mergeCell ref="J6:K6"/>
    <mergeCell ref="T6:U6"/>
    <mergeCell ref="L6:M6"/>
    <mergeCell ref="N6:O6"/>
    <mergeCell ref="P6:Q6"/>
    <mergeCell ref="R6:S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3"/>
  <sheetViews>
    <sheetView showGridLines="0" workbookViewId="0" topLeftCell="A1">
      <pane ySplit="7" topLeftCell="BM71" activePane="bottomLeft" state="frozen"/>
      <selection pane="topLeft" activeCell="U51" activeCellId="8" sqref="G51 G8:G51 I8:I51 K8:K51 M8:M51 Q8:Q51 S8:S51 U51:U52 U8:U51"/>
      <selection pane="bottomLeft" activeCell="U51" activeCellId="8" sqref="G51 G8:G51 I8:I51 K8:K51 M8:M51 Q8:Q51 S8:S51 U51:U52 U8:U51"/>
    </sheetView>
  </sheetViews>
  <sheetFormatPr defaultColWidth="9.140625" defaultRowHeight="12.75"/>
  <cols>
    <col min="1" max="1" width="51.00390625" style="56" customWidth="1"/>
    <col min="2" max="13" width="13.7109375" style="56" customWidth="1"/>
    <col min="14" max="15" width="13.7109375" style="56" hidden="1" customWidth="1"/>
    <col min="16" max="21" width="13.7109375" style="56" customWidth="1"/>
    <col min="22" max="22" width="2.7109375" style="56" customWidth="1"/>
    <col min="23" max="16384" width="9.140625" style="56" customWidth="1"/>
  </cols>
  <sheetData>
    <row r="1" spans="1:21" ht="12.7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18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8" customHeight="1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8" customHeight="1">
      <c r="A4" s="112" t="s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5" customHeight="1">
      <c r="A5" s="113" t="s">
        <v>63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21" ht="12.75" customHeight="1">
      <c r="A6" s="58"/>
      <c r="B6" s="58"/>
      <c r="C6" s="58"/>
      <c r="D6" s="58"/>
      <c r="E6" s="59"/>
      <c r="F6" s="107" t="s">
        <v>2</v>
      </c>
      <c r="G6" s="108"/>
      <c r="H6" s="107" t="s">
        <v>3</v>
      </c>
      <c r="I6" s="108"/>
      <c r="J6" s="107" t="s">
        <v>4</v>
      </c>
      <c r="K6" s="108"/>
      <c r="L6" s="107" t="s">
        <v>5</v>
      </c>
      <c r="M6" s="108"/>
      <c r="N6" s="107" t="s">
        <v>6</v>
      </c>
      <c r="O6" s="108"/>
      <c r="P6" s="107" t="s">
        <v>7</v>
      </c>
      <c r="Q6" s="108"/>
      <c r="R6" s="107" t="s">
        <v>8</v>
      </c>
      <c r="S6" s="108"/>
      <c r="T6" s="107" t="s">
        <v>9</v>
      </c>
      <c r="U6" s="108"/>
    </row>
    <row r="7" spans="1:21" ht="76.5">
      <c r="A7" s="60" t="s">
        <v>10</v>
      </c>
      <c r="B7" s="104" t="s">
        <v>118</v>
      </c>
      <c r="C7" s="61" t="s">
        <v>12</v>
      </c>
      <c r="D7" s="61" t="s">
        <v>13</v>
      </c>
      <c r="E7" s="61" t="s">
        <v>14</v>
      </c>
      <c r="F7" s="62" t="s">
        <v>15</v>
      </c>
      <c r="G7" s="63" t="s">
        <v>16</v>
      </c>
      <c r="H7" s="62" t="s">
        <v>17</v>
      </c>
      <c r="I7" s="63" t="s">
        <v>18</v>
      </c>
      <c r="J7" s="62" t="s">
        <v>19</v>
      </c>
      <c r="K7" s="63" t="s">
        <v>20</v>
      </c>
      <c r="L7" s="62" t="s">
        <v>21</v>
      </c>
      <c r="M7" s="63" t="s">
        <v>22</v>
      </c>
      <c r="N7" s="62" t="s">
        <v>23</v>
      </c>
      <c r="O7" s="63" t="s">
        <v>24</v>
      </c>
      <c r="P7" s="62" t="s">
        <v>25</v>
      </c>
      <c r="Q7" s="63" t="s">
        <v>26</v>
      </c>
      <c r="R7" s="62" t="s">
        <v>25</v>
      </c>
      <c r="S7" s="63" t="s">
        <v>25</v>
      </c>
      <c r="T7" s="62" t="s">
        <v>27</v>
      </c>
      <c r="U7" s="63" t="s">
        <v>28</v>
      </c>
    </row>
    <row r="8" spans="1:21" ht="12.75">
      <c r="A8" s="64" t="s">
        <v>29</v>
      </c>
      <c r="B8" s="128"/>
      <c r="C8" s="128"/>
      <c r="D8" s="128"/>
      <c r="E8" s="128"/>
      <c r="F8" s="132"/>
      <c r="G8" s="145"/>
      <c r="H8" s="132"/>
      <c r="I8" s="145"/>
      <c r="J8" s="132"/>
      <c r="K8" s="145"/>
      <c r="L8" s="132"/>
      <c r="M8" s="145"/>
      <c r="N8" s="65"/>
      <c r="O8" s="66"/>
      <c r="P8" s="132"/>
      <c r="Q8" s="145"/>
      <c r="R8" s="138"/>
      <c r="S8" s="146"/>
      <c r="T8" s="138"/>
      <c r="U8" s="148"/>
    </row>
    <row r="9" spans="1:21" ht="12.75">
      <c r="A9" s="102" t="s">
        <v>30</v>
      </c>
      <c r="B9" s="84"/>
      <c r="C9" s="84"/>
      <c r="D9" s="84"/>
      <c r="E9" s="84">
        <f>($B9+$C9)+$D9</f>
        <v>0</v>
      </c>
      <c r="F9" s="133"/>
      <c r="G9" s="86"/>
      <c r="H9" s="133"/>
      <c r="I9" s="86"/>
      <c r="J9" s="133"/>
      <c r="K9" s="86"/>
      <c r="L9" s="133"/>
      <c r="M9" s="86"/>
      <c r="N9" s="85"/>
      <c r="O9" s="86"/>
      <c r="P9" s="133">
        <f>(($H9+$J9)+$L9)+$N9</f>
        <v>0</v>
      </c>
      <c r="Q9" s="86">
        <f>(($I9+$K9)+$M9)+$O9</f>
        <v>0</v>
      </c>
      <c r="R9" s="139">
        <f>IF($J9=0,0,(($L9-$J9)/$J9)*100)</f>
        <v>0</v>
      </c>
      <c r="S9" s="69">
        <f>IF($K9=0,0,(($M9-$K9)/$K9)*100)</f>
        <v>0</v>
      </c>
      <c r="T9" s="139">
        <f>IF($E9=0,0,($P9/$E9)*100)</f>
        <v>0</v>
      </c>
      <c r="U9" s="70">
        <f>IF($E9=0,0,($Q9/$E9)*100)</f>
        <v>0</v>
      </c>
    </row>
    <row r="10" spans="1:21" ht="12.75">
      <c r="A10" s="102" t="s">
        <v>31</v>
      </c>
      <c r="B10" s="84">
        <v>750000</v>
      </c>
      <c r="C10" s="84"/>
      <c r="D10" s="84"/>
      <c r="E10" s="84">
        <f>($B10+$C10)+$D10</f>
        <v>750000</v>
      </c>
      <c r="F10" s="133">
        <v>750000</v>
      </c>
      <c r="G10" s="86">
        <v>750000</v>
      </c>
      <c r="H10" s="133">
        <v>85000</v>
      </c>
      <c r="I10" s="86">
        <v>86041</v>
      </c>
      <c r="J10" s="133">
        <v>311000</v>
      </c>
      <c r="K10" s="86">
        <v>310679</v>
      </c>
      <c r="L10" s="133">
        <v>354000</v>
      </c>
      <c r="M10" s="86">
        <v>432689</v>
      </c>
      <c r="N10" s="85"/>
      <c r="O10" s="86"/>
      <c r="P10" s="133">
        <f>(($H10+$J10)+$L10)+$N10</f>
        <v>750000</v>
      </c>
      <c r="Q10" s="86">
        <f>(($I10+$K10)+$M10)+$O10</f>
        <v>829409</v>
      </c>
      <c r="R10" s="139">
        <f>IF($J10=0,0,(($L10-$J10)/$J10)*100)</f>
        <v>13.826366559485532</v>
      </c>
      <c r="S10" s="69">
        <f>IF($K10=0,0,(($M10-$K10)/$K10)*100)</f>
        <v>39.272046066840694</v>
      </c>
      <c r="T10" s="139">
        <f>IF($E10=0,0,($P10/$E10)*100)</f>
        <v>100</v>
      </c>
      <c r="U10" s="70">
        <f>IF($E10=0,0,($Q10/$E10)*100)</f>
        <v>110.58786666666667</v>
      </c>
    </row>
    <row r="11" spans="1:21" ht="12.75">
      <c r="A11" s="102" t="s">
        <v>32</v>
      </c>
      <c r="B11" s="84">
        <v>38500000</v>
      </c>
      <c r="C11" s="84">
        <v>-7000000</v>
      </c>
      <c r="D11" s="84"/>
      <c r="E11" s="84">
        <f>($B11+$C11)+$D11</f>
        <v>31500000</v>
      </c>
      <c r="F11" s="133">
        <v>31500000</v>
      </c>
      <c r="G11" s="86">
        <v>18417000</v>
      </c>
      <c r="H11" s="133"/>
      <c r="I11" s="86">
        <v>913528</v>
      </c>
      <c r="J11" s="133"/>
      <c r="K11" s="86"/>
      <c r="L11" s="133">
        <v>706000</v>
      </c>
      <c r="M11" s="86"/>
      <c r="N11" s="85"/>
      <c r="O11" s="86"/>
      <c r="P11" s="133">
        <f>(($H11+$J11)+$L11)+$N11</f>
        <v>706000</v>
      </c>
      <c r="Q11" s="86">
        <f>(($I11+$K11)+$M11)+$O11</f>
        <v>913528</v>
      </c>
      <c r="R11" s="139">
        <f>IF($J11=0,0,(($L11-$J11)/$J11)*100)</f>
        <v>0</v>
      </c>
      <c r="S11" s="69">
        <f>IF($K11=0,0,(($M11-$K11)/$K11)*100)</f>
        <v>0</v>
      </c>
      <c r="T11" s="139">
        <f>IF($E11=0,0,($P11/$E11)*100)</f>
        <v>2.2412698412698413</v>
      </c>
      <c r="U11" s="70">
        <f>IF($E11=0,0,($Q11/$E11)*100)</f>
        <v>2.900088888888889</v>
      </c>
    </row>
    <row r="12" spans="1:21" ht="12.75">
      <c r="A12" s="102" t="s">
        <v>33</v>
      </c>
      <c r="B12" s="84">
        <v>3100000</v>
      </c>
      <c r="C12" s="84">
        <v>400000</v>
      </c>
      <c r="D12" s="84"/>
      <c r="E12" s="84">
        <f>($B12+$C12)+$D12</f>
        <v>3500000</v>
      </c>
      <c r="F12" s="133">
        <v>3500000</v>
      </c>
      <c r="G12" s="86">
        <v>678000</v>
      </c>
      <c r="H12" s="133">
        <v>502000</v>
      </c>
      <c r="I12" s="86"/>
      <c r="J12" s="133">
        <v>177000</v>
      </c>
      <c r="K12" s="86"/>
      <c r="L12" s="133"/>
      <c r="M12" s="86"/>
      <c r="N12" s="85"/>
      <c r="O12" s="86"/>
      <c r="P12" s="133">
        <f>(($H12+$J12)+$L12)+$N12</f>
        <v>679000</v>
      </c>
      <c r="Q12" s="86">
        <f>(($I12+$K12)+$M12)+$O12</f>
        <v>0</v>
      </c>
      <c r="R12" s="139">
        <f>IF($J12=0,0,(($L12-$J12)/$J12)*100)</f>
        <v>-100</v>
      </c>
      <c r="S12" s="69">
        <f>IF($K12=0,0,(($M12-$K12)/$K12)*100)</f>
        <v>0</v>
      </c>
      <c r="T12" s="139">
        <f>IF($E12=0,0,($P12/$E12)*100)</f>
        <v>19.400000000000002</v>
      </c>
      <c r="U12" s="70">
        <f>IF($E12=0,0,($Q12/$E12)*100)</f>
        <v>0</v>
      </c>
    </row>
    <row r="13" spans="1:21" ht="12.75">
      <c r="A13" s="71" t="s">
        <v>34</v>
      </c>
      <c r="B13" s="87">
        <f>SUM(B9:B12)</f>
        <v>42350000</v>
      </c>
      <c r="C13" s="87">
        <f>SUM(C9:C12)</f>
        <v>-6600000</v>
      </c>
      <c r="D13" s="87">
        <f>SUM(D9:D12)</f>
        <v>0</v>
      </c>
      <c r="E13" s="87">
        <f>($B13+$C13)+$D13</f>
        <v>35750000</v>
      </c>
      <c r="F13" s="134">
        <f aca="true" t="shared" si="0" ref="F13:O13">SUM(F9:F12)</f>
        <v>35750000</v>
      </c>
      <c r="G13" s="89">
        <f t="shared" si="0"/>
        <v>19845000</v>
      </c>
      <c r="H13" s="134">
        <f t="shared" si="0"/>
        <v>587000</v>
      </c>
      <c r="I13" s="89">
        <f t="shared" si="0"/>
        <v>999569</v>
      </c>
      <c r="J13" s="134">
        <f t="shared" si="0"/>
        <v>488000</v>
      </c>
      <c r="K13" s="89">
        <f t="shared" si="0"/>
        <v>310679</v>
      </c>
      <c r="L13" s="134">
        <f t="shared" si="0"/>
        <v>1060000</v>
      </c>
      <c r="M13" s="89">
        <f t="shared" si="0"/>
        <v>432689</v>
      </c>
      <c r="N13" s="88">
        <f t="shared" si="0"/>
        <v>0</v>
      </c>
      <c r="O13" s="89">
        <f t="shared" si="0"/>
        <v>0</v>
      </c>
      <c r="P13" s="134">
        <f>(($H13+$J13)+$L13)+$N13</f>
        <v>2135000</v>
      </c>
      <c r="Q13" s="89">
        <f>(($I13+$K13)+$M13)+$O13</f>
        <v>1742937</v>
      </c>
      <c r="R13" s="140">
        <f>IF($J13=0,0,(($L13-$J13)/$J13)*100)</f>
        <v>117.21311475409837</v>
      </c>
      <c r="S13" s="72">
        <f>IF($K13=0,0,(($M13-$K13)/$K13)*100)</f>
        <v>39.272046066840694</v>
      </c>
      <c r="T13" s="140">
        <f>IF($E13=0,0,($P13/$E13)*100)</f>
        <v>5.972027972027972</v>
      </c>
      <c r="U13" s="73">
        <f>IF($E13=0,0,($Q13/$E13)*100)</f>
        <v>4.875348251748251</v>
      </c>
    </row>
    <row r="14" spans="1:21" ht="12.75">
      <c r="A14" s="64" t="s">
        <v>35</v>
      </c>
      <c r="B14" s="90"/>
      <c r="C14" s="90"/>
      <c r="D14" s="90"/>
      <c r="E14" s="90"/>
      <c r="F14" s="135"/>
      <c r="G14" s="92"/>
      <c r="H14" s="135"/>
      <c r="I14" s="92"/>
      <c r="J14" s="135"/>
      <c r="K14" s="92"/>
      <c r="L14" s="135"/>
      <c r="M14" s="92"/>
      <c r="N14" s="91"/>
      <c r="O14" s="92"/>
      <c r="P14" s="135"/>
      <c r="Q14" s="92"/>
      <c r="R14" s="138"/>
      <c r="S14" s="67"/>
      <c r="T14" s="138"/>
      <c r="U14" s="68"/>
    </row>
    <row r="15" spans="1:21" ht="12.75">
      <c r="A15" s="102" t="s">
        <v>36</v>
      </c>
      <c r="B15" s="84"/>
      <c r="C15" s="84"/>
      <c r="D15" s="84"/>
      <c r="E15" s="84">
        <f>($B15+$C15)+$D15</f>
        <v>0</v>
      </c>
      <c r="F15" s="133">
        <v>0</v>
      </c>
      <c r="G15" s="86"/>
      <c r="H15" s="133"/>
      <c r="I15" s="86"/>
      <c r="J15" s="133"/>
      <c r="K15" s="86"/>
      <c r="L15" s="133"/>
      <c r="M15" s="86"/>
      <c r="N15" s="85"/>
      <c r="O15" s="86"/>
      <c r="P15" s="133">
        <f>(($H15+$J15)+$L15)+$N15</f>
        <v>0</v>
      </c>
      <c r="Q15" s="86">
        <f>(($I15+$K15)+$M15)+$O15</f>
        <v>0</v>
      </c>
      <c r="R15" s="139">
        <f>IF($J15=0,0,(($L15-$J15)/$J15)*100)</f>
        <v>0</v>
      </c>
      <c r="S15" s="69">
        <f>IF($K15=0,0,(($M15-$K15)/$K15)*100)</f>
        <v>0</v>
      </c>
      <c r="T15" s="139">
        <f>IF($E15=0,0,($P15/$E15)*100)</f>
        <v>0</v>
      </c>
      <c r="U15" s="70">
        <f>IF($E15=0,0,($Q15/$E15)*100)</f>
        <v>0</v>
      </c>
    </row>
    <row r="16" spans="1:21" ht="12.75">
      <c r="A16" s="102" t="s">
        <v>37</v>
      </c>
      <c r="B16" s="84"/>
      <c r="C16" s="84"/>
      <c r="D16" s="84"/>
      <c r="E16" s="84">
        <f>($B16+$C16)+$D16</f>
        <v>0</v>
      </c>
      <c r="F16" s="133">
        <v>0</v>
      </c>
      <c r="G16" s="86"/>
      <c r="H16" s="133"/>
      <c r="I16" s="86"/>
      <c r="J16" s="133"/>
      <c r="K16" s="86"/>
      <c r="L16" s="133"/>
      <c r="M16" s="86"/>
      <c r="N16" s="85"/>
      <c r="O16" s="86"/>
      <c r="P16" s="133">
        <f>(($H16+$J16)+$L16)+$N16</f>
        <v>0</v>
      </c>
      <c r="Q16" s="86">
        <f>(($I16+$K16)+$M16)+$O16</f>
        <v>0</v>
      </c>
      <c r="R16" s="139">
        <f>IF($J16=0,0,(($L16-$J16)/$J16)*100)</f>
        <v>0</v>
      </c>
      <c r="S16" s="69">
        <f>IF($K16=0,0,(($M16-$K16)/$K16)*100)</f>
        <v>0</v>
      </c>
      <c r="T16" s="139">
        <f>IF($E16=0,0,($P16/$E16)*100)</f>
        <v>0</v>
      </c>
      <c r="U16" s="70">
        <f>IF($E16=0,0,($Q16/$E16)*100)</f>
        <v>0</v>
      </c>
    </row>
    <row r="17" spans="1:21" ht="12.75">
      <c r="A17" s="102" t="s">
        <v>38</v>
      </c>
      <c r="B17" s="84"/>
      <c r="C17" s="84"/>
      <c r="D17" s="84"/>
      <c r="E17" s="84">
        <f>($B17+$C17)+$D17</f>
        <v>0</v>
      </c>
      <c r="F17" s="133">
        <v>0</v>
      </c>
      <c r="G17" s="86"/>
      <c r="H17" s="133"/>
      <c r="I17" s="86"/>
      <c r="J17" s="133"/>
      <c r="K17" s="86"/>
      <c r="L17" s="133"/>
      <c r="M17" s="86"/>
      <c r="N17" s="85"/>
      <c r="O17" s="86"/>
      <c r="P17" s="133">
        <f>(($H17+$J17)+$L17)+$N17</f>
        <v>0</v>
      </c>
      <c r="Q17" s="86">
        <f>(($I17+$K17)+$M17)+$O17</f>
        <v>0</v>
      </c>
      <c r="R17" s="139">
        <f>IF($J17=0,0,(($L17-$J17)/$J17)*100)</f>
        <v>0</v>
      </c>
      <c r="S17" s="69">
        <f>IF($K17=0,0,(($M17-$K17)/$K17)*100)</f>
        <v>0</v>
      </c>
      <c r="T17" s="139">
        <f>IF($E17=0,0,($P17/$E17)*100)</f>
        <v>0</v>
      </c>
      <c r="U17" s="70">
        <f>IF($E17=0,0,($Q17/$E17)*100)</f>
        <v>0</v>
      </c>
    </row>
    <row r="18" spans="1:21" ht="12.75">
      <c r="A18" s="71" t="s">
        <v>34</v>
      </c>
      <c r="B18" s="87">
        <f>SUM(B15:B17)</f>
        <v>0</v>
      </c>
      <c r="C18" s="87">
        <f>SUM(C15:C17)</f>
        <v>0</v>
      </c>
      <c r="D18" s="87">
        <f>SUM(D15:D17)</f>
        <v>0</v>
      </c>
      <c r="E18" s="87">
        <f>($B18+$C18)+$D18</f>
        <v>0</v>
      </c>
      <c r="F18" s="134">
        <f aca="true" t="shared" si="1" ref="F18:O18">SUM(F15:F17)</f>
        <v>0</v>
      </c>
      <c r="G18" s="89">
        <f t="shared" si="1"/>
        <v>0</v>
      </c>
      <c r="H18" s="134">
        <f t="shared" si="1"/>
        <v>0</v>
      </c>
      <c r="I18" s="89">
        <f t="shared" si="1"/>
        <v>0</v>
      </c>
      <c r="J18" s="134">
        <f t="shared" si="1"/>
        <v>0</v>
      </c>
      <c r="K18" s="89">
        <f t="shared" si="1"/>
        <v>0</v>
      </c>
      <c r="L18" s="134">
        <f t="shared" si="1"/>
        <v>0</v>
      </c>
      <c r="M18" s="89">
        <f t="shared" si="1"/>
        <v>0</v>
      </c>
      <c r="N18" s="88">
        <f t="shared" si="1"/>
        <v>0</v>
      </c>
      <c r="O18" s="89">
        <f t="shared" si="1"/>
        <v>0</v>
      </c>
      <c r="P18" s="134">
        <f>(($H18+$J18)+$L18)+$N18</f>
        <v>0</v>
      </c>
      <c r="Q18" s="89">
        <f>(($I18+$K18)+$M18)+$O18</f>
        <v>0</v>
      </c>
      <c r="R18" s="140">
        <f>IF($J18=0,0,(($L18-$J18)/$J18)*100)</f>
        <v>0</v>
      </c>
      <c r="S18" s="72">
        <f>IF($K18=0,0,(($M18-$K18)/$K18)*100)</f>
        <v>0</v>
      </c>
      <c r="T18" s="140">
        <f>IF($E18=0,0,($P18/$E18)*100)</f>
        <v>0</v>
      </c>
      <c r="U18" s="73">
        <f>IF($E18=0,0,($Q18/$E18)*100)</f>
        <v>0</v>
      </c>
    </row>
    <row r="19" spans="1:21" ht="12.75">
      <c r="A19" s="64" t="s">
        <v>39</v>
      </c>
      <c r="B19" s="90"/>
      <c r="C19" s="90"/>
      <c r="D19" s="90"/>
      <c r="E19" s="90"/>
      <c r="F19" s="135"/>
      <c r="G19" s="92"/>
      <c r="H19" s="135"/>
      <c r="I19" s="92"/>
      <c r="J19" s="135"/>
      <c r="K19" s="92"/>
      <c r="L19" s="135"/>
      <c r="M19" s="92"/>
      <c r="N19" s="91"/>
      <c r="O19" s="92"/>
      <c r="P19" s="135"/>
      <c r="Q19" s="92"/>
      <c r="R19" s="138"/>
      <c r="S19" s="67"/>
      <c r="T19" s="138"/>
      <c r="U19" s="68"/>
    </row>
    <row r="20" spans="1:21" ht="12.75">
      <c r="A20" s="102" t="s">
        <v>40</v>
      </c>
      <c r="B20" s="84">
        <v>147079000</v>
      </c>
      <c r="C20" s="84"/>
      <c r="D20" s="84"/>
      <c r="E20" s="84">
        <f>($B20+$C20)+$D20</f>
        <v>147079000</v>
      </c>
      <c r="F20" s="133">
        <v>147079000</v>
      </c>
      <c r="G20" s="86">
        <v>147079000</v>
      </c>
      <c r="H20" s="133">
        <v>11259000</v>
      </c>
      <c r="I20" s="86">
        <v>13531088</v>
      </c>
      <c r="J20" s="133">
        <v>2142000</v>
      </c>
      <c r="K20" s="86">
        <v>162066451</v>
      </c>
      <c r="L20" s="133">
        <v>3225000</v>
      </c>
      <c r="M20" s="86">
        <v>109417666</v>
      </c>
      <c r="N20" s="85"/>
      <c r="O20" s="86"/>
      <c r="P20" s="133">
        <f>(($H20+$J20)+$L20)+$N20</f>
        <v>16626000</v>
      </c>
      <c r="Q20" s="86">
        <f>(($I20+$K20)+$M20)+$O20</f>
        <v>285015205</v>
      </c>
      <c r="R20" s="139">
        <f>IF($J20=0,0,(($L20-$J20)/$J20)*100)</f>
        <v>50.56022408963585</v>
      </c>
      <c r="S20" s="69">
        <f>IF($K20=0,0,(($M20-$K20)/$K20)*100)</f>
        <v>-32.48592455449031</v>
      </c>
      <c r="T20" s="139">
        <f>IF($E20=0,0,($P20/$E20)*100)</f>
        <v>11.304129073491117</v>
      </c>
      <c r="U20" s="70">
        <f>IF($E20=0,0,($Q20/$E20)*100)</f>
        <v>193.78375226918868</v>
      </c>
    </row>
    <row r="21" spans="1:21" ht="12.75">
      <c r="A21" s="102" t="s">
        <v>41</v>
      </c>
      <c r="B21" s="84"/>
      <c r="C21" s="84"/>
      <c r="D21" s="84"/>
      <c r="E21" s="84">
        <f>($B21+$C21)+$D21</f>
        <v>0</v>
      </c>
      <c r="F21" s="133">
        <v>0</v>
      </c>
      <c r="G21" s="86"/>
      <c r="H21" s="133"/>
      <c r="I21" s="86"/>
      <c r="J21" s="133"/>
      <c r="K21" s="86"/>
      <c r="L21" s="133"/>
      <c r="M21" s="86"/>
      <c r="N21" s="85"/>
      <c r="O21" s="86"/>
      <c r="P21" s="133">
        <f>(($H21+$J21)+$L21)+$N21</f>
        <v>0</v>
      </c>
      <c r="Q21" s="86">
        <f>(($I21+$K21)+$M21)+$O21</f>
        <v>0</v>
      </c>
      <c r="R21" s="139">
        <f>IF($J21=0,0,(($L21-$J21)/$J21)*100)</f>
        <v>0</v>
      </c>
      <c r="S21" s="69">
        <f>IF($K21=0,0,(($M21-$K21)/$K21)*100)</f>
        <v>0</v>
      </c>
      <c r="T21" s="139">
        <f>IF($E21=0,0,($P21/$E21)*100)</f>
        <v>0</v>
      </c>
      <c r="U21" s="70">
        <f>IF($E21=0,0,($Q21/$E21)*100)</f>
        <v>0</v>
      </c>
    </row>
    <row r="22" spans="1:21" ht="12.75">
      <c r="A22" s="71" t="s">
        <v>34</v>
      </c>
      <c r="B22" s="87">
        <f>SUM(B20:B21)</f>
        <v>147079000</v>
      </c>
      <c r="C22" s="87">
        <f>SUM(C20:C21)</f>
        <v>0</v>
      </c>
      <c r="D22" s="87">
        <f>SUM(D20:D21)</f>
        <v>0</v>
      </c>
      <c r="E22" s="87">
        <f>($B22+$C22)+$D22</f>
        <v>147079000</v>
      </c>
      <c r="F22" s="134">
        <f aca="true" t="shared" si="2" ref="F22:O22">SUM(F20:F21)</f>
        <v>147079000</v>
      </c>
      <c r="G22" s="89">
        <f t="shared" si="2"/>
        <v>147079000</v>
      </c>
      <c r="H22" s="134">
        <f t="shared" si="2"/>
        <v>11259000</v>
      </c>
      <c r="I22" s="89">
        <f t="shared" si="2"/>
        <v>13531088</v>
      </c>
      <c r="J22" s="134">
        <f t="shared" si="2"/>
        <v>2142000</v>
      </c>
      <c r="K22" s="89">
        <f t="shared" si="2"/>
        <v>162066451</v>
      </c>
      <c r="L22" s="134">
        <f t="shared" si="2"/>
        <v>3225000</v>
      </c>
      <c r="M22" s="89">
        <f t="shared" si="2"/>
        <v>109417666</v>
      </c>
      <c r="N22" s="88">
        <f t="shared" si="2"/>
        <v>0</v>
      </c>
      <c r="O22" s="89">
        <f t="shared" si="2"/>
        <v>0</v>
      </c>
      <c r="P22" s="134">
        <f>(($H22+$J22)+$L22)+$N22</f>
        <v>16626000</v>
      </c>
      <c r="Q22" s="89">
        <f>(($I22+$K22)+$M22)+$O22</f>
        <v>285015205</v>
      </c>
      <c r="R22" s="140">
        <f>IF($J22=0,0,(($L22-$J22)/$J22)*100)</f>
        <v>50.56022408963585</v>
      </c>
      <c r="S22" s="72">
        <f>IF($K22=0,0,(($M22-$K22)/$K22)*100)</f>
        <v>-32.48592455449031</v>
      </c>
      <c r="T22" s="140">
        <f>IF($E22=0,0,($P22/$E22)*100)</f>
        <v>11.304129073491117</v>
      </c>
      <c r="U22" s="73">
        <f>IF($E22=0,0,($Q22/$E22)*100)</f>
        <v>193.78375226918868</v>
      </c>
    </row>
    <row r="23" spans="1:21" ht="12.75">
      <c r="A23" s="64" t="s">
        <v>42</v>
      </c>
      <c r="B23" s="90"/>
      <c r="C23" s="90"/>
      <c r="D23" s="90"/>
      <c r="E23" s="90"/>
      <c r="F23" s="135"/>
      <c r="G23" s="92"/>
      <c r="H23" s="135"/>
      <c r="I23" s="92"/>
      <c r="J23" s="135"/>
      <c r="K23" s="92"/>
      <c r="L23" s="135"/>
      <c r="M23" s="92"/>
      <c r="N23" s="91"/>
      <c r="O23" s="92"/>
      <c r="P23" s="135"/>
      <c r="Q23" s="92"/>
      <c r="R23" s="138"/>
      <c r="S23" s="67"/>
      <c r="T23" s="138"/>
      <c r="U23" s="68"/>
    </row>
    <row r="24" spans="1:21" ht="12.75">
      <c r="A24" s="102" t="s">
        <v>43</v>
      </c>
      <c r="B24" s="84"/>
      <c r="C24" s="84"/>
      <c r="D24" s="84"/>
      <c r="E24" s="84">
        <f>($B24+$C24)+$D24</f>
        <v>0</v>
      </c>
      <c r="F24" s="133">
        <v>0</v>
      </c>
      <c r="G24" s="86"/>
      <c r="H24" s="133"/>
      <c r="I24" s="86"/>
      <c r="J24" s="133"/>
      <c r="K24" s="86"/>
      <c r="L24" s="133"/>
      <c r="M24" s="86"/>
      <c r="N24" s="85"/>
      <c r="O24" s="86"/>
      <c r="P24" s="133">
        <f>(($H24+$J24)+$L24)+$N24</f>
        <v>0</v>
      </c>
      <c r="Q24" s="86">
        <f>(($I24+$K24)+$M24)+$O24</f>
        <v>0</v>
      </c>
      <c r="R24" s="139">
        <f>IF($J24=0,0,(($L24-$J24)/$J24)*100)</f>
        <v>0</v>
      </c>
      <c r="S24" s="69">
        <f>IF($K24=0,0,(($M24-$K24)/$K24)*100)</f>
        <v>0</v>
      </c>
      <c r="T24" s="139">
        <f>IF($E24=0,0,($P24/$E24)*100)</f>
        <v>0</v>
      </c>
      <c r="U24" s="70">
        <f>IF($E24=0,0,($Q24/$E24)*100)</f>
        <v>0</v>
      </c>
    </row>
    <row r="25" spans="1:21" ht="12.75">
      <c r="A25" s="71" t="s">
        <v>34</v>
      </c>
      <c r="B25" s="87">
        <f>B24</f>
        <v>0</v>
      </c>
      <c r="C25" s="87">
        <f>C24</f>
        <v>0</v>
      </c>
      <c r="D25" s="87">
        <f>D24</f>
        <v>0</v>
      </c>
      <c r="E25" s="87">
        <f>($B25+$C25)+$D25</f>
        <v>0</v>
      </c>
      <c r="F25" s="134">
        <f aca="true" t="shared" si="3" ref="F25:O25">F24</f>
        <v>0</v>
      </c>
      <c r="G25" s="89">
        <f t="shared" si="3"/>
        <v>0</v>
      </c>
      <c r="H25" s="134">
        <f t="shared" si="3"/>
        <v>0</v>
      </c>
      <c r="I25" s="89">
        <f t="shared" si="3"/>
        <v>0</v>
      </c>
      <c r="J25" s="134">
        <f t="shared" si="3"/>
        <v>0</v>
      </c>
      <c r="K25" s="89">
        <f t="shared" si="3"/>
        <v>0</v>
      </c>
      <c r="L25" s="134">
        <f t="shared" si="3"/>
        <v>0</v>
      </c>
      <c r="M25" s="89">
        <f t="shared" si="3"/>
        <v>0</v>
      </c>
      <c r="N25" s="88">
        <f t="shared" si="3"/>
        <v>0</v>
      </c>
      <c r="O25" s="89">
        <f t="shared" si="3"/>
        <v>0</v>
      </c>
      <c r="P25" s="134">
        <f>(($H25+$J25)+$L25)+$N25</f>
        <v>0</v>
      </c>
      <c r="Q25" s="89">
        <f>(($I25+$K25)+$M25)+$O25</f>
        <v>0</v>
      </c>
      <c r="R25" s="140">
        <f>IF($J25=0,0,(($L25-$J25)/$J25)*100)</f>
        <v>0</v>
      </c>
      <c r="S25" s="72">
        <f>IF($K25=0,0,(($M25-$K25)/$K25)*100)</f>
        <v>0</v>
      </c>
      <c r="T25" s="140">
        <f>IF($E25=0,0,($P25/$E25)*100)</f>
        <v>0</v>
      </c>
      <c r="U25" s="73">
        <f>IF($E25=0,0,($Q25/$E25)*100)</f>
        <v>0</v>
      </c>
    </row>
    <row r="26" spans="1:21" ht="12.75">
      <c r="A26" s="64" t="s">
        <v>44</v>
      </c>
      <c r="B26" s="90"/>
      <c r="C26" s="90"/>
      <c r="D26" s="90"/>
      <c r="E26" s="90"/>
      <c r="F26" s="135"/>
      <c r="G26" s="92"/>
      <c r="H26" s="135"/>
      <c r="I26" s="92"/>
      <c r="J26" s="135"/>
      <c r="K26" s="92"/>
      <c r="L26" s="135"/>
      <c r="M26" s="92"/>
      <c r="N26" s="91"/>
      <c r="O26" s="92"/>
      <c r="P26" s="135"/>
      <c r="Q26" s="92"/>
      <c r="R26" s="138"/>
      <c r="S26" s="67"/>
      <c r="T26" s="138"/>
      <c r="U26" s="68"/>
    </row>
    <row r="27" spans="1:21" ht="12.75">
      <c r="A27" s="102" t="s">
        <v>45</v>
      </c>
      <c r="B27" s="84"/>
      <c r="C27" s="84"/>
      <c r="D27" s="84"/>
      <c r="E27" s="84">
        <f aca="true" t="shared" si="4" ref="E27:E32">($B27+$C27)+$D27</f>
        <v>0</v>
      </c>
      <c r="F27" s="133">
        <v>0</v>
      </c>
      <c r="G27" s="86"/>
      <c r="H27" s="133"/>
      <c r="I27" s="86">
        <v>4599964</v>
      </c>
      <c r="J27" s="133"/>
      <c r="K27" s="86"/>
      <c r="L27" s="133"/>
      <c r="M27" s="86"/>
      <c r="N27" s="85"/>
      <c r="O27" s="86"/>
      <c r="P27" s="133">
        <f aca="true" t="shared" si="5" ref="P27:P32">(($H27+$J27)+$L27)+$N27</f>
        <v>0</v>
      </c>
      <c r="Q27" s="86">
        <f aca="true" t="shared" si="6" ref="Q27:Q32">(($I27+$K27)+$M27)+$O27</f>
        <v>4599964</v>
      </c>
      <c r="R27" s="139">
        <f aca="true" t="shared" si="7" ref="R27:R32">IF($J27=0,0,(($L27-$J27)/$J27)*100)</f>
        <v>0</v>
      </c>
      <c r="S27" s="69">
        <f aca="true" t="shared" si="8" ref="S27:S32">IF($K27=0,0,(($M27-$K27)/$K27)*100)</f>
        <v>0</v>
      </c>
      <c r="T27" s="139">
        <f aca="true" t="shared" si="9" ref="T27:T32">IF($E27=0,0,($P27/$E27)*100)</f>
        <v>0</v>
      </c>
      <c r="U27" s="70">
        <f aca="true" t="shared" si="10" ref="U27:U32">IF($E27=0,0,($Q27/$E27)*100)</f>
        <v>0</v>
      </c>
    </row>
    <row r="28" spans="1:21" ht="12.75">
      <c r="A28" s="102" t="s">
        <v>46</v>
      </c>
      <c r="B28" s="84"/>
      <c r="C28" s="84"/>
      <c r="D28" s="84"/>
      <c r="E28" s="84">
        <f t="shared" si="4"/>
        <v>0</v>
      </c>
      <c r="F28" s="133">
        <v>0</v>
      </c>
      <c r="G28" s="86"/>
      <c r="H28" s="133"/>
      <c r="I28" s="86"/>
      <c r="J28" s="133"/>
      <c r="K28" s="86"/>
      <c r="L28" s="133"/>
      <c r="M28" s="86"/>
      <c r="N28" s="85"/>
      <c r="O28" s="86"/>
      <c r="P28" s="133">
        <f t="shared" si="5"/>
        <v>0</v>
      </c>
      <c r="Q28" s="86">
        <f t="shared" si="6"/>
        <v>0</v>
      </c>
      <c r="R28" s="139">
        <f t="shared" si="7"/>
        <v>0</v>
      </c>
      <c r="S28" s="69">
        <f t="shared" si="8"/>
        <v>0</v>
      </c>
      <c r="T28" s="139">
        <f t="shared" si="9"/>
        <v>0</v>
      </c>
      <c r="U28" s="70">
        <f t="shared" si="10"/>
        <v>0</v>
      </c>
    </row>
    <row r="29" spans="1:21" ht="12.75">
      <c r="A29" s="102" t="s">
        <v>47</v>
      </c>
      <c r="B29" s="84"/>
      <c r="C29" s="84"/>
      <c r="D29" s="84"/>
      <c r="E29" s="84">
        <f t="shared" si="4"/>
        <v>0</v>
      </c>
      <c r="F29" s="133">
        <v>0</v>
      </c>
      <c r="G29" s="86">
        <v>0</v>
      </c>
      <c r="H29" s="133"/>
      <c r="I29" s="86"/>
      <c r="J29" s="133"/>
      <c r="K29" s="86"/>
      <c r="L29" s="133"/>
      <c r="M29" s="86"/>
      <c r="N29" s="85"/>
      <c r="O29" s="86"/>
      <c r="P29" s="133">
        <f t="shared" si="5"/>
        <v>0</v>
      </c>
      <c r="Q29" s="86">
        <f t="shared" si="6"/>
        <v>0</v>
      </c>
      <c r="R29" s="139">
        <f t="shared" si="7"/>
        <v>0</v>
      </c>
      <c r="S29" s="69">
        <f t="shared" si="8"/>
        <v>0</v>
      </c>
      <c r="T29" s="139">
        <f t="shared" si="9"/>
        <v>0</v>
      </c>
      <c r="U29" s="70">
        <f t="shared" si="10"/>
        <v>0</v>
      </c>
    </row>
    <row r="30" spans="1:21" ht="12.75">
      <c r="A30" s="102" t="s">
        <v>48</v>
      </c>
      <c r="B30" s="84">
        <v>30000000</v>
      </c>
      <c r="C30" s="84"/>
      <c r="D30" s="84"/>
      <c r="E30" s="84">
        <f t="shared" si="4"/>
        <v>30000000</v>
      </c>
      <c r="F30" s="133">
        <v>30000000</v>
      </c>
      <c r="G30" s="86"/>
      <c r="H30" s="133"/>
      <c r="I30" s="86"/>
      <c r="J30" s="133"/>
      <c r="K30" s="86"/>
      <c r="L30" s="133"/>
      <c r="M30" s="86"/>
      <c r="N30" s="85"/>
      <c r="O30" s="86"/>
      <c r="P30" s="133">
        <f t="shared" si="5"/>
        <v>0</v>
      </c>
      <c r="Q30" s="86">
        <f t="shared" si="6"/>
        <v>0</v>
      </c>
      <c r="R30" s="139">
        <f t="shared" si="7"/>
        <v>0</v>
      </c>
      <c r="S30" s="69">
        <f t="shared" si="8"/>
        <v>0</v>
      </c>
      <c r="T30" s="139">
        <f t="shared" si="9"/>
        <v>0</v>
      </c>
      <c r="U30" s="70">
        <f t="shared" si="10"/>
        <v>0</v>
      </c>
    </row>
    <row r="31" spans="1:21" ht="12.75">
      <c r="A31" s="102" t="s">
        <v>49</v>
      </c>
      <c r="B31" s="84"/>
      <c r="C31" s="84"/>
      <c r="D31" s="84"/>
      <c r="E31" s="84">
        <f t="shared" si="4"/>
        <v>0</v>
      </c>
      <c r="F31" s="133">
        <v>0</v>
      </c>
      <c r="G31" s="86">
        <v>0</v>
      </c>
      <c r="H31" s="133"/>
      <c r="I31" s="86"/>
      <c r="J31" s="133"/>
      <c r="K31" s="86"/>
      <c r="L31" s="133"/>
      <c r="M31" s="86"/>
      <c r="N31" s="85"/>
      <c r="O31" s="86"/>
      <c r="P31" s="133">
        <f t="shared" si="5"/>
        <v>0</v>
      </c>
      <c r="Q31" s="86">
        <f t="shared" si="6"/>
        <v>0</v>
      </c>
      <c r="R31" s="139">
        <f t="shared" si="7"/>
        <v>0</v>
      </c>
      <c r="S31" s="69">
        <f t="shared" si="8"/>
        <v>0</v>
      </c>
      <c r="T31" s="139">
        <f t="shared" si="9"/>
        <v>0</v>
      </c>
      <c r="U31" s="70">
        <f t="shared" si="10"/>
        <v>0</v>
      </c>
    </row>
    <row r="32" spans="1:21" ht="12.75">
      <c r="A32" s="71" t="s">
        <v>34</v>
      </c>
      <c r="B32" s="87">
        <f>SUM(B27:B31)</f>
        <v>30000000</v>
      </c>
      <c r="C32" s="87">
        <f>SUM(C27:C31)</f>
        <v>0</v>
      </c>
      <c r="D32" s="87">
        <f>SUM(D27:D31)</f>
        <v>0</v>
      </c>
      <c r="E32" s="87">
        <f t="shared" si="4"/>
        <v>30000000</v>
      </c>
      <c r="F32" s="134">
        <f aca="true" t="shared" si="11" ref="F32:O32">SUM(F27:F31)</f>
        <v>30000000</v>
      </c>
      <c r="G32" s="89">
        <f t="shared" si="11"/>
        <v>0</v>
      </c>
      <c r="H32" s="134">
        <f t="shared" si="11"/>
        <v>0</v>
      </c>
      <c r="I32" s="89">
        <f t="shared" si="11"/>
        <v>4599964</v>
      </c>
      <c r="J32" s="134">
        <f t="shared" si="11"/>
        <v>0</v>
      </c>
      <c r="K32" s="89">
        <f t="shared" si="11"/>
        <v>0</v>
      </c>
      <c r="L32" s="134">
        <f t="shared" si="11"/>
        <v>0</v>
      </c>
      <c r="M32" s="89">
        <f t="shared" si="11"/>
        <v>0</v>
      </c>
      <c r="N32" s="88">
        <f t="shared" si="11"/>
        <v>0</v>
      </c>
      <c r="O32" s="89">
        <f t="shared" si="11"/>
        <v>0</v>
      </c>
      <c r="P32" s="134">
        <f t="shared" si="5"/>
        <v>0</v>
      </c>
      <c r="Q32" s="89">
        <f t="shared" si="6"/>
        <v>4599964</v>
      </c>
      <c r="R32" s="140">
        <f t="shared" si="7"/>
        <v>0</v>
      </c>
      <c r="S32" s="72">
        <f t="shared" si="8"/>
        <v>0</v>
      </c>
      <c r="T32" s="140">
        <f t="shared" si="9"/>
        <v>0</v>
      </c>
      <c r="U32" s="73">
        <f t="shared" si="10"/>
        <v>15.333213333333335</v>
      </c>
    </row>
    <row r="33" spans="1:21" ht="12.75">
      <c r="A33" s="64" t="s">
        <v>50</v>
      </c>
      <c r="B33" s="90"/>
      <c r="C33" s="90"/>
      <c r="D33" s="90"/>
      <c r="E33" s="90"/>
      <c r="F33" s="135"/>
      <c r="G33" s="92"/>
      <c r="H33" s="135"/>
      <c r="I33" s="92"/>
      <c r="J33" s="135"/>
      <c r="K33" s="92"/>
      <c r="L33" s="135"/>
      <c r="M33" s="92"/>
      <c r="N33" s="91"/>
      <c r="O33" s="92"/>
      <c r="P33" s="135"/>
      <c r="Q33" s="92"/>
      <c r="R33" s="138"/>
      <c r="S33" s="67"/>
      <c r="T33" s="138"/>
      <c r="U33" s="68"/>
    </row>
    <row r="34" spans="1:21" ht="12.75">
      <c r="A34" s="102" t="s">
        <v>51</v>
      </c>
      <c r="B34" s="84"/>
      <c r="C34" s="84"/>
      <c r="D34" s="84"/>
      <c r="E34" s="84">
        <f aca="true" t="shared" si="12" ref="E34:E40">($B34+$C34)+$D34</f>
        <v>0</v>
      </c>
      <c r="F34" s="133">
        <v>0</v>
      </c>
      <c r="G34" s="86">
        <v>0</v>
      </c>
      <c r="H34" s="133"/>
      <c r="I34" s="86"/>
      <c r="J34" s="133"/>
      <c r="K34" s="86"/>
      <c r="L34" s="133"/>
      <c r="M34" s="86"/>
      <c r="N34" s="85"/>
      <c r="O34" s="86"/>
      <c r="P34" s="133">
        <f aca="true" t="shared" si="13" ref="P34:P40">(($H34+$J34)+$L34)+$N34</f>
        <v>0</v>
      </c>
      <c r="Q34" s="86">
        <f aca="true" t="shared" si="14" ref="Q34:Q40">(($I34+$K34)+$M34)+$O34</f>
        <v>0</v>
      </c>
      <c r="R34" s="139">
        <f aca="true" t="shared" si="15" ref="R34:R40">IF($J34=0,0,(($L34-$J34)/$J34)*100)</f>
        <v>0</v>
      </c>
      <c r="S34" s="69">
        <f aca="true" t="shared" si="16" ref="S34:S40">IF($K34=0,0,(($M34-$K34)/$K34)*100)</f>
        <v>0</v>
      </c>
      <c r="T34" s="139">
        <f aca="true" t="shared" si="17" ref="T34:T40">IF($E34=0,0,($P34/$E34)*100)</f>
        <v>0</v>
      </c>
      <c r="U34" s="70">
        <f aca="true" t="shared" si="18" ref="U34:U40">IF($E34=0,0,($Q34/$E34)*100)</f>
        <v>0</v>
      </c>
    </row>
    <row r="35" spans="1:21" ht="12.75">
      <c r="A35" s="102" t="s">
        <v>52</v>
      </c>
      <c r="B35" s="84"/>
      <c r="C35" s="84"/>
      <c r="D35" s="84"/>
      <c r="E35" s="84">
        <f t="shared" si="12"/>
        <v>0</v>
      </c>
      <c r="F35" s="133">
        <v>0</v>
      </c>
      <c r="G35" s="86"/>
      <c r="H35" s="133"/>
      <c r="I35" s="86"/>
      <c r="J35" s="133"/>
      <c r="K35" s="86"/>
      <c r="L35" s="133"/>
      <c r="M35" s="86"/>
      <c r="N35" s="85"/>
      <c r="O35" s="86"/>
      <c r="P35" s="133">
        <f t="shared" si="13"/>
        <v>0</v>
      </c>
      <c r="Q35" s="86">
        <f t="shared" si="14"/>
        <v>0</v>
      </c>
      <c r="R35" s="139">
        <f t="shared" si="15"/>
        <v>0</v>
      </c>
      <c r="S35" s="69">
        <f t="shared" si="16"/>
        <v>0</v>
      </c>
      <c r="T35" s="139">
        <f t="shared" si="17"/>
        <v>0</v>
      </c>
      <c r="U35" s="70">
        <f t="shared" si="18"/>
        <v>0</v>
      </c>
    </row>
    <row r="36" spans="1:21" ht="12.75">
      <c r="A36" s="102" t="s">
        <v>53</v>
      </c>
      <c r="B36" s="84"/>
      <c r="C36" s="84"/>
      <c r="D36" s="84"/>
      <c r="E36" s="84">
        <f t="shared" si="12"/>
        <v>0</v>
      </c>
      <c r="F36" s="133">
        <v>0</v>
      </c>
      <c r="G36" s="86">
        <v>0</v>
      </c>
      <c r="H36" s="133"/>
      <c r="I36" s="86"/>
      <c r="J36" s="133"/>
      <c r="K36" s="86"/>
      <c r="L36" s="133"/>
      <c r="M36" s="86"/>
      <c r="N36" s="85"/>
      <c r="O36" s="86"/>
      <c r="P36" s="133">
        <f t="shared" si="13"/>
        <v>0</v>
      </c>
      <c r="Q36" s="86">
        <f t="shared" si="14"/>
        <v>0</v>
      </c>
      <c r="R36" s="139">
        <f t="shared" si="15"/>
        <v>0</v>
      </c>
      <c r="S36" s="69">
        <f t="shared" si="16"/>
        <v>0</v>
      </c>
      <c r="T36" s="139">
        <f t="shared" si="17"/>
        <v>0</v>
      </c>
      <c r="U36" s="70">
        <f t="shared" si="18"/>
        <v>0</v>
      </c>
    </row>
    <row r="37" spans="1:21" ht="12.75">
      <c r="A37" s="102" t="s">
        <v>54</v>
      </c>
      <c r="B37" s="84"/>
      <c r="C37" s="84"/>
      <c r="D37" s="84"/>
      <c r="E37" s="84">
        <f t="shared" si="12"/>
        <v>0</v>
      </c>
      <c r="F37" s="133">
        <v>0</v>
      </c>
      <c r="G37" s="86"/>
      <c r="H37" s="133"/>
      <c r="I37" s="86"/>
      <c r="J37" s="133"/>
      <c r="K37" s="86"/>
      <c r="L37" s="133"/>
      <c r="M37" s="86"/>
      <c r="N37" s="85"/>
      <c r="O37" s="86"/>
      <c r="P37" s="133">
        <f t="shared" si="13"/>
        <v>0</v>
      </c>
      <c r="Q37" s="86">
        <f t="shared" si="14"/>
        <v>0</v>
      </c>
      <c r="R37" s="139">
        <f t="shared" si="15"/>
        <v>0</v>
      </c>
      <c r="S37" s="69">
        <f t="shared" si="16"/>
        <v>0</v>
      </c>
      <c r="T37" s="139">
        <f t="shared" si="17"/>
        <v>0</v>
      </c>
      <c r="U37" s="70">
        <f t="shared" si="18"/>
        <v>0</v>
      </c>
    </row>
    <row r="38" spans="1:21" ht="12.75">
      <c r="A38" s="102" t="s">
        <v>55</v>
      </c>
      <c r="B38" s="84"/>
      <c r="C38" s="84"/>
      <c r="D38" s="84"/>
      <c r="E38" s="84">
        <f t="shared" si="12"/>
        <v>0</v>
      </c>
      <c r="F38" s="133">
        <v>0</v>
      </c>
      <c r="G38" s="86">
        <v>0</v>
      </c>
      <c r="H38" s="133"/>
      <c r="I38" s="86"/>
      <c r="J38" s="133"/>
      <c r="K38" s="86"/>
      <c r="L38" s="133"/>
      <c r="M38" s="86"/>
      <c r="N38" s="85"/>
      <c r="O38" s="86"/>
      <c r="P38" s="133">
        <f t="shared" si="13"/>
        <v>0</v>
      </c>
      <c r="Q38" s="86">
        <f t="shared" si="14"/>
        <v>0</v>
      </c>
      <c r="R38" s="139">
        <f t="shared" si="15"/>
        <v>0</v>
      </c>
      <c r="S38" s="69">
        <f t="shared" si="16"/>
        <v>0</v>
      </c>
      <c r="T38" s="139">
        <f t="shared" si="17"/>
        <v>0</v>
      </c>
      <c r="U38" s="70">
        <f t="shared" si="18"/>
        <v>0</v>
      </c>
    </row>
    <row r="39" spans="1:21" ht="12.75">
      <c r="A39" s="102" t="s">
        <v>56</v>
      </c>
      <c r="B39" s="84"/>
      <c r="C39" s="84"/>
      <c r="D39" s="84"/>
      <c r="E39" s="84">
        <f t="shared" si="12"/>
        <v>0</v>
      </c>
      <c r="F39" s="133">
        <v>0</v>
      </c>
      <c r="G39" s="86"/>
      <c r="H39" s="133"/>
      <c r="I39" s="86"/>
      <c r="J39" s="133"/>
      <c r="K39" s="86"/>
      <c r="L39" s="133"/>
      <c r="M39" s="86"/>
      <c r="N39" s="85"/>
      <c r="O39" s="86"/>
      <c r="P39" s="133">
        <f t="shared" si="13"/>
        <v>0</v>
      </c>
      <c r="Q39" s="86">
        <f t="shared" si="14"/>
        <v>0</v>
      </c>
      <c r="R39" s="139">
        <f t="shared" si="15"/>
        <v>0</v>
      </c>
      <c r="S39" s="69">
        <f t="shared" si="16"/>
        <v>0</v>
      </c>
      <c r="T39" s="139">
        <f t="shared" si="17"/>
        <v>0</v>
      </c>
      <c r="U39" s="70">
        <f t="shared" si="18"/>
        <v>0</v>
      </c>
    </row>
    <row r="40" spans="1:21" ht="12.75">
      <c r="A40" s="71" t="s">
        <v>34</v>
      </c>
      <c r="B40" s="87">
        <f>SUM(B34:B39)</f>
        <v>0</v>
      </c>
      <c r="C40" s="87">
        <f>SUM(C34:C39)</f>
        <v>0</v>
      </c>
      <c r="D40" s="87">
        <f>SUM(D34:D39)</f>
        <v>0</v>
      </c>
      <c r="E40" s="87">
        <f t="shared" si="12"/>
        <v>0</v>
      </c>
      <c r="F40" s="134">
        <f aca="true" t="shared" si="19" ref="F40:O40">SUM(F34:F39)</f>
        <v>0</v>
      </c>
      <c r="G40" s="89">
        <f t="shared" si="19"/>
        <v>0</v>
      </c>
      <c r="H40" s="134">
        <f t="shared" si="19"/>
        <v>0</v>
      </c>
      <c r="I40" s="89">
        <f t="shared" si="19"/>
        <v>0</v>
      </c>
      <c r="J40" s="134">
        <f t="shared" si="19"/>
        <v>0</v>
      </c>
      <c r="K40" s="89">
        <f t="shared" si="19"/>
        <v>0</v>
      </c>
      <c r="L40" s="134">
        <f t="shared" si="19"/>
        <v>0</v>
      </c>
      <c r="M40" s="89">
        <f t="shared" si="19"/>
        <v>0</v>
      </c>
      <c r="N40" s="88">
        <f t="shared" si="19"/>
        <v>0</v>
      </c>
      <c r="O40" s="89">
        <f t="shared" si="19"/>
        <v>0</v>
      </c>
      <c r="P40" s="134">
        <f t="shared" si="13"/>
        <v>0</v>
      </c>
      <c r="Q40" s="89">
        <f t="shared" si="14"/>
        <v>0</v>
      </c>
      <c r="R40" s="140">
        <f t="shared" si="15"/>
        <v>0</v>
      </c>
      <c r="S40" s="72">
        <f t="shared" si="16"/>
        <v>0</v>
      </c>
      <c r="T40" s="140">
        <f t="shared" si="17"/>
        <v>0</v>
      </c>
      <c r="U40" s="73">
        <f t="shared" si="18"/>
        <v>0</v>
      </c>
    </row>
    <row r="41" spans="1:21" ht="12.75">
      <c r="A41" s="64" t="s">
        <v>57</v>
      </c>
      <c r="B41" s="90"/>
      <c r="C41" s="90"/>
      <c r="D41" s="90"/>
      <c r="E41" s="90"/>
      <c r="F41" s="135"/>
      <c r="G41" s="92"/>
      <c r="H41" s="135"/>
      <c r="I41" s="92"/>
      <c r="J41" s="135"/>
      <c r="K41" s="92"/>
      <c r="L41" s="135"/>
      <c r="M41" s="92"/>
      <c r="N41" s="91"/>
      <c r="O41" s="92"/>
      <c r="P41" s="135"/>
      <c r="Q41" s="92"/>
      <c r="R41" s="138"/>
      <c r="S41" s="67"/>
      <c r="T41" s="138"/>
      <c r="U41" s="68"/>
    </row>
    <row r="42" spans="1:21" ht="12.75">
      <c r="A42" s="103" t="s">
        <v>58</v>
      </c>
      <c r="B42" s="84">
        <v>57600000</v>
      </c>
      <c r="C42" s="84"/>
      <c r="D42" s="84"/>
      <c r="E42" s="84">
        <f>($B42+$C42)+$D42</f>
        <v>57600000</v>
      </c>
      <c r="F42" s="133">
        <v>57600000</v>
      </c>
      <c r="G42" s="86">
        <v>57600000</v>
      </c>
      <c r="H42" s="133">
        <v>29117000</v>
      </c>
      <c r="I42" s="86">
        <v>5253388</v>
      </c>
      <c r="J42" s="133">
        <v>8632000</v>
      </c>
      <c r="K42" s="86">
        <v>2350465</v>
      </c>
      <c r="L42" s="133">
        <v>7952000</v>
      </c>
      <c r="M42" s="86">
        <v>3550698</v>
      </c>
      <c r="N42" s="85"/>
      <c r="O42" s="86"/>
      <c r="P42" s="133">
        <f>(($H42+$J42)+$L42)+$N42</f>
        <v>45701000</v>
      </c>
      <c r="Q42" s="86">
        <f>(($I42+$K42)+$M42)+$O42</f>
        <v>11154551</v>
      </c>
      <c r="R42" s="139">
        <f>IF($J42=0,0,(($L42-$J42)/$J42)*100)</f>
        <v>-7.877664504170529</v>
      </c>
      <c r="S42" s="69">
        <f>IF($K42=0,0,(($M42-$K42)/$K42)*100)</f>
        <v>51.06364059877514</v>
      </c>
      <c r="T42" s="139">
        <f>IF($E42=0,0,($P42/$E42)*100)</f>
        <v>79.34201388888889</v>
      </c>
      <c r="U42" s="70">
        <f>IF($E42=0,0,($Q42/$E42)*100)</f>
        <v>19.365539930555556</v>
      </c>
    </row>
    <row r="43" spans="1:21" ht="12.75">
      <c r="A43" s="102" t="s">
        <v>59</v>
      </c>
      <c r="B43" s="84">
        <v>75052101</v>
      </c>
      <c r="C43" s="84"/>
      <c r="D43" s="84"/>
      <c r="E43" s="84">
        <f>($B43+$C43)+$D43</f>
        <v>75052101</v>
      </c>
      <c r="F43" s="133">
        <v>75052101</v>
      </c>
      <c r="G43" s="86">
        <v>75052101</v>
      </c>
      <c r="H43" s="133">
        <v>21533000</v>
      </c>
      <c r="I43" s="86">
        <v>16408051</v>
      </c>
      <c r="J43" s="133">
        <v>53519000</v>
      </c>
      <c r="K43" s="86">
        <v>63706756</v>
      </c>
      <c r="L43" s="133"/>
      <c r="M43" s="86">
        <v>7533609</v>
      </c>
      <c r="N43" s="85"/>
      <c r="O43" s="86"/>
      <c r="P43" s="133">
        <f>(($H43+$J43)+$L43)+$N43</f>
        <v>75052000</v>
      </c>
      <c r="Q43" s="86">
        <f>(($I43+$K43)+$M43)+$O43</f>
        <v>87648416</v>
      </c>
      <c r="R43" s="139">
        <f>IF($J43=0,0,(($L43-$J43)/$J43)*100)</f>
        <v>-100</v>
      </c>
      <c r="S43" s="69">
        <f>IF($K43=0,0,(($M43-$K43)/$K43)*100)</f>
        <v>-88.17455247603566</v>
      </c>
      <c r="T43" s="139">
        <f>IF($E43=0,0,($P43/$E43)*100)</f>
        <v>99.99986542681863</v>
      </c>
      <c r="U43" s="70">
        <f>IF($E43=0,0,($Q43/$E43)*100)</f>
        <v>116.7834275552126</v>
      </c>
    </row>
    <row r="44" spans="1:21" ht="12.75">
      <c r="A44" s="74" t="s">
        <v>34</v>
      </c>
      <c r="B44" s="93">
        <f>SUM(B42:B43)</f>
        <v>132652101</v>
      </c>
      <c r="C44" s="93">
        <f>SUM(C42:C43)</f>
        <v>0</v>
      </c>
      <c r="D44" s="93">
        <f>SUM(D42:D43)</f>
        <v>0</v>
      </c>
      <c r="E44" s="93">
        <f>($B44+$C44)+$D44</f>
        <v>132652101</v>
      </c>
      <c r="F44" s="136">
        <f aca="true" t="shared" si="20" ref="F44:O44">SUM(F42:F43)</f>
        <v>132652101</v>
      </c>
      <c r="G44" s="95">
        <f t="shared" si="20"/>
        <v>132652101</v>
      </c>
      <c r="H44" s="136">
        <f t="shared" si="20"/>
        <v>50650000</v>
      </c>
      <c r="I44" s="95">
        <f t="shared" si="20"/>
        <v>21661439</v>
      </c>
      <c r="J44" s="136">
        <f t="shared" si="20"/>
        <v>62151000</v>
      </c>
      <c r="K44" s="95">
        <f t="shared" si="20"/>
        <v>66057221</v>
      </c>
      <c r="L44" s="136">
        <f t="shared" si="20"/>
        <v>7952000</v>
      </c>
      <c r="M44" s="95">
        <f t="shared" si="20"/>
        <v>11084307</v>
      </c>
      <c r="N44" s="94">
        <f t="shared" si="20"/>
        <v>0</v>
      </c>
      <c r="O44" s="95">
        <f t="shared" si="20"/>
        <v>0</v>
      </c>
      <c r="P44" s="136">
        <f>(($H44+$J44)+$L44)+$N44</f>
        <v>120753000</v>
      </c>
      <c r="Q44" s="95">
        <f>(($I44+$K44)+$M44)+$O44</f>
        <v>98802967</v>
      </c>
      <c r="R44" s="141">
        <f>IF($J44=0,0,(($L44-$J44)/$J44)*100)</f>
        <v>-87.20535470064841</v>
      </c>
      <c r="S44" s="75">
        <f>IF($K44=0,0,(($M44-$K44)/$K44)*100)</f>
        <v>-83.22014333603286</v>
      </c>
      <c r="T44" s="141">
        <f>IF($E44=0,0,($P44/$E44)*100)</f>
        <v>91.02984354541056</v>
      </c>
      <c r="U44" s="76">
        <f>IF($E44=0,0,($Q44/$E44)*100)</f>
        <v>74.48277581370536</v>
      </c>
    </row>
    <row r="45" spans="1:21" ht="12.75">
      <c r="A45" s="77" t="s">
        <v>60</v>
      </c>
      <c r="B45" s="96">
        <f>SUM(B9:B12,B15:B17,B20:B21,B24,B27:B31,B34:B39,B42:B43)</f>
        <v>352081101</v>
      </c>
      <c r="C45" s="96">
        <f>SUM(C9:C12,C15:C17,C20:C21,C24,C27:C31,C34:C39,C42:C43)</f>
        <v>-6600000</v>
      </c>
      <c r="D45" s="96">
        <f>SUM(D9:D12,D15:D17,D20:D21,D24,D27:D31,D34:D39,D42:D43)</f>
        <v>0</v>
      </c>
      <c r="E45" s="96">
        <f>($B45+$C45)+$D45</f>
        <v>345481101</v>
      </c>
      <c r="F45" s="131">
        <f aca="true" t="shared" si="21" ref="F45:O45">SUM(F9:F12,F15:F17,F20:F21,F24,F27:F31,F34:F39,F42:F43)</f>
        <v>345481101</v>
      </c>
      <c r="G45" s="98">
        <f t="shared" si="21"/>
        <v>299576101</v>
      </c>
      <c r="H45" s="131">
        <f t="shared" si="21"/>
        <v>62496000</v>
      </c>
      <c r="I45" s="98">
        <f t="shared" si="21"/>
        <v>40792060</v>
      </c>
      <c r="J45" s="131">
        <f t="shared" si="21"/>
        <v>64781000</v>
      </c>
      <c r="K45" s="98">
        <f t="shared" si="21"/>
        <v>228434351</v>
      </c>
      <c r="L45" s="131">
        <f t="shared" si="21"/>
        <v>12237000</v>
      </c>
      <c r="M45" s="98">
        <f t="shared" si="21"/>
        <v>120934662</v>
      </c>
      <c r="N45" s="97">
        <f t="shared" si="21"/>
        <v>0</v>
      </c>
      <c r="O45" s="98">
        <f t="shared" si="21"/>
        <v>0</v>
      </c>
      <c r="P45" s="131">
        <f>(($H45+$J45)+$L45)+$N45</f>
        <v>139514000</v>
      </c>
      <c r="Q45" s="98">
        <f>(($I45+$K45)+$M45)+$O45</f>
        <v>390161073</v>
      </c>
      <c r="R45" s="142">
        <f>IF($J45=0,0,(($L45-$J45)/$J45)*100)</f>
        <v>-81.11020206542041</v>
      </c>
      <c r="S45" s="78">
        <f>IF($K45=0,0,(($M45-$K45)/$K45)*100)</f>
        <v>-47.05933609783583</v>
      </c>
      <c r="T45" s="142">
        <f>IF($E45=0,0,($P45/$E45)*100)</f>
        <v>40.38252732093731</v>
      </c>
      <c r="U45" s="79">
        <f>IF($E45=0,0,($Q45/$E45)*100)</f>
        <v>112.93268195298474</v>
      </c>
    </row>
    <row r="46" spans="1:21" ht="12.75">
      <c r="A46" s="64" t="s">
        <v>35</v>
      </c>
      <c r="B46" s="90"/>
      <c r="C46" s="90"/>
      <c r="D46" s="90"/>
      <c r="E46" s="90"/>
      <c r="F46" s="135"/>
      <c r="G46" s="92"/>
      <c r="H46" s="135"/>
      <c r="I46" s="92"/>
      <c r="J46" s="135"/>
      <c r="K46" s="92"/>
      <c r="L46" s="135"/>
      <c r="M46" s="92"/>
      <c r="N46" s="91"/>
      <c r="O46" s="92"/>
      <c r="P46" s="135"/>
      <c r="Q46" s="92"/>
      <c r="R46" s="138"/>
      <c r="S46" s="67"/>
      <c r="T46" s="138"/>
      <c r="U46" s="68"/>
    </row>
    <row r="47" spans="1:21" ht="12.75">
      <c r="A47" s="102" t="s">
        <v>61</v>
      </c>
      <c r="B47" s="84">
        <v>156016000</v>
      </c>
      <c r="C47" s="84"/>
      <c r="D47" s="84"/>
      <c r="E47" s="84">
        <f>($B47+$C47)+$D47</f>
        <v>156016000</v>
      </c>
      <c r="F47" s="133">
        <v>156016000</v>
      </c>
      <c r="G47" s="86"/>
      <c r="H47" s="137">
        <v>15900443</v>
      </c>
      <c r="I47" s="86">
        <v>15900443</v>
      </c>
      <c r="J47" s="137">
        <v>52409221</v>
      </c>
      <c r="K47" s="86">
        <v>52409221</v>
      </c>
      <c r="L47" s="137">
        <v>42753538</v>
      </c>
      <c r="M47" s="86">
        <v>42753538</v>
      </c>
      <c r="N47" s="85"/>
      <c r="O47" s="86"/>
      <c r="P47" s="133">
        <f>(($H47+$J47)+$L47)+$N47</f>
        <v>111063202</v>
      </c>
      <c r="Q47" s="86">
        <f>(($I47+$K47)+$M47)+$O47</f>
        <v>111063202</v>
      </c>
      <c r="R47" s="139">
        <f>IF($J47=0,0,(($L47-$J47)/$J47)*100)</f>
        <v>-18.423633886868878</v>
      </c>
      <c r="S47" s="69">
        <f>IF($K47=0,0,(($M47-$K47)/$K47)*100)</f>
        <v>-18.423633886868878</v>
      </c>
      <c r="T47" s="139">
        <f>IF($E47=0,0,($P47/$E47)*100)</f>
        <v>71.18705901958774</v>
      </c>
      <c r="U47" s="70">
        <f>IF($E47=0,0,($Q47/$E47)*100)</f>
        <v>71.18705901958774</v>
      </c>
    </row>
    <row r="48" spans="1:21" s="81" customFormat="1" ht="12.75">
      <c r="A48" s="80"/>
      <c r="B48" s="84"/>
      <c r="C48" s="84"/>
      <c r="D48" s="84"/>
      <c r="E48" s="84">
        <f>($B48+$C48)+$D48</f>
        <v>0</v>
      </c>
      <c r="F48" s="133">
        <v>0</v>
      </c>
      <c r="G48" s="86"/>
      <c r="H48" s="133"/>
      <c r="I48" s="86"/>
      <c r="J48" s="133"/>
      <c r="K48" s="86"/>
      <c r="L48" s="133"/>
      <c r="M48" s="86"/>
      <c r="N48" s="85"/>
      <c r="O48" s="86"/>
      <c r="P48" s="133">
        <f>(($H48+$J48)+$L48)+$N48</f>
        <v>0</v>
      </c>
      <c r="Q48" s="86">
        <f>(($I48+$K48)+$M48)+$O48</f>
        <v>0</v>
      </c>
      <c r="R48" s="139">
        <f>IF($J48=0,0,(($L48-$J48)/$J48)*100)</f>
        <v>0</v>
      </c>
      <c r="S48" s="69">
        <f>IF($K48=0,0,(($M48-$K48)/$K48)*100)</f>
        <v>0</v>
      </c>
      <c r="T48" s="139">
        <f>IF($E48=0,0,($P48/$E48)*100)</f>
        <v>0</v>
      </c>
      <c r="U48" s="70">
        <f>IF($E48=0,0,($Q48/$E48)*100)</f>
        <v>0</v>
      </c>
    </row>
    <row r="49" spans="1:21" ht="12.75">
      <c r="A49" s="74" t="s">
        <v>34</v>
      </c>
      <c r="B49" s="93">
        <f>SUM(B47:B48)</f>
        <v>156016000</v>
      </c>
      <c r="C49" s="93">
        <f>SUM(C47:C48)</f>
        <v>0</v>
      </c>
      <c r="D49" s="93">
        <f>SUM(D47:D48)</f>
        <v>0</v>
      </c>
      <c r="E49" s="93">
        <f>($B49+$C49)+$D49</f>
        <v>156016000</v>
      </c>
      <c r="F49" s="136">
        <f aca="true" t="shared" si="22" ref="F49:O49">SUM(F47:F48)</f>
        <v>156016000</v>
      </c>
      <c r="G49" s="95">
        <f t="shared" si="22"/>
        <v>0</v>
      </c>
      <c r="H49" s="136">
        <f t="shared" si="22"/>
        <v>15900443</v>
      </c>
      <c r="I49" s="95">
        <f t="shared" si="22"/>
        <v>15900443</v>
      </c>
      <c r="J49" s="136">
        <f t="shared" si="22"/>
        <v>52409221</v>
      </c>
      <c r="K49" s="95">
        <f t="shared" si="22"/>
        <v>52409221</v>
      </c>
      <c r="L49" s="136">
        <f t="shared" si="22"/>
        <v>42753538</v>
      </c>
      <c r="M49" s="95">
        <f t="shared" si="22"/>
        <v>42753538</v>
      </c>
      <c r="N49" s="94">
        <f t="shared" si="22"/>
        <v>0</v>
      </c>
      <c r="O49" s="95">
        <f t="shared" si="22"/>
        <v>0</v>
      </c>
      <c r="P49" s="136">
        <f>(($H49+$J49)+$L49)+$N49</f>
        <v>111063202</v>
      </c>
      <c r="Q49" s="95">
        <f>(($I49+$K49)+$M49)+$O49</f>
        <v>111063202</v>
      </c>
      <c r="R49" s="141">
        <f>IF($J49=0,0,(($L49-$J49)/$J49)*100)</f>
        <v>-18.423633886868878</v>
      </c>
      <c r="S49" s="75">
        <f>IF($K49=0,0,(($M49-$K49)/$K49)*100)</f>
        <v>-18.423633886868878</v>
      </c>
      <c r="T49" s="141">
        <f>IF($E49=0,0,($P49/$E49)*100)</f>
        <v>71.18705901958774</v>
      </c>
      <c r="U49" s="76">
        <f>IF($E49=0,0,($Q49/$E49)*100)</f>
        <v>71.18705901958774</v>
      </c>
    </row>
    <row r="50" spans="1:21" ht="12.75">
      <c r="A50" s="77" t="s">
        <v>60</v>
      </c>
      <c r="B50" s="96">
        <f>SUM(B47:B48)</f>
        <v>156016000</v>
      </c>
      <c r="C50" s="96">
        <f>SUM(C47:C48)</f>
        <v>0</v>
      </c>
      <c r="D50" s="96">
        <f>SUM(D47:D48)</f>
        <v>0</v>
      </c>
      <c r="E50" s="96">
        <f>($B50+$C50)+$D50</f>
        <v>156016000</v>
      </c>
      <c r="F50" s="131">
        <f aca="true" t="shared" si="23" ref="F50:O50">SUM(F47:F48)</f>
        <v>156016000</v>
      </c>
      <c r="G50" s="98">
        <f t="shared" si="23"/>
        <v>0</v>
      </c>
      <c r="H50" s="131">
        <f t="shared" si="23"/>
        <v>15900443</v>
      </c>
      <c r="I50" s="98">
        <f t="shared" si="23"/>
        <v>15900443</v>
      </c>
      <c r="J50" s="131">
        <f t="shared" si="23"/>
        <v>52409221</v>
      </c>
      <c r="K50" s="98">
        <f t="shared" si="23"/>
        <v>52409221</v>
      </c>
      <c r="L50" s="131">
        <f t="shared" si="23"/>
        <v>42753538</v>
      </c>
      <c r="M50" s="98">
        <f t="shared" si="23"/>
        <v>42753538</v>
      </c>
      <c r="N50" s="97">
        <f t="shared" si="23"/>
        <v>0</v>
      </c>
      <c r="O50" s="98">
        <f t="shared" si="23"/>
        <v>0</v>
      </c>
      <c r="P50" s="131">
        <f>(($H50+$J50)+$L50)+$N50</f>
        <v>111063202</v>
      </c>
      <c r="Q50" s="98">
        <f>(($I50+$K50)+$M50)+$O50</f>
        <v>111063202</v>
      </c>
      <c r="R50" s="142">
        <f>IF($J50=0,0,(($L50-$J50)/$J50)*100)</f>
        <v>-18.423633886868878</v>
      </c>
      <c r="S50" s="78">
        <f>IF($K50=0,0,(($M50-$K50)/$K50)*100)</f>
        <v>-18.423633886868878</v>
      </c>
      <c r="T50" s="142">
        <f>IF($E50=0,0,($P50/$E50)*100)</f>
        <v>71.18705901958774</v>
      </c>
      <c r="U50" s="79">
        <f>IF($E50=0,0,($Q50/$E50)*100)</f>
        <v>71.18705901958774</v>
      </c>
    </row>
    <row r="51" spans="1:21" ht="13.5" thickBot="1">
      <c r="A51" s="77" t="s">
        <v>62</v>
      </c>
      <c r="B51" s="129">
        <f>SUM(B9:B12,B15:B17,B20:B21,B24,B27:B31,B34:B39,B42:B43,B47:B48)</f>
        <v>508097101</v>
      </c>
      <c r="C51" s="129">
        <f>SUM(C9:C12,C15:C17,C20:C21,C24,C27:C31,C34:C39,C42:C43,C47:C48)</f>
        <v>-6600000</v>
      </c>
      <c r="D51" s="129">
        <f>SUM(D9:D12,D15:D17,D20:D21,D24,D27:D31,D34:D39,D42:D43,D47:D48)</f>
        <v>0</v>
      </c>
      <c r="E51" s="129">
        <f>($B51+$C51)+$D51</f>
        <v>501497101</v>
      </c>
      <c r="F51" s="131">
        <f aca="true" t="shared" si="24" ref="F51:O51">SUM(F9:F12,F15:F17,F20:F21,F24,F27:F31,F34:F39,F42:F43,F47:F48)</f>
        <v>501497101</v>
      </c>
      <c r="G51" s="98">
        <f t="shared" si="24"/>
        <v>299576101</v>
      </c>
      <c r="H51" s="131">
        <f t="shared" si="24"/>
        <v>78396443</v>
      </c>
      <c r="I51" s="98">
        <f t="shared" si="24"/>
        <v>56692503</v>
      </c>
      <c r="J51" s="131">
        <f t="shared" si="24"/>
        <v>117190221</v>
      </c>
      <c r="K51" s="98">
        <f t="shared" si="24"/>
        <v>280843572</v>
      </c>
      <c r="L51" s="131">
        <f t="shared" si="24"/>
        <v>54990538</v>
      </c>
      <c r="M51" s="98">
        <f t="shared" si="24"/>
        <v>163688200</v>
      </c>
      <c r="N51" s="97">
        <f t="shared" si="24"/>
        <v>0</v>
      </c>
      <c r="O51" s="98">
        <f t="shared" si="24"/>
        <v>0</v>
      </c>
      <c r="P51" s="131">
        <f>(($H51+$J51)+$L51)+$N51</f>
        <v>250577202</v>
      </c>
      <c r="Q51" s="98">
        <f>(($I51+$K51)+$M51)+$O51</f>
        <v>501224275</v>
      </c>
      <c r="R51" s="142">
        <f>IF($J51=0,0,(($L51-$J51)/$J51)*100)</f>
        <v>-53.07583044834432</v>
      </c>
      <c r="S51" s="78">
        <f>IF($K51=0,0,(($M51-$K51)/$K51)*100)</f>
        <v>-41.71552553818109</v>
      </c>
      <c r="T51" s="143">
        <f>IF($E51=0,0,($P51/($E51-E12-E28-E29-E31-E34-E36-E38))*100)</f>
        <v>50.31700013852088</v>
      </c>
      <c r="U51" s="105">
        <f>IF($E51=0,0,($Q51/($E51-E12-E28-E29-E31-E34-E36-E38)*100))</f>
        <v>100.6480306800019</v>
      </c>
    </row>
    <row r="52" spans="1:21" ht="13.5" thickTop="1">
      <c r="A52" s="82"/>
      <c r="B52" s="99"/>
      <c r="C52" s="100"/>
      <c r="D52" s="100"/>
      <c r="E52" s="101"/>
      <c r="F52" s="99"/>
      <c r="G52" s="100"/>
      <c r="H52" s="100"/>
      <c r="I52" s="101"/>
      <c r="J52" s="100"/>
      <c r="K52" s="101"/>
      <c r="L52" s="100"/>
      <c r="M52" s="100"/>
      <c r="N52" s="100"/>
      <c r="O52" s="100"/>
      <c r="P52" s="100"/>
      <c r="Q52" s="100"/>
      <c r="R52" s="83"/>
      <c r="S52" s="83"/>
      <c r="T52" s="83"/>
      <c r="U52" s="147"/>
    </row>
    <row r="53" spans="1:21" ht="12.75" customHeight="1">
      <c r="A53" s="1"/>
      <c r="B53" s="2"/>
      <c r="C53" s="3"/>
      <c r="D53" s="3"/>
      <c r="E53" s="4"/>
      <c r="F53" s="5" t="s">
        <v>69</v>
      </c>
      <c r="G53" s="6"/>
      <c r="H53" s="5" t="s">
        <v>3</v>
      </c>
      <c r="I53" s="7"/>
      <c r="J53" s="5" t="s">
        <v>4</v>
      </c>
      <c r="K53" s="7"/>
      <c r="L53" s="5" t="s">
        <v>5</v>
      </c>
      <c r="M53" s="5"/>
      <c r="N53" s="8" t="s">
        <v>6</v>
      </c>
      <c r="O53" s="5"/>
      <c r="P53" s="8" t="s">
        <v>70</v>
      </c>
      <c r="Q53" s="5"/>
      <c r="R53" s="109" t="s">
        <v>128</v>
      </c>
      <c r="S53" s="110"/>
      <c r="T53" s="109" t="s">
        <v>127</v>
      </c>
      <c r="U53" s="110"/>
    </row>
    <row r="54" spans="1:21" ht="67.5">
      <c r="A54" s="9" t="s">
        <v>71</v>
      </c>
      <c r="B54" s="10" t="s">
        <v>72</v>
      </c>
      <c r="C54" s="10" t="s">
        <v>73</v>
      </c>
      <c r="D54" s="11" t="s">
        <v>74</v>
      </c>
      <c r="E54" s="10" t="s">
        <v>75</v>
      </c>
      <c r="F54" s="10" t="s">
        <v>76</v>
      </c>
      <c r="G54" s="10" t="s">
        <v>77</v>
      </c>
      <c r="H54" s="10" t="s">
        <v>78</v>
      </c>
      <c r="I54" s="12" t="s">
        <v>79</v>
      </c>
      <c r="J54" s="10" t="s">
        <v>78</v>
      </c>
      <c r="K54" s="12" t="s">
        <v>80</v>
      </c>
      <c r="L54" s="10" t="s">
        <v>78</v>
      </c>
      <c r="M54" s="12" t="s">
        <v>81</v>
      </c>
      <c r="N54" s="10" t="s">
        <v>78</v>
      </c>
      <c r="O54" s="12" t="s">
        <v>82</v>
      </c>
      <c r="P54" s="12" t="s">
        <v>83</v>
      </c>
      <c r="Q54" s="13" t="s">
        <v>84</v>
      </c>
      <c r="R54" s="14" t="s">
        <v>78</v>
      </c>
      <c r="S54" s="15" t="s">
        <v>129</v>
      </c>
      <c r="T54" s="14" t="s">
        <v>85</v>
      </c>
      <c r="U54" s="11" t="s">
        <v>86</v>
      </c>
    </row>
    <row r="55" spans="1:21" ht="12.75">
      <c r="A55" s="16"/>
      <c r="B55" s="17"/>
      <c r="C55" s="17"/>
      <c r="D55" s="17"/>
      <c r="E55" s="17"/>
      <c r="F55" s="19"/>
      <c r="G55" s="20"/>
      <c r="H55" s="17"/>
      <c r="I55" s="17"/>
      <c r="J55" s="20"/>
      <c r="K55" s="21"/>
      <c r="L55" s="20"/>
      <c r="M55" s="22"/>
      <c r="N55" s="20"/>
      <c r="O55" s="22"/>
      <c r="P55" s="20"/>
      <c r="Q55" s="22"/>
      <c r="R55" s="20"/>
      <c r="S55" s="22"/>
      <c r="T55" s="20"/>
      <c r="U55" s="20"/>
    </row>
    <row r="56" spans="1:21" ht="12.75" hidden="1">
      <c r="A56" s="23" t="s">
        <v>87</v>
      </c>
      <c r="B56" s="24"/>
      <c r="C56" s="24">
        <v>100</v>
      </c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24"/>
      <c r="O56" s="25"/>
      <c r="P56" s="24"/>
      <c r="Q56" s="25"/>
      <c r="R56" s="24"/>
      <c r="S56" s="25"/>
      <c r="T56" s="24"/>
      <c r="U56" s="24"/>
    </row>
    <row r="57" spans="1:21" ht="12.75" hidden="1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7"/>
      <c r="O57" s="18"/>
      <c r="P57" s="17"/>
      <c r="Q57" s="18"/>
      <c r="R57" s="17"/>
      <c r="S57" s="18"/>
      <c r="T57" s="17"/>
      <c r="U57" s="17"/>
    </row>
    <row r="58" spans="1:21" ht="12.75" hidden="1">
      <c r="A58" s="26" t="s">
        <v>88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8"/>
      <c r="N58" s="27"/>
      <c r="O58" s="28"/>
      <c r="P58" s="27"/>
      <c r="Q58" s="28"/>
      <c r="R58" s="27"/>
      <c r="S58" s="28"/>
      <c r="T58" s="27"/>
      <c r="U58" s="27"/>
    </row>
    <row r="59" spans="1:21" ht="12.75" hidden="1">
      <c r="A59" s="29" t="s">
        <v>89</v>
      </c>
      <c r="B59" s="30">
        <f aca="true" t="shared" si="25" ref="B59:M59">SUM(B60:B63)</f>
        <v>0</v>
      </c>
      <c r="C59" s="30">
        <f t="shared" si="25"/>
        <v>0</v>
      </c>
      <c r="D59" s="30">
        <f t="shared" si="25"/>
        <v>0</v>
      </c>
      <c r="E59" s="30">
        <f t="shared" si="25"/>
        <v>0</v>
      </c>
      <c r="F59" s="30">
        <f t="shared" si="25"/>
        <v>0</v>
      </c>
      <c r="G59" s="30">
        <f t="shared" si="25"/>
        <v>0</v>
      </c>
      <c r="H59" s="30">
        <f t="shared" si="25"/>
        <v>0</v>
      </c>
      <c r="I59" s="30">
        <f t="shared" si="25"/>
        <v>0</v>
      </c>
      <c r="J59" s="30">
        <f t="shared" si="25"/>
        <v>0</v>
      </c>
      <c r="K59" s="30">
        <f t="shared" si="25"/>
        <v>0</v>
      </c>
      <c r="L59" s="30">
        <f t="shared" si="25"/>
        <v>0</v>
      </c>
      <c r="M59" s="31">
        <f t="shared" si="25"/>
        <v>0</v>
      </c>
      <c r="N59" s="30"/>
      <c r="O59" s="31"/>
      <c r="P59" s="30"/>
      <c r="Q59" s="31"/>
      <c r="R59" s="30"/>
      <c r="S59" s="31"/>
      <c r="T59" s="30"/>
      <c r="U59" s="30"/>
    </row>
    <row r="60" spans="1:21" ht="12.75" hidden="1">
      <c r="A60" s="1" t="s">
        <v>90</v>
      </c>
      <c r="B60" s="32"/>
      <c r="C60" s="32"/>
      <c r="D60" s="32"/>
      <c r="E60" s="32">
        <f>SUM(B60:D60)</f>
        <v>0</v>
      </c>
      <c r="F60" s="32"/>
      <c r="G60" s="32"/>
      <c r="H60" s="32"/>
      <c r="I60" s="33"/>
      <c r="J60" s="32"/>
      <c r="K60" s="33"/>
      <c r="L60" s="32"/>
      <c r="M60" s="34"/>
      <c r="N60" s="32"/>
      <c r="O60" s="34"/>
      <c r="P60" s="32"/>
      <c r="Q60" s="34"/>
      <c r="R60" s="32"/>
      <c r="S60" s="34"/>
      <c r="T60" s="32"/>
      <c r="U60" s="32"/>
    </row>
    <row r="61" spans="1:21" ht="12.75" hidden="1">
      <c r="A61" s="1" t="s">
        <v>91</v>
      </c>
      <c r="B61" s="32"/>
      <c r="C61" s="32"/>
      <c r="D61" s="32"/>
      <c r="E61" s="32">
        <f>SUM(B61:D61)</f>
        <v>0</v>
      </c>
      <c r="F61" s="32"/>
      <c r="G61" s="32"/>
      <c r="H61" s="32"/>
      <c r="I61" s="33"/>
      <c r="J61" s="32"/>
      <c r="K61" s="33"/>
      <c r="L61" s="32"/>
      <c r="M61" s="34"/>
      <c r="N61" s="32"/>
      <c r="O61" s="34"/>
      <c r="P61" s="32"/>
      <c r="Q61" s="34"/>
      <c r="R61" s="32"/>
      <c r="S61" s="34"/>
      <c r="T61" s="32"/>
      <c r="U61" s="32"/>
    </row>
    <row r="62" spans="1:21" ht="12.75" hidden="1">
      <c r="A62" s="1" t="s">
        <v>92</v>
      </c>
      <c r="B62" s="32"/>
      <c r="C62" s="32"/>
      <c r="D62" s="32"/>
      <c r="E62" s="32">
        <f>SUM(B62:D62)</f>
        <v>0</v>
      </c>
      <c r="F62" s="32"/>
      <c r="G62" s="32"/>
      <c r="H62" s="32"/>
      <c r="I62" s="33"/>
      <c r="J62" s="32"/>
      <c r="K62" s="33"/>
      <c r="L62" s="32"/>
      <c r="M62" s="34"/>
      <c r="N62" s="32"/>
      <c r="O62" s="34"/>
      <c r="P62" s="32"/>
      <c r="Q62" s="34"/>
      <c r="R62" s="32"/>
      <c r="S62" s="34"/>
      <c r="T62" s="32"/>
      <c r="U62" s="32"/>
    </row>
    <row r="63" spans="1:21" ht="12.75" hidden="1">
      <c r="A63" s="1" t="s">
        <v>93</v>
      </c>
      <c r="B63" s="32"/>
      <c r="C63" s="32"/>
      <c r="D63" s="32"/>
      <c r="E63" s="32">
        <f>SUM(B63:D63)</f>
        <v>0</v>
      </c>
      <c r="F63" s="32"/>
      <c r="G63" s="32"/>
      <c r="H63" s="32"/>
      <c r="I63" s="33"/>
      <c r="J63" s="32"/>
      <c r="K63" s="33"/>
      <c r="L63" s="32"/>
      <c r="M63" s="34"/>
      <c r="N63" s="32"/>
      <c r="O63" s="34"/>
      <c r="P63" s="32"/>
      <c r="Q63" s="34"/>
      <c r="R63" s="32"/>
      <c r="S63" s="34"/>
      <c r="T63" s="32"/>
      <c r="U63" s="32"/>
    </row>
    <row r="64" spans="1:21" ht="12.75" hidden="1">
      <c r="A64" s="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4"/>
      <c r="N64" s="32"/>
      <c r="O64" s="34"/>
      <c r="P64" s="32"/>
      <c r="Q64" s="34"/>
      <c r="R64" s="32"/>
      <c r="S64" s="34"/>
      <c r="T64" s="32"/>
      <c r="U64" s="32"/>
    </row>
    <row r="65" spans="1:21" ht="12.75" hidden="1">
      <c r="A65" s="35" t="s">
        <v>94</v>
      </c>
      <c r="B65" s="36">
        <f aca="true" t="shared" si="26" ref="B65:Q65">+B66+B71+B76+B81+B86+B91+B96+B101+B106</f>
        <v>262586000</v>
      </c>
      <c r="C65" s="36">
        <f t="shared" si="26"/>
        <v>13000000</v>
      </c>
      <c r="D65" s="36">
        <f t="shared" si="26"/>
        <v>0</v>
      </c>
      <c r="E65" s="36">
        <f t="shared" si="26"/>
        <v>275586000</v>
      </c>
      <c r="F65" s="36">
        <f t="shared" si="26"/>
        <v>114062000</v>
      </c>
      <c r="G65" s="36">
        <f t="shared" si="26"/>
        <v>0</v>
      </c>
      <c r="H65" s="36">
        <f t="shared" si="26"/>
        <v>0</v>
      </c>
      <c r="I65" s="36">
        <f t="shared" si="26"/>
        <v>0</v>
      </c>
      <c r="J65" s="36">
        <f t="shared" si="26"/>
        <v>0</v>
      </c>
      <c r="K65" s="36">
        <f t="shared" si="26"/>
        <v>0</v>
      </c>
      <c r="L65" s="36">
        <f t="shared" si="26"/>
        <v>0</v>
      </c>
      <c r="M65" s="36">
        <f t="shared" si="26"/>
        <v>0</v>
      </c>
      <c r="N65" s="36">
        <f t="shared" si="26"/>
        <v>0</v>
      </c>
      <c r="O65" s="36">
        <f t="shared" si="26"/>
        <v>0</v>
      </c>
      <c r="P65" s="36">
        <f t="shared" si="26"/>
        <v>0</v>
      </c>
      <c r="Q65" s="36">
        <f t="shared" si="26"/>
        <v>0</v>
      </c>
      <c r="R65" s="37" t="str">
        <f aca="true" t="shared" si="27" ref="R65:R96">IF(L65=0," ",(N65-L65)/L65)</f>
        <v> </v>
      </c>
      <c r="S65" s="38" t="str">
        <f aca="true" t="shared" si="28" ref="S65:S96">IF(M65=0," ",(O65-M65)/M65)</f>
        <v> </v>
      </c>
      <c r="T65" s="37">
        <f aca="true" t="shared" si="29" ref="T65:T96">IF(E65=0," ",(P65/E65))</f>
        <v>0</v>
      </c>
      <c r="U65" s="38">
        <f aca="true" t="shared" si="30" ref="U65:U96">IF(E65=0," ",(Q65/E65))</f>
        <v>0</v>
      </c>
    </row>
    <row r="66" spans="1:21" ht="12.75">
      <c r="A66" s="39" t="s">
        <v>95</v>
      </c>
      <c r="B66" s="114">
        <f aca="true" t="shared" si="31" ref="B66:Q66">SUM(B67:B70)</f>
        <v>0</v>
      </c>
      <c r="C66" s="114">
        <f t="shared" si="31"/>
        <v>0</v>
      </c>
      <c r="D66" s="114">
        <f t="shared" si="31"/>
        <v>0</v>
      </c>
      <c r="E66" s="114">
        <f t="shared" si="31"/>
        <v>0</v>
      </c>
      <c r="F66" s="114">
        <f t="shared" si="31"/>
        <v>0</v>
      </c>
      <c r="G66" s="114">
        <f t="shared" si="31"/>
        <v>0</v>
      </c>
      <c r="H66" s="114">
        <f t="shared" si="31"/>
        <v>0</v>
      </c>
      <c r="I66" s="114">
        <f t="shared" si="31"/>
        <v>0</v>
      </c>
      <c r="J66" s="114">
        <f t="shared" si="31"/>
        <v>0</v>
      </c>
      <c r="K66" s="114">
        <f t="shared" si="31"/>
        <v>0</v>
      </c>
      <c r="L66" s="114">
        <f t="shared" si="31"/>
        <v>0</v>
      </c>
      <c r="M66" s="114">
        <f t="shared" si="31"/>
        <v>0</v>
      </c>
      <c r="N66" s="114">
        <f t="shared" si="31"/>
        <v>0</v>
      </c>
      <c r="O66" s="114">
        <f t="shared" si="31"/>
        <v>0</v>
      </c>
      <c r="P66" s="114">
        <f t="shared" si="31"/>
        <v>0</v>
      </c>
      <c r="Q66" s="114">
        <f t="shared" si="31"/>
        <v>0</v>
      </c>
      <c r="R66" s="115" t="str">
        <f t="shared" si="27"/>
        <v> </v>
      </c>
      <c r="S66" s="116" t="str">
        <f t="shared" si="28"/>
        <v> </v>
      </c>
      <c r="T66" s="115" t="str">
        <f t="shared" si="29"/>
        <v> </v>
      </c>
      <c r="U66" s="116" t="str">
        <f t="shared" si="30"/>
        <v> </v>
      </c>
    </row>
    <row r="67" spans="1:21" ht="12.75" hidden="1">
      <c r="A67" s="40" t="s">
        <v>96</v>
      </c>
      <c r="B67" s="41"/>
      <c r="C67" s="41"/>
      <c r="D67" s="41"/>
      <c r="E67" s="42"/>
      <c r="F67" s="41"/>
      <c r="G67" s="41"/>
      <c r="H67" s="41"/>
      <c r="I67" s="41"/>
      <c r="J67" s="41"/>
      <c r="K67" s="41"/>
      <c r="L67" s="41"/>
      <c r="M67" s="43"/>
      <c r="N67" s="41"/>
      <c r="O67" s="43"/>
      <c r="P67" s="2">
        <f aca="true" t="shared" si="32" ref="P67:P98">+H67+J67+L67+N67</f>
        <v>0</v>
      </c>
      <c r="Q67" s="2">
        <f aca="true" t="shared" si="33" ref="Q67:Q98">I67+K67+M67+O67</f>
        <v>0</v>
      </c>
      <c r="R67" s="117" t="str">
        <f t="shared" si="27"/>
        <v> </v>
      </c>
      <c r="S67" s="118" t="str">
        <f t="shared" si="28"/>
        <v> </v>
      </c>
      <c r="T67" s="117" t="str">
        <f t="shared" si="29"/>
        <v> </v>
      </c>
      <c r="U67" s="118" t="str">
        <f t="shared" si="30"/>
        <v> </v>
      </c>
    </row>
    <row r="68" spans="1:21" ht="12.75" hidden="1">
      <c r="A68" s="40" t="s">
        <v>97</v>
      </c>
      <c r="B68" s="41"/>
      <c r="C68" s="41"/>
      <c r="D68" s="41"/>
      <c r="E68" s="42"/>
      <c r="F68" s="41"/>
      <c r="G68" s="41"/>
      <c r="H68" s="41"/>
      <c r="I68" s="41"/>
      <c r="J68" s="41"/>
      <c r="K68" s="41"/>
      <c r="L68" s="41"/>
      <c r="M68" s="43"/>
      <c r="N68" s="41"/>
      <c r="O68" s="43"/>
      <c r="P68" s="2">
        <f t="shared" si="32"/>
        <v>0</v>
      </c>
      <c r="Q68" s="2">
        <f t="shared" si="33"/>
        <v>0</v>
      </c>
      <c r="R68" s="117" t="str">
        <f t="shared" si="27"/>
        <v> </v>
      </c>
      <c r="S68" s="118" t="str">
        <f t="shared" si="28"/>
        <v> </v>
      </c>
      <c r="T68" s="117" t="str">
        <f t="shared" si="29"/>
        <v> </v>
      </c>
      <c r="U68" s="118" t="str">
        <f t="shared" si="30"/>
        <v> </v>
      </c>
    </row>
    <row r="69" spans="1:21" ht="12.75" hidden="1">
      <c r="A69" s="44"/>
      <c r="B69" s="41"/>
      <c r="C69" s="41"/>
      <c r="D69" s="41"/>
      <c r="E69" s="42"/>
      <c r="F69" s="41"/>
      <c r="G69" s="41"/>
      <c r="H69" s="41"/>
      <c r="I69" s="41"/>
      <c r="J69" s="41"/>
      <c r="K69" s="41"/>
      <c r="L69" s="41"/>
      <c r="M69" s="43"/>
      <c r="N69" s="41"/>
      <c r="O69" s="43"/>
      <c r="P69" s="2">
        <f t="shared" si="32"/>
        <v>0</v>
      </c>
      <c r="Q69" s="2">
        <f t="shared" si="33"/>
        <v>0</v>
      </c>
      <c r="R69" s="117" t="str">
        <f t="shared" si="27"/>
        <v> </v>
      </c>
      <c r="S69" s="118" t="str">
        <f t="shared" si="28"/>
        <v> </v>
      </c>
      <c r="T69" s="117" t="str">
        <f t="shared" si="29"/>
        <v> </v>
      </c>
      <c r="U69" s="118" t="str">
        <f t="shared" si="30"/>
        <v> </v>
      </c>
    </row>
    <row r="70" spans="1:21" ht="12.75" hidden="1">
      <c r="A70" s="40"/>
      <c r="B70" s="41"/>
      <c r="C70" s="41"/>
      <c r="D70" s="41"/>
      <c r="E70" s="42"/>
      <c r="F70" s="41"/>
      <c r="G70" s="41"/>
      <c r="H70" s="41"/>
      <c r="I70" s="41"/>
      <c r="J70" s="41"/>
      <c r="K70" s="41"/>
      <c r="L70" s="41"/>
      <c r="M70" s="43"/>
      <c r="N70" s="41"/>
      <c r="O70" s="43"/>
      <c r="P70" s="2">
        <f t="shared" si="32"/>
        <v>0</v>
      </c>
      <c r="Q70" s="2">
        <f t="shared" si="33"/>
        <v>0</v>
      </c>
      <c r="R70" s="117" t="str">
        <f t="shared" si="27"/>
        <v> </v>
      </c>
      <c r="S70" s="118" t="str">
        <f t="shared" si="28"/>
        <v> </v>
      </c>
      <c r="T70" s="117" t="str">
        <f t="shared" si="29"/>
        <v> </v>
      </c>
      <c r="U70" s="118" t="str">
        <f t="shared" si="30"/>
        <v> </v>
      </c>
    </row>
    <row r="71" spans="1:21" ht="12.75">
      <c r="A71" s="45" t="s">
        <v>98</v>
      </c>
      <c r="B71" s="42">
        <f aca="true" t="shared" si="34" ref="B71:O71">SUM(B72:B75)</f>
        <v>101062000</v>
      </c>
      <c r="C71" s="42">
        <f t="shared" si="34"/>
        <v>13000000</v>
      </c>
      <c r="D71" s="42">
        <f t="shared" si="34"/>
        <v>0</v>
      </c>
      <c r="E71" s="42">
        <f t="shared" si="34"/>
        <v>114062000</v>
      </c>
      <c r="F71" s="42">
        <f t="shared" si="34"/>
        <v>114062000</v>
      </c>
      <c r="G71" s="42">
        <f t="shared" si="34"/>
        <v>0</v>
      </c>
      <c r="H71" s="42">
        <f t="shared" si="34"/>
        <v>0</v>
      </c>
      <c r="I71" s="42">
        <f t="shared" si="34"/>
        <v>0</v>
      </c>
      <c r="J71" s="42">
        <f t="shared" si="34"/>
        <v>0</v>
      </c>
      <c r="K71" s="42">
        <f t="shared" si="34"/>
        <v>0</v>
      </c>
      <c r="L71" s="42">
        <f t="shared" si="34"/>
        <v>0</v>
      </c>
      <c r="M71" s="42">
        <f t="shared" si="34"/>
        <v>0</v>
      </c>
      <c r="N71" s="42">
        <f t="shared" si="34"/>
        <v>0</v>
      </c>
      <c r="O71" s="42">
        <f t="shared" si="34"/>
        <v>0</v>
      </c>
      <c r="P71" s="2">
        <f t="shared" si="32"/>
        <v>0</v>
      </c>
      <c r="Q71" s="2">
        <f t="shared" si="33"/>
        <v>0</v>
      </c>
      <c r="R71" s="117" t="str">
        <f t="shared" si="27"/>
        <v> </v>
      </c>
      <c r="S71" s="118" t="str">
        <f t="shared" si="28"/>
        <v> </v>
      </c>
      <c r="T71" s="117">
        <f t="shared" si="29"/>
        <v>0</v>
      </c>
      <c r="U71" s="118">
        <f t="shared" si="30"/>
        <v>0</v>
      </c>
    </row>
    <row r="72" spans="1:21" ht="12.75" hidden="1">
      <c r="A72" s="40" t="s">
        <v>96</v>
      </c>
      <c r="B72" s="41">
        <v>101062000</v>
      </c>
      <c r="C72" s="41">
        <v>13000000</v>
      </c>
      <c r="D72" s="41"/>
      <c r="E72" s="42">
        <v>114062000</v>
      </c>
      <c r="F72" s="41">
        <v>114062000</v>
      </c>
      <c r="G72" s="41"/>
      <c r="H72" s="41"/>
      <c r="I72" s="41"/>
      <c r="J72" s="41"/>
      <c r="K72" s="41"/>
      <c r="L72" s="41"/>
      <c r="M72" s="43"/>
      <c r="N72" s="41"/>
      <c r="O72" s="43"/>
      <c r="P72" s="2">
        <f t="shared" si="32"/>
        <v>0</v>
      </c>
      <c r="Q72" s="2">
        <f t="shared" si="33"/>
        <v>0</v>
      </c>
      <c r="R72" s="117" t="str">
        <f t="shared" si="27"/>
        <v> </v>
      </c>
      <c r="S72" s="118" t="str">
        <f t="shared" si="28"/>
        <v> </v>
      </c>
      <c r="T72" s="117">
        <f t="shared" si="29"/>
        <v>0</v>
      </c>
      <c r="U72" s="118">
        <f t="shared" si="30"/>
        <v>0</v>
      </c>
    </row>
    <row r="73" spans="1:21" ht="12.75" hidden="1">
      <c r="A73" s="40" t="s">
        <v>97</v>
      </c>
      <c r="B73" s="41"/>
      <c r="C73" s="41"/>
      <c r="D73" s="41"/>
      <c r="E73" s="42"/>
      <c r="F73" s="41"/>
      <c r="G73" s="41"/>
      <c r="H73" s="41"/>
      <c r="I73" s="41"/>
      <c r="J73" s="41"/>
      <c r="K73" s="41"/>
      <c r="L73" s="41"/>
      <c r="M73" s="43"/>
      <c r="N73" s="41"/>
      <c r="O73" s="43"/>
      <c r="P73" s="2">
        <f t="shared" si="32"/>
        <v>0</v>
      </c>
      <c r="Q73" s="2">
        <f t="shared" si="33"/>
        <v>0</v>
      </c>
      <c r="R73" s="117" t="str">
        <f t="shared" si="27"/>
        <v> </v>
      </c>
      <c r="S73" s="118" t="str">
        <f t="shared" si="28"/>
        <v> </v>
      </c>
      <c r="T73" s="117" t="str">
        <f t="shared" si="29"/>
        <v> </v>
      </c>
      <c r="U73" s="118" t="str">
        <f t="shared" si="30"/>
        <v> </v>
      </c>
    </row>
    <row r="74" spans="1:21" ht="12.75" hidden="1">
      <c r="A74" s="44"/>
      <c r="B74" s="41"/>
      <c r="C74" s="41"/>
      <c r="D74" s="41"/>
      <c r="E74" s="42"/>
      <c r="F74" s="41"/>
      <c r="G74" s="41"/>
      <c r="H74" s="41"/>
      <c r="I74" s="41"/>
      <c r="J74" s="41"/>
      <c r="K74" s="41"/>
      <c r="L74" s="41"/>
      <c r="M74" s="43"/>
      <c r="N74" s="41"/>
      <c r="O74" s="43"/>
      <c r="P74" s="2">
        <f t="shared" si="32"/>
        <v>0</v>
      </c>
      <c r="Q74" s="2">
        <f t="shared" si="33"/>
        <v>0</v>
      </c>
      <c r="R74" s="117" t="str">
        <f t="shared" si="27"/>
        <v> </v>
      </c>
      <c r="S74" s="118" t="str">
        <f t="shared" si="28"/>
        <v> </v>
      </c>
      <c r="T74" s="117" t="str">
        <f t="shared" si="29"/>
        <v> </v>
      </c>
      <c r="U74" s="118" t="str">
        <f t="shared" si="30"/>
        <v> </v>
      </c>
    </row>
    <row r="75" spans="1:21" ht="12.75" hidden="1">
      <c r="A75" s="40"/>
      <c r="B75" s="41"/>
      <c r="C75" s="41"/>
      <c r="D75" s="41"/>
      <c r="E75" s="42"/>
      <c r="F75" s="41"/>
      <c r="G75" s="41"/>
      <c r="H75" s="41"/>
      <c r="I75" s="41"/>
      <c r="J75" s="41"/>
      <c r="K75" s="41"/>
      <c r="L75" s="41"/>
      <c r="M75" s="43"/>
      <c r="N75" s="41"/>
      <c r="O75" s="43"/>
      <c r="P75" s="2">
        <f t="shared" si="32"/>
        <v>0</v>
      </c>
      <c r="Q75" s="2">
        <f t="shared" si="33"/>
        <v>0</v>
      </c>
      <c r="R75" s="117" t="str">
        <f t="shared" si="27"/>
        <v> </v>
      </c>
      <c r="S75" s="118" t="str">
        <f t="shared" si="28"/>
        <v> </v>
      </c>
      <c r="T75" s="117" t="str">
        <f t="shared" si="29"/>
        <v> </v>
      </c>
      <c r="U75" s="118" t="str">
        <f t="shared" si="30"/>
        <v> </v>
      </c>
    </row>
    <row r="76" spans="1:21" ht="12.75">
      <c r="A76" s="45" t="s">
        <v>99</v>
      </c>
      <c r="B76" s="42">
        <f aca="true" t="shared" si="35" ref="B76:O76">SUM(B77:B80)</f>
        <v>0</v>
      </c>
      <c r="C76" s="42">
        <f t="shared" si="35"/>
        <v>0</v>
      </c>
      <c r="D76" s="42">
        <f t="shared" si="35"/>
        <v>0</v>
      </c>
      <c r="E76" s="42">
        <f t="shared" si="35"/>
        <v>0</v>
      </c>
      <c r="F76" s="42">
        <f t="shared" si="35"/>
        <v>0</v>
      </c>
      <c r="G76" s="42">
        <f t="shared" si="35"/>
        <v>0</v>
      </c>
      <c r="H76" s="42">
        <f t="shared" si="35"/>
        <v>0</v>
      </c>
      <c r="I76" s="42">
        <f t="shared" si="35"/>
        <v>0</v>
      </c>
      <c r="J76" s="42">
        <f t="shared" si="35"/>
        <v>0</v>
      </c>
      <c r="K76" s="42">
        <f t="shared" si="35"/>
        <v>0</v>
      </c>
      <c r="L76" s="42">
        <f t="shared" si="35"/>
        <v>0</v>
      </c>
      <c r="M76" s="42">
        <f t="shared" si="35"/>
        <v>0</v>
      </c>
      <c r="N76" s="42">
        <f t="shared" si="35"/>
        <v>0</v>
      </c>
      <c r="O76" s="42">
        <f t="shared" si="35"/>
        <v>0</v>
      </c>
      <c r="P76" s="2">
        <f t="shared" si="32"/>
        <v>0</v>
      </c>
      <c r="Q76" s="2">
        <f t="shared" si="33"/>
        <v>0</v>
      </c>
      <c r="R76" s="117" t="str">
        <f t="shared" si="27"/>
        <v> </v>
      </c>
      <c r="S76" s="118" t="str">
        <f t="shared" si="28"/>
        <v> </v>
      </c>
      <c r="T76" s="117" t="str">
        <f t="shared" si="29"/>
        <v> </v>
      </c>
      <c r="U76" s="118" t="str">
        <f t="shared" si="30"/>
        <v> </v>
      </c>
    </row>
    <row r="77" spans="1:21" ht="12.75" hidden="1">
      <c r="A77" s="40" t="s">
        <v>96</v>
      </c>
      <c r="B77" s="41"/>
      <c r="C77" s="41"/>
      <c r="D77" s="41"/>
      <c r="E77" s="42"/>
      <c r="F77" s="41"/>
      <c r="G77" s="41"/>
      <c r="H77" s="41"/>
      <c r="I77" s="41"/>
      <c r="J77" s="41"/>
      <c r="K77" s="41"/>
      <c r="L77" s="41"/>
      <c r="M77" s="43"/>
      <c r="N77" s="41"/>
      <c r="O77" s="43"/>
      <c r="P77" s="2">
        <f t="shared" si="32"/>
        <v>0</v>
      </c>
      <c r="Q77" s="2">
        <f t="shared" si="33"/>
        <v>0</v>
      </c>
      <c r="R77" s="117" t="str">
        <f t="shared" si="27"/>
        <v> </v>
      </c>
      <c r="S77" s="118" t="str">
        <f t="shared" si="28"/>
        <v> </v>
      </c>
      <c r="T77" s="117" t="str">
        <f t="shared" si="29"/>
        <v> </v>
      </c>
      <c r="U77" s="118" t="str">
        <f t="shared" si="30"/>
        <v> </v>
      </c>
    </row>
    <row r="78" spans="1:21" ht="12.75" hidden="1">
      <c r="A78" s="40" t="s">
        <v>97</v>
      </c>
      <c r="B78" s="41"/>
      <c r="C78" s="41"/>
      <c r="D78" s="41"/>
      <c r="E78" s="42"/>
      <c r="F78" s="41"/>
      <c r="G78" s="41"/>
      <c r="H78" s="41"/>
      <c r="I78" s="41"/>
      <c r="J78" s="41"/>
      <c r="K78" s="41"/>
      <c r="L78" s="41"/>
      <c r="M78" s="43"/>
      <c r="N78" s="41"/>
      <c r="O78" s="43"/>
      <c r="P78" s="2">
        <f t="shared" si="32"/>
        <v>0</v>
      </c>
      <c r="Q78" s="2">
        <f t="shared" si="33"/>
        <v>0</v>
      </c>
      <c r="R78" s="117" t="str">
        <f t="shared" si="27"/>
        <v> </v>
      </c>
      <c r="S78" s="118" t="str">
        <f t="shared" si="28"/>
        <v> </v>
      </c>
      <c r="T78" s="117" t="str">
        <f t="shared" si="29"/>
        <v> </v>
      </c>
      <c r="U78" s="118" t="str">
        <f t="shared" si="30"/>
        <v> </v>
      </c>
    </row>
    <row r="79" spans="1:21" ht="12.75" hidden="1">
      <c r="A79" s="44"/>
      <c r="B79" s="41"/>
      <c r="C79" s="41"/>
      <c r="D79" s="41"/>
      <c r="E79" s="42"/>
      <c r="F79" s="41"/>
      <c r="G79" s="41"/>
      <c r="H79" s="41"/>
      <c r="I79" s="41"/>
      <c r="J79" s="41"/>
      <c r="K79" s="41"/>
      <c r="L79" s="41"/>
      <c r="M79" s="43"/>
      <c r="N79" s="41"/>
      <c r="O79" s="43"/>
      <c r="P79" s="2">
        <f t="shared" si="32"/>
        <v>0</v>
      </c>
      <c r="Q79" s="2">
        <f t="shared" si="33"/>
        <v>0</v>
      </c>
      <c r="R79" s="117" t="str">
        <f t="shared" si="27"/>
        <v> </v>
      </c>
      <c r="S79" s="118" t="str">
        <f t="shared" si="28"/>
        <v> </v>
      </c>
      <c r="T79" s="117" t="str">
        <f t="shared" si="29"/>
        <v> </v>
      </c>
      <c r="U79" s="118" t="str">
        <f t="shared" si="30"/>
        <v> </v>
      </c>
    </row>
    <row r="80" spans="1:21" ht="12.75" hidden="1">
      <c r="A80" s="40"/>
      <c r="B80" s="41"/>
      <c r="C80" s="41"/>
      <c r="D80" s="41"/>
      <c r="E80" s="42"/>
      <c r="F80" s="41"/>
      <c r="G80" s="41"/>
      <c r="H80" s="41"/>
      <c r="I80" s="41"/>
      <c r="J80" s="41"/>
      <c r="K80" s="41"/>
      <c r="L80" s="41"/>
      <c r="M80" s="43"/>
      <c r="N80" s="41"/>
      <c r="O80" s="43"/>
      <c r="P80" s="2">
        <f t="shared" si="32"/>
        <v>0</v>
      </c>
      <c r="Q80" s="2">
        <f t="shared" si="33"/>
        <v>0</v>
      </c>
      <c r="R80" s="117" t="str">
        <f t="shared" si="27"/>
        <v> </v>
      </c>
      <c r="S80" s="118" t="str">
        <f t="shared" si="28"/>
        <v> </v>
      </c>
      <c r="T80" s="117" t="str">
        <f t="shared" si="29"/>
        <v> </v>
      </c>
      <c r="U80" s="118" t="str">
        <f t="shared" si="30"/>
        <v> </v>
      </c>
    </row>
    <row r="81" spans="1:21" ht="12.75">
      <c r="A81" s="45" t="s">
        <v>100</v>
      </c>
      <c r="B81" s="42">
        <f aca="true" t="shared" si="36" ref="B81:O81">SUM(B82:B85)</f>
        <v>31367000</v>
      </c>
      <c r="C81" s="42">
        <f t="shared" si="36"/>
        <v>0</v>
      </c>
      <c r="D81" s="42">
        <f t="shared" si="36"/>
        <v>0</v>
      </c>
      <c r="E81" s="42">
        <f t="shared" si="36"/>
        <v>31367000</v>
      </c>
      <c r="F81" s="42">
        <f t="shared" si="36"/>
        <v>0</v>
      </c>
      <c r="G81" s="42">
        <f t="shared" si="36"/>
        <v>0</v>
      </c>
      <c r="H81" s="42">
        <f t="shared" si="36"/>
        <v>0</v>
      </c>
      <c r="I81" s="42">
        <f t="shared" si="36"/>
        <v>0</v>
      </c>
      <c r="J81" s="42">
        <f t="shared" si="36"/>
        <v>0</v>
      </c>
      <c r="K81" s="42">
        <f t="shared" si="36"/>
        <v>0</v>
      </c>
      <c r="L81" s="42">
        <f t="shared" si="36"/>
        <v>0</v>
      </c>
      <c r="M81" s="42">
        <f t="shared" si="36"/>
        <v>0</v>
      </c>
      <c r="N81" s="42">
        <f t="shared" si="36"/>
        <v>0</v>
      </c>
      <c r="O81" s="42">
        <f t="shared" si="36"/>
        <v>0</v>
      </c>
      <c r="P81" s="2">
        <f t="shared" si="32"/>
        <v>0</v>
      </c>
      <c r="Q81" s="2">
        <f t="shared" si="33"/>
        <v>0</v>
      </c>
      <c r="R81" s="117" t="str">
        <f t="shared" si="27"/>
        <v> </v>
      </c>
      <c r="S81" s="118" t="str">
        <f t="shared" si="28"/>
        <v> </v>
      </c>
      <c r="T81" s="117">
        <f t="shared" si="29"/>
        <v>0</v>
      </c>
      <c r="U81" s="118">
        <f t="shared" si="30"/>
        <v>0</v>
      </c>
    </row>
    <row r="82" spans="1:21" ht="12.75" hidden="1">
      <c r="A82" s="40" t="s">
        <v>96</v>
      </c>
      <c r="B82" s="41">
        <v>31367000</v>
      </c>
      <c r="C82" s="41"/>
      <c r="D82" s="41"/>
      <c r="E82" s="42">
        <f>SUM(B82:C82)</f>
        <v>31367000</v>
      </c>
      <c r="F82" s="41"/>
      <c r="G82" s="41"/>
      <c r="H82" s="41"/>
      <c r="I82" s="41"/>
      <c r="J82" s="41"/>
      <c r="K82" s="41"/>
      <c r="L82" s="41"/>
      <c r="M82" s="43"/>
      <c r="N82" s="41"/>
      <c r="O82" s="43"/>
      <c r="P82" s="2">
        <f t="shared" si="32"/>
        <v>0</v>
      </c>
      <c r="Q82" s="2">
        <f t="shared" si="33"/>
        <v>0</v>
      </c>
      <c r="R82" s="117" t="str">
        <f t="shared" si="27"/>
        <v> </v>
      </c>
      <c r="S82" s="118" t="str">
        <f t="shared" si="28"/>
        <v> </v>
      </c>
      <c r="T82" s="117">
        <f t="shared" si="29"/>
        <v>0</v>
      </c>
      <c r="U82" s="118">
        <f t="shared" si="30"/>
        <v>0</v>
      </c>
    </row>
    <row r="83" spans="1:21" ht="12.75" hidden="1">
      <c r="A83" s="40" t="s">
        <v>97</v>
      </c>
      <c r="B83" s="41"/>
      <c r="C83" s="41"/>
      <c r="D83" s="41"/>
      <c r="E83" s="42"/>
      <c r="F83" s="41"/>
      <c r="G83" s="41"/>
      <c r="H83" s="41"/>
      <c r="I83" s="41"/>
      <c r="J83" s="41"/>
      <c r="K83" s="41"/>
      <c r="L83" s="41"/>
      <c r="M83" s="43"/>
      <c r="N83" s="41"/>
      <c r="O83" s="43"/>
      <c r="P83" s="2">
        <f t="shared" si="32"/>
        <v>0</v>
      </c>
      <c r="Q83" s="2">
        <f t="shared" si="33"/>
        <v>0</v>
      </c>
      <c r="R83" s="117" t="str">
        <f t="shared" si="27"/>
        <v> </v>
      </c>
      <c r="S83" s="118" t="str">
        <f t="shared" si="28"/>
        <v> </v>
      </c>
      <c r="T83" s="117" t="str">
        <f t="shared" si="29"/>
        <v> </v>
      </c>
      <c r="U83" s="118" t="str">
        <f t="shared" si="30"/>
        <v> </v>
      </c>
    </row>
    <row r="84" spans="1:21" ht="12.75" hidden="1">
      <c r="A84" s="44"/>
      <c r="B84" s="41"/>
      <c r="C84" s="41"/>
      <c r="D84" s="41"/>
      <c r="E84" s="42"/>
      <c r="F84" s="41"/>
      <c r="G84" s="41"/>
      <c r="H84" s="41"/>
      <c r="I84" s="41"/>
      <c r="J84" s="41"/>
      <c r="K84" s="41"/>
      <c r="L84" s="41"/>
      <c r="M84" s="43"/>
      <c r="N84" s="41"/>
      <c r="O84" s="43"/>
      <c r="P84" s="2">
        <f t="shared" si="32"/>
        <v>0</v>
      </c>
      <c r="Q84" s="2">
        <f t="shared" si="33"/>
        <v>0</v>
      </c>
      <c r="R84" s="117" t="str">
        <f t="shared" si="27"/>
        <v> </v>
      </c>
      <c r="S84" s="118" t="str">
        <f t="shared" si="28"/>
        <v> </v>
      </c>
      <c r="T84" s="117" t="str">
        <f t="shared" si="29"/>
        <v> </v>
      </c>
      <c r="U84" s="118" t="str">
        <f t="shared" si="30"/>
        <v> </v>
      </c>
    </row>
    <row r="85" spans="1:21" ht="12.75" hidden="1">
      <c r="A85" s="40"/>
      <c r="B85" s="41"/>
      <c r="C85" s="41"/>
      <c r="D85" s="41"/>
      <c r="E85" s="42"/>
      <c r="F85" s="41"/>
      <c r="G85" s="41"/>
      <c r="H85" s="41"/>
      <c r="I85" s="41"/>
      <c r="J85" s="41"/>
      <c r="K85" s="41"/>
      <c r="L85" s="41"/>
      <c r="M85" s="43"/>
      <c r="N85" s="41"/>
      <c r="O85" s="43"/>
      <c r="P85" s="2">
        <f t="shared" si="32"/>
        <v>0</v>
      </c>
      <c r="Q85" s="2">
        <f t="shared" si="33"/>
        <v>0</v>
      </c>
      <c r="R85" s="117" t="str">
        <f t="shared" si="27"/>
        <v> </v>
      </c>
      <c r="S85" s="118" t="str">
        <f t="shared" si="28"/>
        <v> </v>
      </c>
      <c r="T85" s="117" t="str">
        <f t="shared" si="29"/>
        <v> </v>
      </c>
      <c r="U85" s="118" t="str">
        <f t="shared" si="30"/>
        <v> </v>
      </c>
    </row>
    <row r="86" spans="1:21" ht="12.75">
      <c r="A86" s="45" t="s">
        <v>101</v>
      </c>
      <c r="B86" s="42">
        <f aca="true" t="shared" si="37" ref="B86:O86">SUM(B87:B90)</f>
        <v>0</v>
      </c>
      <c r="C86" s="42">
        <f t="shared" si="37"/>
        <v>0</v>
      </c>
      <c r="D86" s="42">
        <f t="shared" si="37"/>
        <v>0</v>
      </c>
      <c r="E86" s="42">
        <f t="shared" si="37"/>
        <v>0</v>
      </c>
      <c r="F86" s="42">
        <f t="shared" si="37"/>
        <v>0</v>
      </c>
      <c r="G86" s="42">
        <f t="shared" si="37"/>
        <v>0</v>
      </c>
      <c r="H86" s="42">
        <f t="shared" si="37"/>
        <v>0</v>
      </c>
      <c r="I86" s="42">
        <f t="shared" si="37"/>
        <v>0</v>
      </c>
      <c r="J86" s="42">
        <f t="shared" si="37"/>
        <v>0</v>
      </c>
      <c r="K86" s="42">
        <f t="shared" si="37"/>
        <v>0</v>
      </c>
      <c r="L86" s="42">
        <f t="shared" si="37"/>
        <v>0</v>
      </c>
      <c r="M86" s="42">
        <f t="shared" si="37"/>
        <v>0</v>
      </c>
      <c r="N86" s="42">
        <f t="shared" si="37"/>
        <v>0</v>
      </c>
      <c r="O86" s="42">
        <f t="shared" si="37"/>
        <v>0</v>
      </c>
      <c r="P86" s="2">
        <f t="shared" si="32"/>
        <v>0</v>
      </c>
      <c r="Q86" s="2">
        <f t="shared" si="33"/>
        <v>0</v>
      </c>
      <c r="R86" s="117" t="str">
        <f t="shared" si="27"/>
        <v> </v>
      </c>
      <c r="S86" s="118" t="str">
        <f t="shared" si="28"/>
        <v> </v>
      </c>
      <c r="T86" s="117" t="str">
        <f t="shared" si="29"/>
        <v> </v>
      </c>
      <c r="U86" s="118" t="str">
        <f t="shared" si="30"/>
        <v> </v>
      </c>
    </row>
    <row r="87" spans="1:21" ht="12.75" hidden="1">
      <c r="A87" s="40" t="s">
        <v>96</v>
      </c>
      <c r="B87" s="41"/>
      <c r="C87" s="41"/>
      <c r="D87" s="41"/>
      <c r="E87" s="42"/>
      <c r="F87" s="41"/>
      <c r="G87" s="41"/>
      <c r="H87" s="41"/>
      <c r="I87" s="41"/>
      <c r="J87" s="41"/>
      <c r="K87" s="41"/>
      <c r="L87" s="41"/>
      <c r="M87" s="43"/>
      <c r="N87" s="41"/>
      <c r="O87" s="43"/>
      <c r="P87" s="2">
        <f t="shared" si="32"/>
        <v>0</v>
      </c>
      <c r="Q87" s="2">
        <f t="shared" si="33"/>
        <v>0</v>
      </c>
      <c r="R87" s="117" t="str">
        <f t="shared" si="27"/>
        <v> </v>
      </c>
      <c r="S87" s="118" t="str">
        <f t="shared" si="28"/>
        <v> </v>
      </c>
      <c r="T87" s="117" t="str">
        <f t="shared" si="29"/>
        <v> </v>
      </c>
      <c r="U87" s="118" t="str">
        <f t="shared" si="30"/>
        <v> </v>
      </c>
    </row>
    <row r="88" spans="1:21" ht="12.75" hidden="1">
      <c r="A88" s="40" t="s">
        <v>97</v>
      </c>
      <c r="B88" s="41"/>
      <c r="C88" s="41"/>
      <c r="D88" s="41"/>
      <c r="E88" s="42"/>
      <c r="F88" s="41"/>
      <c r="G88" s="41"/>
      <c r="H88" s="41"/>
      <c r="I88" s="41"/>
      <c r="J88" s="41"/>
      <c r="K88" s="41"/>
      <c r="L88" s="41"/>
      <c r="M88" s="43"/>
      <c r="N88" s="41"/>
      <c r="O88" s="43"/>
      <c r="P88" s="2">
        <f t="shared" si="32"/>
        <v>0</v>
      </c>
      <c r="Q88" s="2">
        <f t="shared" si="33"/>
        <v>0</v>
      </c>
      <c r="R88" s="117" t="str">
        <f t="shared" si="27"/>
        <v> </v>
      </c>
      <c r="S88" s="118" t="str">
        <f t="shared" si="28"/>
        <v> </v>
      </c>
      <c r="T88" s="117" t="str">
        <f t="shared" si="29"/>
        <v> </v>
      </c>
      <c r="U88" s="118" t="str">
        <f t="shared" si="30"/>
        <v> </v>
      </c>
    </row>
    <row r="89" spans="1:21" ht="12.75" hidden="1">
      <c r="A89" s="44"/>
      <c r="B89" s="41"/>
      <c r="C89" s="41"/>
      <c r="D89" s="41"/>
      <c r="E89" s="42"/>
      <c r="F89" s="41"/>
      <c r="G89" s="41"/>
      <c r="H89" s="41"/>
      <c r="I89" s="41"/>
      <c r="J89" s="41"/>
      <c r="K89" s="41"/>
      <c r="L89" s="41"/>
      <c r="M89" s="43"/>
      <c r="N89" s="41"/>
      <c r="O89" s="43"/>
      <c r="P89" s="2">
        <f t="shared" si="32"/>
        <v>0</v>
      </c>
      <c r="Q89" s="2">
        <f t="shared" si="33"/>
        <v>0</v>
      </c>
      <c r="R89" s="117" t="str">
        <f t="shared" si="27"/>
        <v> </v>
      </c>
      <c r="S89" s="118" t="str">
        <f t="shared" si="28"/>
        <v> </v>
      </c>
      <c r="T89" s="117" t="str">
        <f t="shared" si="29"/>
        <v> </v>
      </c>
      <c r="U89" s="118" t="str">
        <f t="shared" si="30"/>
        <v> </v>
      </c>
    </row>
    <row r="90" spans="1:21" ht="12.75" hidden="1">
      <c r="A90" s="40"/>
      <c r="B90" s="41"/>
      <c r="C90" s="41"/>
      <c r="D90" s="41"/>
      <c r="E90" s="42"/>
      <c r="F90" s="41"/>
      <c r="G90" s="41"/>
      <c r="H90" s="41"/>
      <c r="I90" s="41"/>
      <c r="J90" s="41"/>
      <c r="K90" s="41"/>
      <c r="L90" s="41"/>
      <c r="M90" s="43"/>
      <c r="N90" s="41"/>
      <c r="O90" s="43"/>
      <c r="P90" s="2">
        <f t="shared" si="32"/>
        <v>0</v>
      </c>
      <c r="Q90" s="2">
        <f t="shared" si="33"/>
        <v>0</v>
      </c>
      <c r="R90" s="117" t="str">
        <f t="shared" si="27"/>
        <v> </v>
      </c>
      <c r="S90" s="118" t="str">
        <f t="shared" si="28"/>
        <v> </v>
      </c>
      <c r="T90" s="117" t="str">
        <f t="shared" si="29"/>
        <v> </v>
      </c>
      <c r="U90" s="118" t="str">
        <f t="shared" si="30"/>
        <v> </v>
      </c>
    </row>
    <row r="91" spans="1:21" ht="12.75">
      <c r="A91" s="45" t="s">
        <v>102</v>
      </c>
      <c r="B91" s="42">
        <f aca="true" t="shared" si="38" ref="B91:O91">SUM(B92:B95)</f>
        <v>125500000</v>
      </c>
      <c r="C91" s="42">
        <f t="shared" si="38"/>
        <v>0</v>
      </c>
      <c r="D91" s="42">
        <f t="shared" si="38"/>
        <v>0</v>
      </c>
      <c r="E91" s="42">
        <f t="shared" si="38"/>
        <v>125500000</v>
      </c>
      <c r="F91" s="42">
        <f t="shared" si="38"/>
        <v>0</v>
      </c>
      <c r="G91" s="42">
        <f t="shared" si="38"/>
        <v>0</v>
      </c>
      <c r="H91" s="42">
        <f t="shared" si="38"/>
        <v>0</v>
      </c>
      <c r="I91" s="42">
        <f t="shared" si="38"/>
        <v>0</v>
      </c>
      <c r="J91" s="42">
        <f t="shared" si="38"/>
        <v>0</v>
      </c>
      <c r="K91" s="42">
        <f t="shared" si="38"/>
        <v>0</v>
      </c>
      <c r="L91" s="42">
        <f t="shared" si="38"/>
        <v>0</v>
      </c>
      <c r="M91" s="42">
        <f t="shared" si="38"/>
        <v>0</v>
      </c>
      <c r="N91" s="42">
        <f t="shared" si="38"/>
        <v>0</v>
      </c>
      <c r="O91" s="42">
        <f t="shared" si="38"/>
        <v>0</v>
      </c>
      <c r="P91" s="2">
        <f t="shared" si="32"/>
        <v>0</v>
      </c>
      <c r="Q91" s="2">
        <f t="shared" si="33"/>
        <v>0</v>
      </c>
      <c r="R91" s="117" t="str">
        <f t="shared" si="27"/>
        <v> </v>
      </c>
      <c r="S91" s="118" t="str">
        <f t="shared" si="28"/>
        <v> </v>
      </c>
      <c r="T91" s="117">
        <f t="shared" si="29"/>
        <v>0</v>
      </c>
      <c r="U91" s="118">
        <f t="shared" si="30"/>
        <v>0</v>
      </c>
    </row>
    <row r="92" spans="1:21" ht="12.75" hidden="1">
      <c r="A92" s="40" t="s">
        <v>96</v>
      </c>
      <c r="B92" s="41">
        <v>125500000</v>
      </c>
      <c r="C92" s="41"/>
      <c r="D92" s="41"/>
      <c r="E92" s="42">
        <f>SUM(B92:D92)</f>
        <v>125500000</v>
      </c>
      <c r="F92" s="41"/>
      <c r="G92" s="41"/>
      <c r="H92" s="41"/>
      <c r="I92" s="41"/>
      <c r="J92" s="41"/>
      <c r="K92" s="41"/>
      <c r="L92" s="41"/>
      <c r="M92" s="43"/>
      <c r="N92" s="41"/>
      <c r="O92" s="43"/>
      <c r="P92" s="2">
        <f t="shared" si="32"/>
        <v>0</v>
      </c>
      <c r="Q92" s="2">
        <f t="shared" si="33"/>
        <v>0</v>
      </c>
      <c r="R92" s="117" t="str">
        <f t="shared" si="27"/>
        <v> </v>
      </c>
      <c r="S92" s="118" t="str">
        <f t="shared" si="28"/>
        <v> </v>
      </c>
      <c r="T92" s="117">
        <f t="shared" si="29"/>
        <v>0</v>
      </c>
      <c r="U92" s="118">
        <f t="shared" si="30"/>
        <v>0</v>
      </c>
    </row>
    <row r="93" spans="1:21" ht="12.75" hidden="1">
      <c r="A93" s="40" t="s">
        <v>97</v>
      </c>
      <c r="B93" s="41"/>
      <c r="C93" s="41"/>
      <c r="D93" s="41"/>
      <c r="E93" s="42"/>
      <c r="F93" s="41"/>
      <c r="G93" s="41"/>
      <c r="H93" s="41"/>
      <c r="I93" s="41"/>
      <c r="J93" s="41"/>
      <c r="K93" s="41"/>
      <c r="L93" s="41"/>
      <c r="M93" s="43"/>
      <c r="N93" s="41"/>
      <c r="O93" s="43"/>
      <c r="P93" s="2">
        <f t="shared" si="32"/>
        <v>0</v>
      </c>
      <c r="Q93" s="2">
        <f t="shared" si="33"/>
        <v>0</v>
      </c>
      <c r="R93" s="117" t="str">
        <f t="shared" si="27"/>
        <v> </v>
      </c>
      <c r="S93" s="118" t="str">
        <f t="shared" si="28"/>
        <v> </v>
      </c>
      <c r="T93" s="117" t="str">
        <f t="shared" si="29"/>
        <v> </v>
      </c>
      <c r="U93" s="118" t="str">
        <f t="shared" si="30"/>
        <v> </v>
      </c>
    </row>
    <row r="94" spans="1:21" ht="12.75" hidden="1">
      <c r="A94" s="44"/>
      <c r="B94" s="41"/>
      <c r="C94" s="41"/>
      <c r="D94" s="41"/>
      <c r="E94" s="42"/>
      <c r="F94" s="41"/>
      <c r="G94" s="41"/>
      <c r="H94" s="41"/>
      <c r="I94" s="41"/>
      <c r="J94" s="41"/>
      <c r="K94" s="41"/>
      <c r="L94" s="41"/>
      <c r="M94" s="43"/>
      <c r="N94" s="41"/>
      <c r="O94" s="43"/>
      <c r="P94" s="2">
        <f t="shared" si="32"/>
        <v>0</v>
      </c>
      <c r="Q94" s="2">
        <f t="shared" si="33"/>
        <v>0</v>
      </c>
      <c r="R94" s="117" t="str">
        <f t="shared" si="27"/>
        <v> </v>
      </c>
      <c r="S94" s="118" t="str">
        <f t="shared" si="28"/>
        <v> </v>
      </c>
      <c r="T94" s="117" t="str">
        <f t="shared" si="29"/>
        <v> </v>
      </c>
      <c r="U94" s="118" t="str">
        <f t="shared" si="30"/>
        <v> </v>
      </c>
    </row>
    <row r="95" spans="1:21" ht="12.75" hidden="1">
      <c r="A95" s="44"/>
      <c r="B95" s="41"/>
      <c r="C95" s="41"/>
      <c r="D95" s="41"/>
      <c r="E95" s="42"/>
      <c r="F95" s="41"/>
      <c r="G95" s="41"/>
      <c r="H95" s="41"/>
      <c r="I95" s="41"/>
      <c r="J95" s="41"/>
      <c r="K95" s="41"/>
      <c r="L95" s="41"/>
      <c r="M95" s="43"/>
      <c r="N95" s="41"/>
      <c r="O95" s="43"/>
      <c r="P95" s="2">
        <f t="shared" si="32"/>
        <v>0</v>
      </c>
      <c r="Q95" s="2">
        <f t="shared" si="33"/>
        <v>0</v>
      </c>
      <c r="R95" s="117" t="str">
        <f t="shared" si="27"/>
        <v> </v>
      </c>
      <c r="S95" s="118" t="str">
        <f t="shared" si="28"/>
        <v> </v>
      </c>
      <c r="T95" s="117" t="str">
        <f t="shared" si="29"/>
        <v> </v>
      </c>
      <c r="U95" s="118" t="str">
        <f t="shared" si="30"/>
        <v> </v>
      </c>
    </row>
    <row r="96" spans="1:21" ht="12.75">
      <c r="A96" s="45" t="s">
        <v>103</v>
      </c>
      <c r="B96" s="42">
        <f>SUM(B97:B100)</f>
        <v>1357000</v>
      </c>
      <c r="C96" s="42">
        <f>SUM(C97:C100)</f>
        <v>0</v>
      </c>
      <c r="D96" s="42">
        <f>SUM(D97:D100)</f>
        <v>0</v>
      </c>
      <c r="E96" s="42">
        <f>SUM(B96:D96)</f>
        <v>1357000</v>
      </c>
      <c r="F96" s="42">
        <f aca="true" t="shared" si="39" ref="F96:O96">SUM(F97:F100)</f>
        <v>0</v>
      </c>
      <c r="G96" s="42">
        <f t="shared" si="39"/>
        <v>0</v>
      </c>
      <c r="H96" s="42">
        <f t="shared" si="39"/>
        <v>0</v>
      </c>
      <c r="I96" s="42">
        <f t="shared" si="39"/>
        <v>0</v>
      </c>
      <c r="J96" s="42">
        <f t="shared" si="39"/>
        <v>0</v>
      </c>
      <c r="K96" s="42">
        <f t="shared" si="39"/>
        <v>0</v>
      </c>
      <c r="L96" s="42">
        <f t="shared" si="39"/>
        <v>0</v>
      </c>
      <c r="M96" s="42">
        <f t="shared" si="39"/>
        <v>0</v>
      </c>
      <c r="N96" s="42">
        <f t="shared" si="39"/>
        <v>0</v>
      </c>
      <c r="O96" s="42">
        <f t="shared" si="39"/>
        <v>0</v>
      </c>
      <c r="P96" s="2">
        <f t="shared" si="32"/>
        <v>0</v>
      </c>
      <c r="Q96" s="2">
        <f t="shared" si="33"/>
        <v>0</v>
      </c>
      <c r="R96" s="117" t="str">
        <f t="shared" si="27"/>
        <v> </v>
      </c>
      <c r="S96" s="118" t="str">
        <f t="shared" si="28"/>
        <v> </v>
      </c>
      <c r="T96" s="117">
        <f t="shared" si="29"/>
        <v>0</v>
      </c>
      <c r="U96" s="118">
        <f t="shared" si="30"/>
        <v>0</v>
      </c>
    </row>
    <row r="97" spans="1:21" ht="12.75" hidden="1">
      <c r="A97" s="40" t="s">
        <v>96</v>
      </c>
      <c r="B97" s="41">
        <v>1357000</v>
      </c>
      <c r="C97" s="41"/>
      <c r="D97" s="41"/>
      <c r="E97" s="42"/>
      <c r="F97" s="41"/>
      <c r="G97" s="41"/>
      <c r="H97" s="41"/>
      <c r="I97" s="41"/>
      <c r="J97" s="41"/>
      <c r="K97" s="41"/>
      <c r="L97" s="41"/>
      <c r="M97" s="43"/>
      <c r="N97" s="41"/>
      <c r="O97" s="43"/>
      <c r="P97" s="2">
        <f t="shared" si="32"/>
        <v>0</v>
      </c>
      <c r="Q97" s="2">
        <f t="shared" si="33"/>
        <v>0</v>
      </c>
      <c r="R97" s="117" t="str">
        <f aca="true" t="shared" si="40" ref="R97:R128">IF(L97=0," ",(N97-L97)/L97)</f>
        <v> </v>
      </c>
      <c r="S97" s="118" t="str">
        <f aca="true" t="shared" si="41" ref="S97:S128">IF(M97=0," ",(O97-M97)/M97)</f>
        <v> </v>
      </c>
      <c r="T97" s="117" t="str">
        <f aca="true" t="shared" si="42" ref="T97:T128">IF(E97=0," ",(P97/E97))</f>
        <v> </v>
      </c>
      <c r="U97" s="118" t="str">
        <f aca="true" t="shared" si="43" ref="U97:U128">IF(E97=0," ",(Q97/E97))</f>
        <v> </v>
      </c>
    </row>
    <row r="98" spans="1:21" ht="12.75" hidden="1">
      <c r="A98" s="40" t="s">
        <v>97</v>
      </c>
      <c r="B98" s="41"/>
      <c r="C98" s="41"/>
      <c r="D98" s="41"/>
      <c r="E98" s="42"/>
      <c r="F98" s="41"/>
      <c r="G98" s="41"/>
      <c r="H98" s="41"/>
      <c r="I98" s="41"/>
      <c r="J98" s="41"/>
      <c r="K98" s="41"/>
      <c r="L98" s="41"/>
      <c r="M98" s="43"/>
      <c r="N98" s="41"/>
      <c r="O98" s="43"/>
      <c r="P98" s="2">
        <f t="shared" si="32"/>
        <v>0</v>
      </c>
      <c r="Q98" s="2">
        <f t="shared" si="33"/>
        <v>0</v>
      </c>
      <c r="R98" s="117" t="str">
        <f t="shared" si="40"/>
        <v> </v>
      </c>
      <c r="S98" s="118" t="str">
        <f t="shared" si="41"/>
        <v> </v>
      </c>
      <c r="T98" s="117" t="str">
        <f t="shared" si="42"/>
        <v> </v>
      </c>
      <c r="U98" s="118" t="str">
        <f t="shared" si="43"/>
        <v> </v>
      </c>
    </row>
    <row r="99" spans="1:21" ht="12.75" hidden="1">
      <c r="A99" s="44"/>
      <c r="B99" s="41"/>
      <c r="C99" s="41"/>
      <c r="D99" s="41"/>
      <c r="E99" s="42"/>
      <c r="F99" s="41"/>
      <c r="G99" s="41"/>
      <c r="H99" s="41"/>
      <c r="I99" s="41"/>
      <c r="J99" s="41"/>
      <c r="K99" s="41"/>
      <c r="L99" s="41"/>
      <c r="M99" s="43"/>
      <c r="N99" s="41"/>
      <c r="O99" s="43"/>
      <c r="P99" s="2">
        <f aca="true" t="shared" si="44" ref="P99:P122">+H99+J99+L99+N99</f>
        <v>0</v>
      </c>
      <c r="Q99" s="2">
        <f aca="true" t="shared" si="45" ref="Q99:Q122">I99+K99+M99+O99</f>
        <v>0</v>
      </c>
      <c r="R99" s="117" t="str">
        <f t="shared" si="40"/>
        <v> </v>
      </c>
      <c r="S99" s="118" t="str">
        <f t="shared" si="41"/>
        <v> </v>
      </c>
      <c r="T99" s="117" t="str">
        <f t="shared" si="42"/>
        <v> </v>
      </c>
      <c r="U99" s="118" t="str">
        <f t="shared" si="43"/>
        <v> </v>
      </c>
    </row>
    <row r="100" spans="1:21" ht="12.75" hidden="1">
      <c r="A100" s="44"/>
      <c r="B100" s="41"/>
      <c r="C100" s="41"/>
      <c r="D100" s="41"/>
      <c r="E100" s="42"/>
      <c r="F100" s="41"/>
      <c r="G100" s="41"/>
      <c r="H100" s="41"/>
      <c r="I100" s="41"/>
      <c r="J100" s="41"/>
      <c r="K100" s="41"/>
      <c r="L100" s="41"/>
      <c r="M100" s="43"/>
      <c r="N100" s="41"/>
      <c r="O100" s="43"/>
      <c r="P100" s="2">
        <f t="shared" si="44"/>
        <v>0</v>
      </c>
      <c r="Q100" s="2">
        <f t="shared" si="45"/>
        <v>0</v>
      </c>
      <c r="R100" s="117" t="str">
        <f t="shared" si="40"/>
        <v> </v>
      </c>
      <c r="S100" s="118" t="str">
        <f t="shared" si="41"/>
        <v> </v>
      </c>
      <c r="T100" s="117" t="str">
        <f t="shared" si="42"/>
        <v> </v>
      </c>
      <c r="U100" s="118" t="str">
        <f t="shared" si="43"/>
        <v> </v>
      </c>
    </row>
    <row r="101" spans="1:21" ht="12.75">
      <c r="A101" s="45" t="s">
        <v>104</v>
      </c>
      <c r="B101" s="42">
        <f aca="true" t="shared" si="46" ref="B101:O101">SUM(B102:B105)</f>
        <v>0</v>
      </c>
      <c r="C101" s="42">
        <f t="shared" si="46"/>
        <v>0</v>
      </c>
      <c r="D101" s="42">
        <f t="shared" si="46"/>
        <v>0</v>
      </c>
      <c r="E101" s="42">
        <f t="shared" si="46"/>
        <v>0</v>
      </c>
      <c r="F101" s="42">
        <f t="shared" si="46"/>
        <v>0</v>
      </c>
      <c r="G101" s="42">
        <f t="shared" si="46"/>
        <v>0</v>
      </c>
      <c r="H101" s="42">
        <f t="shared" si="46"/>
        <v>0</v>
      </c>
      <c r="I101" s="42">
        <f t="shared" si="46"/>
        <v>0</v>
      </c>
      <c r="J101" s="42">
        <f t="shared" si="46"/>
        <v>0</v>
      </c>
      <c r="K101" s="42">
        <f t="shared" si="46"/>
        <v>0</v>
      </c>
      <c r="L101" s="42">
        <f t="shared" si="46"/>
        <v>0</v>
      </c>
      <c r="M101" s="42">
        <f t="shared" si="46"/>
        <v>0</v>
      </c>
      <c r="N101" s="42">
        <f t="shared" si="46"/>
        <v>0</v>
      </c>
      <c r="O101" s="42">
        <f t="shared" si="46"/>
        <v>0</v>
      </c>
      <c r="P101" s="2">
        <f t="shared" si="44"/>
        <v>0</v>
      </c>
      <c r="Q101" s="2">
        <f t="shared" si="45"/>
        <v>0</v>
      </c>
      <c r="R101" s="117" t="str">
        <f t="shared" si="40"/>
        <v> </v>
      </c>
      <c r="S101" s="118" t="str">
        <f t="shared" si="41"/>
        <v> </v>
      </c>
      <c r="T101" s="117" t="str">
        <f t="shared" si="42"/>
        <v> </v>
      </c>
      <c r="U101" s="118" t="str">
        <f t="shared" si="43"/>
        <v> </v>
      </c>
    </row>
    <row r="102" spans="1:21" ht="12.75" hidden="1">
      <c r="A102" s="40" t="s">
        <v>96</v>
      </c>
      <c r="B102" s="41"/>
      <c r="C102" s="41"/>
      <c r="D102" s="41"/>
      <c r="E102" s="42"/>
      <c r="F102" s="41"/>
      <c r="G102" s="41"/>
      <c r="H102" s="41"/>
      <c r="I102" s="41"/>
      <c r="J102" s="41"/>
      <c r="K102" s="41"/>
      <c r="L102" s="41"/>
      <c r="M102" s="43"/>
      <c r="N102" s="41"/>
      <c r="O102" s="43"/>
      <c r="P102" s="2">
        <f t="shared" si="44"/>
        <v>0</v>
      </c>
      <c r="Q102" s="2">
        <f t="shared" si="45"/>
        <v>0</v>
      </c>
      <c r="R102" s="117" t="str">
        <f t="shared" si="40"/>
        <v> </v>
      </c>
      <c r="S102" s="118" t="str">
        <f t="shared" si="41"/>
        <v> </v>
      </c>
      <c r="T102" s="117" t="str">
        <f t="shared" si="42"/>
        <v> </v>
      </c>
      <c r="U102" s="118" t="str">
        <f t="shared" si="43"/>
        <v> </v>
      </c>
    </row>
    <row r="103" spans="1:21" ht="12.75" hidden="1">
      <c r="A103" s="40" t="s">
        <v>97</v>
      </c>
      <c r="B103" s="41"/>
      <c r="C103" s="41"/>
      <c r="D103" s="41"/>
      <c r="E103" s="42"/>
      <c r="F103" s="41"/>
      <c r="G103" s="41"/>
      <c r="H103" s="41"/>
      <c r="I103" s="41"/>
      <c r="J103" s="41"/>
      <c r="K103" s="41"/>
      <c r="L103" s="41"/>
      <c r="M103" s="43"/>
      <c r="N103" s="41"/>
      <c r="O103" s="43"/>
      <c r="P103" s="2">
        <f t="shared" si="44"/>
        <v>0</v>
      </c>
      <c r="Q103" s="2">
        <f t="shared" si="45"/>
        <v>0</v>
      </c>
      <c r="R103" s="117" t="str">
        <f t="shared" si="40"/>
        <v> </v>
      </c>
      <c r="S103" s="118" t="str">
        <f t="shared" si="41"/>
        <v> </v>
      </c>
      <c r="T103" s="117" t="str">
        <f t="shared" si="42"/>
        <v> </v>
      </c>
      <c r="U103" s="118" t="str">
        <f t="shared" si="43"/>
        <v> </v>
      </c>
    </row>
    <row r="104" spans="1:21" ht="12.75" hidden="1">
      <c r="A104" s="44"/>
      <c r="B104" s="41"/>
      <c r="C104" s="41"/>
      <c r="D104" s="41"/>
      <c r="E104" s="42"/>
      <c r="F104" s="41"/>
      <c r="G104" s="41"/>
      <c r="H104" s="41"/>
      <c r="I104" s="41"/>
      <c r="J104" s="41"/>
      <c r="K104" s="41"/>
      <c r="L104" s="41"/>
      <c r="M104" s="43"/>
      <c r="N104" s="41"/>
      <c r="O104" s="43"/>
      <c r="P104" s="2">
        <f t="shared" si="44"/>
        <v>0</v>
      </c>
      <c r="Q104" s="2">
        <f t="shared" si="45"/>
        <v>0</v>
      </c>
      <c r="R104" s="117" t="str">
        <f t="shared" si="40"/>
        <v> </v>
      </c>
      <c r="S104" s="118" t="str">
        <f t="shared" si="41"/>
        <v> </v>
      </c>
      <c r="T104" s="117" t="str">
        <f t="shared" si="42"/>
        <v> </v>
      </c>
      <c r="U104" s="118" t="str">
        <f t="shared" si="43"/>
        <v> </v>
      </c>
    </row>
    <row r="105" spans="1:21" ht="12.75" hidden="1">
      <c r="A105" s="44"/>
      <c r="B105" s="41"/>
      <c r="C105" s="41"/>
      <c r="D105" s="41"/>
      <c r="E105" s="42"/>
      <c r="F105" s="41"/>
      <c r="G105" s="41"/>
      <c r="H105" s="41"/>
      <c r="I105" s="41"/>
      <c r="J105" s="41"/>
      <c r="K105" s="41"/>
      <c r="L105" s="41"/>
      <c r="M105" s="43"/>
      <c r="N105" s="41"/>
      <c r="O105" s="43"/>
      <c r="P105" s="2">
        <f t="shared" si="44"/>
        <v>0</v>
      </c>
      <c r="Q105" s="2">
        <f t="shared" si="45"/>
        <v>0</v>
      </c>
      <c r="R105" s="117" t="str">
        <f t="shared" si="40"/>
        <v> </v>
      </c>
      <c r="S105" s="118" t="str">
        <f t="shared" si="41"/>
        <v> </v>
      </c>
      <c r="T105" s="117" t="str">
        <f t="shared" si="42"/>
        <v> </v>
      </c>
      <c r="U105" s="118" t="str">
        <f t="shared" si="43"/>
        <v> </v>
      </c>
    </row>
    <row r="106" spans="1:21" ht="12.75">
      <c r="A106" s="45" t="s">
        <v>105</v>
      </c>
      <c r="B106" s="42">
        <f aca="true" t="shared" si="47" ref="B106:O106">SUM(B107:B122)</f>
        <v>3300000</v>
      </c>
      <c r="C106" s="42">
        <f t="shared" si="47"/>
        <v>0</v>
      </c>
      <c r="D106" s="42">
        <f t="shared" si="47"/>
        <v>0</v>
      </c>
      <c r="E106" s="42">
        <f t="shared" si="47"/>
        <v>3300000</v>
      </c>
      <c r="F106" s="42">
        <f t="shared" si="47"/>
        <v>0</v>
      </c>
      <c r="G106" s="42">
        <f t="shared" si="47"/>
        <v>0</v>
      </c>
      <c r="H106" s="42">
        <f t="shared" si="47"/>
        <v>0</v>
      </c>
      <c r="I106" s="42">
        <f t="shared" si="47"/>
        <v>0</v>
      </c>
      <c r="J106" s="42">
        <f t="shared" si="47"/>
        <v>0</v>
      </c>
      <c r="K106" s="42">
        <f t="shared" si="47"/>
        <v>0</v>
      </c>
      <c r="L106" s="42">
        <f t="shared" si="47"/>
        <v>0</v>
      </c>
      <c r="M106" s="42">
        <f t="shared" si="47"/>
        <v>0</v>
      </c>
      <c r="N106" s="42">
        <f t="shared" si="47"/>
        <v>0</v>
      </c>
      <c r="O106" s="42">
        <f t="shared" si="47"/>
        <v>0</v>
      </c>
      <c r="P106" s="2">
        <f t="shared" si="44"/>
        <v>0</v>
      </c>
      <c r="Q106" s="2">
        <f t="shared" si="45"/>
        <v>0</v>
      </c>
      <c r="R106" s="117" t="str">
        <f t="shared" si="40"/>
        <v> </v>
      </c>
      <c r="S106" s="118" t="str">
        <f t="shared" si="41"/>
        <v> </v>
      </c>
      <c r="T106" s="117">
        <f t="shared" si="42"/>
        <v>0</v>
      </c>
      <c r="U106" s="118">
        <f t="shared" si="43"/>
        <v>0</v>
      </c>
    </row>
    <row r="107" spans="1:21" ht="12.75" hidden="1">
      <c r="A107" s="40" t="s">
        <v>106</v>
      </c>
      <c r="B107" s="41">
        <v>3300000</v>
      </c>
      <c r="C107" s="41"/>
      <c r="D107" s="41"/>
      <c r="E107" s="42">
        <f aca="true" t="shared" si="48" ref="E107:E121">SUM(B107:D107)</f>
        <v>3300000</v>
      </c>
      <c r="F107" s="41"/>
      <c r="G107" s="41"/>
      <c r="H107" s="41"/>
      <c r="I107" s="41"/>
      <c r="J107" s="41"/>
      <c r="K107" s="41"/>
      <c r="L107" s="41"/>
      <c r="M107" s="43"/>
      <c r="N107" s="41"/>
      <c r="O107" s="43"/>
      <c r="P107" s="2">
        <f t="shared" si="44"/>
        <v>0</v>
      </c>
      <c r="Q107" s="2">
        <f t="shared" si="45"/>
        <v>0</v>
      </c>
      <c r="R107" s="117" t="str">
        <f t="shared" si="40"/>
        <v> </v>
      </c>
      <c r="S107" s="118" t="str">
        <f t="shared" si="41"/>
        <v> </v>
      </c>
      <c r="T107" s="117">
        <f t="shared" si="42"/>
        <v>0</v>
      </c>
      <c r="U107" s="118">
        <f t="shared" si="43"/>
        <v>0</v>
      </c>
    </row>
    <row r="108" spans="1:21" ht="12.75" hidden="1">
      <c r="A108" s="40" t="s">
        <v>97</v>
      </c>
      <c r="B108" s="41"/>
      <c r="C108" s="41"/>
      <c r="D108" s="41"/>
      <c r="E108" s="42">
        <f t="shared" si="48"/>
        <v>0</v>
      </c>
      <c r="F108" s="41"/>
      <c r="G108" s="41"/>
      <c r="H108" s="41"/>
      <c r="I108" s="41"/>
      <c r="J108" s="41"/>
      <c r="K108" s="41"/>
      <c r="L108" s="41"/>
      <c r="M108" s="43"/>
      <c r="N108" s="41"/>
      <c r="O108" s="43"/>
      <c r="P108" s="2">
        <f t="shared" si="44"/>
        <v>0</v>
      </c>
      <c r="Q108" s="2">
        <f t="shared" si="45"/>
        <v>0</v>
      </c>
      <c r="R108" s="117" t="str">
        <f t="shared" si="40"/>
        <v> </v>
      </c>
      <c r="S108" s="118" t="str">
        <f t="shared" si="41"/>
        <v> </v>
      </c>
      <c r="T108" s="117" t="str">
        <f t="shared" si="42"/>
        <v> </v>
      </c>
      <c r="U108" s="118" t="str">
        <f t="shared" si="43"/>
        <v> </v>
      </c>
    </row>
    <row r="109" spans="1:21" ht="12.75" hidden="1">
      <c r="A109" s="44"/>
      <c r="B109" s="41"/>
      <c r="C109" s="41"/>
      <c r="D109" s="41"/>
      <c r="E109" s="42">
        <f t="shared" si="48"/>
        <v>0</v>
      </c>
      <c r="F109" s="41"/>
      <c r="G109" s="41"/>
      <c r="H109" s="41"/>
      <c r="I109" s="41"/>
      <c r="J109" s="41"/>
      <c r="K109" s="41"/>
      <c r="L109" s="41"/>
      <c r="M109" s="43"/>
      <c r="N109" s="41"/>
      <c r="O109" s="43"/>
      <c r="P109" s="2">
        <f t="shared" si="44"/>
        <v>0</v>
      </c>
      <c r="Q109" s="2">
        <f t="shared" si="45"/>
        <v>0</v>
      </c>
      <c r="R109" s="117" t="str">
        <f t="shared" si="40"/>
        <v> </v>
      </c>
      <c r="S109" s="118" t="str">
        <f t="shared" si="41"/>
        <v> </v>
      </c>
      <c r="T109" s="117" t="str">
        <f t="shared" si="42"/>
        <v> </v>
      </c>
      <c r="U109" s="118" t="str">
        <f t="shared" si="43"/>
        <v> </v>
      </c>
    </row>
    <row r="110" spans="1:21" ht="12.75" hidden="1">
      <c r="A110" s="44"/>
      <c r="B110" s="41"/>
      <c r="C110" s="41"/>
      <c r="D110" s="41"/>
      <c r="E110" s="42">
        <f t="shared" si="48"/>
        <v>0</v>
      </c>
      <c r="F110" s="41"/>
      <c r="G110" s="41"/>
      <c r="H110" s="41"/>
      <c r="I110" s="41"/>
      <c r="J110" s="41"/>
      <c r="K110" s="41"/>
      <c r="L110" s="41"/>
      <c r="M110" s="43"/>
      <c r="N110" s="41"/>
      <c r="O110" s="43"/>
      <c r="P110" s="2">
        <f t="shared" si="44"/>
        <v>0</v>
      </c>
      <c r="Q110" s="2">
        <f t="shared" si="45"/>
        <v>0</v>
      </c>
      <c r="R110" s="117" t="str">
        <f t="shared" si="40"/>
        <v> </v>
      </c>
      <c r="S110" s="118" t="str">
        <f t="shared" si="41"/>
        <v> </v>
      </c>
      <c r="T110" s="117" t="str">
        <f t="shared" si="42"/>
        <v> </v>
      </c>
      <c r="U110" s="118" t="str">
        <f t="shared" si="43"/>
        <v> </v>
      </c>
    </row>
    <row r="111" spans="1:21" ht="12.75" hidden="1">
      <c r="A111" s="44"/>
      <c r="B111" s="41"/>
      <c r="C111" s="41"/>
      <c r="D111" s="41"/>
      <c r="E111" s="42">
        <f t="shared" si="48"/>
        <v>0</v>
      </c>
      <c r="F111" s="41"/>
      <c r="G111" s="41"/>
      <c r="H111" s="41"/>
      <c r="I111" s="41"/>
      <c r="J111" s="41"/>
      <c r="K111" s="41"/>
      <c r="L111" s="41"/>
      <c r="M111" s="43"/>
      <c r="N111" s="41"/>
      <c r="O111" s="43"/>
      <c r="P111" s="2">
        <f t="shared" si="44"/>
        <v>0</v>
      </c>
      <c r="Q111" s="2">
        <f t="shared" si="45"/>
        <v>0</v>
      </c>
      <c r="R111" s="117" t="str">
        <f t="shared" si="40"/>
        <v> </v>
      </c>
      <c r="S111" s="118" t="str">
        <f t="shared" si="41"/>
        <v> </v>
      </c>
      <c r="T111" s="117" t="str">
        <f t="shared" si="42"/>
        <v> </v>
      </c>
      <c r="U111" s="118" t="str">
        <f t="shared" si="43"/>
        <v> </v>
      </c>
    </row>
    <row r="112" spans="1:21" ht="12.75" hidden="1">
      <c r="A112" s="44"/>
      <c r="B112" s="41"/>
      <c r="C112" s="41"/>
      <c r="D112" s="41"/>
      <c r="E112" s="42">
        <f t="shared" si="48"/>
        <v>0</v>
      </c>
      <c r="F112" s="41"/>
      <c r="G112" s="41"/>
      <c r="H112" s="41"/>
      <c r="I112" s="41"/>
      <c r="J112" s="41"/>
      <c r="K112" s="41"/>
      <c r="L112" s="41"/>
      <c r="M112" s="43"/>
      <c r="N112" s="41"/>
      <c r="O112" s="43"/>
      <c r="P112" s="2">
        <f t="shared" si="44"/>
        <v>0</v>
      </c>
      <c r="Q112" s="2">
        <f t="shared" si="45"/>
        <v>0</v>
      </c>
      <c r="R112" s="117" t="str">
        <f t="shared" si="40"/>
        <v> </v>
      </c>
      <c r="S112" s="118" t="str">
        <f t="shared" si="41"/>
        <v> </v>
      </c>
      <c r="T112" s="117" t="str">
        <f t="shared" si="42"/>
        <v> </v>
      </c>
      <c r="U112" s="118" t="str">
        <f t="shared" si="43"/>
        <v> </v>
      </c>
    </row>
    <row r="113" spans="1:21" ht="12.75" hidden="1">
      <c r="A113" s="44"/>
      <c r="B113" s="41"/>
      <c r="C113" s="41"/>
      <c r="D113" s="41"/>
      <c r="E113" s="42">
        <f t="shared" si="48"/>
        <v>0</v>
      </c>
      <c r="F113" s="41"/>
      <c r="G113" s="41"/>
      <c r="H113" s="41"/>
      <c r="I113" s="41"/>
      <c r="J113" s="41"/>
      <c r="K113" s="41"/>
      <c r="L113" s="41"/>
      <c r="M113" s="43"/>
      <c r="N113" s="41"/>
      <c r="O113" s="43"/>
      <c r="P113" s="2">
        <f t="shared" si="44"/>
        <v>0</v>
      </c>
      <c r="Q113" s="2">
        <f t="shared" si="45"/>
        <v>0</v>
      </c>
      <c r="R113" s="117" t="str">
        <f t="shared" si="40"/>
        <v> </v>
      </c>
      <c r="S113" s="118" t="str">
        <f t="shared" si="41"/>
        <v> </v>
      </c>
      <c r="T113" s="117" t="str">
        <f t="shared" si="42"/>
        <v> </v>
      </c>
      <c r="U113" s="118" t="str">
        <f t="shared" si="43"/>
        <v> </v>
      </c>
    </row>
    <row r="114" spans="1:21" ht="12.75" hidden="1">
      <c r="A114" s="44"/>
      <c r="B114" s="41"/>
      <c r="C114" s="41"/>
      <c r="D114" s="41"/>
      <c r="E114" s="42">
        <f t="shared" si="48"/>
        <v>0</v>
      </c>
      <c r="F114" s="41"/>
      <c r="G114" s="41"/>
      <c r="H114" s="41"/>
      <c r="I114" s="41"/>
      <c r="J114" s="41"/>
      <c r="K114" s="41"/>
      <c r="L114" s="41"/>
      <c r="M114" s="43"/>
      <c r="N114" s="41"/>
      <c r="O114" s="43"/>
      <c r="P114" s="2">
        <f t="shared" si="44"/>
        <v>0</v>
      </c>
      <c r="Q114" s="2">
        <f t="shared" si="45"/>
        <v>0</v>
      </c>
      <c r="R114" s="117" t="str">
        <f t="shared" si="40"/>
        <v> </v>
      </c>
      <c r="S114" s="118" t="str">
        <f t="shared" si="41"/>
        <v> </v>
      </c>
      <c r="T114" s="117" t="str">
        <f t="shared" si="42"/>
        <v> </v>
      </c>
      <c r="U114" s="118" t="str">
        <f t="shared" si="43"/>
        <v> </v>
      </c>
    </row>
    <row r="115" spans="1:21" ht="12.75" hidden="1">
      <c r="A115" s="44"/>
      <c r="B115" s="41"/>
      <c r="C115" s="41"/>
      <c r="D115" s="41"/>
      <c r="E115" s="42">
        <f t="shared" si="48"/>
        <v>0</v>
      </c>
      <c r="F115" s="41"/>
      <c r="G115" s="41"/>
      <c r="H115" s="41"/>
      <c r="I115" s="41"/>
      <c r="J115" s="41"/>
      <c r="K115" s="41"/>
      <c r="L115" s="41"/>
      <c r="M115" s="43"/>
      <c r="N115" s="41"/>
      <c r="O115" s="43"/>
      <c r="P115" s="2">
        <f t="shared" si="44"/>
        <v>0</v>
      </c>
      <c r="Q115" s="2">
        <f t="shared" si="45"/>
        <v>0</v>
      </c>
      <c r="R115" s="117" t="str">
        <f t="shared" si="40"/>
        <v> </v>
      </c>
      <c r="S115" s="118" t="str">
        <f t="shared" si="41"/>
        <v> </v>
      </c>
      <c r="T115" s="117" t="str">
        <f t="shared" si="42"/>
        <v> </v>
      </c>
      <c r="U115" s="118" t="str">
        <f t="shared" si="43"/>
        <v> </v>
      </c>
    </row>
    <row r="116" spans="1:21" ht="12.75" hidden="1">
      <c r="A116" s="44"/>
      <c r="B116" s="41"/>
      <c r="C116" s="41"/>
      <c r="D116" s="41"/>
      <c r="E116" s="42">
        <f t="shared" si="48"/>
        <v>0</v>
      </c>
      <c r="F116" s="41"/>
      <c r="G116" s="41"/>
      <c r="H116" s="41"/>
      <c r="I116" s="41"/>
      <c r="J116" s="41"/>
      <c r="K116" s="41"/>
      <c r="L116" s="41"/>
      <c r="M116" s="43"/>
      <c r="N116" s="41"/>
      <c r="O116" s="43"/>
      <c r="P116" s="2">
        <f t="shared" si="44"/>
        <v>0</v>
      </c>
      <c r="Q116" s="2">
        <f t="shared" si="45"/>
        <v>0</v>
      </c>
      <c r="R116" s="117" t="str">
        <f t="shared" si="40"/>
        <v> </v>
      </c>
      <c r="S116" s="118" t="str">
        <f t="shared" si="41"/>
        <v> </v>
      </c>
      <c r="T116" s="117" t="str">
        <f t="shared" si="42"/>
        <v> </v>
      </c>
      <c r="U116" s="118" t="str">
        <f t="shared" si="43"/>
        <v> </v>
      </c>
    </row>
    <row r="117" spans="1:21" ht="12.75" hidden="1">
      <c r="A117" s="44"/>
      <c r="B117" s="41"/>
      <c r="C117" s="41"/>
      <c r="D117" s="41"/>
      <c r="E117" s="42">
        <f t="shared" si="48"/>
        <v>0</v>
      </c>
      <c r="F117" s="41"/>
      <c r="G117" s="41"/>
      <c r="H117" s="41"/>
      <c r="I117" s="41"/>
      <c r="J117" s="41"/>
      <c r="K117" s="41"/>
      <c r="L117" s="41"/>
      <c r="M117" s="43"/>
      <c r="N117" s="41"/>
      <c r="O117" s="43"/>
      <c r="P117" s="2">
        <f t="shared" si="44"/>
        <v>0</v>
      </c>
      <c r="Q117" s="2">
        <f t="shared" si="45"/>
        <v>0</v>
      </c>
      <c r="R117" s="117" t="str">
        <f t="shared" si="40"/>
        <v> </v>
      </c>
      <c r="S117" s="118" t="str">
        <f t="shared" si="41"/>
        <v> </v>
      </c>
      <c r="T117" s="117" t="str">
        <f t="shared" si="42"/>
        <v> </v>
      </c>
      <c r="U117" s="118" t="str">
        <f t="shared" si="43"/>
        <v> </v>
      </c>
    </row>
    <row r="118" spans="1:21" ht="12.75" hidden="1">
      <c r="A118" s="44"/>
      <c r="B118" s="41"/>
      <c r="C118" s="41"/>
      <c r="D118" s="41"/>
      <c r="E118" s="42">
        <f t="shared" si="48"/>
        <v>0</v>
      </c>
      <c r="F118" s="41"/>
      <c r="G118" s="41"/>
      <c r="H118" s="41"/>
      <c r="I118" s="41"/>
      <c r="J118" s="41"/>
      <c r="K118" s="41"/>
      <c r="L118" s="41"/>
      <c r="M118" s="43"/>
      <c r="N118" s="41"/>
      <c r="O118" s="43"/>
      <c r="P118" s="2">
        <f t="shared" si="44"/>
        <v>0</v>
      </c>
      <c r="Q118" s="2">
        <f t="shared" si="45"/>
        <v>0</v>
      </c>
      <c r="R118" s="117" t="str">
        <f t="shared" si="40"/>
        <v> </v>
      </c>
      <c r="S118" s="118" t="str">
        <f t="shared" si="41"/>
        <v> </v>
      </c>
      <c r="T118" s="117" t="str">
        <f t="shared" si="42"/>
        <v> </v>
      </c>
      <c r="U118" s="118" t="str">
        <f t="shared" si="43"/>
        <v> </v>
      </c>
    </row>
    <row r="119" spans="1:21" ht="12.75" hidden="1">
      <c r="A119" s="44"/>
      <c r="B119" s="41"/>
      <c r="C119" s="41"/>
      <c r="D119" s="41"/>
      <c r="E119" s="42">
        <f t="shared" si="48"/>
        <v>0</v>
      </c>
      <c r="F119" s="41"/>
      <c r="G119" s="41"/>
      <c r="H119" s="41"/>
      <c r="I119" s="41"/>
      <c r="J119" s="41"/>
      <c r="K119" s="41"/>
      <c r="L119" s="41"/>
      <c r="M119" s="43"/>
      <c r="N119" s="41"/>
      <c r="O119" s="43"/>
      <c r="P119" s="2">
        <f t="shared" si="44"/>
        <v>0</v>
      </c>
      <c r="Q119" s="2">
        <f t="shared" si="45"/>
        <v>0</v>
      </c>
      <c r="R119" s="117" t="str">
        <f t="shared" si="40"/>
        <v> </v>
      </c>
      <c r="S119" s="118" t="str">
        <f t="shared" si="41"/>
        <v> </v>
      </c>
      <c r="T119" s="117" t="str">
        <f t="shared" si="42"/>
        <v> </v>
      </c>
      <c r="U119" s="118" t="str">
        <f t="shared" si="43"/>
        <v> </v>
      </c>
    </row>
    <row r="120" spans="1:21" ht="12.75" hidden="1">
      <c r="A120" s="44"/>
      <c r="B120" s="41"/>
      <c r="C120" s="41"/>
      <c r="D120" s="41"/>
      <c r="E120" s="42">
        <f t="shared" si="48"/>
        <v>0</v>
      </c>
      <c r="F120" s="41"/>
      <c r="G120" s="41"/>
      <c r="H120" s="41"/>
      <c r="I120" s="41"/>
      <c r="J120" s="41"/>
      <c r="K120" s="41"/>
      <c r="L120" s="41"/>
      <c r="M120" s="43"/>
      <c r="N120" s="41"/>
      <c r="O120" s="43"/>
      <c r="P120" s="2">
        <f t="shared" si="44"/>
        <v>0</v>
      </c>
      <c r="Q120" s="2">
        <f t="shared" si="45"/>
        <v>0</v>
      </c>
      <c r="R120" s="117" t="str">
        <f t="shared" si="40"/>
        <v> </v>
      </c>
      <c r="S120" s="118" t="str">
        <f t="shared" si="41"/>
        <v> </v>
      </c>
      <c r="T120" s="117" t="str">
        <f t="shared" si="42"/>
        <v> </v>
      </c>
      <c r="U120" s="118" t="str">
        <f t="shared" si="43"/>
        <v> </v>
      </c>
    </row>
    <row r="121" spans="1:21" ht="12.75" hidden="1">
      <c r="A121" s="44"/>
      <c r="B121" s="41"/>
      <c r="C121" s="41"/>
      <c r="D121" s="41"/>
      <c r="E121" s="42">
        <f t="shared" si="48"/>
        <v>0</v>
      </c>
      <c r="F121" s="41"/>
      <c r="G121" s="41"/>
      <c r="H121" s="41"/>
      <c r="I121" s="41"/>
      <c r="J121" s="41"/>
      <c r="K121" s="41"/>
      <c r="L121" s="41"/>
      <c r="M121" s="43"/>
      <c r="N121" s="41"/>
      <c r="O121" s="43"/>
      <c r="P121" s="2">
        <f t="shared" si="44"/>
        <v>0</v>
      </c>
      <c r="Q121" s="2">
        <f t="shared" si="45"/>
        <v>0</v>
      </c>
      <c r="R121" s="117" t="str">
        <f t="shared" si="40"/>
        <v> </v>
      </c>
      <c r="S121" s="118" t="str">
        <f t="shared" si="41"/>
        <v> </v>
      </c>
      <c r="T121" s="117" t="str">
        <f t="shared" si="42"/>
        <v> </v>
      </c>
      <c r="U121" s="118" t="str">
        <f t="shared" si="43"/>
        <v> </v>
      </c>
    </row>
    <row r="122" spans="1:21" ht="12.75" hidden="1">
      <c r="A122" s="46"/>
      <c r="B122" s="47"/>
      <c r="C122" s="47"/>
      <c r="D122" s="47"/>
      <c r="E122" s="42"/>
      <c r="F122" s="47"/>
      <c r="G122" s="47"/>
      <c r="H122" s="47"/>
      <c r="I122" s="47"/>
      <c r="J122" s="47"/>
      <c r="K122" s="47"/>
      <c r="L122" s="47"/>
      <c r="M122" s="48"/>
      <c r="N122" s="47"/>
      <c r="O122" s="48"/>
      <c r="P122" s="2">
        <f t="shared" si="44"/>
        <v>0</v>
      </c>
      <c r="Q122" s="2">
        <f t="shared" si="45"/>
        <v>0</v>
      </c>
      <c r="R122" s="119" t="str">
        <f t="shared" si="40"/>
        <v> </v>
      </c>
      <c r="S122" s="120" t="str">
        <f t="shared" si="41"/>
        <v> </v>
      </c>
      <c r="T122" s="117" t="str">
        <f t="shared" si="42"/>
        <v> </v>
      </c>
      <c r="U122" s="118" t="str">
        <f t="shared" si="43"/>
        <v> </v>
      </c>
    </row>
    <row r="123" spans="1:21" ht="22.5" hidden="1">
      <c r="A123" s="49" t="s">
        <v>107</v>
      </c>
      <c r="B123" s="121">
        <f aca="true" t="shared" si="49" ref="B123:M123">SUM(B124:B138)</f>
        <v>0</v>
      </c>
      <c r="C123" s="121">
        <f t="shared" si="49"/>
        <v>0</v>
      </c>
      <c r="D123" s="121">
        <f t="shared" si="49"/>
        <v>0</v>
      </c>
      <c r="E123" s="121">
        <f t="shared" si="49"/>
        <v>0</v>
      </c>
      <c r="F123" s="121">
        <f t="shared" si="49"/>
        <v>0</v>
      </c>
      <c r="G123" s="121">
        <f t="shared" si="49"/>
        <v>0</v>
      </c>
      <c r="H123" s="121">
        <f t="shared" si="49"/>
        <v>0</v>
      </c>
      <c r="I123" s="121">
        <f t="shared" si="49"/>
        <v>0</v>
      </c>
      <c r="J123" s="121">
        <f t="shared" si="49"/>
        <v>0</v>
      </c>
      <c r="K123" s="121">
        <f t="shared" si="49"/>
        <v>0</v>
      </c>
      <c r="L123" s="121">
        <f t="shared" si="49"/>
        <v>0</v>
      </c>
      <c r="M123" s="122">
        <f t="shared" si="49"/>
        <v>0</v>
      </c>
      <c r="N123" s="121"/>
      <c r="O123" s="122"/>
      <c r="P123" s="121"/>
      <c r="Q123" s="122"/>
      <c r="R123" s="117" t="str">
        <f t="shared" si="40"/>
        <v> </v>
      </c>
      <c r="S123" s="117" t="str">
        <f t="shared" si="41"/>
        <v> </v>
      </c>
      <c r="T123" s="117" t="str">
        <f t="shared" si="42"/>
        <v> </v>
      </c>
      <c r="U123" s="118" t="str">
        <f t="shared" si="43"/>
        <v> </v>
      </c>
    </row>
    <row r="124" spans="1:21" ht="12.75" hidden="1">
      <c r="A124" s="44"/>
      <c r="B124" s="41"/>
      <c r="C124" s="41"/>
      <c r="D124" s="41"/>
      <c r="E124" s="42">
        <f aca="true" t="shared" si="50" ref="E124:E138">SUM(B124:D124)</f>
        <v>0</v>
      </c>
      <c r="F124" s="41"/>
      <c r="G124" s="41"/>
      <c r="H124" s="41"/>
      <c r="I124" s="41"/>
      <c r="J124" s="41"/>
      <c r="K124" s="41"/>
      <c r="L124" s="41"/>
      <c r="M124" s="43"/>
      <c r="N124" s="41"/>
      <c r="O124" s="43"/>
      <c r="P124" s="41"/>
      <c r="Q124" s="43"/>
      <c r="R124" s="117" t="str">
        <f t="shared" si="40"/>
        <v> </v>
      </c>
      <c r="S124" s="117" t="str">
        <f t="shared" si="41"/>
        <v> </v>
      </c>
      <c r="T124" s="117" t="str">
        <f t="shared" si="42"/>
        <v> </v>
      </c>
      <c r="U124" s="118" t="str">
        <f t="shared" si="43"/>
        <v> </v>
      </c>
    </row>
    <row r="125" spans="1:21" ht="12.75" hidden="1">
      <c r="A125" s="44"/>
      <c r="B125" s="41"/>
      <c r="C125" s="41"/>
      <c r="D125" s="41"/>
      <c r="E125" s="42">
        <f t="shared" si="50"/>
        <v>0</v>
      </c>
      <c r="F125" s="41"/>
      <c r="G125" s="41"/>
      <c r="H125" s="41"/>
      <c r="I125" s="41"/>
      <c r="J125" s="41"/>
      <c r="K125" s="41"/>
      <c r="L125" s="41"/>
      <c r="M125" s="43"/>
      <c r="N125" s="41"/>
      <c r="O125" s="43"/>
      <c r="P125" s="41"/>
      <c r="Q125" s="43"/>
      <c r="R125" s="117" t="str">
        <f t="shared" si="40"/>
        <v> </v>
      </c>
      <c r="S125" s="117" t="str">
        <f t="shared" si="41"/>
        <v> </v>
      </c>
      <c r="T125" s="117" t="str">
        <f t="shared" si="42"/>
        <v> </v>
      </c>
      <c r="U125" s="118" t="str">
        <f t="shared" si="43"/>
        <v> </v>
      </c>
    </row>
    <row r="126" spans="1:21" ht="12.75" hidden="1">
      <c r="A126" s="44"/>
      <c r="B126" s="41"/>
      <c r="C126" s="41"/>
      <c r="D126" s="41"/>
      <c r="E126" s="42">
        <f t="shared" si="50"/>
        <v>0</v>
      </c>
      <c r="F126" s="41"/>
      <c r="G126" s="41"/>
      <c r="H126" s="41"/>
      <c r="I126" s="41"/>
      <c r="J126" s="41"/>
      <c r="K126" s="41"/>
      <c r="L126" s="41"/>
      <c r="M126" s="43"/>
      <c r="N126" s="41"/>
      <c r="O126" s="43"/>
      <c r="P126" s="41"/>
      <c r="Q126" s="43"/>
      <c r="R126" s="117" t="str">
        <f t="shared" si="40"/>
        <v> </v>
      </c>
      <c r="S126" s="117" t="str">
        <f t="shared" si="41"/>
        <v> </v>
      </c>
      <c r="T126" s="117" t="str">
        <f t="shared" si="42"/>
        <v> </v>
      </c>
      <c r="U126" s="118" t="str">
        <f t="shared" si="43"/>
        <v> </v>
      </c>
    </row>
    <row r="127" spans="1:21" ht="12.75" hidden="1">
      <c r="A127" s="44"/>
      <c r="B127" s="41"/>
      <c r="C127" s="41"/>
      <c r="D127" s="41"/>
      <c r="E127" s="42">
        <f t="shared" si="50"/>
        <v>0</v>
      </c>
      <c r="F127" s="41"/>
      <c r="G127" s="41"/>
      <c r="H127" s="41"/>
      <c r="I127" s="41"/>
      <c r="J127" s="41"/>
      <c r="K127" s="41"/>
      <c r="L127" s="41"/>
      <c r="M127" s="43"/>
      <c r="N127" s="41"/>
      <c r="O127" s="43"/>
      <c r="P127" s="41"/>
      <c r="Q127" s="43"/>
      <c r="R127" s="117" t="str">
        <f t="shared" si="40"/>
        <v> </v>
      </c>
      <c r="S127" s="117" t="str">
        <f t="shared" si="41"/>
        <v> </v>
      </c>
      <c r="T127" s="117" t="str">
        <f t="shared" si="42"/>
        <v> </v>
      </c>
      <c r="U127" s="118" t="str">
        <f t="shared" si="43"/>
        <v> </v>
      </c>
    </row>
    <row r="128" spans="1:21" ht="12.75" hidden="1">
      <c r="A128" s="44"/>
      <c r="B128" s="41"/>
      <c r="C128" s="41"/>
      <c r="D128" s="41"/>
      <c r="E128" s="42">
        <f t="shared" si="50"/>
        <v>0</v>
      </c>
      <c r="F128" s="41"/>
      <c r="G128" s="41"/>
      <c r="H128" s="41"/>
      <c r="I128" s="41"/>
      <c r="J128" s="41"/>
      <c r="K128" s="41"/>
      <c r="L128" s="41"/>
      <c r="M128" s="43"/>
      <c r="N128" s="41"/>
      <c r="O128" s="43"/>
      <c r="P128" s="41"/>
      <c r="Q128" s="43"/>
      <c r="R128" s="117" t="str">
        <f t="shared" si="40"/>
        <v> </v>
      </c>
      <c r="S128" s="117" t="str">
        <f t="shared" si="41"/>
        <v> </v>
      </c>
      <c r="T128" s="117" t="str">
        <f t="shared" si="42"/>
        <v> </v>
      </c>
      <c r="U128" s="118" t="str">
        <f t="shared" si="43"/>
        <v> </v>
      </c>
    </row>
    <row r="129" spans="1:21" ht="12.75" hidden="1">
      <c r="A129" s="44"/>
      <c r="B129" s="41"/>
      <c r="C129" s="41"/>
      <c r="D129" s="41"/>
      <c r="E129" s="42">
        <f t="shared" si="50"/>
        <v>0</v>
      </c>
      <c r="F129" s="41"/>
      <c r="G129" s="41"/>
      <c r="H129" s="41"/>
      <c r="I129" s="41"/>
      <c r="J129" s="41"/>
      <c r="K129" s="41"/>
      <c r="L129" s="41"/>
      <c r="M129" s="43"/>
      <c r="N129" s="41"/>
      <c r="O129" s="43"/>
      <c r="P129" s="41"/>
      <c r="Q129" s="43"/>
      <c r="R129" s="117" t="str">
        <f aca="true" t="shared" si="51" ref="R129:R141">IF(L129=0," ",(N129-L129)/L129)</f>
        <v> </v>
      </c>
      <c r="S129" s="117" t="str">
        <f aca="true" t="shared" si="52" ref="S129:S141">IF(M129=0," ",(O129-M129)/M129)</f>
        <v> </v>
      </c>
      <c r="T129" s="117" t="str">
        <f aca="true" t="shared" si="53" ref="T129:T141">IF(E129=0," ",(P129/E129))</f>
        <v> </v>
      </c>
      <c r="U129" s="118" t="str">
        <f aca="true" t="shared" si="54" ref="U129:U141">IF(E129=0," ",(Q129/E129))</f>
        <v> </v>
      </c>
    </row>
    <row r="130" spans="1:21" ht="12.75" hidden="1">
      <c r="A130" s="44"/>
      <c r="B130" s="41"/>
      <c r="C130" s="41"/>
      <c r="D130" s="41"/>
      <c r="E130" s="42">
        <f t="shared" si="50"/>
        <v>0</v>
      </c>
      <c r="F130" s="41"/>
      <c r="G130" s="41"/>
      <c r="H130" s="41"/>
      <c r="I130" s="41"/>
      <c r="J130" s="41"/>
      <c r="K130" s="41"/>
      <c r="L130" s="41"/>
      <c r="M130" s="43"/>
      <c r="N130" s="41"/>
      <c r="O130" s="43"/>
      <c r="P130" s="41"/>
      <c r="Q130" s="43"/>
      <c r="R130" s="117" t="str">
        <f t="shared" si="51"/>
        <v> </v>
      </c>
      <c r="S130" s="117" t="str">
        <f t="shared" si="52"/>
        <v> </v>
      </c>
      <c r="T130" s="117" t="str">
        <f t="shared" si="53"/>
        <v> </v>
      </c>
      <c r="U130" s="118" t="str">
        <f t="shared" si="54"/>
        <v> </v>
      </c>
    </row>
    <row r="131" spans="1:21" ht="12.75" hidden="1">
      <c r="A131" s="44"/>
      <c r="B131" s="41"/>
      <c r="C131" s="41"/>
      <c r="D131" s="41"/>
      <c r="E131" s="42">
        <f t="shared" si="50"/>
        <v>0</v>
      </c>
      <c r="F131" s="41"/>
      <c r="G131" s="41"/>
      <c r="H131" s="41"/>
      <c r="I131" s="41"/>
      <c r="J131" s="41"/>
      <c r="K131" s="41"/>
      <c r="L131" s="41"/>
      <c r="M131" s="43"/>
      <c r="N131" s="41"/>
      <c r="O131" s="43"/>
      <c r="P131" s="41"/>
      <c r="Q131" s="43"/>
      <c r="R131" s="117" t="str">
        <f t="shared" si="51"/>
        <v> </v>
      </c>
      <c r="S131" s="117" t="str">
        <f t="shared" si="52"/>
        <v> </v>
      </c>
      <c r="T131" s="117" t="str">
        <f t="shared" si="53"/>
        <v> </v>
      </c>
      <c r="U131" s="118" t="str">
        <f t="shared" si="54"/>
        <v> </v>
      </c>
    </row>
    <row r="132" spans="1:21" ht="12.75" hidden="1">
      <c r="A132" s="44"/>
      <c r="B132" s="41"/>
      <c r="C132" s="41"/>
      <c r="D132" s="41"/>
      <c r="E132" s="42">
        <f t="shared" si="50"/>
        <v>0</v>
      </c>
      <c r="F132" s="41"/>
      <c r="G132" s="41"/>
      <c r="H132" s="41"/>
      <c r="I132" s="41"/>
      <c r="J132" s="41"/>
      <c r="K132" s="41"/>
      <c r="L132" s="41"/>
      <c r="M132" s="43"/>
      <c r="N132" s="41"/>
      <c r="O132" s="43"/>
      <c r="P132" s="41"/>
      <c r="Q132" s="43"/>
      <c r="R132" s="117" t="str">
        <f t="shared" si="51"/>
        <v> </v>
      </c>
      <c r="S132" s="117" t="str">
        <f t="shared" si="52"/>
        <v> </v>
      </c>
      <c r="T132" s="117" t="str">
        <f t="shared" si="53"/>
        <v> </v>
      </c>
      <c r="U132" s="118" t="str">
        <f t="shared" si="54"/>
        <v> </v>
      </c>
    </row>
    <row r="133" spans="1:21" ht="12.75" hidden="1">
      <c r="A133" s="44"/>
      <c r="B133" s="41"/>
      <c r="C133" s="41"/>
      <c r="D133" s="41"/>
      <c r="E133" s="42">
        <f t="shared" si="50"/>
        <v>0</v>
      </c>
      <c r="F133" s="41"/>
      <c r="G133" s="41"/>
      <c r="H133" s="41"/>
      <c r="I133" s="41"/>
      <c r="J133" s="41"/>
      <c r="K133" s="41"/>
      <c r="L133" s="41"/>
      <c r="M133" s="43"/>
      <c r="N133" s="41"/>
      <c r="O133" s="43"/>
      <c r="P133" s="41"/>
      <c r="Q133" s="43"/>
      <c r="R133" s="117" t="str">
        <f t="shared" si="51"/>
        <v> </v>
      </c>
      <c r="S133" s="117" t="str">
        <f t="shared" si="52"/>
        <v> </v>
      </c>
      <c r="T133" s="117" t="str">
        <f t="shared" si="53"/>
        <v> </v>
      </c>
      <c r="U133" s="118" t="str">
        <f t="shared" si="54"/>
        <v> </v>
      </c>
    </row>
    <row r="134" spans="1:21" ht="12.75" hidden="1">
      <c r="A134" s="44"/>
      <c r="B134" s="41"/>
      <c r="C134" s="41"/>
      <c r="D134" s="41"/>
      <c r="E134" s="42">
        <f t="shared" si="50"/>
        <v>0</v>
      </c>
      <c r="F134" s="41"/>
      <c r="G134" s="41"/>
      <c r="H134" s="41"/>
      <c r="I134" s="41"/>
      <c r="J134" s="41"/>
      <c r="K134" s="41"/>
      <c r="L134" s="41"/>
      <c r="M134" s="43"/>
      <c r="N134" s="41"/>
      <c r="O134" s="43"/>
      <c r="P134" s="41"/>
      <c r="Q134" s="43"/>
      <c r="R134" s="117" t="str">
        <f t="shared" si="51"/>
        <v> </v>
      </c>
      <c r="S134" s="117" t="str">
        <f t="shared" si="52"/>
        <v> </v>
      </c>
      <c r="T134" s="117" t="str">
        <f t="shared" si="53"/>
        <v> </v>
      </c>
      <c r="U134" s="118" t="str">
        <f t="shared" si="54"/>
        <v> </v>
      </c>
    </row>
    <row r="135" spans="1:21" ht="12.75" hidden="1">
      <c r="A135" s="44"/>
      <c r="B135" s="41"/>
      <c r="C135" s="41"/>
      <c r="D135" s="41"/>
      <c r="E135" s="42">
        <f t="shared" si="50"/>
        <v>0</v>
      </c>
      <c r="F135" s="41"/>
      <c r="G135" s="41"/>
      <c r="H135" s="41"/>
      <c r="I135" s="41"/>
      <c r="J135" s="41"/>
      <c r="K135" s="41"/>
      <c r="L135" s="41"/>
      <c r="M135" s="43"/>
      <c r="N135" s="41"/>
      <c r="O135" s="43"/>
      <c r="P135" s="41"/>
      <c r="Q135" s="43"/>
      <c r="R135" s="117" t="str">
        <f t="shared" si="51"/>
        <v> </v>
      </c>
      <c r="S135" s="117" t="str">
        <f t="shared" si="52"/>
        <v> </v>
      </c>
      <c r="T135" s="117" t="str">
        <f t="shared" si="53"/>
        <v> </v>
      </c>
      <c r="U135" s="118" t="str">
        <f t="shared" si="54"/>
        <v> </v>
      </c>
    </row>
    <row r="136" spans="1:21" ht="12.75" hidden="1">
      <c r="A136" s="44"/>
      <c r="B136" s="41"/>
      <c r="C136" s="41"/>
      <c r="D136" s="41"/>
      <c r="E136" s="42">
        <f t="shared" si="50"/>
        <v>0</v>
      </c>
      <c r="F136" s="41"/>
      <c r="G136" s="41"/>
      <c r="H136" s="43"/>
      <c r="I136" s="41"/>
      <c r="J136" s="43"/>
      <c r="K136" s="41"/>
      <c r="L136" s="43"/>
      <c r="M136" s="43"/>
      <c r="N136" s="43"/>
      <c r="O136" s="43"/>
      <c r="P136" s="43"/>
      <c r="Q136" s="43"/>
      <c r="R136" s="117" t="str">
        <f t="shared" si="51"/>
        <v> </v>
      </c>
      <c r="S136" s="117" t="str">
        <f t="shared" si="52"/>
        <v> </v>
      </c>
      <c r="T136" s="117" t="str">
        <f t="shared" si="53"/>
        <v> </v>
      </c>
      <c r="U136" s="118" t="str">
        <f t="shared" si="54"/>
        <v> </v>
      </c>
    </row>
    <row r="137" spans="1:21" ht="12.75" hidden="1">
      <c r="A137" s="44"/>
      <c r="B137" s="41"/>
      <c r="C137" s="41"/>
      <c r="D137" s="41"/>
      <c r="E137" s="42">
        <f t="shared" si="50"/>
        <v>0</v>
      </c>
      <c r="F137" s="41"/>
      <c r="G137" s="41"/>
      <c r="H137" s="43"/>
      <c r="I137" s="41"/>
      <c r="J137" s="43"/>
      <c r="K137" s="41"/>
      <c r="L137" s="43"/>
      <c r="M137" s="43"/>
      <c r="N137" s="43"/>
      <c r="O137" s="43"/>
      <c r="P137" s="43"/>
      <c r="Q137" s="43"/>
      <c r="R137" s="117" t="str">
        <f t="shared" si="51"/>
        <v> </v>
      </c>
      <c r="S137" s="117" t="str">
        <f t="shared" si="52"/>
        <v> </v>
      </c>
      <c r="T137" s="117" t="str">
        <f t="shared" si="53"/>
        <v> </v>
      </c>
      <c r="U137" s="118" t="str">
        <f t="shared" si="54"/>
        <v> </v>
      </c>
    </row>
    <row r="138" spans="1:21" ht="12.75" hidden="1">
      <c r="A138" s="44"/>
      <c r="B138" s="41"/>
      <c r="C138" s="41"/>
      <c r="D138" s="41"/>
      <c r="E138" s="42">
        <f t="shared" si="50"/>
        <v>0</v>
      </c>
      <c r="F138" s="41"/>
      <c r="G138" s="41"/>
      <c r="H138" s="43"/>
      <c r="I138" s="41"/>
      <c r="J138" s="43"/>
      <c r="K138" s="41"/>
      <c r="L138" s="43"/>
      <c r="M138" s="43"/>
      <c r="N138" s="43"/>
      <c r="O138" s="43"/>
      <c r="P138" s="43"/>
      <c r="Q138" s="43"/>
      <c r="R138" s="117" t="str">
        <f t="shared" si="51"/>
        <v> </v>
      </c>
      <c r="S138" s="117" t="str">
        <f t="shared" si="52"/>
        <v> </v>
      </c>
      <c r="T138" s="117" t="str">
        <f t="shared" si="53"/>
        <v> </v>
      </c>
      <c r="U138" s="118" t="str">
        <f t="shared" si="54"/>
        <v> </v>
      </c>
    </row>
    <row r="139" spans="1:21" ht="12.75" hidden="1">
      <c r="A139" s="50"/>
      <c r="B139" s="124"/>
      <c r="C139" s="124"/>
      <c r="D139" s="124"/>
      <c r="E139" s="124"/>
      <c r="F139" s="123"/>
      <c r="G139" s="124"/>
      <c r="H139" s="123"/>
      <c r="I139" s="124"/>
      <c r="J139" s="123"/>
      <c r="K139" s="124"/>
      <c r="L139" s="123"/>
      <c r="M139" s="123"/>
      <c r="N139" s="123"/>
      <c r="O139" s="123"/>
      <c r="P139" s="123"/>
      <c r="Q139" s="123"/>
      <c r="R139" s="125" t="str">
        <f t="shared" si="51"/>
        <v> </v>
      </c>
      <c r="S139" s="126" t="str">
        <f t="shared" si="52"/>
        <v> </v>
      </c>
      <c r="T139" s="125" t="str">
        <f t="shared" si="53"/>
        <v> </v>
      </c>
      <c r="U139" s="126" t="str">
        <f t="shared" si="54"/>
        <v> </v>
      </c>
    </row>
    <row r="140" spans="1:21" ht="12.75" hidden="1">
      <c r="A140" s="50" t="s">
        <v>60</v>
      </c>
      <c r="B140" s="124">
        <f aca="true" t="shared" si="55" ref="B140:Q140">B123+B65</f>
        <v>262586000</v>
      </c>
      <c r="C140" s="124">
        <f t="shared" si="55"/>
        <v>13000000</v>
      </c>
      <c r="D140" s="124">
        <f t="shared" si="55"/>
        <v>0</v>
      </c>
      <c r="E140" s="124">
        <f t="shared" si="55"/>
        <v>275586000</v>
      </c>
      <c r="F140" s="123">
        <f t="shared" si="55"/>
        <v>114062000</v>
      </c>
      <c r="G140" s="123">
        <f t="shared" si="55"/>
        <v>0</v>
      </c>
      <c r="H140" s="123">
        <f t="shared" si="55"/>
        <v>0</v>
      </c>
      <c r="I140" s="123">
        <f t="shared" si="55"/>
        <v>0</v>
      </c>
      <c r="J140" s="123">
        <f t="shared" si="55"/>
        <v>0</v>
      </c>
      <c r="K140" s="123">
        <f t="shared" si="55"/>
        <v>0</v>
      </c>
      <c r="L140" s="123">
        <f t="shared" si="55"/>
        <v>0</v>
      </c>
      <c r="M140" s="123">
        <f t="shared" si="55"/>
        <v>0</v>
      </c>
      <c r="N140" s="123">
        <f t="shared" si="55"/>
        <v>0</v>
      </c>
      <c r="O140" s="123">
        <f t="shared" si="55"/>
        <v>0</v>
      </c>
      <c r="P140" s="123">
        <f t="shared" si="55"/>
        <v>0</v>
      </c>
      <c r="Q140" s="123">
        <f t="shared" si="55"/>
        <v>0</v>
      </c>
      <c r="R140" s="125" t="str">
        <f t="shared" si="51"/>
        <v> </v>
      </c>
      <c r="S140" s="126" t="str">
        <f t="shared" si="52"/>
        <v> </v>
      </c>
      <c r="T140" s="125">
        <f t="shared" si="53"/>
        <v>0</v>
      </c>
      <c r="U140" s="126">
        <f t="shared" si="54"/>
        <v>0</v>
      </c>
    </row>
    <row r="141" spans="1:21" ht="12.75">
      <c r="A141" s="51" t="s">
        <v>108</v>
      </c>
      <c r="B141" s="130">
        <f aca="true" t="shared" si="56" ref="B141:Q141">B65</f>
        <v>262586000</v>
      </c>
      <c r="C141" s="130">
        <f t="shared" si="56"/>
        <v>13000000</v>
      </c>
      <c r="D141" s="130">
        <f t="shared" si="56"/>
        <v>0</v>
      </c>
      <c r="E141" s="130">
        <f t="shared" si="56"/>
        <v>275586000</v>
      </c>
      <c r="F141" s="127">
        <f t="shared" si="56"/>
        <v>114062000</v>
      </c>
      <c r="G141" s="127">
        <f t="shared" si="56"/>
        <v>0</v>
      </c>
      <c r="H141" s="127">
        <f t="shared" si="56"/>
        <v>0</v>
      </c>
      <c r="I141" s="127">
        <f t="shared" si="56"/>
        <v>0</v>
      </c>
      <c r="J141" s="127">
        <f t="shared" si="56"/>
        <v>0</v>
      </c>
      <c r="K141" s="127">
        <f t="shared" si="56"/>
        <v>0</v>
      </c>
      <c r="L141" s="127">
        <f t="shared" si="56"/>
        <v>0</v>
      </c>
      <c r="M141" s="127">
        <f t="shared" si="56"/>
        <v>0</v>
      </c>
      <c r="N141" s="127">
        <f t="shared" si="56"/>
        <v>0</v>
      </c>
      <c r="O141" s="127">
        <f t="shared" si="56"/>
        <v>0</v>
      </c>
      <c r="P141" s="127">
        <f t="shared" si="56"/>
        <v>0</v>
      </c>
      <c r="Q141" s="127">
        <f t="shared" si="56"/>
        <v>0</v>
      </c>
      <c r="R141" s="125" t="str">
        <f t="shared" si="51"/>
        <v> </v>
      </c>
      <c r="S141" s="126" t="str">
        <f t="shared" si="52"/>
        <v> </v>
      </c>
      <c r="T141" s="125">
        <f t="shared" si="53"/>
        <v>0</v>
      </c>
      <c r="U141" s="126">
        <f t="shared" si="54"/>
        <v>0</v>
      </c>
    </row>
    <row r="142" spans="1:21" ht="12.75">
      <c r="A142" s="52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4"/>
      <c r="S142" s="54"/>
      <c r="T142" s="54"/>
      <c r="U142" s="54"/>
    </row>
    <row r="143" ht="12.75">
      <c r="A143" s="55" t="s">
        <v>109</v>
      </c>
    </row>
    <row r="144" ht="12.75">
      <c r="A144" s="55" t="s">
        <v>110</v>
      </c>
    </row>
    <row r="145" spans="1:11" ht="12.75">
      <c r="A145" s="55" t="s">
        <v>111</v>
      </c>
      <c r="B145" s="57"/>
      <c r="C145" s="57"/>
      <c r="D145" s="57"/>
      <c r="E145" s="57"/>
      <c r="F145" s="57"/>
      <c r="H145" s="57"/>
      <c r="I145" s="57"/>
      <c r="J145" s="57"/>
      <c r="K145" s="57"/>
    </row>
    <row r="146" spans="1:11" ht="12.75">
      <c r="A146" s="55" t="s">
        <v>112</v>
      </c>
      <c r="B146" s="57"/>
      <c r="C146" s="57"/>
      <c r="D146" s="57"/>
      <c r="E146" s="57"/>
      <c r="F146" s="57"/>
      <c r="H146" s="57"/>
      <c r="I146" s="57"/>
      <c r="J146" s="57"/>
      <c r="K146" s="57"/>
    </row>
    <row r="147" spans="1:11" ht="12.75">
      <c r="A147" s="55" t="s">
        <v>113</v>
      </c>
      <c r="B147" s="57"/>
      <c r="C147" s="57"/>
      <c r="D147" s="57"/>
      <c r="E147" s="57"/>
      <c r="F147" s="57"/>
      <c r="H147" s="57"/>
      <c r="I147" s="57"/>
      <c r="J147" s="57"/>
      <c r="K147" s="57"/>
    </row>
    <row r="148" ht="12.75">
      <c r="A148" s="55" t="s">
        <v>114</v>
      </c>
    </row>
    <row r="149" ht="12.75" hidden="1"/>
    <row r="150" ht="12.75" hidden="1"/>
    <row r="151" spans="1:7" ht="12.75" hidden="1">
      <c r="A151" s="57" t="s">
        <v>115</v>
      </c>
      <c r="G151" s="57" t="s">
        <v>116</v>
      </c>
    </row>
    <row r="152" spans="1:7" ht="12.75" hidden="1">
      <c r="A152" s="57"/>
      <c r="G152" s="57"/>
    </row>
    <row r="153" spans="1:7" ht="12.75" hidden="1">
      <c r="A153" s="57" t="s">
        <v>117</v>
      </c>
      <c r="G153" s="57" t="s">
        <v>117</v>
      </c>
    </row>
    <row r="154" ht="12.75" hidden="1"/>
    <row r="155" ht="12.75" hidden="1"/>
  </sheetData>
  <sheetProtection/>
  <mergeCells count="15">
    <mergeCell ref="R53:S53"/>
    <mergeCell ref="T53:U53"/>
    <mergeCell ref="A1:U1"/>
    <mergeCell ref="A2:U2"/>
    <mergeCell ref="A3:U3"/>
    <mergeCell ref="A4:U4"/>
    <mergeCell ref="A5:U5"/>
    <mergeCell ref="F6:G6"/>
    <mergeCell ref="H6:I6"/>
    <mergeCell ref="J6:K6"/>
    <mergeCell ref="T6:U6"/>
    <mergeCell ref="L6:M6"/>
    <mergeCell ref="N6:O6"/>
    <mergeCell ref="P6:Q6"/>
    <mergeCell ref="R6:S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3"/>
  <sheetViews>
    <sheetView showGridLines="0" workbookViewId="0" topLeftCell="A1">
      <pane ySplit="7" topLeftCell="BM8" activePane="bottomLeft" state="frozen"/>
      <selection pane="topLeft" activeCell="U51" activeCellId="8" sqref="G51 G8:G51 I8:I51 K8:K51 M8:M51 Q8:Q51 S8:S51 U51:U52 U8:U51"/>
      <selection pane="bottomLeft" activeCell="U51" activeCellId="8" sqref="G51 G8:G51 I8:I51 K8:K51 M8:M51 Q8:Q51 S8:S51 U51:U52 U8:U51"/>
    </sheetView>
  </sheetViews>
  <sheetFormatPr defaultColWidth="9.140625" defaultRowHeight="12.75"/>
  <cols>
    <col min="1" max="1" width="50.7109375" style="56" customWidth="1"/>
    <col min="2" max="13" width="13.7109375" style="56" customWidth="1"/>
    <col min="14" max="15" width="13.7109375" style="56" hidden="1" customWidth="1"/>
    <col min="16" max="21" width="13.7109375" style="56" customWidth="1"/>
    <col min="22" max="22" width="2.7109375" style="56" customWidth="1"/>
    <col min="23" max="16384" width="9.140625" style="56" customWidth="1"/>
  </cols>
  <sheetData>
    <row r="1" spans="1:21" ht="12.7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18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8" customHeight="1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8" customHeight="1">
      <c r="A4" s="112" t="s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5" customHeight="1">
      <c r="A5" s="113" t="s">
        <v>64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21" ht="12.75" customHeight="1">
      <c r="A6" s="58"/>
      <c r="B6" s="58"/>
      <c r="C6" s="58"/>
      <c r="D6" s="58"/>
      <c r="E6" s="59"/>
      <c r="F6" s="107" t="s">
        <v>2</v>
      </c>
      <c r="G6" s="108"/>
      <c r="H6" s="107" t="s">
        <v>3</v>
      </c>
      <c r="I6" s="108"/>
      <c r="J6" s="107" t="s">
        <v>4</v>
      </c>
      <c r="K6" s="108"/>
      <c r="L6" s="107" t="s">
        <v>5</v>
      </c>
      <c r="M6" s="108"/>
      <c r="N6" s="107" t="s">
        <v>6</v>
      </c>
      <c r="O6" s="108"/>
      <c r="P6" s="107" t="s">
        <v>7</v>
      </c>
      <c r="Q6" s="108"/>
      <c r="R6" s="107" t="s">
        <v>8</v>
      </c>
      <c r="S6" s="108"/>
      <c r="T6" s="107" t="s">
        <v>9</v>
      </c>
      <c r="U6" s="108"/>
    </row>
    <row r="7" spans="1:21" ht="76.5">
      <c r="A7" s="60" t="s">
        <v>10</v>
      </c>
      <c r="B7" s="61" t="s">
        <v>118</v>
      </c>
      <c r="C7" s="61" t="s">
        <v>12</v>
      </c>
      <c r="D7" s="61" t="s">
        <v>13</v>
      </c>
      <c r="E7" s="61" t="s">
        <v>14</v>
      </c>
      <c r="F7" s="62" t="s">
        <v>15</v>
      </c>
      <c r="G7" s="63" t="s">
        <v>16</v>
      </c>
      <c r="H7" s="62" t="s">
        <v>17</v>
      </c>
      <c r="I7" s="63" t="s">
        <v>18</v>
      </c>
      <c r="J7" s="62" t="s">
        <v>19</v>
      </c>
      <c r="K7" s="63" t="s">
        <v>20</v>
      </c>
      <c r="L7" s="62" t="s">
        <v>21</v>
      </c>
      <c r="M7" s="63" t="s">
        <v>22</v>
      </c>
      <c r="N7" s="62" t="s">
        <v>23</v>
      </c>
      <c r="O7" s="63" t="s">
        <v>24</v>
      </c>
      <c r="P7" s="62" t="s">
        <v>25</v>
      </c>
      <c r="Q7" s="63" t="s">
        <v>26</v>
      </c>
      <c r="R7" s="62" t="s">
        <v>25</v>
      </c>
      <c r="S7" s="63" t="s">
        <v>25</v>
      </c>
      <c r="T7" s="62" t="s">
        <v>27</v>
      </c>
      <c r="U7" s="63" t="s">
        <v>28</v>
      </c>
    </row>
    <row r="8" spans="1:21" ht="12.75">
      <c r="A8" s="64" t="s">
        <v>29</v>
      </c>
      <c r="B8" s="128"/>
      <c r="C8" s="128"/>
      <c r="D8" s="128"/>
      <c r="E8" s="128"/>
      <c r="F8" s="132"/>
      <c r="G8" s="145"/>
      <c r="H8" s="132"/>
      <c r="I8" s="145"/>
      <c r="J8" s="132"/>
      <c r="K8" s="145"/>
      <c r="L8" s="132"/>
      <c r="M8" s="145"/>
      <c r="N8" s="65"/>
      <c r="O8" s="66"/>
      <c r="P8" s="132"/>
      <c r="Q8" s="145"/>
      <c r="R8" s="138"/>
      <c r="S8" s="146"/>
      <c r="T8" s="138"/>
      <c r="U8" s="148"/>
    </row>
    <row r="9" spans="1:21" ht="12.75">
      <c r="A9" s="102" t="s">
        <v>30</v>
      </c>
      <c r="B9" s="84"/>
      <c r="C9" s="84"/>
      <c r="D9" s="84"/>
      <c r="E9" s="84">
        <f>($B9+$C9)+$D9</f>
        <v>0</v>
      </c>
      <c r="F9" s="133"/>
      <c r="G9" s="86"/>
      <c r="H9" s="133"/>
      <c r="I9" s="86"/>
      <c r="J9" s="133"/>
      <c r="K9" s="86"/>
      <c r="L9" s="133"/>
      <c r="M9" s="86"/>
      <c r="N9" s="85"/>
      <c r="O9" s="86"/>
      <c r="P9" s="133">
        <f>(($H9+$J9)+$L9)+$N9</f>
        <v>0</v>
      </c>
      <c r="Q9" s="86">
        <f>(($I9+$K9)+$M9)+$O9</f>
        <v>0</v>
      </c>
      <c r="R9" s="139">
        <f>IF($J9=0,0,(($L9-$J9)/$J9)*100)</f>
        <v>0</v>
      </c>
      <c r="S9" s="69">
        <f>IF($K9=0,0,(($M9-$K9)/$K9)*100)</f>
        <v>0</v>
      </c>
      <c r="T9" s="139">
        <f>IF($E9=0,0,($P9/$E9)*100)</f>
        <v>0</v>
      </c>
      <c r="U9" s="70">
        <f>IF($E9=0,0,($Q9/$E9)*100)</f>
        <v>0</v>
      </c>
    </row>
    <row r="10" spans="1:21" ht="12.75">
      <c r="A10" s="102" t="s">
        <v>31</v>
      </c>
      <c r="B10" s="84">
        <v>750000</v>
      </c>
      <c r="C10" s="84"/>
      <c r="D10" s="84"/>
      <c r="E10" s="84">
        <f>($B10+$C10)+$D10</f>
        <v>750000</v>
      </c>
      <c r="F10" s="133">
        <f>E10</f>
        <v>750000</v>
      </c>
      <c r="G10" s="86">
        <v>750000</v>
      </c>
      <c r="H10" s="133">
        <v>636000</v>
      </c>
      <c r="I10" s="86">
        <v>636039</v>
      </c>
      <c r="J10" s="133">
        <v>114000</v>
      </c>
      <c r="K10" s="86">
        <v>117192</v>
      </c>
      <c r="L10" s="133"/>
      <c r="M10" s="86"/>
      <c r="N10" s="85"/>
      <c r="O10" s="86"/>
      <c r="P10" s="133">
        <f>(($H10+$J10)+$L10)+$N10</f>
        <v>750000</v>
      </c>
      <c r="Q10" s="86">
        <f>(($I10+$K10)+$M10)+$O10</f>
        <v>753231</v>
      </c>
      <c r="R10" s="139">
        <f>IF($J10=0,0,(($L10-$J10)/$J10)*100)</f>
        <v>-100</v>
      </c>
      <c r="S10" s="69">
        <f>IF($K10=0,0,(($M10-$K10)/$K10)*100)</f>
        <v>-100</v>
      </c>
      <c r="T10" s="139">
        <f>IF($E10=0,0,($P10/$E10)*100)</f>
        <v>100</v>
      </c>
      <c r="U10" s="70">
        <f>IF($E10=0,0,($Q10/$E10)*100)</f>
        <v>100.4308</v>
      </c>
    </row>
    <row r="11" spans="1:21" ht="12.75">
      <c r="A11" s="102" t="s">
        <v>32</v>
      </c>
      <c r="B11" s="84">
        <v>44428568</v>
      </c>
      <c r="C11" s="84"/>
      <c r="D11" s="84"/>
      <c r="E11" s="84">
        <f>($B11+$C11)+$D11</f>
        <v>44428568</v>
      </c>
      <c r="F11" s="133">
        <f>E11</f>
        <v>44428568</v>
      </c>
      <c r="G11" s="86">
        <v>44428568</v>
      </c>
      <c r="H11" s="133">
        <v>17928000</v>
      </c>
      <c r="I11" s="86">
        <v>1723235</v>
      </c>
      <c r="J11" s="133"/>
      <c r="K11" s="86">
        <v>8049645</v>
      </c>
      <c r="L11" s="133">
        <v>26501000</v>
      </c>
      <c r="M11" s="86">
        <v>9323850</v>
      </c>
      <c r="N11" s="85"/>
      <c r="O11" s="86"/>
      <c r="P11" s="133">
        <f>(($H11+$J11)+$L11)+$N11</f>
        <v>44429000</v>
      </c>
      <c r="Q11" s="86">
        <f>(($I11+$K11)+$M11)+$O11</f>
        <v>19096730</v>
      </c>
      <c r="R11" s="139">
        <f>IF($J11=0,0,(($L11-$J11)/$J11)*100)</f>
        <v>0</v>
      </c>
      <c r="S11" s="69">
        <f>IF($K11=0,0,(($M11-$K11)/$K11)*100)</f>
        <v>15.829331604064528</v>
      </c>
      <c r="T11" s="139">
        <f>IF($E11=0,0,($P11/$E11)*100)</f>
        <v>100.00097234734191</v>
      </c>
      <c r="U11" s="70">
        <f>IF($E11=0,0,($Q11/$E11)*100)</f>
        <v>42.98299688614767</v>
      </c>
    </row>
    <row r="12" spans="1:21" ht="12.75">
      <c r="A12" s="102" t="s">
        <v>33</v>
      </c>
      <c r="B12" s="84">
        <v>3300000</v>
      </c>
      <c r="C12" s="84">
        <v>700000</v>
      </c>
      <c r="D12" s="84"/>
      <c r="E12" s="84">
        <f>($B12+$C12)+$D12</f>
        <v>4000000</v>
      </c>
      <c r="F12" s="133">
        <v>4000000</v>
      </c>
      <c r="G12" s="86">
        <v>1475000</v>
      </c>
      <c r="H12" s="133">
        <v>701000</v>
      </c>
      <c r="I12" s="86"/>
      <c r="J12" s="133">
        <v>681000</v>
      </c>
      <c r="K12" s="86"/>
      <c r="L12" s="133"/>
      <c r="M12" s="86"/>
      <c r="N12" s="85"/>
      <c r="O12" s="86"/>
      <c r="P12" s="133">
        <f>(($H12+$J12)+$L12)+$N12</f>
        <v>1382000</v>
      </c>
      <c r="Q12" s="86">
        <f>(($I12+$K12)+$M12)+$O12</f>
        <v>0</v>
      </c>
      <c r="R12" s="139">
        <f>IF($J12=0,0,(($L12-$J12)/$J12)*100)</f>
        <v>-100</v>
      </c>
      <c r="S12" s="69">
        <f>IF($K12=0,0,(($M12-$K12)/$K12)*100)</f>
        <v>0</v>
      </c>
      <c r="T12" s="139">
        <f>IF($E12=0,0,($P12/$E12)*100)</f>
        <v>34.55</v>
      </c>
      <c r="U12" s="70">
        <f>IF($E12=0,0,($Q12/$E12)*100)</f>
        <v>0</v>
      </c>
    </row>
    <row r="13" spans="1:21" ht="12.75">
      <c r="A13" s="71" t="s">
        <v>34</v>
      </c>
      <c r="B13" s="87">
        <f>SUM(B9:B12)</f>
        <v>48478568</v>
      </c>
      <c r="C13" s="87">
        <f>SUM(C9:C12)</f>
        <v>700000</v>
      </c>
      <c r="D13" s="87">
        <f>SUM(D9:D12)</f>
        <v>0</v>
      </c>
      <c r="E13" s="87">
        <f>($B13+$C13)+$D13</f>
        <v>49178568</v>
      </c>
      <c r="F13" s="134">
        <f aca="true" t="shared" si="0" ref="F13:O13">SUM(F9:F12)</f>
        <v>49178568</v>
      </c>
      <c r="G13" s="89">
        <f t="shared" si="0"/>
        <v>46653568</v>
      </c>
      <c r="H13" s="134">
        <f t="shared" si="0"/>
        <v>19265000</v>
      </c>
      <c r="I13" s="89">
        <f t="shared" si="0"/>
        <v>2359274</v>
      </c>
      <c r="J13" s="134">
        <f t="shared" si="0"/>
        <v>795000</v>
      </c>
      <c r="K13" s="89">
        <f t="shared" si="0"/>
        <v>8166837</v>
      </c>
      <c r="L13" s="134">
        <f t="shared" si="0"/>
        <v>26501000</v>
      </c>
      <c r="M13" s="89">
        <f t="shared" si="0"/>
        <v>9323850</v>
      </c>
      <c r="N13" s="88">
        <f t="shared" si="0"/>
        <v>0</v>
      </c>
      <c r="O13" s="89">
        <f t="shared" si="0"/>
        <v>0</v>
      </c>
      <c r="P13" s="134">
        <f>(($H13+$J13)+$L13)+$N13</f>
        <v>46561000</v>
      </c>
      <c r="Q13" s="89">
        <f>(($I13+$K13)+$M13)+$O13</f>
        <v>19849961</v>
      </c>
      <c r="R13" s="140">
        <f>IF($J13=0,0,(($L13-$J13)/$J13)*100)</f>
        <v>3233.4591194968552</v>
      </c>
      <c r="S13" s="72">
        <f>IF($K13=0,0,(($M13-$K13)/$K13)*100)</f>
        <v>14.16721063491288</v>
      </c>
      <c r="T13" s="140">
        <f>IF($E13=0,0,($P13/$E13)*100)</f>
        <v>94.67742127017607</v>
      </c>
      <c r="U13" s="73">
        <f>IF($E13=0,0,($Q13/$E13)*100)</f>
        <v>40.363031717393646</v>
      </c>
    </row>
    <row r="14" spans="1:21" ht="12.75">
      <c r="A14" s="64" t="s">
        <v>35</v>
      </c>
      <c r="B14" s="90"/>
      <c r="C14" s="90"/>
      <c r="D14" s="90"/>
      <c r="E14" s="90"/>
      <c r="F14" s="135"/>
      <c r="G14" s="92"/>
      <c r="H14" s="135"/>
      <c r="I14" s="92"/>
      <c r="J14" s="135"/>
      <c r="K14" s="92"/>
      <c r="L14" s="135"/>
      <c r="M14" s="92"/>
      <c r="N14" s="91"/>
      <c r="O14" s="92"/>
      <c r="P14" s="135"/>
      <c r="Q14" s="92"/>
      <c r="R14" s="138"/>
      <c r="S14" s="67"/>
      <c r="T14" s="138"/>
      <c r="U14" s="68"/>
    </row>
    <row r="15" spans="1:21" ht="12.75">
      <c r="A15" s="102" t="s">
        <v>36</v>
      </c>
      <c r="B15" s="84"/>
      <c r="C15" s="84"/>
      <c r="D15" s="84"/>
      <c r="E15" s="84">
        <f>($B15+$C15)+$D15</f>
        <v>0</v>
      </c>
      <c r="F15" s="133">
        <f>E15</f>
        <v>0</v>
      </c>
      <c r="G15" s="86"/>
      <c r="H15" s="133"/>
      <c r="I15" s="86"/>
      <c r="J15" s="133"/>
      <c r="K15" s="86"/>
      <c r="L15" s="133"/>
      <c r="M15" s="86"/>
      <c r="N15" s="85"/>
      <c r="O15" s="86"/>
      <c r="P15" s="133">
        <f>(($H15+$J15)+$L15)+$N15</f>
        <v>0</v>
      </c>
      <c r="Q15" s="86">
        <f>(($I15+$K15)+$M15)+$O15</f>
        <v>0</v>
      </c>
      <c r="R15" s="139">
        <f>IF($J15=0,0,(($L15-$J15)/$J15)*100)</f>
        <v>0</v>
      </c>
      <c r="S15" s="69">
        <f>IF($K15=0,0,(($M15-$K15)/$K15)*100)</f>
        <v>0</v>
      </c>
      <c r="T15" s="139">
        <f>IF($E15=0,0,($P15/$E15)*100)</f>
        <v>0</v>
      </c>
      <c r="U15" s="70">
        <f>IF($E15=0,0,($Q15/$E15)*100)</f>
        <v>0</v>
      </c>
    </row>
    <row r="16" spans="1:21" ht="12.75">
      <c r="A16" s="102" t="s">
        <v>37</v>
      </c>
      <c r="B16" s="84"/>
      <c r="C16" s="84"/>
      <c r="D16" s="84"/>
      <c r="E16" s="84">
        <f>($B16+$C16)+$D16</f>
        <v>0</v>
      </c>
      <c r="F16" s="133">
        <f>E16</f>
        <v>0</v>
      </c>
      <c r="G16" s="86"/>
      <c r="H16" s="133"/>
      <c r="I16" s="86"/>
      <c r="J16" s="133"/>
      <c r="K16" s="86"/>
      <c r="L16" s="133"/>
      <c r="M16" s="86"/>
      <c r="N16" s="85"/>
      <c r="O16" s="86"/>
      <c r="P16" s="133">
        <f>(($H16+$J16)+$L16)+$N16</f>
        <v>0</v>
      </c>
      <c r="Q16" s="86">
        <f>(($I16+$K16)+$M16)+$O16</f>
        <v>0</v>
      </c>
      <c r="R16" s="139">
        <f>IF($J16=0,0,(($L16-$J16)/$J16)*100)</f>
        <v>0</v>
      </c>
      <c r="S16" s="69">
        <f>IF($K16=0,0,(($M16-$K16)/$K16)*100)</f>
        <v>0</v>
      </c>
      <c r="T16" s="139">
        <f>IF($E16=0,0,($P16/$E16)*100)</f>
        <v>0</v>
      </c>
      <c r="U16" s="70">
        <f>IF($E16=0,0,($Q16/$E16)*100)</f>
        <v>0</v>
      </c>
    </row>
    <row r="17" spans="1:21" ht="12.75">
      <c r="A17" s="102" t="s">
        <v>38</v>
      </c>
      <c r="B17" s="84"/>
      <c r="C17" s="84"/>
      <c r="D17" s="84"/>
      <c r="E17" s="84">
        <f>($B17+$C17)+$D17</f>
        <v>0</v>
      </c>
      <c r="F17" s="133">
        <f>E17</f>
        <v>0</v>
      </c>
      <c r="G17" s="86"/>
      <c r="H17" s="133"/>
      <c r="I17" s="86"/>
      <c r="J17" s="133"/>
      <c r="K17" s="86"/>
      <c r="L17" s="133"/>
      <c r="M17" s="86"/>
      <c r="N17" s="85"/>
      <c r="O17" s="86"/>
      <c r="P17" s="133">
        <f>(($H17+$J17)+$L17)+$N17</f>
        <v>0</v>
      </c>
      <c r="Q17" s="86">
        <f>(($I17+$K17)+$M17)+$O17</f>
        <v>0</v>
      </c>
      <c r="R17" s="139">
        <f>IF($J17=0,0,(($L17-$J17)/$J17)*100)</f>
        <v>0</v>
      </c>
      <c r="S17" s="69">
        <f>IF($K17=0,0,(($M17-$K17)/$K17)*100)</f>
        <v>0</v>
      </c>
      <c r="T17" s="139">
        <f>IF($E17=0,0,($P17/$E17)*100)</f>
        <v>0</v>
      </c>
      <c r="U17" s="70">
        <f>IF($E17=0,0,($Q17/$E17)*100)</f>
        <v>0</v>
      </c>
    </row>
    <row r="18" spans="1:21" ht="12.75">
      <c r="A18" s="71" t="s">
        <v>34</v>
      </c>
      <c r="B18" s="87">
        <f>SUM(B15:B17)</f>
        <v>0</v>
      </c>
      <c r="C18" s="87">
        <f>SUM(C15:C17)</f>
        <v>0</v>
      </c>
      <c r="D18" s="87">
        <f>SUM(D15:D17)</f>
        <v>0</v>
      </c>
      <c r="E18" s="87">
        <f>($B18+$C18)+$D18</f>
        <v>0</v>
      </c>
      <c r="F18" s="134">
        <f aca="true" t="shared" si="1" ref="F18:O18">SUM(F15:F17)</f>
        <v>0</v>
      </c>
      <c r="G18" s="89">
        <f t="shared" si="1"/>
        <v>0</v>
      </c>
      <c r="H18" s="134">
        <f t="shared" si="1"/>
        <v>0</v>
      </c>
      <c r="I18" s="89">
        <f t="shared" si="1"/>
        <v>0</v>
      </c>
      <c r="J18" s="134">
        <f t="shared" si="1"/>
        <v>0</v>
      </c>
      <c r="K18" s="89">
        <f t="shared" si="1"/>
        <v>0</v>
      </c>
      <c r="L18" s="134">
        <f t="shared" si="1"/>
        <v>0</v>
      </c>
      <c r="M18" s="89">
        <f t="shared" si="1"/>
        <v>0</v>
      </c>
      <c r="N18" s="88">
        <f t="shared" si="1"/>
        <v>0</v>
      </c>
      <c r="O18" s="89">
        <f t="shared" si="1"/>
        <v>0</v>
      </c>
      <c r="P18" s="134">
        <f>(($H18+$J18)+$L18)+$N18</f>
        <v>0</v>
      </c>
      <c r="Q18" s="89">
        <f>(($I18+$K18)+$M18)+$O18</f>
        <v>0</v>
      </c>
      <c r="R18" s="140">
        <f>IF($J18=0,0,(($L18-$J18)/$J18)*100)</f>
        <v>0</v>
      </c>
      <c r="S18" s="72">
        <f>IF($K18=0,0,(($M18-$K18)/$K18)*100)</f>
        <v>0</v>
      </c>
      <c r="T18" s="140">
        <f>IF($E18=0,0,($P18/$E18)*100)</f>
        <v>0</v>
      </c>
      <c r="U18" s="73">
        <f>IF($E18=0,0,($Q18/$E18)*100)</f>
        <v>0</v>
      </c>
    </row>
    <row r="19" spans="1:21" ht="12.75">
      <c r="A19" s="64" t="s">
        <v>39</v>
      </c>
      <c r="B19" s="90"/>
      <c r="C19" s="90"/>
      <c r="D19" s="90"/>
      <c r="E19" s="90"/>
      <c r="F19" s="135"/>
      <c r="G19" s="92"/>
      <c r="H19" s="135"/>
      <c r="I19" s="92"/>
      <c r="J19" s="135"/>
      <c r="K19" s="92"/>
      <c r="L19" s="135"/>
      <c r="M19" s="92"/>
      <c r="N19" s="91"/>
      <c r="O19" s="92"/>
      <c r="P19" s="135"/>
      <c r="Q19" s="92"/>
      <c r="R19" s="138"/>
      <c r="S19" s="67"/>
      <c r="T19" s="138"/>
      <c r="U19" s="68"/>
    </row>
    <row r="20" spans="1:21" ht="12.75">
      <c r="A20" s="102" t="s">
        <v>40</v>
      </c>
      <c r="B20" s="84">
        <v>27745000</v>
      </c>
      <c r="C20" s="84"/>
      <c r="D20" s="84"/>
      <c r="E20" s="84">
        <f>($B20+$C20)+$D20</f>
        <v>27745000</v>
      </c>
      <c r="F20" s="133">
        <f>E20</f>
        <v>27745000</v>
      </c>
      <c r="G20" s="86">
        <v>27745000</v>
      </c>
      <c r="H20" s="133"/>
      <c r="I20" s="86">
        <v>11514</v>
      </c>
      <c r="J20" s="133"/>
      <c r="K20" s="86">
        <v>4807733</v>
      </c>
      <c r="L20" s="133"/>
      <c r="M20" s="86">
        <v>746078</v>
      </c>
      <c r="N20" s="85"/>
      <c r="O20" s="86"/>
      <c r="P20" s="133">
        <f>(($H20+$J20)+$L20)+$N20</f>
        <v>0</v>
      </c>
      <c r="Q20" s="86">
        <f>(($I20+$K20)+$M20)+$O20</f>
        <v>5565325</v>
      </c>
      <c r="R20" s="139">
        <f>IF($J20=0,0,(($L20-$J20)/$J20)*100)</f>
        <v>0</v>
      </c>
      <c r="S20" s="69">
        <f>IF($K20=0,0,(($M20-$K20)/$K20)*100)</f>
        <v>-84.48170894681547</v>
      </c>
      <c r="T20" s="139">
        <f>IF($E20=0,0,($P20/$E20)*100)</f>
        <v>0</v>
      </c>
      <c r="U20" s="70">
        <f>IF($E20=0,0,($Q20/$E20)*100)</f>
        <v>20.05883943052802</v>
      </c>
    </row>
    <row r="21" spans="1:21" ht="12.75">
      <c r="A21" s="102" t="s">
        <v>41</v>
      </c>
      <c r="B21" s="84"/>
      <c r="C21" s="84"/>
      <c r="D21" s="84"/>
      <c r="E21" s="84">
        <f>($B21+$C21)+$D21</f>
        <v>0</v>
      </c>
      <c r="F21" s="133">
        <f>E21</f>
        <v>0</v>
      </c>
      <c r="G21" s="86"/>
      <c r="H21" s="133"/>
      <c r="I21" s="86"/>
      <c r="J21" s="133"/>
      <c r="K21" s="86"/>
      <c r="L21" s="133"/>
      <c r="M21" s="86"/>
      <c r="N21" s="85"/>
      <c r="O21" s="86"/>
      <c r="P21" s="133">
        <f>(($H21+$J21)+$L21)+$N21</f>
        <v>0</v>
      </c>
      <c r="Q21" s="86">
        <f>(($I21+$K21)+$M21)+$O21</f>
        <v>0</v>
      </c>
      <c r="R21" s="139">
        <f>IF($J21=0,0,(($L21-$J21)/$J21)*100)</f>
        <v>0</v>
      </c>
      <c r="S21" s="69">
        <f>IF($K21=0,0,(($M21-$K21)/$K21)*100)</f>
        <v>0</v>
      </c>
      <c r="T21" s="139">
        <f>IF($E21=0,0,($P21/$E21)*100)</f>
        <v>0</v>
      </c>
      <c r="U21" s="70">
        <f>IF($E21=0,0,($Q21/$E21)*100)</f>
        <v>0</v>
      </c>
    </row>
    <row r="22" spans="1:21" ht="12.75">
      <c r="A22" s="71" t="s">
        <v>34</v>
      </c>
      <c r="B22" s="87">
        <f>SUM(B20:B21)</f>
        <v>27745000</v>
      </c>
      <c r="C22" s="87">
        <f>SUM(C20:C21)</f>
        <v>0</v>
      </c>
      <c r="D22" s="87">
        <f>SUM(D20:D21)</f>
        <v>0</v>
      </c>
      <c r="E22" s="87">
        <f>($B22+$C22)+$D22</f>
        <v>27745000</v>
      </c>
      <c r="F22" s="134">
        <f aca="true" t="shared" si="2" ref="F22:O22">SUM(F20:F21)</f>
        <v>27745000</v>
      </c>
      <c r="G22" s="89">
        <f t="shared" si="2"/>
        <v>27745000</v>
      </c>
      <c r="H22" s="134">
        <f t="shared" si="2"/>
        <v>0</v>
      </c>
      <c r="I22" s="89">
        <f t="shared" si="2"/>
        <v>11514</v>
      </c>
      <c r="J22" s="134">
        <f t="shared" si="2"/>
        <v>0</v>
      </c>
      <c r="K22" s="89">
        <f t="shared" si="2"/>
        <v>4807733</v>
      </c>
      <c r="L22" s="134">
        <f t="shared" si="2"/>
        <v>0</v>
      </c>
      <c r="M22" s="89">
        <f t="shared" si="2"/>
        <v>746078</v>
      </c>
      <c r="N22" s="88">
        <f t="shared" si="2"/>
        <v>0</v>
      </c>
      <c r="O22" s="89">
        <f t="shared" si="2"/>
        <v>0</v>
      </c>
      <c r="P22" s="134">
        <f>(($H22+$J22)+$L22)+$N22</f>
        <v>0</v>
      </c>
      <c r="Q22" s="89">
        <f>(($I22+$K22)+$M22)+$O22</f>
        <v>5565325</v>
      </c>
      <c r="R22" s="140">
        <f>IF($J22=0,0,(($L22-$J22)/$J22)*100)</f>
        <v>0</v>
      </c>
      <c r="S22" s="72">
        <f>IF($K22=0,0,(($M22-$K22)/$K22)*100)</f>
        <v>-84.48170894681547</v>
      </c>
      <c r="T22" s="140">
        <f>IF($E22=0,0,($P22/$E22)*100)</f>
        <v>0</v>
      </c>
      <c r="U22" s="73">
        <f>IF($E22=0,0,($Q22/$E22)*100)</f>
        <v>20.05883943052802</v>
      </c>
    </row>
    <row r="23" spans="1:21" ht="12.75">
      <c r="A23" s="64" t="s">
        <v>42</v>
      </c>
      <c r="B23" s="90"/>
      <c r="C23" s="90"/>
      <c r="D23" s="90"/>
      <c r="E23" s="90"/>
      <c r="F23" s="135"/>
      <c r="G23" s="92"/>
      <c r="H23" s="135"/>
      <c r="I23" s="92"/>
      <c r="J23" s="135"/>
      <c r="K23" s="92"/>
      <c r="L23" s="135"/>
      <c r="M23" s="92"/>
      <c r="N23" s="91"/>
      <c r="O23" s="92"/>
      <c r="P23" s="135"/>
      <c r="Q23" s="92"/>
      <c r="R23" s="138"/>
      <c r="S23" s="67"/>
      <c r="T23" s="138"/>
      <c r="U23" s="68"/>
    </row>
    <row r="24" spans="1:21" ht="12.75">
      <c r="A24" s="102" t="s">
        <v>43</v>
      </c>
      <c r="B24" s="84">
        <v>333000</v>
      </c>
      <c r="C24" s="84"/>
      <c r="D24" s="84"/>
      <c r="E24" s="84">
        <f>($B24+$C24)+$D24</f>
        <v>333000</v>
      </c>
      <c r="F24" s="133">
        <f>E24</f>
        <v>333000</v>
      </c>
      <c r="G24" s="86">
        <v>12986000</v>
      </c>
      <c r="H24" s="133"/>
      <c r="I24" s="86"/>
      <c r="J24" s="133"/>
      <c r="K24" s="86"/>
      <c r="L24" s="133"/>
      <c r="M24" s="86"/>
      <c r="N24" s="85"/>
      <c r="O24" s="86"/>
      <c r="P24" s="133">
        <f>(($H24+$J24)+$L24)+$N24</f>
        <v>0</v>
      </c>
      <c r="Q24" s="86">
        <f>(($I24+$K24)+$M24)+$O24</f>
        <v>0</v>
      </c>
      <c r="R24" s="139">
        <f>IF($J24=0,0,(($L24-$J24)/$J24)*100)</f>
        <v>0</v>
      </c>
      <c r="S24" s="69">
        <f>IF($K24=0,0,(($M24-$K24)/$K24)*100)</f>
        <v>0</v>
      </c>
      <c r="T24" s="139">
        <f>IF($E24=0,0,($P24/$E24)*100)</f>
        <v>0</v>
      </c>
      <c r="U24" s="70">
        <f>IF($E24=0,0,($Q24/$E24)*100)</f>
        <v>0</v>
      </c>
    </row>
    <row r="25" spans="1:21" ht="12.75">
      <c r="A25" s="71" t="s">
        <v>34</v>
      </c>
      <c r="B25" s="87">
        <f>B24</f>
        <v>333000</v>
      </c>
      <c r="C25" s="87">
        <f>C24</f>
        <v>0</v>
      </c>
      <c r="D25" s="87">
        <f>D24</f>
        <v>0</v>
      </c>
      <c r="E25" s="87">
        <f>($B25+$C25)+$D25</f>
        <v>333000</v>
      </c>
      <c r="F25" s="134">
        <f aca="true" t="shared" si="3" ref="F25:O25">F24</f>
        <v>333000</v>
      </c>
      <c r="G25" s="89">
        <f t="shared" si="3"/>
        <v>12986000</v>
      </c>
      <c r="H25" s="134">
        <f t="shared" si="3"/>
        <v>0</v>
      </c>
      <c r="I25" s="89">
        <f t="shared" si="3"/>
        <v>0</v>
      </c>
      <c r="J25" s="134">
        <f t="shared" si="3"/>
        <v>0</v>
      </c>
      <c r="K25" s="89">
        <f t="shared" si="3"/>
        <v>0</v>
      </c>
      <c r="L25" s="134">
        <f t="shared" si="3"/>
        <v>0</v>
      </c>
      <c r="M25" s="89">
        <f t="shared" si="3"/>
        <v>0</v>
      </c>
      <c r="N25" s="88">
        <f t="shared" si="3"/>
        <v>0</v>
      </c>
      <c r="O25" s="89">
        <f t="shared" si="3"/>
        <v>0</v>
      </c>
      <c r="P25" s="134">
        <f>(($H25+$J25)+$L25)+$N25</f>
        <v>0</v>
      </c>
      <c r="Q25" s="89">
        <f>(($I25+$K25)+$M25)+$O25</f>
        <v>0</v>
      </c>
      <c r="R25" s="140">
        <f>IF($J25=0,0,(($L25-$J25)/$J25)*100)</f>
        <v>0</v>
      </c>
      <c r="S25" s="72">
        <f>IF($K25=0,0,(($M25-$K25)/$K25)*100)</f>
        <v>0</v>
      </c>
      <c r="T25" s="140">
        <f>IF($E25=0,0,($P25/$E25)*100)</f>
        <v>0</v>
      </c>
      <c r="U25" s="73">
        <f>IF($E25=0,0,($Q25/$E25)*100)</f>
        <v>0</v>
      </c>
    </row>
    <row r="26" spans="1:21" ht="12.75">
      <c r="A26" s="64" t="s">
        <v>44</v>
      </c>
      <c r="B26" s="90"/>
      <c r="C26" s="90"/>
      <c r="D26" s="90"/>
      <c r="E26" s="90"/>
      <c r="F26" s="135"/>
      <c r="G26" s="92"/>
      <c r="H26" s="135"/>
      <c r="I26" s="92"/>
      <c r="J26" s="135"/>
      <c r="K26" s="92"/>
      <c r="L26" s="135"/>
      <c r="M26" s="92"/>
      <c r="N26" s="91"/>
      <c r="O26" s="92"/>
      <c r="P26" s="135"/>
      <c r="Q26" s="92"/>
      <c r="R26" s="138"/>
      <c r="S26" s="67"/>
      <c r="T26" s="138"/>
      <c r="U26" s="68"/>
    </row>
    <row r="27" spans="1:21" ht="12.75">
      <c r="A27" s="102" t="s">
        <v>45</v>
      </c>
      <c r="B27" s="84"/>
      <c r="C27" s="84"/>
      <c r="D27" s="84"/>
      <c r="E27" s="84">
        <f aca="true" t="shared" si="4" ref="E27:E32">($B27+$C27)+$D27</f>
        <v>0</v>
      </c>
      <c r="F27" s="133">
        <f>E27</f>
        <v>0</v>
      </c>
      <c r="G27" s="86"/>
      <c r="H27" s="133"/>
      <c r="I27" s="86"/>
      <c r="J27" s="133"/>
      <c r="K27" s="86"/>
      <c r="L27" s="133"/>
      <c r="M27" s="86"/>
      <c r="N27" s="85"/>
      <c r="O27" s="86"/>
      <c r="P27" s="133">
        <f aca="true" t="shared" si="5" ref="P27:P32">(($H27+$J27)+$L27)+$N27</f>
        <v>0</v>
      </c>
      <c r="Q27" s="86">
        <f aca="true" t="shared" si="6" ref="Q27:Q32">(($I27+$K27)+$M27)+$O27</f>
        <v>0</v>
      </c>
      <c r="R27" s="139">
        <f aca="true" t="shared" si="7" ref="R27:R32">IF($J27=0,0,(($L27-$J27)/$J27)*100)</f>
        <v>0</v>
      </c>
      <c r="S27" s="69">
        <f aca="true" t="shared" si="8" ref="S27:S32">IF($K27=0,0,(($M27-$K27)/$K27)*100)</f>
        <v>0</v>
      </c>
      <c r="T27" s="139">
        <f aca="true" t="shared" si="9" ref="T27:T32">IF($E27=0,0,($P27/$E27)*100)</f>
        <v>0</v>
      </c>
      <c r="U27" s="70">
        <f aca="true" t="shared" si="10" ref="U27:U32">IF($E27=0,0,($Q27/$E27)*100)</f>
        <v>0</v>
      </c>
    </row>
    <row r="28" spans="1:21" ht="12.75">
      <c r="A28" s="102" t="s">
        <v>46</v>
      </c>
      <c r="B28" s="84">
        <v>15519000</v>
      </c>
      <c r="C28" s="84">
        <v>1232000</v>
      </c>
      <c r="D28" s="84"/>
      <c r="E28" s="84">
        <f t="shared" si="4"/>
        <v>16751000</v>
      </c>
      <c r="F28" s="133">
        <f>E28</f>
        <v>16751000</v>
      </c>
      <c r="G28" s="86">
        <v>15532000</v>
      </c>
      <c r="H28" s="133">
        <v>115000</v>
      </c>
      <c r="I28" s="86"/>
      <c r="J28" s="133">
        <v>6913000</v>
      </c>
      <c r="K28" s="86"/>
      <c r="L28" s="133">
        <v>6464000</v>
      </c>
      <c r="M28" s="86"/>
      <c r="N28" s="85"/>
      <c r="O28" s="86"/>
      <c r="P28" s="133">
        <f t="shared" si="5"/>
        <v>13492000</v>
      </c>
      <c r="Q28" s="86">
        <f t="shared" si="6"/>
        <v>0</v>
      </c>
      <c r="R28" s="139">
        <f t="shared" si="7"/>
        <v>-6.495009402574858</v>
      </c>
      <c r="S28" s="69">
        <f t="shared" si="8"/>
        <v>0</v>
      </c>
      <c r="T28" s="139">
        <f t="shared" si="9"/>
        <v>80.54444510775475</v>
      </c>
      <c r="U28" s="70">
        <f t="shared" si="10"/>
        <v>0</v>
      </c>
    </row>
    <row r="29" spans="1:21" ht="12.75">
      <c r="A29" s="102" t="s">
        <v>47</v>
      </c>
      <c r="B29" s="84"/>
      <c r="C29" s="84"/>
      <c r="D29" s="84"/>
      <c r="E29" s="84">
        <f t="shared" si="4"/>
        <v>0</v>
      </c>
      <c r="F29" s="133">
        <f>E29</f>
        <v>0</v>
      </c>
      <c r="G29" s="86"/>
      <c r="H29" s="133"/>
      <c r="I29" s="86"/>
      <c r="J29" s="133"/>
      <c r="K29" s="86"/>
      <c r="L29" s="133"/>
      <c r="M29" s="86"/>
      <c r="N29" s="85"/>
      <c r="O29" s="86"/>
      <c r="P29" s="133">
        <f t="shared" si="5"/>
        <v>0</v>
      </c>
      <c r="Q29" s="86">
        <f t="shared" si="6"/>
        <v>0</v>
      </c>
      <c r="R29" s="139">
        <f t="shared" si="7"/>
        <v>0</v>
      </c>
      <c r="S29" s="69">
        <f t="shared" si="8"/>
        <v>0</v>
      </c>
      <c r="T29" s="139">
        <f t="shared" si="9"/>
        <v>0</v>
      </c>
      <c r="U29" s="70">
        <f t="shared" si="10"/>
        <v>0</v>
      </c>
    </row>
    <row r="30" spans="1:21" ht="12.75">
      <c r="A30" s="102" t="s">
        <v>48</v>
      </c>
      <c r="B30" s="84">
        <v>3000000</v>
      </c>
      <c r="C30" s="84"/>
      <c r="D30" s="84"/>
      <c r="E30" s="84">
        <f t="shared" si="4"/>
        <v>3000000</v>
      </c>
      <c r="F30" s="133">
        <f>E30</f>
        <v>3000000</v>
      </c>
      <c r="G30" s="86"/>
      <c r="H30" s="133"/>
      <c r="I30" s="86"/>
      <c r="J30" s="133"/>
      <c r="K30" s="86"/>
      <c r="L30" s="133"/>
      <c r="M30" s="86"/>
      <c r="N30" s="85"/>
      <c r="O30" s="86"/>
      <c r="P30" s="133">
        <f t="shared" si="5"/>
        <v>0</v>
      </c>
      <c r="Q30" s="86">
        <f t="shared" si="6"/>
        <v>0</v>
      </c>
      <c r="R30" s="139">
        <f t="shared" si="7"/>
        <v>0</v>
      </c>
      <c r="S30" s="69">
        <f t="shared" si="8"/>
        <v>0</v>
      </c>
      <c r="T30" s="139">
        <f t="shared" si="9"/>
        <v>0</v>
      </c>
      <c r="U30" s="70">
        <f t="shared" si="10"/>
        <v>0</v>
      </c>
    </row>
    <row r="31" spans="1:21" ht="12.75">
      <c r="A31" s="102" t="s">
        <v>49</v>
      </c>
      <c r="B31" s="84"/>
      <c r="C31" s="84"/>
      <c r="D31" s="84"/>
      <c r="E31" s="84">
        <f t="shared" si="4"/>
        <v>0</v>
      </c>
      <c r="F31" s="133">
        <f>E31</f>
        <v>0</v>
      </c>
      <c r="G31" s="86">
        <v>0</v>
      </c>
      <c r="H31" s="133"/>
      <c r="I31" s="86"/>
      <c r="J31" s="133"/>
      <c r="K31" s="86"/>
      <c r="L31" s="133"/>
      <c r="M31" s="86"/>
      <c r="N31" s="85"/>
      <c r="O31" s="86"/>
      <c r="P31" s="133">
        <f t="shared" si="5"/>
        <v>0</v>
      </c>
      <c r="Q31" s="86">
        <f t="shared" si="6"/>
        <v>0</v>
      </c>
      <c r="R31" s="139">
        <f t="shared" si="7"/>
        <v>0</v>
      </c>
      <c r="S31" s="69">
        <f t="shared" si="8"/>
        <v>0</v>
      </c>
      <c r="T31" s="139">
        <f t="shared" si="9"/>
        <v>0</v>
      </c>
      <c r="U31" s="70">
        <f t="shared" si="10"/>
        <v>0</v>
      </c>
    </row>
    <row r="32" spans="1:21" ht="12.75">
      <c r="A32" s="71" t="s">
        <v>34</v>
      </c>
      <c r="B32" s="87">
        <f>SUM(B27:B31)</f>
        <v>18519000</v>
      </c>
      <c r="C32" s="87">
        <f>SUM(C27:C31)</f>
        <v>1232000</v>
      </c>
      <c r="D32" s="87">
        <f>SUM(D27:D31)</f>
        <v>0</v>
      </c>
      <c r="E32" s="87">
        <f t="shared" si="4"/>
        <v>19751000</v>
      </c>
      <c r="F32" s="134">
        <f aca="true" t="shared" si="11" ref="F32:O32">SUM(F27:F31)</f>
        <v>19751000</v>
      </c>
      <c r="G32" s="89">
        <f t="shared" si="11"/>
        <v>15532000</v>
      </c>
      <c r="H32" s="134">
        <f t="shared" si="11"/>
        <v>115000</v>
      </c>
      <c r="I32" s="89">
        <f t="shared" si="11"/>
        <v>0</v>
      </c>
      <c r="J32" s="134">
        <f t="shared" si="11"/>
        <v>6913000</v>
      </c>
      <c r="K32" s="89">
        <f t="shared" si="11"/>
        <v>0</v>
      </c>
      <c r="L32" s="134">
        <f t="shared" si="11"/>
        <v>6464000</v>
      </c>
      <c r="M32" s="89">
        <f t="shared" si="11"/>
        <v>0</v>
      </c>
      <c r="N32" s="88">
        <f t="shared" si="11"/>
        <v>0</v>
      </c>
      <c r="O32" s="89">
        <f t="shared" si="11"/>
        <v>0</v>
      </c>
      <c r="P32" s="134">
        <f t="shared" si="5"/>
        <v>13492000</v>
      </c>
      <c r="Q32" s="89">
        <f t="shared" si="6"/>
        <v>0</v>
      </c>
      <c r="R32" s="140">
        <f t="shared" si="7"/>
        <v>-6.495009402574858</v>
      </c>
      <c r="S32" s="72">
        <f t="shared" si="8"/>
        <v>0</v>
      </c>
      <c r="T32" s="140">
        <f t="shared" si="9"/>
        <v>68.31046529289657</v>
      </c>
      <c r="U32" s="73">
        <f t="shared" si="10"/>
        <v>0</v>
      </c>
    </row>
    <row r="33" spans="1:21" ht="12.75">
      <c r="A33" s="64" t="s">
        <v>50</v>
      </c>
      <c r="B33" s="90"/>
      <c r="C33" s="90"/>
      <c r="D33" s="90"/>
      <c r="E33" s="90"/>
      <c r="F33" s="135"/>
      <c r="G33" s="92"/>
      <c r="H33" s="135"/>
      <c r="I33" s="92"/>
      <c r="J33" s="135"/>
      <c r="K33" s="92"/>
      <c r="L33" s="135"/>
      <c r="M33" s="92"/>
      <c r="N33" s="91"/>
      <c r="O33" s="92"/>
      <c r="P33" s="135"/>
      <c r="Q33" s="92"/>
      <c r="R33" s="138"/>
      <c r="S33" s="67"/>
      <c r="T33" s="138"/>
      <c r="U33" s="68"/>
    </row>
    <row r="34" spans="1:21" ht="12.75">
      <c r="A34" s="102" t="s">
        <v>51</v>
      </c>
      <c r="B34" s="84">
        <v>1300000</v>
      </c>
      <c r="C34" s="84">
        <v>-1300000</v>
      </c>
      <c r="D34" s="84"/>
      <c r="E34" s="84">
        <f aca="true" t="shared" si="12" ref="E34:E40">($B34+$C34)+$D34</f>
        <v>0</v>
      </c>
      <c r="F34" s="133">
        <f aca="true" t="shared" si="13" ref="F34:F39">E34</f>
        <v>0</v>
      </c>
      <c r="G34" s="86"/>
      <c r="H34" s="133"/>
      <c r="I34" s="86"/>
      <c r="J34" s="133"/>
      <c r="K34" s="86"/>
      <c r="L34" s="133"/>
      <c r="M34" s="86"/>
      <c r="N34" s="85"/>
      <c r="O34" s="86"/>
      <c r="P34" s="133">
        <f aca="true" t="shared" si="14" ref="P34:P40">(($H34+$J34)+$L34)+$N34</f>
        <v>0</v>
      </c>
      <c r="Q34" s="86">
        <f aca="true" t="shared" si="15" ref="Q34:Q40">(($I34+$K34)+$M34)+$O34</f>
        <v>0</v>
      </c>
      <c r="R34" s="139">
        <f aca="true" t="shared" si="16" ref="R34:R40">IF($J34=0,0,(($L34-$J34)/$J34)*100)</f>
        <v>0</v>
      </c>
      <c r="S34" s="69">
        <f aca="true" t="shared" si="17" ref="S34:S40">IF($K34=0,0,(($M34-$K34)/$K34)*100)</f>
        <v>0</v>
      </c>
      <c r="T34" s="139">
        <f aca="true" t="shared" si="18" ref="T34:T40">IF($E34=0,0,($P34/$E34)*100)</f>
        <v>0</v>
      </c>
      <c r="U34" s="70">
        <f aca="true" t="shared" si="19" ref="U34:U40">IF($E34=0,0,($Q34/$E34)*100)</f>
        <v>0</v>
      </c>
    </row>
    <row r="35" spans="1:21" ht="12.75">
      <c r="A35" s="102" t="s">
        <v>52</v>
      </c>
      <c r="B35" s="84"/>
      <c r="C35" s="84"/>
      <c r="D35" s="84"/>
      <c r="E35" s="84">
        <f t="shared" si="12"/>
        <v>0</v>
      </c>
      <c r="F35" s="133">
        <f t="shared" si="13"/>
        <v>0</v>
      </c>
      <c r="G35" s="86"/>
      <c r="H35" s="133"/>
      <c r="I35" s="86"/>
      <c r="J35" s="133"/>
      <c r="K35" s="86"/>
      <c r="L35" s="133"/>
      <c r="M35" s="86"/>
      <c r="N35" s="85"/>
      <c r="O35" s="86"/>
      <c r="P35" s="133">
        <f t="shared" si="14"/>
        <v>0</v>
      </c>
      <c r="Q35" s="86">
        <f t="shared" si="15"/>
        <v>0</v>
      </c>
      <c r="R35" s="139">
        <f t="shared" si="16"/>
        <v>0</v>
      </c>
      <c r="S35" s="69">
        <f t="shared" si="17"/>
        <v>0</v>
      </c>
      <c r="T35" s="139">
        <f t="shared" si="18"/>
        <v>0</v>
      </c>
      <c r="U35" s="70">
        <f t="shared" si="19"/>
        <v>0</v>
      </c>
    </row>
    <row r="36" spans="1:21" ht="12.75">
      <c r="A36" s="102" t="s">
        <v>53</v>
      </c>
      <c r="B36" s="84"/>
      <c r="C36" s="84"/>
      <c r="D36" s="84"/>
      <c r="E36" s="84">
        <f t="shared" si="12"/>
        <v>0</v>
      </c>
      <c r="F36" s="133">
        <f t="shared" si="13"/>
        <v>0</v>
      </c>
      <c r="G36" s="86"/>
      <c r="H36" s="133"/>
      <c r="I36" s="86"/>
      <c r="J36" s="133"/>
      <c r="K36" s="86"/>
      <c r="L36" s="133"/>
      <c r="M36" s="86"/>
      <c r="N36" s="85"/>
      <c r="O36" s="86"/>
      <c r="P36" s="133">
        <f t="shared" si="14"/>
        <v>0</v>
      </c>
      <c r="Q36" s="86">
        <f t="shared" si="15"/>
        <v>0</v>
      </c>
      <c r="R36" s="139">
        <f t="shared" si="16"/>
        <v>0</v>
      </c>
      <c r="S36" s="69">
        <f t="shared" si="17"/>
        <v>0</v>
      </c>
      <c r="T36" s="139">
        <f t="shared" si="18"/>
        <v>0</v>
      </c>
      <c r="U36" s="70">
        <f t="shared" si="19"/>
        <v>0</v>
      </c>
    </row>
    <row r="37" spans="1:21" ht="12.75">
      <c r="A37" s="102" t="s">
        <v>54</v>
      </c>
      <c r="B37" s="84"/>
      <c r="C37" s="84"/>
      <c r="D37" s="84"/>
      <c r="E37" s="84">
        <f t="shared" si="12"/>
        <v>0</v>
      </c>
      <c r="F37" s="133">
        <f t="shared" si="13"/>
        <v>0</v>
      </c>
      <c r="G37" s="86"/>
      <c r="H37" s="133"/>
      <c r="I37" s="86"/>
      <c r="J37" s="133"/>
      <c r="K37" s="86"/>
      <c r="L37" s="133"/>
      <c r="M37" s="86"/>
      <c r="N37" s="85"/>
      <c r="O37" s="86"/>
      <c r="P37" s="133">
        <f t="shared" si="14"/>
        <v>0</v>
      </c>
      <c r="Q37" s="86">
        <f t="shared" si="15"/>
        <v>0</v>
      </c>
      <c r="R37" s="139">
        <f t="shared" si="16"/>
        <v>0</v>
      </c>
      <c r="S37" s="69">
        <f t="shared" si="17"/>
        <v>0</v>
      </c>
      <c r="T37" s="139">
        <f t="shared" si="18"/>
        <v>0</v>
      </c>
      <c r="U37" s="70">
        <f t="shared" si="19"/>
        <v>0</v>
      </c>
    </row>
    <row r="38" spans="1:21" ht="12.75">
      <c r="A38" s="102" t="s">
        <v>55</v>
      </c>
      <c r="B38" s="84"/>
      <c r="C38" s="84"/>
      <c r="D38" s="84"/>
      <c r="E38" s="84">
        <f t="shared" si="12"/>
        <v>0</v>
      </c>
      <c r="F38" s="133">
        <f t="shared" si="13"/>
        <v>0</v>
      </c>
      <c r="G38" s="86"/>
      <c r="H38" s="133"/>
      <c r="I38" s="86"/>
      <c r="J38" s="133"/>
      <c r="K38" s="86"/>
      <c r="L38" s="133"/>
      <c r="M38" s="86"/>
      <c r="N38" s="85"/>
      <c r="O38" s="86"/>
      <c r="P38" s="133">
        <f t="shared" si="14"/>
        <v>0</v>
      </c>
      <c r="Q38" s="86">
        <f t="shared" si="15"/>
        <v>0</v>
      </c>
      <c r="R38" s="139">
        <f t="shared" si="16"/>
        <v>0</v>
      </c>
      <c r="S38" s="69">
        <f t="shared" si="17"/>
        <v>0</v>
      </c>
      <c r="T38" s="139">
        <f t="shared" si="18"/>
        <v>0</v>
      </c>
      <c r="U38" s="70">
        <f t="shared" si="19"/>
        <v>0</v>
      </c>
    </row>
    <row r="39" spans="1:21" ht="12.75">
      <c r="A39" s="102" t="s">
        <v>56</v>
      </c>
      <c r="B39" s="84"/>
      <c r="C39" s="84"/>
      <c r="D39" s="84"/>
      <c r="E39" s="84">
        <f t="shared" si="12"/>
        <v>0</v>
      </c>
      <c r="F39" s="133">
        <f t="shared" si="13"/>
        <v>0</v>
      </c>
      <c r="G39" s="86"/>
      <c r="H39" s="133"/>
      <c r="I39" s="86"/>
      <c r="J39" s="133"/>
      <c r="K39" s="86"/>
      <c r="L39" s="133"/>
      <c r="M39" s="86"/>
      <c r="N39" s="85"/>
      <c r="O39" s="86"/>
      <c r="P39" s="133">
        <f t="shared" si="14"/>
        <v>0</v>
      </c>
      <c r="Q39" s="86">
        <f t="shared" si="15"/>
        <v>0</v>
      </c>
      <c r="R39" s="139">
        <f t="shared" si="16"/>
        <v>0</v>
      </c>
      <c r="S39" s="69">
        <f t="shared" si="17"/>
        <v>0</v>
      </c>
      <c r="T39" s="139">
        <f t="shared" si="18"/>
        <v>0</v>
      </c>
      <c r="U39" s="70">
        <f t="shared" si="19"/>
        <v>0</v>
      </c>
    </row>
    <row r="40" spans="1:21" ht="12.75">
      <c r="A40" s="71" t="s">
        <v>34</v>
      </c>
      <c r="B40" s="87">
        <f>SUM(B34:B39)</f>
        <v>1300000</v>
      </c>
      <c r="C40" s="87">
        <f>SUM(C34:C39)</f>
        <v>-1300000</v>
      </c>
      <c r="D40" s="87">
        <f>SUM(D34:D39)</f>
        <v>0</v>
      </c>
      <c r="E40" s="87">
        <f t="shared" si="12"/>
        <v>0</v>
      </c>
      <c r="F40" s="134">
        <f aca="true" t="shared" si="20" ref="F40:O40">SUM(F34:F39)</f>
        <v>0</v>
      </c>
      <c r="G40" s="89">
        <f t="shared" si="20"/>
        <v>0</v>
      </c>
      <c r="H40" s="134">
        <f t="shared" si="20"/>
        <v>0</v>
      </c>
      <c r="I40" s="89">
        <f t="shared" si="20"/>
        <v>0</v>
      </c>
      <c r="J40" s="134">
        <f t="shared" si="20"/>
        <v>0</v>
      </c>
      <c r="K40" s="89">
        <f t="shared" si="20"/>
        <v>0</v>
      </c>
      <c r="L40" s="134">
        <f t="shared" si="20"/>
        <v>0</v>
      </c>
      <c r="M40" s="89">
        <f t="shared" si="20"/>
        <v>0</v>
      </c>
      <c r="N40" s="88">
        <f t="shared" si="20"/>
        <v>0</v>
      </c>
      <c r="O40" s="89">
        <f t="shared" si="20"/>
        <v>0</v>
      </c>
      <c r="P40" s="134">
        <f t="shared" si="14"/>
        <v>0</v>
      </c>
      <c r="Q40" s="89">
        <f t="shared" si="15"/>
        <v>0</v>
      </c>
      <c r="R40" s="140">
        <f t="shared" si="16"/>
        <v>0</v>
      </c>
      <c r="S40" s="72">
        <f t="shared" si="17"/>
        <v>0</v>
      </c>
      <c r="T40" s="140">
        <f t="shared" si="18"/>
        <v>0</v>
      </c>
      <c r="U40" s="73">
        <f t="shared" si="19"/>
        <v>0</v>
      </c>
    </row>
    <row r="41" spans="1:21" ht="12.75">
      <c r="A41" s="64" t="s">
        <v>57</v>
      </c>
      <c r="B41" s="90"/>
      <c r="C41" s="90"/>
      <c r="D41" s="90"/>
      <c r="E41" s="90"/>
      <c r="F41" s="135"/>
      <c r="G41" s="92"/>
      <c r="H41" s="135"/>
      <c r="I41" s="92"/>
      <c r="J41" s="135"/>
      <c r="K41" s="92"/>
      <c r="L41" s="135"/>
      <c r="M41" s="92"/>
      <c r="N41" s="91"/>
      <c r="O41" s="92"/>
      <c r="P41" s="135"/>
      <c r="Q41" s="92"/>
      <c r="R41" s="138"/>
      <c r="S41" s="67"/>
      <c r="T41" s="138"/>
      <c r="U41" s="68"/>
    </row>
    <row r="42" spans="1:21" ht="12.75">
      <c r="A42" s="103" t="s">
        <v>58</v>
      </c>
      <c r="B42" s="84"/>
      <c r="C42" s="84"/>
      <c r="D42" s="84"/>
      <c r="E42" s="84">
        <f>($B42+$C42)+$D42</f>
        <v>0</v>
      </c>
      <c r="F42" s="133">
        <f>E42</f>
        <v>0</v>
      </c>
      <c r="G42" s="86">
        <v>0</v>
      </c>
      <c r="H42" s="133"/>
      <c r="I42" s="86"/>
      <c r="J42" s="133"/>
      <c r="K42" s="86"/>
      <c r="L42" s="133"/>
      <c r="M42" s="86"/>
      <c r="N42" s="85"/>
      <c r="O42" s="86"/>
      <c r="P42" s="133">
        <f>(($H42+$J42)+$L42)+$N42</f>
        <v>0</v>
      </c>
      <c r="Q42" s="86">
        <f>(($I42+$K42)+$M42)+$O42</f>
        <v>0</v>
      </c>
      <c r="R42" s="139">
        <f>IF($J42=0,0,(($L42-$J42)/$J42)*100)</f>
        <v>0</v>
      </c>
      <c r="S42" s="69">
        <f>IF($K42=0,0,(($M42-$K42)/$K42)*100)</f>
        <v>0</v>
      </c>
      <c r="T42" s="139">
        <f>IF($E42=0,0,($P42/$E42)*100)</f>
        <v>0</v>
      </c>
      <c r="U42" s="70">
        <f>IF($E42=0,0,($Q42/$E42)*100)</f>
        <v>0</v>
      </c>
    </row>
    <row r="43" spans="1:21" ht="12.75">
      <c r="A43" s="102" t="s">
        <v>59</v>
      </c>
      <c r="B43" s="84"/>
      <c r="C43" s="84"/>
      <c r="D43" s="84"/>
      <c r="E43" s="84">
        <f>($B43+$C43)+$D43</f>
        <v>0</v>
      </c>
      <c r="F43" s="133">
        <f>E43</f>
        <v>0</v>
      </c>
      <c r="G43" s="86">
        <v>0</v>
      </c>
      <c r="H43" s="133"/>
      <c r="I43" s="86"/>
      <c r="J43" s="133"/>
      <c r="K43" s="86"/>
      <c r="L43" s="133"/>
      <c r="M43" s="86"/>
      <c r="N43" s="85"/>
      <c r="O43" s="86"/>
      <c r="P43" s="133">
        <f>(($H43+$J43)+$L43)+$N43</f>
        <v>0</v>
      </c>
      <c r="Q43" s="86">
        <f>(($I43+$K43)+$M43)+$O43</f>
        <v>0</v>
      </c>
      <c r="R43" s="139">
        <f>IF($J43=0,0,(($L43-$J43)/$J43)*100)</f>
        <v>0</v>
      </c>
      <c r="S43" s="69">
        <f>IF($K43=0,0,(($M43-$K43)/$K43)*100)</f>
        <v>0</v>
      </c>
      <c r="T43" s="139">
        <f>IF($E43=0,0,($P43/$E43)*100)</f>
        <v>0</v>
      </c>
      <c r="U43" s="70">
        <f>IF($E43=0,0,($Q43/$E43)*100)</f>
        <v>0</v>
      </c>
    </row>
    <row r="44" spans="1:21" ht="12.75">
      <c r="A44" s="74" t="s">
        <v>34</v>
      </c>
      <c r="B44" s="93">
        <f>SUM(B42:B43)</f>
        <v>0</v>
      </c>
      <c r="C44" s="93">
        <f>SUM(C42:C43)</f>
        <v>0</v>
      </c>
      <c r="D44" s="93">
        <f>SUM(D42:D43)</f>
        <v>0</v>
      </c>
      <c r="E44" s="93">
        <f>($B44+$C44)+$D44</f>
        <v>0</v>
      </c>
      <c r="F44" s="136">
        <f aca="true" t="shared" si="21" ref="F44:O44">SUM(F42:F43)</f>
        <v>0</v>
      </c>
      <c r="G44" s="95">
        <f t="shared" si="21"/>
        <v>0</v>
      </c>
      <c r="H44" s="136">
        <f t="shared" si="21"/>
        <v>0</v>
      </c>
      <c r="I44" s="95">
        <f t="shared" si="21"/>
        <v>0</v>
      </c>
      <c r="J44" s="136">
        <f t="shared" si="21"/>
        <v>0</v>
      </c>
      <c r="K44" s="95">
        <f t="shared" si="21"/>
        <v>0</v>
      </c>
      <c r="L44" s="136">
        <f t="shared" si="21"/>
        <v>0</v>
      </c>
      <c r="M44" s="95">
        <f t="shared" si="21"/>
        <v>0</v>
      </c>
      <c r="N44" s="94">
        <f t="shared" si="21"/>
        <v>0</v>
      </c>
      <c r="O44" s="95">
        <f t="shared" si="21"/>
        <v>0</v>
      </c>
      <c r="P44" s="136">
        <f>(($H44+$J44)+$L44)+$N44</f>
        <v>0</v>
      </c>
      <c r="Q44" s="95">
        <f>(($I44+$K44)+$M44)+$O44</f>
        <v>0</v>
      </c>
      <c r="R44" s="141">
        <f>IF($J44=0,0,(($L44-$J44)/$J44)*100)</f>
        <v>0</v>
      </c>
      <c r="S44" s="75">
        <f>IF($K44=0,0,(($M44-$K44)/$K44)*100)</f>
        <v>0</v>
      </c>
      <c r="T44" s="141">
        <f>IF($E44=0,0,($P44/$E44)*100)</f>
        <v>0</v>
      </c>
      <c r="U44" s="76">
        <f>IF($E44=0,0,($Q44/$E44)*100)</f>
        <v>0</v>
      </c>
    </row>
    <row r="45" spans="1:21" ht="12.75">
      <c r="A45" s="77" t="s">
        <v>60</v>
      </c>
      <c r="B45" s="96">
        <f>SUM(B9:B12,B15:B17,B20:B21,B24,B27:B31,B34:B39,B42:B43)</f>
        <v>96375568</v>
      </c>
      <c r="C45" s="96">
        <f>SUM(C9:C12,C15:C17,C20:C21,C24,C27:C31,C34:C39,C42:C43)</f>
        <v>632000</v>
      </c>
      <c r="D45" s="96">
        <f>SUM(D9:D12,D15:D17,D20:D21,D24,D27:D31,D34:D39,D42:D43)</f>
        <v>0</v>
      </c>
      <c r="E45" s="96">
        <f>($B45+$C45)+$D45</f>
        <v>97007568</v>
      </c>
      <c r="F45" s="131">
        <f aca="true" t="shared" si="22" ref="F45:O45">SUM(F9:F12,F15:F17,F20:F21,F24,F27:F31,F34:F39,F42:F43)</f>
        <v>97007568</v>
      </c>
      <c r="G45" s="98">
        <f t="shared" si="22"/>
        <v>102916568</v>
      </c>
      <c r="H45" s="131">
        <f t="shared" si="22"/>
        <v>19380000</v>
      </c>
      <c r="I45" s="98">
        <f t="shared" si="22"/>
        <v>2370788</v>
      </c>
      <c r="J45" s="131">
        <f t="shared" si="22"/>
        <v>7708000</v>
      </c>
      <c r="K45" s="98">
        <f t="shared" si="22"/>
        <v>12974570</v>
      </c>
      <c r="L45" s="131">
        <f t="shared" si="22"/>
        <v>32965000</v>
      </c>
      <c r="M45" s="98">
        <f t="shared" si="22"/>
        <v>10069928</v>
      </c>
      <c r="N45" s="97">
        <f t="shared" si="22"/>
        <v>0</v>
      </c>
      <c r="O45" s="98">
        <f t="shared" si="22"/>
        <v>0</v>
      </c>
      <c r="P45" s="131">
        <f>(($H45+$J45)+$L45)+$N45</f>
        <v>60053000</v>
      </c>
      <c r="Q45" s="98">
        <f>(($I45+$K45)+$M45)+$O45</f>
        <v>25415286</v>
      </c>
      <c r="R45" s="142">
        <f>IF($J45=0,0,(($L45-$J45)/$J45)*100)</f>
        <v>327.67254800207576</v>
      </c>
      <c r="S45" s="78">
        <f>IF($K45=0,0,(($M45-$K45)/$K45)*100)</f>
        <v>-22.387192793287173</v>
      </c>
      <c r="T45" s="142">
        <f>IF($E45=0,0,($P45/$E45)*100)</f>
        <v>61.90547937455766</v>
      </c>
      <c r="U45" s="79">
        <f>IF($E45=0,0,($Q45/$E45)*100)</f>
        <v>26.199281689032755</v>
      </c>
    </row>
    <row r="46" spans="1:21" ht="12.75">
      <c r="A46" s="64" t="s">
        <v>35</v>
      </c>
      <c r="B46" s="90"/>
      <c r="C46" s="90"/>
      <c r="D46" s="90"/>
      <c r="E46" s="90"/>
      <c r="F46" s="135"/>
      <c r="G46" s="92"/>
      <c r="H46" s="135"/>
      <c r="I46" s="92"/>
      <c r="J46" s="135"/>
      <c r="K46" s="92"/>
      <c r="L46" s="135"/>
      <c r="M46" s="92"/>
      <c r="N46" s="91"/>
      <c r="O46" s="92"/>
      <c r="P46" s="135"/>
      <c r="Q46" s="92"/>
      <c r="R46" s="138"/>
      <c r="S46" s="67"/>
      <c r="T46" s="138"/>
      <c r="U46" s="68"/>
    </row>
    <row r="47" spans="1:21" ht="12.75">
      <c r="A47" s="102" t="s">
        <v>61</v>
      </c>
      <c r="B47" s="84">
        <v>428253000</v>
      </c>
      <c r="C47" s="84"/>
      <c r="D47" s="84"/>
      <c r="E47" s="84">
        <f>($B47+$C47)+$D47</f>
        <v>428253000</v>
      </c>
      <c r="F47" s="133">
        <f>E47</f>
        <v>428253000</v>
      </c>
      <c r="G47" s="86">
        <v>428253000</v>
      </c>
      <c r="H47" s="137">
        <v>20892717</v>
      </c>
      <c r="I47" s="86">
        <v>20892717</v>
      </c>
      <c r="J47" s="137">
        <v>88128627</v>
      </c>
      <c r="K47" s="86">
        <v>88128627</v>
      </c>
      <c r="L47" s="137">
        <v>50278147</v>
      </c>
      <c r="M47" s="86">
        <v>50278147</v>
      </c>
      <c r="N47" s="85"/>
      <c r="O47" s="86"/>
      <c r="P47" s="133">
        <f>(($H47+$J47)+$L47)+$N47</f>
        <v>159299491</v>
      </c>
      <c r="Q47" s="86">
        <f>(($I47+$K47)+$M47)+$O47</f>
        <v>159299491</v>
      </c>
      <c r="R47" s="139">
        <f>IF($J47=0,0,(($L47-$J47)/$J47)*100)</f>
        <v>-42.94913161418026</v>
      </c>
      <c r="S47" s="69">
        <f>IF($K47=0,0,(($M47-$K47)/$K47)*100)</f>
        <v>-42.94913161418026</v>
      </c>
      <c r="T47" s="139">
        <f>IF($E47=0,0,($P47/$E47)*100)</f>
        <v>37.197518989942864</v>
      </c>
      <c r="U47" s="70">
        <f>IF($E47=0,0,($Q47/$E47)*100)</f>
        <v>37.197518989942864</v>
      </c>
    </row>
    <row r="48" spans="1:21" s="81" customFormat="1" ht="12.75">
      <c r="A48" s="80"/>
      <c r="B48" s="84"/>
      <c r="C48" s="84"/>
      <c r="D48" s="84"/>
      <c r="E48" s="84">
        <f>($B48+$C48)+$D48</f>
        <v>0</v>
      </c>
      <c r="F48" s="133"/>
      <c r="G48" s="86"/>
      <c r="H48" s="133"/>
      <c r="I48" s="86"/>
      <c r="J48" s="133"/>
      <c r="K48" s="86"/>
      <c r="L48" s="133"/>
      <c r="M48" s="86"/>
      <c r="N48" s="85"/>
      <c r="O48" s="86"/>
      <c r="P48" s="133">
        <f>(($H48+$J48)+$L48)+$N48</f>
        <v>0</v>
      </c>
      <c r="Q48" s="86">
        <f>(($I48+$K48)+$M48)+$O48</f>
        <v>0</v>
      </c>
      <c r="R48" s="139">
        <f>IF($J48=0,0,(($L48-$J48)/$J48)*100)</f>
        <v>0</v>
      </c>
      <c r="S48" s="69">
        <f>IF($K48=0,0,(($M48-$K48)/$K48)*100)</f>
        <v>0</v>
      </c>
      <c r="T48" s="139">
        <f>IF($E48=0,0,($P48/$E48)*100)</f>
        <v>0</v>
      </c>
      <c r="U48" s="70">
        <f>IF($E48=0,0,($Q48/$E48)*100)</f>
        <v>0</v>
      </c>
    </row>
    <row r="49" spans="1:21" ht="12.75">
      <c r="A49" s="74" t="s">
        <v>34</v>
      </c>
      <c r="B49" s="93">
        <f>SUM(B47:B48)</f>
        <v>428253000</v>
      </c>
      <c r="C49" s="93">
        <f>SUM(C47:C48)</f>
        <v>0</v>
      </c>
      <c r="D49" s="93">
        <f>SUM(D47:D48)</f>
        <v>0</v>
      </c>
      <c r="E49" s="93">
        <f>($B49+$C49)+$D49</f>
        <v>428253000</v>
      </c>
      <c r="F49" s="136">
        <f aca="true" t="shared" si="23" ref="F49:O49">SUM(F47:F48)</f>
        <v>428253000</v>
      </c>
      <c r="G49" s="95">
        <f t="shared" si="23"/>
        <v>428253000</v>
      </c>
      <c r="H49" s="136">
        <f t="shared" si="23"/>
        <v>20892717</v>
      </c>
      <c r="I49" s="95">
        <f t="shared" si="23"/>
        <v>20892717</v>
      </c>
      <c r="J49" s="136">
        <f t="shared" si="23"/>
        <v>88128627</v>
      </c>
      <c r="K49" s="95">
        <f t="shared" si="23"/>
        <v>88128627</v>
      </c>
      <c r="L49" s="136">
        <f t="shared" si="23"/>
        <v>50278147</v>
      </c>
      <c r="M49" s="95">
        <f t="shared" si="23"/>
        <v>50278147</v>
      </c>
      <c r="N49" s="94">
        <f t="shared" si="23"/>
        <v>0</v>
      </c>
      <c r="O49" s="95">
        <f t="shared" si="23"/>
        <v>0</v>
      </c>
      <c r="P49" s="136">
        <f>(($H49+$J49)+$L49)+$N49</f>
        <v>159299491</v>
      </c>
      <c r="Q49" s="95">
        <f>(($I49+$K49)+$M49)+$O49</f>
        <v>159299491</v>
      </c>
      <c r="R49" s="141">
        <f>IF($J49=0,0,(($L49-$J49)/$J49)*100)</f>
        <v>-42.94913161418026</v>
      </c>
      <c r="S49" s="75">
        <f>IF($K49=0,0,(($M49-$K49)/$K49)*100)</f>
        <v>-42.94913161418026</v>
      </c>
      <c r="T49" s="141">
        <f>IF($E49=0,0,($P49/$E49)*100)</f>
        <v>37.197518989942864</v>
      </c>
      <c r="U49" s="76">
        <f>IF($E49=0,0,($Q49/$E49)*100)</f>
        <v>37.197518989942864</v>
      </c>
    </row>
    <row r="50" spans="1:21" ht="12.75">
      <c r="A50" s="77" t="s">
        <v>60</v>
      </c>
      <c r="B50" s="96">
        <f>SUM(B47:B48)</f>
        <v>428253000</v>
      </c>
      <c r="C50" s="96">
        <f>SUM(C47:C48)</f>
        <v>0</v>
      </c>
      <c r="D50" s="96">
        <f>SUM(D47:D48)</f>
        <v>0</v>
      </c>
      <c r="E50" s="96">
        <f>($B50+$C50)+$D50</f>
        <v>428253000</v>
      </c>
      <c r="F50" s="131">
        <f aca="true" t="shared" si="24" ref="F50:O50">SUM(F47:F48)</f>
        <v>428253000</v>
      </c>
      <c r="G50" s="98">
        <f t="shared" si="24"/>
        <v>428253000</v>
      </c>
      <c r="H50" s="131">
        <f t="shared" si="24"/>
        <v>20892717</v>
      </c>
      <c r="I50" s="98">
        <f t="shared" si="24"/>
        <v>20892717</v>
      </c>
      <c r="J50" s="131">
        <f t="shared" si="24"/>
        <v>88128627</v>
      </c>
      <c r="K50" s="98">
        <f t="shared" si="24"/>
        <v>88128627</v>
      </c>
      <c r="L50" s="131">
        <f t="shared" si="24"/>
        <v>50278147</v>
      </c>
      <c r="M50" s="98">
        <f t="shared" si="24"/>
        <v>50278147</v>
      </c>
      <c r="N50" s="97">
        <f t="shared" si="24"/>
        <v>0</v>
      </c>
      <c r="O50" s="98">
        <f t="shared" si="24"/>
        <v>0</v>
      </c>
      <c r="P50" s="131">
        <f>(($H50+$J50)+$L50)+$N50</f>
        <v>159299491</v>
      </c>
      <c r="Q50" s="98">
        <f>(($I50+$K50)+$M50)+$O50</f>
        <v>159299491</v>
      </c>
      <c r="R50" s="142">
        <f>IF($J50=0,0,(($L50-$J50)/$J50)*100)</f>
        <v>-42.94913161418026</v>
      </c>
      <c r="S50" s="78">
        <f>IF($K50=0,0,(($M50-$K50)/$K50)*100)</f>
        <v>-42.94913161418026</v>
      </c>
      <c r="T50" s="142">
        <f>IF($E50=0,0,($P50/$E50)*100)</f>
        <v>37.197518989942864</v>
      </c>
      <c r="U50" s="79">
        <f>IF($E50=0,0,($Q50/$E50)*100)</f>
        <v>37.197518989942864</v>
      </c>
    </row>
    <row r="51" spans="1:21" ht="13.5" thickBot="1">
      <c r="A51" s="77" t="s">
        <v>62</v>
      </c>
      <c r="B51" s="129">
        <f>SUM(B9:B12,B15:B17,B20:B21,B24,B27:B31,B34:B39,B42:B43,B47:B48)</f>
        <v>524628568</v>
      </c>
      <c r="C51" s="129">
        <f>SUM(C9:C12,C15:C17,C20:C21,C24,C27:C31,C34:C39,C42:C43,C47:C48)</f>
        <v>632000</v>
      </c>
      <c r="D51" s="129">
        <f>SUM(D9:D12,D15:D17,D20:D21,D24,D27:D31,D34:D39,D42:D43,D47:D48)</f>
        <v>0</v>
      </c>
      <c r="E51" s="129">
        <f>($B51+$C51)+$D51</f>
        <v>525260568</v>
      </c>
      <c r="F51" s="131">
        <f aca="true" t="shared" si="25" ref="F51:O51">SUM(F9:F12,F15:F17,F20:F21,F24,F27:F31,F34:F39,F42:F43,F47:F48)</f>
        <v>525260568</v>
      </c>
      <c r="G51" s="98">
        <f t="shared" si="25"/>
        <v>531169568</v>
      </c>
      <c r="H51" s="131">
        <f t="shared" si="25"/>
        <v>40272717</v>
      </c>
      <c r="I51" s="98">
        <f t="shared" si="25"/>
        <v>23263505</v>
      </c>
      <c r="J51" s="131">
        <f t="shared" si="25"/>
        <v>95836627</v>
      </c>
      <c r="K51" s="98">
        <f t="shared" si="25"/>
        <v>101103197</v>
      </c>
      <c r="L51" s="131">
        <f t="shared" si="25"/>
        <v>83243147</v>
      </c>
      <c r="M51" s="98">
        <f t="shared" si="25"/>
        <v>60348075</v>
      </c>
      <c r="N51" s="97">
        <f t="shared" si="25"/>
        <v>0</v>
      </c>
      <c r="O51" s="98">
        <f t="shared" si="25"/>
        <v>0</v>
      </c>
      <c r="P51" s="131">
        <f>(($H51+$J51)+$L51)+$N51</f>
        <v>219352491</v>
      </c>
      <c r="Q51" s="98">
        <f>(($I51+$K51)+$M51)+$O51</f>
        <v>184714777</v>
      </c>
      <c r="R51" s="142">
        <f>IF($J51=0,0,(($L51-$J51)/$J51)*100)</f>
        <v>-13.140570984410793</v>
      </c>
      <c r="S51" s="78">
        <f>IF($K51=0,0,(($M51-$K51)/$K51)*100)</f>
        <v>-40.31041867053917</v>
      </c>
      <c r="T51" s="142">
        <f>IF($E51=0,0,($P51/($E51-E12-E28-E29-E31-E34-E36-E38))*100)</f>
        <v>43.47836094953902</v>
      </c>
      <c r="U51" s="79">
        <f>IF($E51=0,0,($Q51/($E51-E12-E28-E29-E31-E34-E36-E38))*100)</f>
        <v>36.61274011754719</v>
      </c>
    </row>
    <row r="52" spans="1:21" ht="13.5" thickTop="1">
      <c r="A52" s="82"/>
      <c r="B52" s="99"/>
      <c r="C52" s="100"/>
      <c r="D52" s="100"/>
      <c r="E52" s="101"/>
      <c r="F52" s="99"/>
      <c r="G52" s="100"/>
      <c r="H52" s="100"/>
      <c r="I52" s="101"/>
      <c r="J52" s="100"/>
      <c r="K52" s="101"/>
      <c r="L52" s="100"/>
      <c r="M52" s="100"/>
      <c r="N52" s="100"/>
      <c r="O52" s="100"/>
      <c r="P52" s="100"/>
      <c r="Q52" s="100"/>
      <c r="R52" s="83"/>
      <c r="S52" s="83"/>
      <c r="T52" s="83"/>
      <c r="U52" s="147"/>
    </row>
    <row r="53" spans="1:21" ht="12.75" customHeight="1">
      <c r="A53" s="1"/>
      <c r="B53" s="2"/>
      <c r="C53" s="3"/>
      <c r="D53" s="3"/>
      <c r="E53" s="4"/>
      <c r="F53" s="5" t="s">
        <v>69</v>
      </c>
      <c r="G53" s="6"/>
      <c r="H53" s="5" t="s">
        <v>3</v>
      </c>
      <c r="I53" s="7"/>
      <c r="J53" s="5" t="s">
        <v>4</v>
      </c>
      <c r="K53" s="7"/>
      <c r="L53" s="5" t="s">
        <v>5</v>
      </c>
      <c r="M53" s="5"/>
      <c r="N53" s="8" t="s">
        <v>6</v>
      </c>
      <c r="O53" s="5"/>
      <c r="P53" s="8" t="s">
        <v>70</v>
      </c>
      <c r="Q53" s="5"/>
      <c r="R53" s="109" t="s">
        <v>128</v>
      </c>
      <c r="S53" s="110"/>
      <c r="T53" s="109" t="s">
        <v>127</v>
      </c>
      <c r="U53" s="110"/>
    </row>
    <row r="54" spans="1:21" ht="67.5">
      <c r="A54" s="9" t="s">
        <v>71</v>
      </c>
      <c r="B54" s="10" t="s">
        <v>72</v>
      </c>
      <c r="C54" s="10" t="s">
        <v>73</v>
      </c>
      <c r="D54" s="11" t="s">
        <v>74</v>
      </c>
      <c r="E54" s="10" t="s">
        <v>75</v>
      </c>
      <c r="F54" s="10" t="s">
        <v>76</v>
      </c>
      <c r="G54" s="10" t="s">
        <v>77</v>
      </c>
      <c r="H54" s="10" t="s">
        <v>78</v>
      </c>
      <c r="I54" s="12" t="s">
        <v>79</v>
      </c>
      <c r="J54" s="10" t="s">
        <v>78</v>
      </c>
      <c r="K54" s="12" t="s">
        <v>80</v>
      </c>
      <c r="L54" s="10" t="s">
        <v>78</v>
      </c>
      <c r="M54" s="12" t="s">
        <v>81</v>
      </c>
      <c r="N54" s="10" t="s">
        <v>78</v>
      </c>
      <c r="O54" s="12" t="s">
        <v>82</v>
      </c>
      <c r="P54" s="12" t="s">
        <v>83</v>
      </c>
      <c r="Q54" s="13" t="s">
        <v>84</v>
      </c>
      <c r="R54" s="14" t="s">
        <v>78</v>
      </c>
      <c r="S54" s="15" t="s">
        <v>129</v>
      </c>
      <c r="T54" s="14" t="s">
        <v>85</v>
      </c>
      <c r="U54" s="11" t="s">
        <v>86</v>
      </c>
    </row>
    <row r="55" spans="1:21" ht="12.75">
      <c r="A55" s="16"/>
      <c r="B55" s="17"/>
      <c r="C55" s="17"/>
      <c r="D55" s="17"/>
      <c r="E55" s="17"/>
      <c r="F55" s="19"/>
      <c r="G55" s="20"/>
      <c r="H55" s="17"/>
      <c r="I55" s="17"/>
      <c r="J55" s="20"/>
      <c r="K55" s="21"/>
      <c r="L55" s="20"/>
      <c r="M55" s="22"/>
      <c r="N55" s="20"/>
      <c r="O55" s="22"/>
      <c r="P55" s="20"/>
      <c r="Q55" s="22"/>
      <c r="R55" s="20"/>
      <c r="S55" s="22"/>
      <c r="T55" s="20"/>
      <c r="U55" s="20"/>
    </row>
    <row r="56" spans="1:21" ht="12.75">
      <c r="A56" s="23" t="s">
        <v>87</v>
      </c>
      <c r="B56" s="24"/>
      <c r="C56" s="24">
        <v>100</v>
      </c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24"/>
      <c r="O56" s="25"/>
      <c r="P56" s="24"/>
      <c r="Q56" s="25"/>
      <c r="R56" s="24"/>
      <c r="S56" s="25"/>
      <c r="T56" s="24"/>
      <c r="U56" s="24"/>
    </row>
    <row r="57" spans="1:21" ht="12.7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7"/>
      <c r="O57" s="18"/>
      <c r="P57" s="17"/>
      <c r="Q57" s="18"/>
      <c r="R57" s="17"/>
      <c r="S57" s="18"/>
      <c r="T57" s="17"/>
      <c r="U57" s="17"/>
    </row>
    <row r="58" spans="1:21" ht="12.75" hidden="1">
      <c r="A58" s="26" t="s">
        <v>88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8"/>
      <c r="N58" s="27"/>
      <c r="O58" s="28"/>
      <c r="P58" s="27"/>
      <c r="Q58" s="28"/>
      <c r="R58" s="27"/>
      <c r="S58" s="28"/>
      <c r="T58" s="27"/>
      <c r="U58" s="27"/>
    </row>
    <row r="59" spans="1:21" ht="12.75" hidden="1">
      <c r="A59" s="29" t="s">
        <v>89</v>
      </c>
      <c r="B59" s="30">
        <f aca="true" t="shared" si="26" ref="B59:M59">SUM(B60:B63)</f>
        <v>0</v>
      </c>
      <c r="C59" s="30">
        <f t="shared" si="26"/>
        <v>0</v>
      </c>
      <c r="D59" s="30">
        <f t="shared" si="26"/>
        <v>0</v>
      </c>
      <c r="E59" s="30">
        <f t="shared" si="26"/>
        <v>0</v>
      </c>
      <c r="F59" s="30">
        <f t="shared" si="26"/>
        <v>0</v>
      </c>
      <c r="G59" s="30">
        <f t="shared" si="26"/>
        <v>0</v>
      </c>
      <c r="H59" s="30">
        <f t="shared" si="26"/>
        <v>0</v>
      </c>
      <c r="I59" s="30">
        <f t="shared" si="26"/>
        <v>0</v>
      </c>
      <c r="J59" s="30">
        <f t="shared" si="26"/>
        <v>0</v>
      </c>
      <c r="K59" s="30">
        <f t="shared" si="26"/>
        <v>0</v>
      </c>
      <c r="L59" s="30">
        <f t="shared" si="26"/>
        <v>0</v>
      </c>
      <c r="M59" s="31">
        <f t="shared" si="26"/>
        <v>0</v>
      </c>
      <c r="N59" s="30"/>
      <c r="O59" s="31"/>
      <c r="P59" s="30"/>
      <c r="Q59" s="31"/>
      <c r="R59" s="30"/>
      <c r="S59" s="31"/>
      <c r="T59" s="30"/>
      <c r="U59" s="30"/>
    </row>
    <row r="60" spans="1:21" ht="12.75" hidden="1">
      <c r="A60" s="1" t="s">
        <v>90</v>
      </c>
      <c r="B60" s="32"/>
      <c r="C60" s="32"/>
      <c r="D60" s="32"/>
      <c r="E60" s="32">
        <f>SUM(B60:D60)</f>
        <v>0</v>
      </c>
      <c r="F60" s="32"/>
      <c r="G60" s="32"/>
      <c r="H60" s="32"/>
      <c r="I60" s="33"/>
      <c r="J60" s="32"/>
      <c r="K60" s="33"/>
      <c r="L60" s="32"/>
      <c r="M60" s="34"/>
      <c r="N60" s="32"/>
      <c r="O60" s="34"/>
      <c r="P60" s="32"/>
      <c r="Q60" s="34"/>
      <c r="R60" s="32"/>
      <c r="S60" s="34"/>
      <c r="T60" s="32"/>
      <c r="U60" s="32"/>
    </row>
    <row r="61" spans="1:21" ht="12.75" hidden="1">
      <c r="A61" s="1" t="s">
        <v>91</v>
      </c>
      <c r="B61" s="32"/>
      <c r="C61" s="32"/>
      <c r="D61" s="32"/>
      <c r="E61" s="32">
        <f>SUM(B61:D61)</f>
        <v>0</v>
      </c>
      <c r="F61" s="32"/>
      <c r="G61" s="32"/>
      <c r="H61" s="32"/>
      <c r="I61" s="33"/>
      <c r="J61" s="32"/>
      <c r="K61" s="33"/>
      <c r="L61" s="32"/>
      <c r="M61" s="34"/>
      <c r="N61" s="32"/>
      <c r="O61" s="34"/>
      <c r="P61" s="32"/>
      <c r="Q61" s="34"/>
      <c r="R61" s="32"/>
      <c r="S61" s="34"/>
      <c r="T61" s="32"/>
      <c r="U61" s="32"/>
    </row>
    <row r="62" spans="1:21" ht="12.75" hidden="1">
      <c r="A62" s="1" t="s">
        <v>92</v>
      </c>
      <c r="B62" s="32"/>
      <c r="C62" s="32"/>
      <c r="D62" s="32"/>
      <c r="E62" s="32">
        <f>SUM(B62:D62)</f>
        <v>0</v>
      </c>
      <c r="F62" s="32"/>
      <c r="G62" s="32"/>
      <c r="H62" s="32"/>
      <c r="I62" s="33"/>
      <c r="J62" s="32"/>
      <c r="K62" s="33"/>
      <c r="L62" s="32"/>
      <c r="M62" s="34"/>
      <c r="N62" s="32"/>
      <c r="O62" s="34"/>
      <c r="P62" s="32"/>
      <c r="Q62" s="34"/>
      <c r="R62" s="32"/>
      <c r="S62" s="34"/>
      <c r="T62" s="32"/>
      <c r="U62" s="32"/>
    </row>
    <row r="63" spans="1:21" ht="12.75" hidden="1">
      <c r="A63" s="1" t="s">
        <v>93</v>
      </c>
      <c r="B63" s="32"/>
      <c r="C63" s="32"/>
      <c r="D63" s="32"/>
      <c r="E63" s="32">
        <f>SUM(B63:D63)</f>
        <v>0</v>
      </c>
      <c r="F63" s="32"/>
      <c r="G63" s="32"/>
      <c r="H63" s="32"/>
      <c r="I63" s="33"/>
      <c r="J63" s="32"/>
      <c r="K63" s="33"/>
      <c r="L63" s="32"/>
      <c r="M63" s="34"/>
      <c r="N63" s="32"/>
      <c r="O63" s="34"/>
      <c r="P63" s="32"/>
      <c r="Q63" s="34"/>
      <c r="R63" s="32"/>
      <c r="S63" s="34"/>
      <c r="T63" s="32"/>
      <c r="U63" s="32"/>
    </row>
    <row r="64" spans="1:21" ht="12.75" hidden="1">
      <c r="A64" s="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4"/>
      <c r="N64" s="32"/>
      <c r="O64" s="34"/>
      <c r="P64" s="32"/>
      <c r="Q64" s="34"/>
      <c r="R64" s="32"/>
      <c r="S64" s="34"/>
      <c r="T64" s="32"/>
      <c r="U64" s="32"/>
    </row>
    <row r="65" spans="1:21" ht="12.75">
      <c r="A65" s="35" t="s">
        <v>94</v>
      </c>
      <c r="B65" s="36">
        <f aca="true" t="shared" si="27" ref="B65:Q65">+B66+B71+B76+B81+B86+B91+B96+B101+B106</f>
        <v>188788000</v>
      </c>
      <c r="C65" s="36">
        <f t="shared" si="27"/>
        <v>0</v>
      </c>
      <c r="D65" s="36">
        <f t="shared" si="27"/>
        <v>0</v>
      </c>
      <c r="E65" s="36">
        <f t="shared" si="27"/>
        <v>188788000</v>
      </c>
      <c r="F65" s="36">
        <f t="shared" si="27"/>
        <v>0</v>
      </c>
      <c r="G65" s="36">
        <f t="shared" si="27"/>
        <v>0</v>
      </c>
      <c r="H65" s="36">
        <f t="shared" si="27"/>
        <v>0</v>
      </c>
      <c r="I65" s="36">
        <f t="shared" si="27"/>
        <v>0</v>
      </c>
      <c r="J65" s="36">
        <f t="shared" si="27"/>
        <v>0</v>
      </c>
      <c r="K65" s="36">
        <f t="shared" si="27"/>
        <v>0</v>
      </c>
      <c r="L65" s="36">
        <f t="shared" si="27"/>
        <v>0</v>
      </c>
      <c r="M65" s="36">
        <f t="shared" si="27"/>
        <v>0</v>
      </c>
      <c r="N65" s="36">
        <f t="shared" si="27"/>
        <v>0</v>
      </c>
      <c r="O65" s="36">
        <f t="shared" si="27"/>
        <v>0</v>
      </c>
      <c r="P65" s="36">
        <f t="shared" si="27"/>
        <v>0</v>
      </c>
      <c r="Q65" s="36">
        <f t="shared" si="27"/>
        <v>0</v>
      </c>
      <c r="R65" s="37" t="str">
        <f aca="true" t="shared" si="28" ref="R65:R96">IF(L65=0," ",(N65-L65)/L65)</f>
        <v> </v>
      </c>
      <c r="S65" s="38" t="str">
        <f aca="true" t="shared" si="29" ref="S65:S96">IF(M65=0," ",(O65-M65)/M65)</f>
        <v> </v>
      </c>
      <c r="T65" s="37">
        <f aca="true" t="shared" si="30" ref="T65:T96">IF(E65=0," ",(P65/E65))</f>
        <v>0</v>
      </c>
      <c r="U65" s="38">
        <f aca="true" t="shared" si="31" ref="U65:U96">IF(E65=0," ",(Q65/E65))</f>
        <v>0</v>
      </c>
    </row>
    <row r="66" spans="1:21" ht="12.75">
      <c r="A66" s="39" t="s">
        <v>95</v>
      </c>
      <c r="B66" s="114">
        <f aca="true" t="shared" si="32" ref="B66:Q66">SUM(B67:B70)</f>
        <v>0</v>
      </c>
      <c r="C66" s="114">
        <f t="shared" si="32"/>
        <v>0</v>
      </c>
      <c r="D66" s="114">
        <f t="shared" si="32"/>
        <v>0</v>
      </c>
      <c r="E66" s="114">
        <f t="shared" si="32"/>
        <v>0</v>
      </c>
      <c r="F66" s="114">
        <f t="shared" si="32"/>
        <v>0</v>
      </c>
      <c r="G66" s="114">
        <f t="shared" si="32"/>
        <v>0</v>
      </c>
      <c r="H66" s="114">
        <f t="shared" si="32"/>
        <v>0</v>
      </c>
      <c r="I66" s="114">
        <f t="shared" si="32"/>
        <v>0</v>
      </c>
      <c r="J66" s="114">
        <f t="shared" si="32"/>
        <v>0</v>
      </c>
      <c r="K66" s="114">
        <f t="shared" si="32"/>
        <v>0</v>
      </c>
      <c r="L66" s="114">
        <f t="shared" si="32"/>
        <v>0</v>
      </c>
      <c r="M66" s="114">
        <f t="shared" si="32"/>
        <v>0</v>
      </c>
      <c r="N66" s="114">
        <f t="shared" si="32"/>
        <v>0</v>
      </c>
      <c r="O66" s="114">
        <f t="shared" si="32"/>
        <v>0</v>
      </c>
      <c r="P66" s="114">
        <f t="shared" si="32"/>
        <v>0</v>
      </c>
      <c r="Q66" s="114">
        <f t="shared" si="32"/>
        <v>0</v>
      </c>
      <c r="R66" s="115" t="str">
        <f t="shared" si="28"/>
        <v> </v>
      </c>
      <c r="S66" s="116" t="str">
        <f t="shared" si="29"/>
        <v> </v>
      </c>
      <c r="T66" s="115" t="str">
        <f t="shared" si="30"/>
        <v> </v>
      </c>
      <c r="U66" s="116" t="str">
        <f t="shared" si="31"/>
        <v> </v>
      </c>
    </row>
    <row r="67" spans="1:21" ht="12.75" hidden="1">
      <c r="A67" s="40" t="s">
        <v>96</v>
      </c>
      <c r="B67" s="41"/>
      <c r="C67" s="41"/>
      <c r="D67" s="41"/>
      <c r="E67" s="42"/>
      <c r="F67" s="41"/>
      <c r="G67" s="41"/>
      <c r="H67" s="41"/>
      <c r="I67" s="41"/>
      <c r="J67" s="41"/>
      <c r="K67" s="41"/>
      <c r="L67" s="41"/>
      <c r="M67" s="43"/>
      <c r="N67" s="41"/>
      <c r="O67" s="43"/>
      <c r="P67" s="2">
        <f aca="true" t="shared" si="33" ref="P67:P98">+H67+J67+L67+N67</f>
        <v>0</v>
      </c>
      <c r="Q67" s="2">
        <f aca="true" t="shared" si="34" ref="Q67:Q98">I67+K67+M67+O67</f>
        <v>0</v>
      </c>
      <c r="R67" s="117" t="str">
        <f t="shared" si="28"/>
        <v> </v>
      </c>
      <c r="S67" s="118" t="str">
        <f t="shared" si="29"/>
        <v> </v>
      </c>
      <c r="T67" s="117" t="str">
        <f t="shared" si="30"/>
        <v> </v>
      </c>
      <c r="U67" s="118" t="str">
        <f t="shared" si="31"/>
        <v> </v>
      </c>
    </row>
    <row r="68" spans="1:21" ht="12.75" hidden="1">
      <c r="A68" s="40" t="s">
        <v>97</v>
      </c>
      <c r="B68" s="41"/>
      <c r="C68" s="41"/>
      <c r="D68" s="41"/>
      <c r="E68" s="42"/>
      <c r="F68" s="41"/>
      <c r="G68" s="41"/>
      <c r="H68" s="41"/>
      <c r="I68" s="41"/>
      <c r="J68" s="41"/>
      <c r="K68" s="41"/>
      <c r="L68" s="41"/>
      <c r="M68" s="43"/>
      <c r="N68" s="41"/>
      <c r="O68" s="43"/>
      <c r="P68" s="2">
        <f t="shared" si="33"/>
        <v>0</v>
      </c>
      <c r="Q68" s="2">
        <f t="shared" si="34"/>
        <v>0</v>
      </c>
      <c r="R68" s="117" t="str">
        <f t="shared" si="28"/>
        <v> </v>
      </c>
      <c r="S68" s="118" t="str">
        <f t="shared" si="29"/>
        <v> </v>
      </c>
      <c r="T68" s="117" t="str">
        <f t="shared" si="30"/>
        <v> </v>
      </c>
      <c r="U68" s="118" t="str">
        <f t="shared" si="31"/>
        <v> </v>
      </c>
    </row>
    <row r="69" spans="1:21" ht="12.75" hidden="1">
      <c r="A69" s="44"/>
      <c r="B69" s="41"/>
      <c r="C69" s="41"/>
      <c r="D69" s="41"/>
      <c r="E69" s="42"/>
      <c r="F69" s="41"/>
      <c r="G69" s="41"/>
      <c r="H69" s="41"/>
      <c r="I69" s="41"/>
      <c r="J69" s="41"/>
      <c r="K69" s="41"/>
      <c r="L69" s="41"/>
      <c r="M69" s="43"/>
      <c r="N69" s="41"/>
      <c r="O69" s="43"/>
      <c r="P69" s="2">
        <f t="shared" si="33"/>
        <v>0</v>
      </c>
      <c r="Q69" s="2">
        <f t="shared" si="34"/>
        <v>0</v>
      </c>
      <c r="R69" s="117" t="str">
        <f t="shared" si="28"/>
        <v> </v>
      </c>
      <c r="S69" s="118" t="str">
        <f t="shared" si="29"/>
        <v> </v>
      </c>
      <c r="T69" s="117" t="str">
        <f t="shared" si="30"/>
        <v> </v>
      </c>
      <c r="U69" s="118" t="str">
        <f t="shared" si="31"/>
        <v> </v>
      </c>
    </row>
    <row r="70" spans="1:21" ht="12.75" hidden="1">
      <c r="A70" s="40"/>
      <c r="B70" s="41"/>
      <c r="C70" s="41"/>
      <c r="D70" s="41"/>
      <c r="E70" s="42"/>
      <c r="F70" s="41"/>
      <c r="G70" s="41"/>
      <c r="H70" s="41"/>
      <c r="I70" s="41"/>
      <c r="J70" s="41"/>
      <c r="K70" s="41"/>
      <c r="L70" s="41"/>
      <c r="M70" s="43"/>
      <c r="N70" s="41"/>
      <c r="O70" s="43"/>
      <c r="P70" s="2">
        <f t="shared" si="33"/>
        <v>0</v>
      </c>
      <c r="Q70" s="2">
        <f t="shared" si="34"/>
        <v>0</v>
      </c>
      <c r="R70" s="117" t="str">
        <f t="shared" si="28"/>
        <v> </v>
      </c>
      <c r="S70" s="118" t="str">
        <f t="shared" si="29"/>
        <v> </v>
      </c>
      <c r="T70" s="117" t="str">
        <f t="shared" si="30"/>
        <v> </v>
      </c>
      <c r="U70" s="118" t="str">
        <f t="shared" si="31"/>
        <v> </v>
      </c>
    </row>
    <row r="71" spans="1:21" ht="12.75">
      <c r="A71" s="45" t="s">
        <v>98</v>
      </c>
      <c r="B71" s="42">
        <f aca="true" t="shared" si="35" ref="B71:O71">SUM(B72:B75)</f>
        <v>178859000</v>
      </c>
      <c r="C71" s="42">
        <f t="shared" si="35"/>
        <v>0</v>
      </c>
      <c r="D71" s="42">
        <f t="shared" si="35"/>
        <v>0</v>
      </c>
      <c r="E71" s="42">
        <f t="shared" si="35"/>
        <v>178859000</v>
      </c>
      <c r="F71" s="42">
        <f t="shared" si="35"/>
        <v>0</v>
      </c>
      <c r="G71" s="42">
        <f t="shared" si="35"/>
        <v>0</v>
      </c>
      <c r="H71" s="42">
        <f t="shared" si="35"/>
        <v>0</v>
      </c>
      <c r="I71" s="42">
        <f t="shared" si="35"/>
        <v>0</v>
      </c>
      <c r="J71" s="42">
        <f t="shared" si="35"/>
        <v>0</v>
      </c>
      <c r="K71" s="42">
        <f t="shared" si="35"/>
        <v>0</v>
      </c>
      <c r="L71" s="42">
        <f t="shared" si="35"/>
        <v>0</v>
      </c>
      <c r="M71" s="42">
        <f t="shared" si="35"/>
        <v>0</v>
      </c>
      <c r="N71" s="42">
        <f t="shared" si="35"/>
        <v>0</v>
      </c>
      <c r="O71" s="42">
        <f t="shared" si="35"/>
        <v>0</v>
      </c>
      <c r="P71" s="2">
        <f t="shared" si="33"/>
        <v>0</v>
      </c>
      <c r="Q71" s="2">
        <f t="shared" si="34"/>
        <v>0</v>
      </c>
      <c r="R71" s="117" t="str">
        <f t="shared" si="28"/>
        <v> </v>
      </c>
      <c r="S71" s="118" t="str">
        <f t="shared" si="29"/>
        <v> </v>
      </c>
      <c r="T71" s="117">
        <f t="shared" si="30"/>
        <v>0</v>
      </c>
      <c r="U71" s="118">
        <f t="shared" si="31"/>
        <v>0</v>
      </c>
    </row>
    <row r="72" spans="1:21" ht="12.75" hidden="1">
      <c r="A72" s="40" t="s">
        <v>96</v>
      </c>
      <c r="B72" s="41">
        <v>178859000</v>
      </c>
      <c r="C72" s="41"/>
      <c r="D72" s="41"/>
      <c r="E72" s="42">
        <f>SUM(B72:D72)</f>
        <v>178859000</v>
      </c>
      <c r="F72" s="41"/>
      <c r="G72" s="41"/>
      <c r="H72" s="41"/>
      <c r="I72" s="41"/>
      <c r="J72" s="41"/>
      <c r="K72" s="41"/>
      <c r="L72" s="41"/>
      <c r="M72" s="43"/>
      <c r="N72" s="41"/>
      <c r="O72" s="43"/>
      <c r="P72" s="2">
        <f t="shared" si="33"/>
        <v>0</v>
      </c>
      <c r="Q72" s="2">
        <f t="shared" si="34"/>
        <v>0</v>
      </c>
      <c r="R72" s="117" t="str">
        <f t="shared" si="28"/>
        <v> </v>
      </c>
      <c r="S72" s="118" t="str">
        <f t="shared" si="29"/>
        <v> </v>
      </c>
      <c r="T72" s="117">
        <f t="shared" si="30"/>
        <v>0</v>
      </c>
      <c r="U72" s="118">
        <f t="shared" si="31"/>
        <v>0</v>
      </c>
    </row>
    <row r="73" spans="1:21" ht="12.75" hidden="1">
      <c r="A73" s="40" t="s">
        <v>97</v>
      </c>
      <c r="B73" s="41"/>
      <c r="C73" s="41"/>
      <c r="D73" s="41"/>
      <c r="E73" s="42"/>
      <c r="F73" s="41"/>
      <c r="G73" s="41"/>
      <c r="H73" s="41"/>
      <c r="I73" s="41"/>
      <c r="J73" s="41"/>
      <c r="K73" s="41"/>
      <c r="L73" s="41"/>
      <c r="M73" s="43"/>
      <c r="N73" s="41"/>
      <c r="O73" s="43"/>
      <c r="P73" s="2">
        <f t="shared" si="33"/>
        <v>0</v>
      </c>
      <c r="Q73" s="2">
        <f t="shared" si="34"/>
        <v>0</v>
      </c>
      <c r="R73" s="117" t="str">
        <f t="shared" si="28"/>
        <v> </v>
      </c>
      <c r="S73" s="118" t="str">
        <f t="shared" si="29"/>
        <v> </v>
      </c>
      <c r="T73" s="117" t="str">
        <f t="shared" si="30"/>
        <v> </v>
      </c>
      <c r="U73" s="118" t="str">
        <f t="shared" si="31"/>
        <v> </v>
      </c>
    </row>
    <row r="74" spans="1:21" ht="12.75" hidden="1">
      <c r="A74" s="44"/>
      <c r="B74" s="41"/>
      <c r="C74" s="41"/>
      <c r="D74" s="41"/>
      <c r="E74" s="42"/>
      <c r="F74" s="41"/>
      <c r="G74" s="41"/>
      <c r="H74" s="41"/>
      <c r="I74" s="41"/>
      <c r="J74" s="41"/>
      <c r="K74" s="41"/>
      <c r="L74" s="41"/>
      <c r="M74" s="43"/>
      <c r="N74" s="41"/>
      <c r="O74" s="43"/>
      <c r="P74" s="2">
        <f t="shared" si="33"/>
        <v>0</v>
      </c>
      <c r="Q74" s="2">
        <f t="shared" si="34"/>
        <v>0</v>
      </c>
      <c r="R74" s="117" t="str">
        <f t="shared" si="28"/>
        <v> </v>
      </c>
      <c r="S74" s="118" t="str">
        <f t="shared" si="29"/>
        <v> </v>
      </c>
      <c r="T74" s="117" t="str">
        <f t="shared" si="30"/>
        <v> </v>
      </c>
      <c r="U74" s="118" t="str">
        <f t="shared" si="31"/>
        <v> </v>
      </c>
    </row>
    <row r="75" spans="1:21" ht="12.75" hidden="1">
      <c r="A75" s="40"/>
      <c r="B75" s="41"/>
      <c r="C75" s="41"/>
      <c r="D75" s="41"/>
      <c r="E75" s="42"/>
      <c r="F75" s="41"/>
      <c r="G75" s="41"/>
      <c r="H75" s="41"/>
      <c r="I75" s="41"/>
      <c r="J75" s="41"/>
      <c r="K75" s="41"/>
      <c r="L75" s="41"/>
      <c r="M75" s="43"/>
      <c r="N75" s="41"/>
      <c r="O75" s="43"/>
      <c r="P75" s="2">
        <f t="shared" si="33"/>
        <v>0</v>
      </c>
      <c r="Q75" s="2">
        <f t="shared" si="34"/>
        <v>0</v>
      </c>
      <c r="R75" s="117" t="str">
        <f t="shared" si="28"/>
        <v> </v>
      </c>
      <c r="S75" s="118" t="str">
        <f t="shared" si="29"/>
        <v> </v>
      </c>
      <c r="T75" s="117" t="str">
        <f t="shared" si="30"/>
        <v> </v>
      </c>
      <c r="U75" s="118" t="str">
        <f t="shared" si="31"/>
        <v> </v>
      </c>
    </row>
    <row r="76" spans="1:21" ht="12.75">
      <c r="A76" s="45" t="s">
        <v>99</v>
      </c>
      <c r="B76" s="42">
        <f aca="true" t="shared" si="36" ref="B76:O76">SUM(B77:B80)</f>
        <v>0</v>
      </c>
      <c r="C76" s="42">
        <f t="shared" si="36"/>
        <v>0</v>
      </c>
      <c r="D76" s="42">
        <f t="shared" si="36"/>
        <v>0</v>
      </c>
      <c r="E76" s="42">
        <f t="shared" si="36"/>
        <v>0</v>
      </c>
      <c r="F76" s="42">
        <f t="shared" si="36"/>
        <v>0</v>
      </c>
      <c r="G76" s="42">
        <f t="shared" si="36"/>
        <v>0</v>
      </c>
      <c r="H76" s="42">
        <f t="shared" si="36"/>
        <v>0</v>
      </c>
      <c r="I76" s="42">
        <f t="shared" si="36"/>
        <v>0</v>
      </c>
      <c r="J76" s="42">
        <f t="shared" si="36"/>
        <v>0</v>
      </c>
      <c r="K76" s="42">
        <f t="shared" si="36"/>
        <v>0</v>
      </c>
      <c r="L76" s="42">
        <f t="shared" si="36"/>
        <v>0</v>
      </c>
      <c r="M76" s="42">
        <f t="shared" si="36"/>
        <v>0</v>
      </c>
      <c r="N76" s="42">
        <f t="shared" si="36"/>
        <v>0</v>
      </c>
      <c r="O76" s="42">
        <f t="shared" si="36"/>
        <v>0</v>
      </c>
      <c r="P76" s="2">
        <f t="shared" si="33"/>
        <v>0</v>
      </c>
      <c r="Q76" s="2">
        <f t="shared" si="34"/>
        <v>0</v>
      </c>
      <c r="R76" s="117" t="str">
        <f t="shared" si="28"/>
        <v> </v>
      </c>
      <c r="S76" s="118" t="str">
        <f t="shared" si="29"/>
        <v> </v>
      </c>
      <c r="T76" s="117" t="str">
        <f t="shared" si="30"/>
        <v> </v>
      </c>
      <c r="U76" s="118" t="str">
        <f t="shared" si="31"/>
        <v> </v>
      </c>
    </row>
    <row r="77" spans="1:21" ht="12.75" hidden="1">
      <c r="A77" s="40" t="s">
        <v>96</v>
      </c>
      <c r="B77" s="41"/>
      <c r="C77" s="41"/>
      <c r="D77" s="41"/>
      <c r="E77" s="42"/>
      <c r="F77" s="41"/>
      <c r="G77" s="41"/>
      <c r="H77" s="41"/>
      <c r="I77" s="41"/>
      <c r="J77" s="41"/>
      <c r="K77" s="41"/>
      <c r="L77" s="41"/>
      <c r="M77" s="43"/>
      <c r="N77" s="41"/>
      <c r="O77" s="43"/>
      <c r="P77" s="2">
        <f t="shared" si="33"/>
        <v>0</v>
      </c>
      <c r="Q77" s="2">
        <f t="shared" si="34"/>
        <v>0</v>
      </c>
      <c r="R77" s="117" t="str">
        <f t="shared" si="28"/>
        <v> </v>
      </c>
      <c r="S77" s="118" t="str">
        <f t="shared" si="29"/>
        <v> </v>
      </c>
      <c r="T77" s="117" t="str">
        <f t="shared" si="30"/>
        <v> </v>
      </c>
      <c r="U77" s="118" t="str">
        <f t="shared" si="31"/>
        <v> </v>
      </c>
    </row>
    <row r="78" spans="1:21" ht="12.75" hidden="1">
      <c r="A78" s="40" t="s">
        <v>97</v>
      </c>
      <c r="B78" s="41"/>
      <c r="C78" s="41"/>
      <c r="D78" s="41"/>
      <c r="E78" s="42"/>
      <c r="F78" s="41"/>
      <c r="G78" s="41"/>
      <c r="H78" s="41"/>
      <c r="I78" s="41"/>
      <c r="J78" s="41"/>
      <c r="K78" s="41"/>
      <c r="L78" s="41"/>
      <c r="M78" s="43"/>
      <c r="N78" s="41"/>
      <c r="O78" s="43"/>
      <c r="P78" s="2">
        <f t="shared" si="33"/>
        <v>0</v>
      </c>
      <c r="Q78" s="2">
        <f t="shared" si="34"/>
        <v>0</v>
      </c>
      <c r="R78" s="117" t="str">
        <f t="shared" si="28"/>
        <v> </v>
      </c>
      <c r="S78" s="118" t="str">
        <f t="shared" si="29"/>
        <v> </v>
      </c>
      <c r="T78" s="117" t="str">
        <f t="shared" si="30"/>
        <v> </v>
      </c>
      <c r="U78" s="118" t="str">
        <f t="shared" si="31"/>
        <v> </v>
      </c>
    </row>
    <row r="79" spans="1:21" ht="12.75" hidden="1">
      <c r="A79" s="44"/>
      <c r="B79" s="41"/>
      <c r="C79" s="41"/>
      <c r="D79" s="41"/>
      <c r="E79" s="42"/>
      <c r="F79" s="41"/>
      <c r="G79" s="41"/>
      <c r="H79" s="41"/>
      <c r="I79" s="41"/>
      <c r="J79" s="41"/>
      <c r="K79" s="41"/>
      <c r="L79" s="41"/>
      <c r="M79" s="43"/>
      <c r="N79" s="41"/>
      <c r="O79" s="43"/>
      <c r="P79" s="2">
        <f t="shared" si="33"/>
        <v>0</v>
      </c>
      <c r="Q79" s="2">
        <f t="shared" si="34"/>
        <v>0</v>
      </c>
      <c r="R79" s="117" t="str">
        <f t="shared" si="28"/>
        <v> </v>
      </c>
      <c r="S79" s="118" t="str">
        <f t="shared" si="29"/>
        <v> </v>
      </c>
      <c r="T79" s="117" t="str">
        <f t="shared" si="30"/>
        <v> </v>
      </c>
      <c r="U79" s="118" t="str">
        <f t="shared" si="31"/>
        <v> </v>
      </c>
    </row>
    <row r="80" spans="1:21" ht="12.75" hidden="1">
      <c r="A80" s="40"/>
      <c r="B80" s="41"/>
      <c r="C80" s="41"/>
      <c r="D80" s="41"/>
      <c r="E80" s="42"/>
      <c r="F80" s="41"/>
      <c r="G80" s="41"/>
      <c r="H80" s="41"/>
      <c r="I80" s="41"/>
      <c r="J80" s="41"/>
      <c r="K80" s="41"/>
      <c r="L80" s="41"/>
      <c r="M80" s="43"/>
      <c r="N80" s="41"/>
      <c r="O80" s="43"/>
      <c r="P80" s="2">
        <f t="shared" si="33"/>
        <v>0</v>
      </c>
      <c r="Q80" s="2">
        <f t="shared" si="34"/>
        <v>0</v>
      </c>
      <c r="R80" s="117" t="str">
        <f t="shared" si="28"/>
        <v> </v>
      </c>
      <c r="S80" s="118" t="str">
        <f t="shared" si="29"/>
        <v> </v>
      </c>
      <c r="T80" s="117" t="str">
        <f t="shared" si="30"/>
        <v> </v>
      </c>
      <c r="U80" s="118" t="str">
        <f t="shared" si="31"/>
        <v> </v>
      </c>
    </row>
    <row r="81" spans="1:21" ht="12.75">
      <c r="A81" s="45" t="s">
        <v>100</v>
      </c>
      <c r="B81" s="42">
        <f aca="true" t="shared" si="37" ref="B81:O81">SUM(B82:B85)</f>
        <v>0</v>
      </c>
      <c r="C81" s="42">
        <f t="shared" si="37"/>
        <v>0</v>
      </c>
      <c r="D81" s="42">
        <f t="shared" si="37"/>
        <v>0</v>
      </c>
      <c r="E81" s="42">
        <f t="shared" si="37"/>
        <v>0</v>
      </c>
      <c r="F81" s="42">
        <f t="shared" si="37"/>
        <v>0</v>
      </c>
      <c r="G81" s="42">
        <f t="shared" si="37"/>
        <v>0</v>
      </c>
      <c r="H81" s="42">
        <f t="shared" si="37"/>
        <v>0</v>
      </c>
      <c r="I81" s="42">
        <f t="shared" si="37"/>
        <v>0</v>
      </c>
      <c r="J81" s="42">
        <f t="shared" si="37"/>
        <v>0</v>
      </c>
      <c r="K81" s="42">
        <f t="shared" si="37"/>
        <v>0</v>
      </c>
      <c r="L81" s="42">
        <f t="shared" si="37"/>
        <v>0</v>
      </c>
      <c r="M81" s="42">
        <f t="shared" si="37"/>
        <v>0</v>
      </c>
      <c r="N81" s="42">
        <f t="shared" si="37"/>
        <v>0</v>
      </c>
      <c r="O81" s="42">
        <f t="shared" si="37"/>
        <v>0</v>
      </c>
      <c r="P81" s="2">
        <f t="shared" si="33"/>
        <v>0</v>
      </c>
      <c r="Q81" s="2">
        <f t="shared" si="34"/>
        <v>0</v>
      </c>
      <c r="R81" s="117" t="str">
        <f t="shared" si="28"/>
        <v> </v>
      </c>
      <c r="S81" s="118" t="str">
        <f t="shared" si="29"/>
        <v> </v>
      </c>
      <c r="T81" s="117" t="str">
        <f t="shared" si="30"/>
        <v> </v>
      </c>
      <c r="U81" s="118" t="str">
        <f t="shared" si="31"/>
        <v> </v>
      </c>
    </row>
    <row r="82" spans="1:21" ht="12.75" hidden="1">
      <c r="A82" s="40" t="s">
        <v>96</v>
      </c>
      <c r="B82" s="41"/>
      <c r="C82" s="41"/>
      <c r="D82" s="41"/>
      <c r="E82" s="42"/>
      <c r="F82" s="41"/>
      <c r="G82" s="41"/>
      <c r="H82" s="41"/>
      <c r="I82" s="41"/>
      <c r="J82" s="41"/>
      <c r="K82" s="41"/>
      <c r="L82" s="41"/>
      <c r="M82" s="43"/>
      <c r="N82" s="41"/>
      <c r="O82" s="43"/>
      <c r="P82" s="2">
        <f t="shared" si="33"/>
        <v>0</v>
      </c>
      <c r="Q82" s="2">
        <f t="shared" si="34"/>
        <v>0</v>
      </c>
      <c r="R82" s="117" t="str">
        <f t="shared" si="28"/>
        <v> </v>
      </c>
      <c r="S82" s="118" t="str">
        <f t="shared" si="29"/>
        <v> </v>
      </c>
      <c r="T82" s="117" t="str">
        <f t="shared" si="30"/>
        <v> </v>
      </c>
      <c r="U82" s="118" t="str">
        <f t="shared" si="31"/>
        <v> </v>
      </c>
    </row>
    <row r="83" spans="1:21" ht="12.75" hidden="1">
      <c r="A83" s="40" t="s">
        <v>97</v>
      </c>
      <c r="B83" s="41"/>
      <c r="C83" s="41"/>
      <c r="D83" s="41"/>
      <c r="E83" s="42"/>
      <c r="F83" s="41"/>
      <c r="G83" s="41"/>
      <c r="H83" s="41"/>
      <c r="I83" s="41"/>
      <c r="J83" s="41"/>
      <c r="K83" s="41"/>
      <c r="L83" s="41"/>
      <c r="M83" s="43"/>
      <c r="N83" s="41"/>
      <c r="O83" s="43"/>
      <c r="P83" s="2">
        <f t="shared" si="33"/>
        <v>0</v>
      </c>
      <c r="Q83" s="2">
        <f t="shared" si="34"/>
        <v>0</v>
      </c>
      <c r="R83" s="117" t="str">
        <f t="shared" si="28"/>
        <v> </v>
      </c>
      <c r="S83" s="118" t="str">
        <f t="shared" si="29"/>
        <v> </v>
      </c>
      <c r="T83" s="117" t="str">
        <f t="shared" si="30"/>
        <v> </v>
      </c>
      <c r="U83" s="118" t="str">
        <f t="shared" si="31"/>
        <v> </v>
      </c>
    </row>
    <row r="84" spans="1:21" ht="12.75" hidden="1">
      <c r="A84" s="44"/>
      <c r="B84" s="41"/>
      <c r="C84" s="41"/>
      <c r="D84" s="41"/>
      <c r="E84" s="42"/>
      <c r="F84" s="41"/>
      <c r="G84" s="41"/>
      <c r="H84" s="41"/>
      <c r="I84" s="41"/>
      <c r="J84" s="41"/>
      <c r="K84" s="41"/>
      <c r="L84" s="41"/>
      <c r="M84" s="43"/>
      <c r="N84" s="41"/>
      <c r="O84" s="43"/>
      <c r="P84" s="2">
        <f t="shared" si="33"/>
        <v>0</v>
      </c>
      <c r="Q84" s="2">
        <f t="shared" si="34"/>
        <v>0</v>
      </c>
      <c r="R84" s="117" t="str">
        <f t="shared" si="28"/>
        <v> </v>
      </c>
      <c r="S84" s="118" t="str">
        <f t="shared" si="29"/>
        <v> </v>
      </c>
      <c r="T84" s="117" t="str">
        <f t="shared" si="30"/>
        <v> </v>
      </c>
      <c r="U84" s="118" t="str">
        <f t="shared" si="31"/>
        <v> </v>
      </c>
    </row>
    <row r="85" spans="1:21" ht="12.75" hidden="1">
      <c r="A85" s="40"/>
      <c r="B85" s="41"/>
      <c r="C85" s="41"/>
      <c r="D85" s="41"/>
      <c r="E85" s="42"/>
      <c r="F85" s="41"/>
      <c r="G85" s="41"/>
      <c r="H85" s="41"/>
      <c r="I85" s="41"/>
      <c r="J85" s="41"/>
      <c r="K85" s="41"/>
      <c r="L85" s="41"/>
      <c r="M85" s="43"/>
      <c r="N85" s="41"/>
      <c r="O85" s="43"/>
      <c r="P85" s="2">
        <f t="shared" si="33"/>
        <v>0</v>
      </c>
      <c r="Q85" s="2">
        <f t="shared" si="34"/>
        <v>0</v>
      </c>
      <c r="R85" s="117" t="str">
        <f t="shared" si="28"/>
        <v> </v>
      </c>
      <c r="S85" s="118" t="str">
        <f t="shared" si="29"/>
        <v> </v>
      </c>
      <c r="T85" s="117" t="str">
        <f t="shared" si="30"/>
        <v> </v>
      </c>
      <c r="U85" s="118" t="str">
        <f t="shared" si="31"/>
        <v> </v>
      </c>
    </row>
    <row r="86" spans="1:21" ht="12.75">
      <c r="A86" s="45" t="s">
        <v>101</v>
      </c>
      <c r="B86" s="42">
        <f aca="true" t="shared" si="38" ref="B86:O86">SUM(B87:B90)</f>
        <v>1000000</v>
      </c>
      <c r="C86" s="42">
        <f t="shared" si="38"/>
        <v>0</v>
      </c>
      <c r="D86" s="42">
        <f t="shared" si="38"/>
        <v>0</v>
      </c>
      <c r="E86" s="42">
        <f t="shared" si="38"/>
        <v>1000000</v>
      </c>
      <c r="F86" s="42">
        <f t="shared" si="38"/>
        <v>0</v>
      </c>
      <c r="G86" s="42">
        <f t="shared" si="38"/>
        <v>0</v>
      </c>
      <c r="H86" s="42">
        <f t="shared" si="38"/>
        <v>0</v>
      </c>
      <c r="I86" s="42">
        <f t="shared" si="38"/>
        <v>0</v>
      </c>
      <c r="J86" s="42">
        <f t="shared" si="38"/>
        <v>0</v>
      </c>
      <c r="K86" s="42">
        <f t="shared" si="38"/>
        <v>0</v>
      </c>
      <c r="L86" s="42">
        <f t="shared" si="38"/>
        <v>0</v>
      </c>
      <c r="M86" s="42">
        <f t="shared" si="38"/>
        <v>0</v>
      </c>
      <c r="N86" s="42">
        <f t="shared" si="38"/>
        <v>0</v>
      </c>
      <c r="O86" s="42">
        <f t="shared" si="38"/>
        <v>0</v>
      </c>
      <c r="P86" s="2">
        <f t="shared" si="33"/>
        <v>0</v>
      </c>
      <c r="Q86" s="2">
        <f t="shared" si="34"/>
        <v>0</v>
      </c>
      <c r="R86" s="117" t="str">
        <f t="shared" si="28"/>
        <v> </v>
      </c>
      <c r="S86" s="118" t="str">
        <f t="shared" si="29"/>
        <v> </v>
      </c>
      <c r="T86" s="117">
        <f t="shared" si="30"/>
        <v>0</v>
      </c>
      <c r="U86" s="118">
        <f t="shared" si="31"/>
        <v>0</v>
      </c>
    </row>
    <row r="87" spans="1:21" ht="12.75" hidden="1">
      <c r="A87" s="40" t="s">
        <v>96</v>
      </c>
      <c r="B87" s="41">
        <v>1000000</v>
      </c>
      <c r="C87" s="41"/>
      <c r="D87" s="41"/>
      <c r="E87" s="42">
        <f>SUM(B87:D87)</f>
        <v>1000000</v>
      </c>
      <c r="F87" s="41"/>
      <c r="G87" s="41"/>
      <c r="H87" s="41"/>
      <c r="I87" s="41"/>
      <c r="J87" s="41"/>
      <c r="K87" s="41"/>
      <c r="L87" s="41"/>
      <c r="M87" s="43"/>
      <c r="N87" s="41"/>
      <c r="O87" s="43"/>
      <c r="P87" s="2">
        <f t="shared" si="33"/>
        <v>0</v>
      </c>
      <c r="Q87" s="2">
        <f t="shared" si="34"/>
        <v>0</v>
      </c>
      <c r="R87" s="117" t="str">
        <f t="shared" si="28"/>
        <v> </v>
      </c>
      <c r="S87" s="118" t="str">
        <f t="shared" si="29"/>
        <v> </v>
      </c>
      <c r="T87" s="117">
        <f t="shared" si="30"/>
        <v>0</v>
      </c>
      <c r="U87" s="118">
        <f t="shared" si="31"/>
        <v>0</v>
      </c>
    </row>
    <row r="88" spans="1:21" ht="12.75" hidden="1">
      <c r="A88" s="40" t="s">
        <v>97</v>
      </c>
      <c r="B88" s="41"/>
      <c r="C88" s="41"/>
      <c r="D88" s="41"/>
      <c r="E88" s="42"/>
      <c r="F88" s="41"/>
      <c r="G88" s="41"/>
      <c r="H88" s="41"/>
      <c r="I88" s="41"/>
      <c r="J88" s="41"/>
      <c r="K88" s="41"/>
      <c r="L88" s="41"/>
      <c r="M88" s="43"/>
      <c r="N88" s="41"/>
      <c r="O88" s="43"/>
      <c r="P88" s="2">
        <f t="shared" si="33"/>
        <v>0</v>
      </c>
      <c r="Q88" s="2">
        <f t="shared" si="34"/>
        <v>0</v>
      </c>
      <c r="R88" s="117" t="str">
        <f t="shared" si="28"/>
        <v> </v>
      </c>
      <c r="S88" s="118" t="str">
        <f t="shared" si="29"/>
        <v> </v>
      </c>
      <c r="T88" s="117" t="str">
        <f t="shared" si="30"/>
        <v> </v>
      </c>
      <c r="U88" s="118" t="str">
        <f t="shared" si="31"/>
        <v> </v>
      </c>
    </row>
    <row r="89" spans="1:21" ht="12.75" hidden="1">
      <c r="A89" s="44"/>
      <c r="B89" s="41"/>
      <c r="C89" s="41"/>
      <c r="D89" s="41"/>
      <c r="E89" s="42"/>
      <c r="F89" s="41"/>
      <c r="G89" s="41"/>
      <c r="H89" s="41"/>
      <c r="I89" s="41"/>
      <c r="J89" s="41"/>
      <c r="K89" s="41"/>
      <c r="L89" s="41"/>
      <c r="M89" s="43"/>
      <c r="N89" s="41"/>
      <c r="O89" s="43"/>
      <c r="P89" s="2">
        <f t="shared" si="33"/>
        <v>0</v>
      </c>
      <c r="Q89" s="2">
        <f t="shared" si="34"/>
        <v>0</v>
      </c>
      <c r="R89" s="117" t="str">
        <f t="shared" si="28"/>
        <v> </v>
      </c>
      <c r="S89" s="118" t="str">
        <f t="shared" si="29"/>
        <v> </v>
      </c>
      <c r="T89" s="117" t="str">
        <f t="shared" si="30"/>
        <v> </v>
      </c>
      <c r="U89" s="118" t="str">
        <f t="shared" si="31"/>
        <v> </v>
      </c>
    </row>
    <row r="90" spans="1:21" ht="12.75" hidden="1">
      <c r="A90" s="40"/>
      <c r="B90" s="41"/>
      <c r="C90" s="41"/>
      <c r="D90" s="41"/>
      <c r="E90" s="42"/>
      <c r="F90" s="41"/>
      <c r="G90" s="41"/>
      <c r="H90" s="41"/>
      <c r="I90" s="41"/>
      <c r="J90" s="41"/>
      <c r="K90" s="41"/>
      <c r="L90" s="41"/>
      <c r="M90" s="43"/>
      <c r="N90" s="41"/>
      <c r="O90" s="43"/>
      <c r="P90" s="2">
        <f t="shared" si="33"/>
        <v>0</v>
      </c>
      <c r="Q90" s="2">
        <f t="shared" si="34"/>
        <v>0</v>
      </c>
      <c r="R90" s="117" t="str">
        <f t="shared" si="28"/>
        <v> </v>
      </c>
      <c r="S90" s="118" t="str">
        <f t="shared" si="29"/>
        <v> </v>
      </c>
      <c r="T90" s="117" t="str">
        <f t="shared" si="30"/>
        <v> </v>
      </c>
      <c r="U90" s="118" t="str">
        <f t="shared" si="31"/>
        <v> </v>
      </c>
    </row>
    <row r="91" spans="1:21" ht="12.75">
      <c r="A91" s="45" t="s">
        <v>102</v>
      </c>
      <c r="B91" s="42">
        <f aca="true" t="shared" si="39" ref="B91:O91">SUM(B92:B95)</f>
        <v>6179000</v>
      </c>
      <c r="C91" s="42">
        <f t="shared" si="39"/>
        <v>0</v>
      </c>
      <c r="D91" s="42">
        <f t="shared" si="39"/>
        <v>0</v>
      </c>
      <c r="E91" s="42">
        <f t="shared" si="39"/>
        <v>6179000</v>
      </c>
      <c r="F91" s="42">
        <f t="shared" si="39"/>
        <v>0</v>
      </c>
      <c r="G91" s="42">
        <f t="shared" si="39"/>
        <v>0</v>
      </c>
      <c r="H91" s="42">
        <f t="shared" si="39"/>
        <v>0</v>
      </c>
      <c r="I91" s="42">
        <f t="shared" si="39"/>
        <v>0</v>
      </c>
      <c r="J91" s="42">
        <f t="shared" si="39"/>
        <v>0</v>
      </c>
      <c r="K91" s="42">
        <f t="shared" si="39"/>
        <v>0</v>
      </c>
      <c r="L91" s="42">
        <f t="shared" si="39"/>
        <v>0</v>
      </c>
      <c r="M91" s="42">
        <f t="shared" si="39"/>
        <v>0</v>
      </c>
      <c r="N91" s="42">
        <f t="shared" si="39"/>
        <v>0</v>
      </c>
      <c r="O91" s="42">
        <f t="shared" si="39"/>
        <v>0</v>
      </c>
      <c r="P91" s="2">
        <f t="shared" si="33"/>
        <v>0</v>
      </c>
      <c r="Q91" s="2">
        <f t="shared" si="34"/>
        <v>0</v>
      </c>
      <c r="R91" s="117" t="str">
        <f t="shared" si="28"/>
        <v> </v>
      </c>
      <c r="S91" s="118" t="str">
        <f t="shared" si="29"/>
        <v> </v>
      </c>
      <c r="T91" s="117">
        <f t="shared" si="30"/>
        <v>0</v>
      </c>
      <c r="U91" s="118">
        <f t="shared" si="31"/>
        <v>0</v>
      </c>
    </row>
    <row r="92" spans="1:21" ht="12.75" hidden="1">
      <c r="A92" s="40" t="s">
        <v>96</v>
      </c>
      <c r="B92" s="41">
        <v>6179000</v>
      </c>
      <c r="C92" s="41"/>
      <c r="D92" s="41"/>
      <c r="E92" s="42">
        <f>SUM(B92:D92)</f>
        <v>6179000</v>
      </c>
      <c r="F92" s="41"/>
      <c r="G92" s="41"/>
      <c r="H92" s="41"/>
      <c r="I92" s="41"/>
      <c r="J92" s="41"/>
      <c r="K92" s="41"/>
      <c r="L92" s="41"/>
      <c r="M92" s="43"/>
      <c r="N92" s="41"/>
      <c r="O92" s="43"/>
      <c r="P92" s="2">
        <f t="shared" si="33"/>
        <v>0</v>
      </c>
      <c r="Q92" s="2">
        <f t="shared" si="34"/>
        <v>0</v>
      </c>
      <c r="R92" s="117" t="str">
        <f t="shared" si="28"/>
        <v> </v>
      </c>
      <c r="S92" s="118" t="str">
        <f t="shared" si="29"/>
        <v> </v>
      </c>
      <c r="T92" s="117">
        <f t="shared" si="30"/>
        <v>0</v>
      </c>
      <c r="U92" s="118">
        <f t="shared" si="31"/>
        <v>0</v>
      </c>
    </row>
    <row r="93" spans="1:21" ht="12.75" hidden="1">
      <c r="A93" s="40" t="s">
        <v>97</v>
      </c>
      <c r="B93" s="41"/>
      <c r="C93" s="41"/>
      <c r="D93" s="41"/>
      <c r="E93" s="42"/>
      <c r="F93" s="41"/>
      <c r="G93" s="41"/>
      <c r="H93" s="41"/>
      <c r="I93" s="41"/>
      <c r="J93" s="41"/>
      <c r="K93" s="41"/>
      <c r="L93" s="41"/>
      <c r="M93" s="43"/>
      <c r="N93" s="41"/>
      <c r="O93" s="43"/>
      <c r="P93" s="2">
        <f t="shared" si="33"/>
        <v>0</v>
      </c>
      <c r="Q93" s="2">
        <f t="shared" si="34"/>
        <v>0</v>
      </c>
      <c r="R93" s="117" t="str">
        <f t="shared" si="28"/>
        <v> </v>
      </c>
      <c r="S93" s="118" t="str">
        <f t="shared" si="29"/>
        <v> </v>
      </c>
      <c r="T93" s="117" t="str">
        <f t="shared" si="30"/>
        <v> </v>
      </c>
      <c r="U93" s="118" t="str">
        <f t="shared" si="31"/>
        <v> </v>
      </c>
    </row>
    <row r="94" spans="1:21" ht="12.75" hidden="1">
      <c r="A94" s="44"/>
      <c r="B94" s="41"/>
      <c r="C94" s="41"/>
      <c r="D94" s="41"/>
      <c r="E94" s="42"/>
      <c r="F94" s="41"/>
      <c r="G94" s="41"/>
      <c r="H94" s="41"/>
      <c r="I94" s="41"/>
      <c r="J94" s="41"/>
      <c r="K94" s="41"/>
      <c r="L94" s="41"/>
      <c r="M94" s="43"/>
      <c r="N94" s="41"/>
      <c r="O94" s="43"/>
      <c r="P94" s="2">
        <f t="shared" si="33"/>
        <v>0</v>
      </c>
      <c r="Q94" s="2">
        <f t="shared" si="34"/>
        <v>0</v>
      </c>
      <c r="R94" s="117" t="str">
        <f t="shared" si="28"/>
        <v> </v>
      </c>
      <c r="S94" s="118" t="str">
        <f t="shared" si="29"/>
        <v> </v>
      </c>
      <c r="T94" s="117" t="str">
        <f t="shared" si="30"/>
        <v> </v>
      </c>
      <c r="U94" s="118" t="str">
        <f t="shared" si="31"/>
        <v> </v>
      </c>
    </row>
    <row r="95" spans="1:21" ht="12.75" hidden="1">
      <c r="A95" s="44"/>
      <c r="B95" s="41"/>
      <c r="C95" s="41"/>
      <c r="D95" s="41"/>
      <c r="E95" s="42"/>
      <c r="F95" s="41"/>
      <c r="G95" s="41"/>
      <c r="H95" s="41"/>
      <c r="I95" s="41"/>
      <c r="J95" s="41"/>
      <c r="K95" s="41"/>
      <c r="L95" s="41"/>
      <c r="M95" s="43"/>
      <c r="N95" s="41"/>
      <c r="O95" s="43"/>
      <c r="P95" s="2">
        <f t="shared" si="33"/>
        <v>0</v>
      </c>
      <c r="Q95" s="2">
        <f t="shared" si="34"/>
        <v>0</v>
      </c>
      <c r="R95" s="117" t="str">
        <f t="shared" si="28"/>
        <v> </v>
      </c>
      <c r="S95" s="118" t="str">
        <f t="shared" si="29"/>
        <v> </v>
      </c>
      <c r="T95" s="117" t="str">
        <f t="shared" si="30"/>
        <v> </v>
      </c>
      <c r="U95" s="118" t="str">
        <f t="shared" si="31"/>
        <v> </v>
      </c>
    </row>
    <row r="96" spans="1:21" ht="12.75">
      <c r="A96" s="45" t="s">
        <v>103</v>
      </c>
      <c r="B96" s="42">
        <f aca="true" t="shared" si="40" ref="B96:O96">SUM(B97:B100)</f>
        <v>2750000</v>
      </c>
      <c r="C96" s="42">
        <f t="shared" si="40"/>
        <v>0</v>
      </c>
      <c r="D96" s="42">
        <f t="shared" si="40"/>
        <v>0</v>
      </c>
      <c r="E96" s="42">
        <f t="shared" si="40"/>
        <v>2750000</v>
      </c>
      <c r="F96" s="42">
        <f t="shared" si="40"/>
        <v>0</v>
      </c>
      <c r="G96" s="42">
        <f t="shared" si="40"/>
        <v>0</v>
      </c>
      <c r="H96" s="42">
        <f t="shared" si="40"/>
        <v>0</v>
      </c>
      <c r="I96" s="42">
        <f t="shared" si="40"/>
        <v>0</v>
      </c>
      <c r="J96" s="42">
        <f t="shared" si="40"/>
        <v>0</v>
      </c>
      <c r="K96" s="42">
        <f t="shared" si="40"/>
        <v>0</v>
      </c>
      <c r="L96" s="42">
        <f t="shared" si="40"/>
        <v>0</v>
      </c>
      <c r="M96" s="42">
        <f t="shared" si="40"/>
        <v>0</v>
      </c>
      <c r="N96" s="42">
        <f t="shared" si="40"/>
        <v>0</v>
      </c>
      <c r="O96" s="42">
        <f t="shared" si="40"/>
        <v>0</v>
      </c>
      <c r="P96" s="2">
        <f t="shared" si="33"/>
        <v>0</v>
      </c>
      <c r="Q96" s="2">
        <f t="shared" si="34"/>
        <v>0</v>
      </c>
      <c r="R96" s="117" t="str">
        <f t="shared" si="28"/>
        <v> </v>
      </c>
      <c r="S96" s="118" t="str">
        <f t="shared" si="29"/>
        <v> </v>
      </c>
      <c r="T96" s="117">
        <f t="shared" si="30"/>
        <v>0</v>
      </c>
      <c r="U96" s="118">
        <f t="shared" si="31"/>
        <v>0</v>
      </c>
    </row>
    <row r="97" spans="1:21" ht="12.75" hidden="1">
      <c r="A97" s="40" t="s">
        <v>96</v>
      </c>
      <c r="B97" s="41">
        <v>2750000</v>
      </c>
      <c r="C97" s="41"/>
      <c r="D97" s="41"/>
      <c r="E97" s="42">
        <f>SUM(B97:D97)</f>
        <v>2750000</v>
      </c>
      <c r="F97" s="41"/>
      <c r="G97" s="41"/>
      <c r="H97" s="41"/>
      <c r="I97" s="41"/>
      <c r="J97" s="41"/>
      <c r="K97" s="41"/>
      <c r="L97" s="41"/>
      <c r="M97" s="43"/>
      <c r="N97" s="41"/>
      <c r="O97" s="43"/>
      <c r="P97" s="2">
        <f t="shared" si="33"/>
        <v>0</v>
      </c>
      <c r="Q97" s="2">
        <f t="shared" si="34"/>
        <v>0</v>
      </c>
      <c r="R97" s="117" t="str">
        <f aca="true" t="shared" si="41" ref="R97:R128">IF(L97=0," ",(N97-L97)/L97)</f>
        <v> </v>
      </c>
      <c r="S97" s="118" t="str">
        <f aca="true" t="shared" si="42" ref="S97:S128">IF(M97=0," ",(O97-M97)/M97)</f>
        <v> </v>
      </c>
      <c r="T97" s="117">
        <f aca="true" t="shared" si="43" ref="T97:T128">IF(E97=0," ",(P97/E97))</f>
        <v>0</v>
      </c>
      <c r="U97" s="118">
        <f aca="true" t="shared" si="44" ref="U97:U128">IF(E97=0," ",(Q97/E97))</f>
        <v>0</v>
      </c>
    </row>
    <row r="98" spans="1:21" ht="12.75" hidden="1">
      <c r="A98" s="40" t="s">
        <v>97</v>
      </c>
      <c r="B98" s="41"/>
      <c r="C98" s="41"/>
      <c r="D98" s="41"/>
      <c r="E98" s="42"/>
      <c r="F98" s="41"/>
      <c r="G98" s="41"/>
      <c r="H98" s="41"/>
      <c r="I98" s="41"/>
      <c r="J98" s="41"/>
      <c r="K98" s="41"/>
      <c r="L98" s="41"/>
      <c r="M98" s="43"/>
      <c r="N98" s="41"/>
      <c r="O98" s="43"/>
      <c r="P98" s="2">
        <f t="shared" si="33"/>
        <v>0</v>
      </c>
      <c r="Q98" s="2">
        <f t="shared" si="34"/>
        <v>0</v>
      </c>
      <c r="R98" s="117" t="str">
        <f t="shared" si="41"/>
        <v> </v>
      </c>
      <c r="S98" s="118" t="str">
        <f t="shared" si="42"/>
        <v> </v>
      </c>
      <c r="T98" s="117" t="str">
        <f t="shared" si="43"/>
        <v> </v>
      </c>
      <c r="U98" s="118" t="str">
        <f t="shared" si="44"/>
        <v> </v>
      </c>
    </row>
    <row r="99" spans="1:21" ht="12.75" hidden="1">
      <c r="A99" s="44"/>
      <c r="B99" s="41"/>
      <c r="C99" s="41"/>
      <c r="D99" s="41"/>
      <c r="E99" s="42"/>
      <c r="F99" s="41"/>
      <c r="G99" s="41"/>
      <c r="H99" s="41"/>
      <c r="I99" s="41"/>
      <c r="J99" s="41"/>
      <c r="K99" s="41"/>
      <c r="L99" s="41"/>
      <c r="M99" s="43"/>
      <c r="N99" s="41"/>
      <c r="O99" s="43"/>
      <c r="P99" s="2">
        <f aca="true" t="shared" si="45" ref="P99:P122">+H99+J99+L99+N99</f>
        <v>0</v>
      </c>
      <c r="Q99" s="2">
        <f aca="true" t="shared" si="46" ref="Q99:Q122">I99+K99+M99+O99</f>
        <v>0</v>
      </c>
      <c r="R99" s="117" t="str">
        <f t="shared" si="41"/>
        <v> </v>
      </c>
      <c r="S99" s="118" t="str">
        <f t="shared" si="42"/>
        <v> </v>
      </c>
      <c r="T99" s="117" t="str">
        <f t="shared" si="43"/>
        <v> </v>
      </c>
      <c r="U99" s="118" t="str">
        <f t="shared" si="44"/>
        <v> </v>
      </c>
    </row>
    <row r="100" spans="1:21" ht="12.75" hidden="1">
      <c r="A100" s="44"/>
      <c r="B100" s="41"/>
      <c r="C100" s="41"/>
      <c r="D100" s="41"/>
      <c r="E100" s="42"/>
      <c r="F100" s="41"/>
      <c r="G100" s="41"/>
      <c r="H100" s="41"/>
      <c r="I100" s="41"/>
      <c r="J100" s="41"/>
      <c r="K100" s="41"/>
      <c r="L100" s="41"/>
      <c r="M100" s="43"/>
      <c r="N100" s="41"/>
      <c r="O100" s="43"/>
      <c r="P100" s="2">
        <f t="shared" si="45"/>
        <v>0</v>
      </c>
      <c r="Q100" s="2">
        <f t="shared" si="46"/>
        <v>0</v>
      </c>
      <c r="R100" s="117" t="str">
        <f t="shared" si="41"/>
        <v> </v>
      </c>
      <c r="S100" s="118" t="str">
        <f t="shared" si="42"/>
        <v> </v>
      </c>
      <c r="T100" s="117" t="str">
        <f t="shared" si="43"/>
        <v> </v>
      </c>
      <c r="U100" s="118" t="str">
        <f t="shared" si="44"/>
        <v> </v>
      </c>
    </row>
    <row r="101" spans="1:21" ht="12.75">
      <c r="A101" s="45" t="s">
        <v>104</v>
      </c>
      <c r="B101" s="42">
        <f aca="true" t="shared" si="47" ref="B101:O101">SUM(B102:B105)</f>
        <v>0</v>
      </c>
      <c r="C101" s="42">
        <f t="shared" si="47"/>
        <v>0</v>
      </c>
      <c r="D101" s="42">
        <f t="shared" si="47"/>
        <v>0</v>
      </c>
      <c r="E101" s="42">
        <f t="shared" si="47"/>
        <v>0</v>
      </c>
      <c r="F101" s="42">
        <f t="shared" si="47"/>
        <v>0</v>
      </c>
      <c r="G101" s="42">
        <f t="shared" si="47"/>
        <v>0</v>
      </c>
      <c r="H101" s="42">
        <f t="shared" si="47"/>
        <v>0</v>
      </c>
      <c r="I101" s="42">
        <f t="shared" si="47"/>
        <v>0</v>
      </c>
      <c r="J101" s="42">
        <f t="shared" si="47"/>
        <v>0</v>
      </c>
      <c r="K101" s="42">
        <f t="shared" si="47"/>
        <v>0</v>
      </c>
      <c r="L101" s="42">
        <f t="shared" si="47"/>
        <v>0</v>
      </c>
      <c r="M101" s="42">
        <f t="shared" si="47"/>
        <v>0</v>
      </c>
      <c r="N101" s="42">
        <f t="shared" si="47"/>
        <v>0</v>
      </c>
      <c r="O101" s="42">
        <f t="shared" si="47"/>
        <v>0</v>
      </c>
      <c r="P101" s="2">
        <f t="shared" si="45"/>
        <v>0</v>
      </c>
      <c r="Q101" s="2">
        <f t="shared" si="46"/>
        <v>0</v>
      </c>
      <c r="R101" s="117" t="str">
        <f t="shared" si="41"/>
        <v> </v>
      </c>
      <c r="S101" s="118" t="str">
        <f t="shared" si="42"/>
        <v> </v>
      </c>
      <c r="T101" s="117" t="str">
        <f t="shared" si="43"/>
        <v> </v>
      </c>
      <c r="U101" s="118" t="str">
        <f t="shared" si="44"/>
        <v> </v>
      </c>
    </row>
    <row r="102" spans="1:21" ht="12.75" hidden="1">
      <c r="A102" s="40" t="s">
        <v>96</v>
      </c>
      <c r="B102" s="41"/>
      <c r="C102" s="41"/>
      <c r="D102" s="41"/>
      <c r="E102" s="42"/>
      <c r="F102" s="41"/>
      <c r="G102" s="41"/>
      <c r="H102" s="41"/>
      <c r="I102" s="41"/>
      <c r="J102" s="41"/>
      <c r="K102" s="41"/>
      <c r="L102" s="41"/>
      <c r="M102" s="43"/>
      <c r="N102" s="41"/>
      <c r="O102" s="43"/>
      <c r="P102" s="2">
        <f t="shared" si="45"/>
        <v>0</v>
      </c>
      <c r="Q102" s="2">
        <f t="shared" si="46"/>
        <v>0</v>
      </c>
      <c r="R102" s="117" t="str">
        <f t="shared" si="41"/>
        <v> </v>
      </c>
      <c r="S102" s="118" t="str">
        <f t="shared" si="42"/>
        <v> </v>
      </c>
      <c r="T102" s="117" t="str">
        <f t="shared" si="43"/>
        <v> </v>
      </c>
      <c r="U102" s="118" t="str">
        <f t="shared" si="44"/>
        <v> </v>
      </c>
    </row>
    <row r="103" spans="1:21" ht="12.75" hidden="1">
      <c r="A103" s="40" t="s">
        <v>97</v>
      </c>
      <c r="B103" s="41"/>
      <c r="C103" s="41"/>
      <c r="D103" s="41"/>
      <c r="E103" s="42"/>
      <c r="F103" s="41"/>
      <c r="G103" s="41"/>
      <c r="H103" s="41"/>
      <c r="I103" s="41"/>
      <c r="J103" s="41"/>
      <c r="K103" s="41"/>
      <c r="L103" s="41"/>
      <c r="M103" s="43"/>
      <c r="N103" s="41"/>
      <c r="O103" s="43"/>
      <c r="P103" s="2">
        <f t="shared" si="45"/>
        <v>0</v>
      </c>
      <c r="Q103" s="2">
        <f t="shared" si="46"/>
        <v>0</v>
      </c>
      <c r="R103" s="117" t="str">
        <f t="shared" si="41"/>
        <v> </v>
      </c>
      <c r="S103" s="118" t="str">
        <f t="shared" si="42"/>
        <v> </v>
      </c>
      <c r="T103" s="117" t="str">
        <f t="shared" si="43"/>
        <v> </v>
      </c>
      <c r="U103" s="118" t="str">
        <f t="shared" si="44"/>
        <v> </v>
      </c>
    </row>
    <row r="104" spans="1:21" ht="12.75" hidden="1">
      <c r="A104" s="44"/>
      <c r="B104" s="41"/>
      <c r="C104" s="41"/>
      <c r="D104" s="41"/>
      <c r="E104" s="42"/>
      <c r="F104" s="41"/>
      <c r="G104" s="41"/>
      <c r="H104" s="41"/>
      <c r="I104" s="41"/>
      <c r="J104" s="41"/>
      <c r="K104" s="41"/>
      <c r="L104" s="41"/>
      <c r="M104" s="43"/>
      <c r="N104" s="41"/>
      <c r="O104" s="43"/>
      <c r="P104" s="2">
        <f t="shared" si="45"/>
        <v>0</v>
      </c>
      <c r="Q104" s="2">
        <f t="shared" si="46"/>
        <v>0</v>
      </c>
      <c r="R104" s="117" t="str">
        <f t="shared" si="41"/>
        <v> </v>
      </c>
      <c r="S104" s="118" t="str">
        <f t="shared" si="42"/>
        <v> </v>
      </c>
      <c r="T104" s="117" t="str">
        <f t="shared" si="43"/>
        <v> </v>
      </c>
      <c r="U104" s="118" t="str">
        <f t="shared" si="44"/>
        <v> </v>
      </c>
    </row>
    <row r="105" spans="1:21" ht="12.75" hidden="1">
      <c r="A105" s="44"/>
      <c r="B105" s="41"/>
      <c r="C105" s="41"/>
      <c r="D105" s="41"/>
      <c r="E105" s="42"/>
      <c r="F105" s="41"/>
      <c r="G105" s="41"/>
      <c r="H105" s="41"/>
      <c r="I105" s="41"/>
      <c r="J105" s="41"/>
      <c r="K105" s="41"/>
      <c r="L105" s="41"/>
      <c r="M105" s="43"/>
      <c r="N105" s="41"/>
      <c r="O105" s="43"/>
      <c r="P105" s="2">
        <f t="shared" si="45"/>
        <v>0</v>
      </c>
      <c r="Q105" s="2">
        <f t="shared" si="46"/>
        <v>0</v>
      </c>
      <c r="R105" s="117" t="str">
        <f t="shared" si="41"/>
        <v> </v>
      </c>
      <c r="S105" s="118" t="str">
        <f t="shared" si="42"/>
        <v> </v>
      </c>
      <c r="T105" s="117" t="str">
        <f t="shared" si="43"/>
        <v> </v>
      </c>
      <c r="U105" s="118" t="str">
        <f t="shared" si="44"/>
        <v> </v>
      </c>
    </row>
    <row r="106" spans="1:21" ht="12.75">
      <c r="A106" s="45" t="s">
        <v>105</v>
      </c>
      <c r="B106" s="42">
        <f aca="true" t="shared" si="48" ref="B106:O106">SUM(B107:B122)</f>
        <v>0</v>
      </c>
      <c r="C106" s="42">
        <f t="shared" si="48"/>
        <v>0</v>
      </c>
      <c r="D106" s="42">
        <f t="shared" si="48"/>
        <v>0</v>
      </c>
      <c r="E106" s="42">
        <f t="shared" si="48"/>
        <v>0</v>
      </c>
      <c r="F106" s="42">
        <f t="shared" si="48"/>
        <v>0</v>
      </c>
      <c r="G106" s="42">
        <f t="shared" si="48"/>
        <v>0</v>
      </c>
      <c r="H106" s="42">
        <f t="shared" si="48"/>
        <v>0</v>
      </c>
      <c r="I106" s="42">
        <f t="shared" si="48"/>
        <v>0</v>
      </c>
      <c r="J106" s="42">
        <f t="shared" si="48"/>
        <v>0</v>
      </c>
      <c r="K106" s="42">
        <f t="shared" si="48"/>
        <v>0</v>
      </c>
      <c r="L106" s="42">
        <f t="shared" si="48"/>
        <v>0</v>
      </c>
      <c r="M106" s="42">
        <f t="shared" si="48"/>
        <v>0</v>
      </c>
      <c r="N106" s="42">
        <f t="shared" si="48"/>
        <v>0</v>
      </c>
      <c r="O106" s="42">
        <f t="shared" si="48"/>
        <v>0</v>
      </c>
      <c r="P106" s="2">
        <f t="shared" si="45"/>
        <v>0</v>
      </c>
      <c r="Q106" s="2">
        <f t="shared" si="46"/>
        <v>0</v>
      </c>
      <c r="R106" s="117" t="str">
        <f t="shared" si="41"/>
        <v> </v>
      </c>
      <c r="S106" s="118" t="str">
        <f t="shared" si="42"/>
        <v> </v>
      </c>
      <c r="T106" s="117" t="str">
        <f t="shared" si="43"/>
        <v> </v>
      </c>
      <c r="U106" s="118" t="str">
        <f t="shared" si="44"/>
        <v> </v>
      </c>
    </row>
    <row r="107" spans="1:21" ht="12.75" hidden="1">
      <c r="A107" s="40" t="s">
        <v>106</v>
      </c>
      <c r="B107" s="41"/>
      <c r="C107" s="41"/>
      <c r="D107" s="41"/>
      <c r="E107" s="42">
        <f aca="true" t="shared" si="49" ref="E107:E121">SUM(B107:D107)</f>
        <v>0</v>
      </c>
      <c r="F107" s="41"/>
      <c r="G107" s="41"/>
      <c r="H107" s="41"/>
      <c r="I107" s="41"/>
      <c r="J107" s="41"/>
      <c r="K107" s="41"/>
      <c r="L107" s="41"/>
      <c r="M107" s="43"/>
      <c r="N107" s="41"/>
      <c r="O107" s="43"/>
      <c r="P107" s="2">
        <f t="shared" si="45"/>
        <v>0</v>
      </c>
      <c r="Q107" s="2">
        <f t="shared" si="46"/>
        <v>0</v>
      </c>
      <c r="R107" s="117" t="str">
        <f t="shared" si="41"/>
        <v> </v>
      </c>
      <c r="S107" s="118" t="str">
        <f t="shared" si="42"/>
        <v> </v>
      </c>
      <c r="T107" s="117" t="str">
        <f t="shared" si="43"/>
        <v> </v>
      </c>
      <c r="U107" s="118" t="str">
        <f t="shared" si="44"/>
        <v> </v>
      </c>
    </row>
    <row r="108" spans="1:21" ht="12.75" hidden="1">
      <c r="A108" s="40" t="s">
        <v>97</v>
      </c>
      <c r="B108" s="41"/>
      <c r="C108" s="41"/>
      <c r="D108" s="41"/>
      <c r="E108" s="42">
        <f t="shared" si="49"/>
        <v>0</v>
      </c>
      <c r="F108" s="41"/>
      <c r="G108" s="41"/>
      <c r="H108" s="41"/>
      <c r="I108" s="41"/>
      <c r="J108" s="41"/>
      <c r="K108" s="41"/>
      <c r="L108" s="41"/>
      <c r="M108" s="43"/>
      <c r="N108" s="41"/>
      <c r="O108" s="43"/>
      <c r="P108" s="2">
        <f t="shared" si="45"/>
        <v>0</v>
      </c>
      <c r="Q108" s="2">
        <f t="shared" si="46"/>
        <v>0</v>
      </c>
      <c r="R108" s="117" t="str">
        <f t="shared" si="41"/>
        <v> </v>
      </c>
      <c r="S108" s="118" t="str">
        <f t="shared" si="42"/>
        <v> </v>
      </c>
      <c r="T108" s="117" t="str">
        <f t="shared" si="43"/>
        <v> </v>
      </c>
      <c r="U108" s="118" t="str">
        <f t="shared" si="44"/>
        <v> </v>
      </c>
    </row>
    <row r="109" spans="1:21" ht="12.75" hidden="1">
      <c r="A109" s="44"/>
      <c r="B109" s="41"/>
      <c r="C109" s="41"/>
      <c r="D109" s="41"/>
      <c r="E109" s="42">
        <f t="shared" si="49"/>
        <v>0</v>
      </c>
      <c r="F109" s="41"/>
      <c r="G109" s="41"/>
      <c r="H109" s="41"/>
      <c r="I109" s="41"/>
      <c r="J109" s="41"/>
      <c r="K109" s="41"/>
      <c r="L109" s="41"/>
      <c r="M109" s="43"/>
      <c r="N109" s="41"/>
      <c r="O109" s="43"/>
      <c r="P109" s="2">
        <f t="shared" si="45"/>
        <v>0</v>
      </c>
      <c r="Q109" s="2">
        <f t="shared" si="46"/>
        <v>0</v>
      </c>
      <c r="R109" s="117" t="str">
        <f t="shared" si="41"/>
        <v> </v>
      </c>
      <c r="S109" s="118" t="str">
        <f t="shared" si="42"/>
        <v> </v>
      </c>
      <c r="T109" s="117" t="str">
        <f t="shared" si="43"/>
        <v> </v>
      </c>
      <c r="U109" s="118" t="str">
        <f t="shared" si="44"/>
        <v> </v>
      </c>
    </row>
    <row r="110" spans="1:21" ht="12.75" hidden="1">
      <c r="A110" s="44"/>
      <c r="B110" s="41"/>
      <c r="C110" s="41"/>
      <c r="D110" s="41"/>
      <c r="E110" s="42">
        <f t="shared" si="49"/>
        <v>0</v>
      </c>
      <c r="F110" s="41"/>
      <c r="G110" s="41"/>
      <c r="H110" s="41"/>
      <c r="I110" s="41"/>
      <c r="J110" s="41"/>
      <c r="K110" s="41"/>
      <c r="L110" s="41"/>
      <c r="M110" s="43"/>
      <c r="N110" s="41"/>
      <c r="O110" s="43"/>
      <c r="P110" s="2">
        <f t="shared" si="45"/>
        <v>0</v>
      </c>
      <c r="Q110" s="2">
        <f t="shared" si="46"/>
        <v>0</v>
      </c>
      <c r="R110" s="117" t="str">
        <f t="shared" si="41"/>
        <v> </v>
      </c>
      <c r="S110" s="118" t="str">
        <f t="shared" si="42"/>
        <v> </v>
      </c>
      <c r="T110" s="117" t="str">
        <f t="shared" si="43"/>
        <v> </v>
      </c>
      <c r="U110" s="118" t="str">
        <f t="shared" si="44"/>
        <v> </v>
      </c>
    </row>
    <row r="111" spans="1:21" ht="12.75" hidden="1">
      <c r="A111" s="44"/>
      <c r="B111" s="41"/>
      <c r="C111" s="41"/>
      <c r="D111" s="41"/>
      <c r="E111" s="42">
        <f t="shared" si="49"/>
        <v>0</v>
      </c>
      <c r="F111" s="41"/>
      <c r="G111" s="41"/>
      <c r="H111" s="41"/>
      <c r="I111" s="41"/>
      <c r="J111" s="41"/>
      <c r="K111" s="41"/>
      <c r="L111" s="41"/>
      <c r="M111" s="43"/>
      <c r="N111" s="41"/>
      <c r="O111" s="43"/>
      <c r="P111" s="2">
        <f t="shared" si="45"/>
        <v>0</v>
      </c>
      <c r="Q111" s="2">
        <f t="shared" si="46"/>
        <v>0</v>
      </c>
      <c r="R111" s="117" t="str">
        <f t="shared" si="41"/>
        <v> </v>
      </c>
      <c r="S111" s="118" t="str">
        <f t="shared" si="42"/>
        <v> </v>
      </c>
      <c r="T111" s="117" t="str">
        <f t="shared" si="43"/>
        <v> </v>
      </c>
      <c r="U111" s="118" t="str">
        <f t="shared" si="44"/>
        <v> </v>
      </c>
    </row>
    <row r="112" spans="1:21" ht="12.75" hidden="1">
      <c r="A112" s="44"/>
      <c r="B112" s="41"/>
      <c r="C112" s="41"/>
      <c r="D112" s="41"/>
      <c r="E112" s="42">
        <f t="shared" si="49"/>
        <v>0</v>
      </c>
      <c r="F112" s="41"/>
      <c r="G112" s="41"/>
      <c r="H112" s="41"/>
      <c r="I112" s="41"/>
      <c r="J112" s="41"/>
      <c r="K112" s="41"/>
      <c r="L112" s="41"/>
      <c r="M112" s="43"/>
      <c r="N112" s="41"/>
      <c r="O112" s="43"/>
      <c r="P112" s="2">
        <f t="shared" si="45"/>
        <v>0</v>
      </c>
      <c r="Q112" s="2">
        <f t="shared" si="46"/>
        <v>0</v>
      </c>
      <c r="R112" s="117" t="str">
        <f t="shared" si="41"/>
        <v> </v>
      </c>
      <c r="S112" s="118" t="str">
        <f t="shared" si="42"/>
        <v> </v>
      </c>
      <c r="T112" s="117" t="str">
        <f t="shared" si="43"/>
        <v> </v>
      </c>
      <c r="U112" s="118" t="str">
        <f t="shared" si="44"/>
        <v> </v>
      </c>
    </row>
    <row r="113" spans="1:21" ht="12.75" hidden="1">
      <c r="A113" s="44"/>
      <c r="B113" s="41"/>
      <c r="C113" s="41"/>
      <c r="D113" s="41"/>
      <c r="E113" s="42">
        <f t="shared" si="49"/>
        <v>0</v>
      </c>
      <c r="F113" s="41"/>
      <c r="G113" s="41"/>
      <c r="H113" s="41"/>
      <c r="I113" s="41"/>
      <c r="J113" s="41"/>
      <c r="K113" s="41"/>
      <c r="L113" s="41"/>
      <c r="M113" s="43"/>
      <c r="N113" s="41"/>
      <c r="O113" s="43"/>
      <c r="P113" s="2">
        <f t="shared" si="45"/>
        <v>0</v>
      </c>
      <c r="Q113" s="2">
        <f t="shared" si="46"/>
        <v>0</v>
      </c>
      <c r="R113" s="117" t="str">
        <f t="shared" si="41"/>
        <v> </v>
      </c>
      <c r="S113" s="118" t="str">
        <f t="shared" si="42"/>
        <v> </v>
      </c>
      <c r="T113" s="117" t="str">
        <f t="shared" si="43"/>
        <v> </v>
      </c>
      <c r="U113" s="118" t="str">
        <f t="shared" si="44"/>
        <v> </v>
      </c>
    </row>
    <row r="114" spans="1:21" ht="12.75" hidden="1">
      <c r="A114" s="44"/>
      <c r="B114" s="41"/>
      <c r="C114" s="41"/>
      <c r="D114" s="41"/>
      <c r="E114" s="42">
        <f t="shared" si="49"/>
        <v>0</v>
      </c>
      <c r="F114" s="41"/>
      <c r="G114" s="41"/>
      <c r="H114" s="41"/>
      <c r="I114" s="41"/>
      <c r="J114" s="41"/>
      <c r="K114" s="41"/>
      <c r="L114" s="41"/>
      <c r="M114" s="43"/>
      <c r="N114" s="41"/>
      <c r="O114" s="43"/>
      <c r="P114" s="2">
        <f t="shared" si="45"/>
        <v>0</v>
      </c>
      <c r="Q114" s="2">
        <f t="shared" si="46"/>
        <v>0</v>
      </c>
      <c r="R114" s="117" t="str">
        <f t="shared" si="41"/>
        <v> </v>
      </c>
      <c r="S114" s="118" t="str">
        <f t="shared" si="42"/>
        <v> </v>
      </c>
      <c r="T114" s="117" t="str">
        <f t="shared" si="43"/>
        <v> </v>
      </c>
      <c r="U114" s="118" t="str">
        <f t="shared" si="44"/>
        <v> </v>
      </c>
    </row>
    <row r="115" spans="1:21" ht="12.75" hidden="1">
      <c r="A115" s="44"/>
      <c r="B115" s="41"/>
      <c r="C115" s="41"/>
      <c r="D115" s="41"/>
      <c r="E115" s="42">
        <f t="shared" si="49"/>
        <v>0</v>
      </c>
      <c r="F115" s="41"/>
      <c r="G115" s="41"/>
      <c r="H115" s="41"/>
      <c r="I115" s="41"/>
      <c r="J115" s="41"/>
      <c r="K115" s="41"/>
      <c r="L115" s="41"/>
      <c r="M115" s="43"/>
      <c r="N115" s="41"/>
      <c r="O115" s="43"/>
      <c r="P115" s="2">
        <f t="shared" si="45"/>
        <v>0</v>
      </c>
      <c r="Q115" s="2">
        <f t="shared" si="46"/>
        <v>0</v>
      </c>
      <c r="R115" s="117" t="str">
        <f t="shared" si="41"/>
        <v> </v>
      </c>
      <c r="S115" s="118" t="str">
        <f t="shared" si="42"/>
        <v> </v>
      </c>
      <c r="T115" s="117" t="str">
        <f t="shared" si="43"/>
        <v> </v>
      </c>
      <c r="U115" s="118" t="str">
        <f t="shared" si="44"/>
        <v> </v>
      </c>
    </row>
    <row r="116" spans="1:21" ht="12.75" hidden="1">
      <c r="A116" s="44"/>
      <c r="B116" s="41"/>
      <c r="C116" s="41"/>
      <c r="D116" s="41"/>
      <c r="E116" s="42">
        <f t="shared" si="49"/>
        <v>0</v>
      </c>
      <c r="F116" s="41"/>
      <c r="G116" s="41"/>
      <c r="H116" s="41"/>
      <c r="I116" s="41"/>
      <c r="J116" s="41"/>
      <c r="K116" s="41"/>
      <c r="L116" s="41"/>
      <c r="M116" s="43"/>
      <c r="N116" s="41"/>
      <c r="O116" s="43"/>
      <c r="P116" s="2">
        <f t="shared" si="45"/>
        <v>0</v>
      </c>
      <c r="Q116" s="2">
        <f t="shared" si="46"/>
        <v>0</v>
      </c>
      <c r="R116" s="117" t="str">
        <f t="shared" si="41"/>
        <v> </v>
      </c>
      <c r="S116" s="118" t="str">
        <f t="shared" si="42"/>
        <v> </v>
      </c>
      <c r="T116" s="117" t="str">
        <f t="shared" si="43"/>
        <v> </v>
      </c>
      <c r="U116" s="118" t="str">
        <f t="shared" si="44"/>
        <v> </v>
      </c>
    </row>
    <row r="117" spans="1:21" ht="12.75" hidden="1">
      <c r="A117" s="44"/>
      <c r="B117" s="41"/>
      <c r="C117" s="41"/>
      <c r="D117" s="41"/>
      <c r="E117" s="42">
        <f t="shared" si="49"/>
        <v>0</v>
      </c>
      <c r="F117" s="41"/>
      <c r="G117" s="41"/>
      <c r="H117" s="41"/>
      <c r="I117" s="41"/>
      <c r="J117" s="41"/>
      <c r="K117" s="41"/>
      <c r="L117" s="41"/>
      <c r="M117" s="43"/>
      <c r="N117" s="41"/>
      <c r="O117" s="43"/>
      <c r="P117" s="2">
        <f t="shared" si="45"/>
        <v>0</v>
      </c>
      <c r="Q117" s="2">
        <f t="shared" si="46"/>
        <v>0</v>
      </c>
      <c r="R117" s="117" t="str">
        <f t="shared" si="41"/>
        <v> </v>
      </c>
      <c r="S117" s="118" t="str">
        <f t="shared" si="42"/>
        <v> </v>
      </c>
      <c r="T117" s="117" t="str">
        <f t="shared" si="43"/>
        <v> </v>
      </c>
      <c r="U117" s="118" t="str">
        <f t="shared" si="44"/>
        <v> </v>
      </c>
    </row>
    <row r="118" spans="1:21" ht="12.75" hidden="1">
      <c r="A118" s="44"/>
      <c r="B118" s="41"/>
      <c r="C118" s="41"/>
      <c r="D118" s="41"/>
      <c r="E118" s="42">
        <f t="shared" si="49"/>
        <v>0</v>
      </c>
      <c r="F118" s="41"/>
      <c r="G118" s="41"/>
      <c r="H118" s="41"/>
      <c r="I118" s="41"/>
      <c r="J118" s="41"/>
      <c r="K118" s="41"/>
      <c r="L118" s="41"/>
      <c r="M118" s="43"/>
      <c r="N118" s="41"/>
      <c r="O118" s="43"/>
      <c r="P118" s="2">
        <f t="shared" si="45"/>
        <v>0</v>
      </c>
      <c r="Q118" s="2">
        <f t="shared" si="46"/>
        <v>0</v>
      </c>
      <c r="R118" s="117" t="str">
        <f t="shared" si="41"/>
        <v> </v>
      </c>
      <c r="S118" s="118" t="str">
        <f t="shared" si="42"/>
        <v> </v>
      </c>
      <c r="T118" s="117" t="str">
        <f t="shared" si="43"/>
        <v> </v>
      </c>
      <c r="U118" s="118" t="str">
        <f t="shared" si="44"/>
        <v> </v>
      </c>
    </row>
    <row r="119" spans="1:21" ht="12.75" hidden="1">
      <c r="A119" s="44"/>
      <c r="B119" s="41"/>
      <c r="C119" s="41"/>
      <c r="D119" s="41"/>
      <c r="E119" s="42">
        <f t="shared" si="49"/>
        <v>0</v>
      </c>
      <c r="F119" s="41"/>
      <c r="G119" s="41"/>
      <c r="H119" s="41"/>
      <c r="I119" s="41"/>
      <c r="J119" s="41"/>
      <c r="K119" s="41"/>
      <c r="L119" s="41"/>
      <c r="M119" s="43"/>
      <c r="N119" s="41"/>
      <c r="O119" s="43"/>
      <c r="P119" s="2">
        <f t="shared" si="45"/>
        <v>0</v>
      </c>
      <c r="Q119" s="2">
        <f t="shared" si="46"/>
        <v>0</v>
      </c>
      <c r="R119" s="117" t="str">
        <f t="shared" si="41"/>
        <v> </v>
      </c>
      <c r="S119" s="118" t="str">
        <f t="shared" si="42"/>
        <v> </v>
      </c>
      <c r="T119" s="117" t="str">
        <f t="shared" si="43"/>
        <v> </v>
      </c>
      <c r="U119" s="118" t="str">
        <f t="shared" si="44"/>
        <v> </v>
      </c>
    </row>
    <row r="120" spans="1:21" ht="12.75" hidden="1">
      <c r="A120" s="44"/>
      <c r="B120" s="41"/>
      <c r="C120" s="41"/>
      <c r="D120" s="41"/>
      <c r="E120" s="42">
        <f t="shared" si="49"/>
        <v>0</v>
      </c>
      <c r="F120" s="41"/>
      <c r="G120" s="41"/>
      <c r="H120" s="41"/>
      <c r="I120" s="41"/>
      <c r="J120" s="41"/>
      <c r="K120" s="41"/>
      <c r="L120" s="41"/>
      <c r="M120" s="43"/>
      <c r="N120" s="41"/>
      <c r="O120" s="43"/>
      <c r="P120" s="2">
        <f t="shared" si="45"/>
        <v>0</v>
      </c>
      <c r="Q120" s="2">
        <f t="shared" si="46"/>
        <v>0</v>
      </c>
      <c r="R120" s="117" t="str">
        <f t="shared" si="41"/>
        <v> </v>
      </c>
      <c r="S120" s="118" t="str">
        <f t="shared" si="42"/>
        <v> </v>
      </c>
      <c r="T120" s="117" t="str">
        <f t="shared" si="43"/>
        <v> </v>
      </c>
      <c r="U120" s="118" t="str">
        <f t="shared" si="44"/>
        <v> </v>
      </c>
    </row>
    <row r="121" spans="1:21" ht="12.75" hidden="1">
      <c r="A121" s="44"/>
      <c r="B121" s="41"/>
      <c r="C121" s="41"/>
      <c r="D121" s="41"/>
      <c r="E121" s="42">
        <f t="shared" si="49"/>
        <v>0</v>
      </c>
      <c r="F121" s="41"/>
      <c r="G121" s="41"/>
      <c r="H121" s="41"/>
      <c r="I121" s="41"/>
      <c r="J121" s="41"/>
      <c r="K121" s="41"/>
      <c r="L121" s="41"/>
      <c r="M121" s="43"/>
      <c r="N121" s="41"/>
      <c r="O121" s="43"/>
      <c r="P121" s="2">
        <f t="shared" si="45"/>
        <v>0</v>
      </c>
      <c r="Q121" s="2">
        <f t="shared" si="46"/>
        <v>0</v>
      </c>
      <c r="R121" s="117" t="str">
        <f t="shared" si="41"/>
        <v> </v>
      </c>
      <c r="S121" s="118" t="str">
        <f t="shared" si="42"/>
        <v> </v>
      </c>
      <c r="T121" s="117" t="str">
        <f t="shared" si="43"/>
        <v> </v>
      </c>
      <c r="U121" s="118" t="str">
        <f t="shared" si="44"/>
        <v> </v>
      </c>
    </row>
    <row r="122" spans="1:21" ht="12.75" hidden="1">
      <c r="A122" s="46"/>
      <c r="B122" s="47"/>
      <c r="C122" s="47"/>
      <c r="D122" s="47"/>
      <c r="E122" s="42"/>
      <c r="F122" s="47"/>
      <c r="G122" s="47"/>
      <c r="H122" s="47"/>
      <c r="I122" s="47"/>
      <c r="J122" s="47"/>
      <c r="K122" s="47"/>
      <c r="L122" s="47"/>
      <c r="M122" s="48"/>
      <c r="N122" s="47"/>
      <c r="O122" s="48"/>
      <c r="P122" s="2">
        <f t="shared" si="45"/>
        <v>0</v>
      </c>
      <c r="Q122" s="2">
        <f t="shared" si="46"/>
        <v>0</v>
      </c>
      <c r="R122" s="119" t="str">
        <f t="shared" si="41"/>
        <v> </v>
      </c>
      <c r="S122" s="120" t="str">
        <f t="shared" si="42"/>
        <v> </v>
      </c>
      <c r="T122" s="117" t="str">
        <f t="shared" si="43"/>
        <v> </v>
      </c>
      <c r="U122" s="118" t="str">
        <f t="shared" si="44"/>
        <v> </v>
      </c>
    </row>
    <row r="123" spans="1:21" ht="22.5" hidden="1">
      <c r="A123" s="49" t="s">
        <v>107</v>
      </c>
      <c r="B123" s="121">
        <f aca="true" t="shared" si="50" ref="B123:M123">SUM(B124:B138)</f>
        <v>0</v>
      </c>
      <c r="C123" s="121">
        <f t="shared" si="50"/>
        <v>0</v>
      </c>
      <c r="D123" s="121">
        <f t="shared" si="50"/>
        <v>0</v>
      </c>
      <c r="E123" s="121">
        <f t="shared" si="50"/>
        <v>0</v>
      </c>
      <c r="F123" s="121">
        <f t="shared" si="50"/>
        <v>0</v>
      </c>
      <c r="G123" s="121">
        <f t="shared" si="50"/>
        <v>0</v>
      </c>
      <c r="H123" s="121">
        <f t="shared" si="50"/>
        <v>0</v>
      </c>
      <c r="I123" s="121">
        <f t="shared" si="50"/>
        <v>0</v>
      </c>
      <c r="J123" s="121">
        <f t="shared" si="50"/>
        <v>0</v>
      </c>
      <c r="K123" s="121">
        <f t="shared" si="50"/>
        <v>0</v>
      </c>
      <c r="L123" s="121">
        <f t="shared" si="50"/>
        <v>0</v>
      </c>
      <c r="M123" s="122">
        <f t="shared" si="50"/>
        <v>0</v>
      </c>
      <c r="N123" s="121"/>
      <c r="O123" s="122"/>
      <c r="P123" s="121"/>
      <c r="Q123" s="122"/>
      <c r="R123" s="117" t="str">
        <f t="shared" si="41"/>
        <v> </v>
      </c>
      <c r="S123" s="117" t="str">
        <f t="shared" si="42"/>
        <v> </v>
      </c>
      <c r="T123" s="117" t="str">
        <f t="shared" si="43"/>
        <v> </v>
      </c>
      <c r="U123" s="118" t="str">
        <f t="shared" si="44"/>
        <v> </v>
      </c>
    </row>
    <row r="124" spans="1:21" ht="12.75" hidden="1">
      <c r="A124" s="44"/>
      <c r="B124" s="41"/>
      <c r="C124" s="41"/>
      <c r="D124" s="41"/>
      <c r="E124" s="42">
        <f aca="true" t="shared" si="51" ref="E124:E138">SUM(B124:D124)</f>
        <v>0</v>
      </c>
      <c r="F124" s="41"/>
      <c r="G124" s="41"/>
      <c r="H124" s="41"/>
      <c r="I124" s="41"/>
      <c r="J124" s="41"/>
      <c r="K124" s="41"/>
      <c r="L124" s="41"/>
      <c r="M124" s="43"/>
      <c r="N124" s="41"/>
      <c r="O124" s="43"/>
      <c r="P124" s="41"/>
      <c r="Q124" s="43"/>
      <c r="R124" s="117" t="str">
        <f t="shared" si="41"/>
        <v> </v>
      </c>
      <c r="S124" s="117" t="str">
        <f t="shared" si="42"/>
        <v> </v>
      </c>
      <c r="T124" s="117" t="str">
        <f t="shared" si="43"/>
        <v> </v>
      </c>
      <c r="U124" s="118" t="str">
        <f t="shared" si="44"/>
        <v> </v>
      </c>
    </row>
    <row r="125" spans="1:21" ht="12.75" hidden="1">
      <c r="A125" s="44"/>
      <c r="B125" s="41"/>
      <c r="C125" s="41"/>
      <c r="D125" s="41"/>
      <c r="E125" s="42">
        <f t="shared" si="51"/>
        <v>0</v>
      </c>
      <c r="F125" s="41"/>
      <c r="G125" s="41"/>
      <c r="H125" s="41"/>
      <c r="I125" s="41"/>
      <c r="J125" s="41"/>
      <c r="K125" s="41"/>
      <c r="L125" s="41"/>
      <c r="M125" s="43"/>
      <c r="N125" s="41"/>
      <c r="O125" s="43"/>
      <c r="P125" s="41"/>
      <c r="Q125" s="43"/>
      <c r="R125" s="117" t="str">
        <f t="shared" si="41"/>
        <v> </v>
      </c>
      <c r="S125" s="117" t="str">
        <f t="shared" si="42"/>
        <v> </v>
      </c>
      <c r="T125" s="117" t="str">
        <f t="shared" si="43"/>
        <v> </v>
      </c>
      <c r="U125" s="118" t="str">
        <f t="shared" si="44"/>
        <v> </v>
      </c>
    </row>
    <row r="126" spans="1:21" ht="12.75" hidden="1">
      <c r="A126" s="44"/>
      <c r="B126" s="41"/>
      <c r="C126" s="41"/>
      <c r="D126" s="41"/>
      <c r="E126" s="42">
        <f t="shared" si="51"/>
        <v>0</v>
      </c>
      <c r="F126" s="41"/>
      <c r="G126" s="41"/>
      <c r="H126" s="41"/>
      <c r="I126" s="41"/>
      <c r="J126" s="41"/>
      <c r="K126" s="41"/>
      <c r="L126" s="41"/>
      <c r="M126" s="43"/>
      <c r="N126" s="41"/>
      <c r="O126" s="43"/>
      <c r="P126" s="41"/>
      <c r="Q126" s="43"/>
      <c r="R126" s="117" t="str">
        <f t="shared" si="41"/>
        <v> </v>
      </c>
      <c r="S126" s="117" t="str">
        <f t="shared" si="42"/>
        <v> </v>
      </c>
      <c r="T126" s="117" t="str">
        <f t="shared" si="43"/>
        <v> </v>
      </c>
      <c r="U126" s="118" t="str">
        <f t="shared" si="44"/>
        <v> </v>
      </c>
    </row>
    <row r="127" spans="1:21" ht="12.75" hidden="1">
      <c r="A127" s="44"/>
      <c r="B127" s="41"/>
      <c r="C127" s="41"/>
      <c r="D127" s="41"/>
      <c r="E127" s="42">
        <f t="shared" si="51"/>
        <v>0</v>
      </c>
      <c r="F127" s="41"/>
      <c r="G127" s="41"/>
      <c r="H127" s="41"/>
      <c r="I127" s="41"/>
      <c r="J127" s="41"/>
      <c r="K127" s="41"/>
      <c r="L127" s="41"/>
      <c r="M127" s="43"/>
      <c r="N127" s="41"/>
      <c r="O127" s="43"/>
      <c r="P127" s="41"/>
      <c r="Q127" s="43"/>
      <c r="R127" s="117" t="str">
        <f t="shared" si="41"/>
        <v> </v>
      </c>
      <c r="S127" s="117" t="str">
        <f t="shared" si="42"/>
        <v> </v>
      </c>
      <c r="T127" s="117" t="str">
        <f t="shared" si="43"/>
        <v> </v>
      </c>
      <c r="U127" s="118" t="str">
        <f t="shared" si="44"/>
        <v> </v>
      </c>
    </row>
    <row r="128" spans="1:21" ht="12.75" hidden="1">
      <c r="A128" s="44"/>
      <c r="B128" s="41"/>
      <c r="C128" s="41"/>
      <c r="D128" s="41"/>
      <c r="E128" s="42">
        <f t="shared" si="51"/>
        <v>0</v>
      </c>
      <c r="F128" s="41"/>
      <c r="G128" s="41"/>
      <c r="H128" s="41"/>
      <c r="I128" s="41"/>
      <c r="J128" s="41"/>
      <c r="K128" s="41"/>
      <c r="L128" s="41"/>
      <c r="M128" s="43"/>
      <c r="N128" s="41"/>
      <c r="O128" s="43"/>
      <c r="P128" s="41"/>
      <c r="Q128" s="43"/>
      <c r="R128" s="117" t="str">
        <f t="shared" si="41"/>
        <v> </v>
      </c>
      <c r="S128" s="117" t="str">
        <f t="shared" si="42"/>
        <v> </v>
      </c>
      <c r="T128" s="117" t="str">
        <f t="shared" si="43"/>
        <v> </v>
      </c>
      <c r="U128" s="118" t="str">
        <f t="shared" si="44"/>
        <v> </v>
      </c>
    </row>
    <row r="129" spans="1:21" ht="12.75" hidden="1">
      <c r="A129" s="44"/>
      <c r="B129" s="41"/>
      <c r="C129" s="41"/>
      <c r="D129" s="41"/>
      <c r="E129" s="42">
        <f t="shared" si="51"/>
        <v>0</v>
      </c>
      <c r="F129" s="41"/>
      <c r="G129" s="41"/>
      <c r="H129" s="41"/>
      <c r="I129" s="41"/>
      <c r="J129" s="41"/>
      <c r="K129" s="41"/>
      <c r="L129" s="41"/>
      <c r="M129" s="43"/>
      <c r="N129" s="41"/>
      <c r="O129" s="43"/>
      <c r="P129" s="41"/>
      <c r="Q129" s="43"/>
      <c r="R129" s="117" t="str">
        <f aca="true" t="shared" si="52" ref="R129:R141">IF(L129=0," ",(N129-L129)/L129)</f>
        <v> </v>
      </c>
      <c r="S129" s="117" t="str">
        <f aca="true" t="shared" si="53" ref="S129:S141">IF(M129=0," ",(O129-M129)/M129)</f>
        <v> </v>
      </c>
      <c r="T129" s="117" t="str">
        <f aca="true" t="shared" si="54" ref="T129:T141">IF(E129=0," ",(P129/E129))</f>
        <v> </v>
      </c>
      <c r="U129" s="118" t="str">
        <f aca="true" t="shared" si="55" ref="U129:U141">IF(E129=0," ",(Q129/E129))</f>
        <v> </v>
      </c>
    </row>
    <row r="130" spans="1:21" ht="12.75" hidden="1">
      <c r="A130" s="44"/>
      <c r="B130" s="41"/>
      <c r="C130" s="41"/>
      <c r="D130" s="41"/>
      <c r="E130" s="42">
        <f t="shared" si="51"/>
        <v>0</v>
      </c>
      <c r="F130" s="41"/>
      <c r="G130" s="41"/>
      <c r="H130" s="41"/>
      <c r="I130" s="41"/>
      <c r="J130" s="41"/>
      <c r="K130" s="41"/>
      <c r="L130" s="41"/>
      <c r="M130" s="43"/>
      <c r="N130" s="41"/>
      <c r="O130" s="43"/>
      <c r="P130" s="41"/>
      <c r="Q130" s="43"/>
      <c r="R130" s="117" t="str">
        <f t="shared" si="52"/>
        <v> </v>
      </c>
      <c r="S130" s="117" t="str">
        <f t="shared" si="53"/>
        <v> </v>
      </c>
      <c r="T130" s="117" t="str">
        <f t="shared" si="54"/>
        <v> </v>
      </c>
      <c r="U130" s="118" t="str">
        <f t="shared" si="55"/>
        <v> </v>
      </c>
    </row>
    <row r="131" spans="1:21" ht="12.75" hidden="1">
      <c r="A131" s="44"/>
      <c r="B131" s="41"/>
      <c r="C131" s="41"/>
      <c r="D131" s="41"/>
      <c r="E131" s="42">
        <f t="shared" si="51"/>
        <v>0</v>
      </c>
      <c r="F131" s="41"/>
      <c r="G131" s="41"/>
      <c r="H131" s="41"/>
      <c r="I131" s="41"/>
      <c r="J131" s="41"/>
      <c r="K131" s="41"/>
      <c r="L131" s="41"/>
      <c r="M131" s="43"/>
      <c r="N131" s="41"/>
      <c r="O131" s="43"/>
      <c r="P131" s="41"/>
      <c r="Q131" s="43"/>
      <c r="R131" s="117" t="str">
        <f t="shared" si="52"/>
        <v> </v>
      </c>
      <c r="S131" s="117" t="str">
        <f t="shared" si="53"/>
        <v> </v>
      </c>
      <c r="T131" s="117" t="str">
        <f t="shared" si="54"/>
        <v> </v>
      </c>
      <c r="U131" s="118" t="str">
        <f t="shared" si="55"/>
        <v> </v>
      </c>
    </row>
    <row r="132" spans="1:21" ht="12.75" hidden="1">
      <c r="A132" s="44"/>
      <c r="B132" s="41"/>
      <c r="C132" s="41"/>
      <c r="D132" s="41"/>
      <c r="E132" s="42">
        <f t="shared" si="51"/>
        <v>0</v>
      </c>
      <c r="F132" s="41"/>
      <c r="G132" s="41"/>
      <c r="H132" s="41"/>
      <c r="I132" s="41"/>
      <c r="J132" s="41"/>
      <c r="K132" s="41"/>
      <c r="L132" s="41"/>
      <c r="M132" s="43"/>
      <c r="N132" s="41"/>
      <c r="O132" s="43"/>
      <c r="P132" s="41"/>
      <c r="Q132" s="43"/>
      <c r="R132" s="117" t="str">
        <f t="shared" si="52"/>
        <v> </v>
      </c>
      <c r="S132" s="117" t="str">
        <f t="shared" si="53"/>
        <v> </v>
      </c>
      <c r="T132" s="117" t="str">
        <f t="shared" si="54"/>
        <v> </v>
      </c>
      <c r="U132" s="118" t="str">
        <f t="shared" si="55"/>
        <v> </v>
      </c>
    </row>
    <row r="133" spans="1:21" ht="12.75" hidden="1">
      <c r="A133" s="44"/>
      <c r="B133" s="41"/>
      <c r="C133" s="41"/>
      <c r="D133" s="41"/>
      <c r="E133" s="42">
        <f t="shared" si="51"/>
        <v>0</v>
      </c>
      <c r="F133" s="41"/>
      <c r="G133" s="41"/>
      <c r="H133" s="41"/>
      <c r="I133" s="41"/>
      <c r="J133" s="41"/>
      <c r="K133" s="41"/>
      <c r="L133" s="41"/>
      <c r="M133" s="43"/>
      <c r="N133" s="41"/>
      <c r="O133" s="43"/>
      <c r="P133" s="41"/>
      <c r="Q133" s="43"/>
      <c r="R133" s="117" t="str">
        <f t="shared" si="52"/>
        <v> </v>
      </c>
      <c r="S133" s="117" t="str">
        <f t="shared" si="53"/>
        <v> </v>
      </c>
      <c r="T133" s="117" t="str">
        <f t="shared" si="54"/>
        <v> </v>
      </c>
      <c r="U133" s="118" t="str">
        <f t="shared" si="55"/>
        <v> </v>
      </c>
    </row>
    <row r="134" spans="1:21" ht="12.75" hidden="1">
      <c r="A134" s="44"/>
      <c r="B134" s="41"/>
      <c r="C134" s="41"/>
      <c r="D134" s="41"/>
      <c r="E134" s="42">
        <f t="shared" si="51"/>
        <v>0</v>
      </c>
      <c r="F134" s="41"/>
      <c r="G134" s="41"/>
      <c r="H134" s="41"/>
      <c r="I134" s="41"/>
      <c r="J134" s="41"/>
      <c r="K134" s="41"/>
      <c r="L134" s="41"/>
      <c r="M134" s="43"/>
      <c r="N134" s="41"/>
      <c r="O134" s="43"/>
      <c r="P134" s="41"/>
      <c r="Q134" s="43"/>
      <c r="R134" s="117" t="str">
        <f t="shared" si="52"/>
        <v> </v>
      </c>
      <c r="S134" s="117" t="str">
        <f t="shared" si="53"/>
        <v> </v>
      </c>
      <c r="T134" s="117" t="str">
        <f t="shared" si="54"/>
        <v> </v>
      </c>
      <c r="U134" s="118" t="str">
        <f t="shared" si="55"/>
        <v> </v>
      </c>
    </row>
    <row r="135" spans="1:21" ht="12.75" hidden="1">
      <c r="A135" s="44"/>
      <c r="B135" s="41"/>
      <c r="C135" s="41"/>
      <c r="D135" s="41"/>
      <c r="E135" s="42">
        <f t="shared" si="51"/>
        <v>0</v>
      </c>
      <c r="F135" s="41"/>
      <c r="G135" s="41"/>
      <c r="H135" s="41"/>
      <c r="I135" s="41"/>
      <c r="J135" s="41"/>
      <c r="K135" s="41"/>
      <c r="L135" s="41"/>
      <c r="M135" s="43"/>
      <c r="N135" s="41"/>
      <c r="O135" s="43"/>
      <c r="P135" s="41"/>
      <c r="Q135" s="43"/>
      <c r="R135" s="117" t="str">
        <f t="shared" si="52"/>
        <v> </v>
      </c>
      <c r="S135" s="117" t="str">
        <f t="shared" si="53"/>
        <v> </v>
      </c>
      <c r="T135" s="117" t="str">
        <f t="shared" si="54"/>
        <v> </v>
      </c>
      <c r="U135" s="118" t="str">
        <f t="shared" si="55"/>
        <v> </v>
      </c>
    </row>
    <row r="136" spans="1:21" ht="12.75" hidden="1">
      <c r="A136" s="44"/>
      <c r="B136" s="41"/>
      <c r="C136" s="41"/>
      <c r="D136" s="41"/>
      <c r="E136" s="42">
        <f t="shared" si="51"/>
        <v>0</v>
      </c>
      <c r="F136" s="41"/>
      <c r="G136" s="41"/>
      <c r="H136" s="43"/>
      <c r="I136" s="41"/>
      <c r="J136" s="43"/>
      <c r="K136" s="41"/>
      <c r="L136" s="43"/>
      <c r="M136" s="43"/>
      <c r="N136" s="43"/>
      <c r="O136" s="43"/>
      <c r="P136" s="43"/>
      <c r="Q136" s="43"/>
      <c r="R136" s="117" t="str">
        <f t="shared" si="52"/>
        <v> </v>
      </c>
      <c r="S136" s="117" t="str">
        <f t="shared" si="53"/>
        <v> </v>
      </c>
      <c r="T136" s="117" t="str">
        <f t="shared" si="54"/>
        <v> </v>
      </c>
      <c r="U136" s="118" t="str">
        <f t="shared" si="55"/>
        <v> </v>
      </c>
    </row>
    <row r="137" spans="1:21" ht="12.75" hidden="1">
      <c r="A137" s="44"/>
      <c r="B137" s="41"/>
      <c r="C137" s="41"/>
      <c r="D137" s="41"/>
      <c r="E137" s="42">
        <f t="shared" si="51"/>
        <v>0</v>
      </c>
      <c r="F137" s="41"/>
      <c r="G137" s="41"/>
      <c r="H137" s="43"/>
      <c r="I137" s="41"/>
      <c r="J137" s="43"/>
      <c r="K137" s="41"/>
      <c r="L137" s="43"/>
      <c r="M137" s="43"/>
      <c r="N137" s="43"/>
      <c r="O137" s="43"/>
      <c r="P137" s="43"/>
      <c r="Q137" s="43"/>
      <c r="R137" s="117" t="str">
        <f t="shared" si="52"/>
        <v> </v>
      </c>
      <c r="S137" s="117" t="str">
        <f t="shared" si="53"/>
        <v> </v>
      </c>
      <c r="T137" s="117" t="str">
        <f t="shared" si="54"/>
        <v> </v>
      </c>
      <c r="U137" s="118" t="str">
        <f t="shared" si="55"/>
        <v> </v>
      </c>
    </row>
    <row r="138" spans="1:21" ht="12.75" hidden="1">
      <c r="A138" s="44"/>
      <c r="B138" s="41"/>
      <c r="C138" s="41"/>
      <c r="D138" s="41"/>
      <c r="E138" s="42">
        <f t="shared" si="51"/>
        <v>0</v>
      </c>
      <c r="F138" s="41"/>
      <c r="G138" s="41"/>
      <c r="H138" s="43"/>
      <c r="I138" s="41"/>
      <c r="J138" s="43"/>
      <c r="K138" s="41"/>
      <c r="L138" s="43"/>
      <c r="M138" s="43"/>
      <c r="N138" s="43"/>
      <c r="O138" s="43"/>
      <c r="P138" s="43"/>
      <c r="Q138" s="43"/>
      <c r="R138" s="117" t="str">
        <f t="shared" si="52"/>
        <v> </v>
      </c>
      <c r="S138" s="117" t="str">
        <f t="shared" si="53"/>
        <v> </v>
      </c>
      <c r="T138" s="117" t="str">
        <f t="shared" si="54"/>
        <v> </v>
      </c>
      <c r="U138" s="118" t="str">
        <f t="shared" si="55"/>
        <v> </v>
      </c>
    </row>
    <row r="139" spans="1:21" ht="12.75" hidden="1">
      <c r="A139" s="50"/>
      <c r="B139" s="124"/>
      <c r="C139" s="124"/>
      <c r="D139" s="124"/>
      <c r="E139" s="124"/>
      <c r="F139" s="123"/>
      <c r="G139" s="124"/>
      <c r="H139" s="123"/>
      <c r="I139" s="124"/>
      <c r="J139" s="123"/>
      <c r="K139" s="124"/>
      <c r="L139" s="123"/>
      <c r="M139" s="123"/>
      <c r="N139" s="123"/>
      <c r="O139" s="123"/>
      <c r="P139" s="123"/>
      <c r="Q139" s="123"/>
      <c r="R139" s="125" t="str">
        <f t="shared" si="52"/>
        <v> </v>
      </c>
      <c r="S139" s="126" t="str">
        <f t="shared" si="53"/>
        <v> </v>
      </c>
      <c r="T139" s="125" t="str">
        <f t="shared" si="54"/>
        <v> </v>
      </c>
      <c r="U139" s="126" t="str">
        <f t="shared" si="55"/>
        <v> </v>
      </c>
    </row>
    <row r="140" spans="1:21" ht="12.75" hidden="1">
      <c r="A140" s="50" t="s">
        <v>60</v>
      </c>
      <c r="B140" s="124">
        <f aca="true" t="shared" si="56" ref="B140:Q140">B123+B65</f>
        <v>188788000</v>
      </c>
      <c r="C140" s="124">
        <f t="shared" si="56"/>
        <v>0</v>
      </c>
      <c r="D140" s="124">
        <f t="shared" si="56"/>
        <v>0</v>
      </c>
      <c r="E140" s="124">
        <f t="shared" si="56"/>
        <v>188788000</v>
      </c>
      <c r="F140" s="123">
        <f t="shared" si="56"/>
        <v>0</v>
      </c>
      <c r="G140" s="123">
        <f t="shared" si="56"/>
        <v>0</v>
      </c>
      <c r="H140" s="123">
        <f t="shared" si="56"/>
        <v>0</v>
      </c>
      <c r="I140" s="123">
        <f t="shared" si="56"/>
        <v>0</v>
      </c>
      <c r="J140" s="123">
        <f t="shared" si="56"/>
        <v>0</v>
      </c>
      <c r="K140" s="123">
        <f t="shared" si="56"/>
        <v>0</v>
      </c>
      <c r="L140" s="123">
        <f t="shared" si="56"/>
        <v>0</v>
      </c>
      <c r="M140" s="123">
        <f t="shared" si="56"/>
        <v>0</v>
      </c>
      <c r="N140" s="123">
        <f t="shared" si="56"/>
        <v>0</v>
      </c>
      <c r="O140" s="123">
        <f t="shared" si="56"/>
        <v>0</v>
      </c>
      <c r="P140" s="123">
        <f t="shared" si="56"/>
        <v>0</v>
      </c>
      <c r="Q140" s="123">
        <f t="shared" si="56"/>
        <v>0</v>
      </c>
      <c r="R140" s="125" t="str">
        <f t="shared" si="52"/>
        <v> </v>
      </c>
      <c r="S140" s="126" t="str">
        <f t="shared" si="53"/>
        <v> </v>
      </c>
      <c r="T140" s="125">
        <f t="shared" si="54"/>
        <v>0</v>
      </c>
      <c r="U140" s="126">
        <f t="shared" si="55"/>
        <v>0</v>
      </c>
    </row>
    <row r="141" spans="1:21" ht="12.75">
      <c r="A141" s="51" t="s">
        <v>108</v>
      </c>
      <c r="B141" s="130">
        <f aca="true" t="shared" si="57" ref="B141:Q141">B65</f>
        <v>188788000</v>
      </c>
      <c r="C141" s="130">
        <f t="shared" si="57"/>
        <v>0</v>
      </c>
      <c r="D141" s="130">
        <f t="shared" si="57"/>
        <v>0</v>
      </c>
      <c r="E141" s="130">
        <f t="shared" si="57"/>
        <v>188788000</v>
      </c>
      <c r="F141" s="127">
        <f t="shared" si="57"/>
        <v>0</v>
      </c>
      <c r="G141" s="127">
        <f t="shared" si="57"/>
        <v>0</v>
      </c>
      <c r="H141" s="127">
        <f t="shared" si="57"/>
        <v>0</v>
      </c>
      <c r="I141" s="127">
        <f t="shared" si="57"/>
        <v>0</v>
      </c>
      <c r="J141" s="127">
        <f t="shared" si="57"/>
        <v>0</v>
      </c>
      <c r="K141" s="127">
        <f t="shared" si="57"/>
        <v>0</v>
      </c>
      <c r="L141" s="127">
        <f t="shared" si="57"/>
        <v>0</v>
      </c>
      <c r="M141" s="127">
        <f t="shared" si="57"/>
        <v>0</v>
      </c>
      <c r="N141" s="127">
        <f t="shared" si="57"/>
        <v>0</v>
      </c>
      <c r="O141" s="127">
        <f t="shared" si="57"/>
        <v>0</v>
      </c>
      <c r="P141" s="127">
        <f t="shared" si="57"/>
        <v>0</v>
      </c>
      <c r="Q141" s="127">
        <f t="shared" si="57"/>
        <v>0</v>
      </c>
      <c r="R141" s="125" t="str">
        <f t="shared" si="52"/>
        <v> </v>
      </c>
      <c r="S141" s="126" t="str">
        <f t="shared" si="53"/>
        <v> </v>
      </c>
      <c r="T141" s="125">
        <f t="shared" si="54"/>
        <v>0</v>
      </c>
      <c r="U141" s="126">
        <f t="shared" si="55"/>
        <v>0</v>
      </c>
    </row>
    <row r="142" spans="1:21" ht="12.75">
      <c r="A142" s="52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4"/>
      <c r="S142" s="54"/>
      <c r="T142" s="54"/>
      <c r="U142" s="54"/>
    </row>
    <row r="143" ht="12.75">
      <c r="A143" s="55" t="s">
        <v>109</v>
      </c>
    </row>
    <row r="144" ht="12.75">
      <c r="A144" s="55" t="s">
        <v>110</v>
      </c>
    </row>
    <row r="145" spans="1:11" ht="12.75">
      <c r="A145" s="55" t="s">
        <v>111</v>
      </c>
      <c r="B145" s="57"/>
      <c r="C145" s="57"/>
      <c r="D145" s="57"/>
      <c r="E145" s="57"/>
      <c r="F145" s="57"/>
      <c r="H145" s="57"/>
      <c r="I145" s="57"/>
      <c r="J145" s="57"/>
      <c r="K145" s="57"/>
    </row>
    <row r="146" spans="1:11" ht="12.75">
      <c r="A146" s="55" t="s">
        <v>112</v>
      </c>
      <c r="B146" s="57"/>
      <c r="C146" s="57"/>
      <c r="D146" s="57"/>
      <c r="E146" s="57"/>
      <c r="F146" s="57"/>
      <c r="H146" s="57"/>
      <c r="I146" s="57"/>
      <c r="J146" s="57"/>
      <c r="K146" s="57"/>
    </row>
    <row r="147" spans="1:11" ht="12.75">
      <c r="A147" s="55" t="s">
        <v>113</v>
      </c>
      <c r="B147" s="57"/>
      <c r="C147" s="57"/>
      <c r="D147" s="57"/>
      <c r="E147" s="57"/>
      <c r="F147" s="57"/>
      <c r="H147" s="57"/>
      <c r="I147" s="57"/>
      <c r="J147" s="57"/>
      <c r="K147" s="57"/>
    </row>
    <row r="148" ht="12.75">
      <c r="A148" s="55" t="s">
        <v>114</v>
      </c>
    </row>
    <row r="149" ht="12.75" hidden="1"/>
    <row r="150" ht="12.75" hidden="1"/>
    <row r="151" spans="1:7" ht="12.75" hidden="1">
      <c r="A151" s="57" t="s">
        <v>115</v>
      </c>
      <c r="G151" s="57" t="s">
        <v>116</v>
      </c>
    </row>
    <row r="152" spans="1:7" ht="12.75" hidden="1">
      <c r="A152" s="57"/>
      <c r="G152" s="57"/>
    </row>
    <row r="153" spans="1:7" ht="12.75" hidden="1">
      <c r="A153" s="57" t="s">
        <v>117</v>
      </c>
      <c r="G153" s="57" t="s">
        <v>117</v>
      </c>
    </row>
    <row r="154" ht="12.75" hidden="1"/>
    <row r="155" ht="12.75" hidden="1"/>
  </sheetData>
  <sheetProtection/>
  <mergeCells count="15">
    <mergeCell ref="R53:S53"/>
    <mergeCell ref="T53:U53"/>
    <mergeCell ref="A1:U1"/>
    <mergeCell ref="A2:U2"/>
    <mergeCell ref="A3:U3"/>
    <mergeCell ref="A4:U4"/>
    <mergeCell ref="A5:U5"/>
    <mergeCell ref="F6:G6"/>
    <mergeCell ref="H6:I6"/>
    <mergeCell ref="J6:K6"/>
    <mergeCell ref="T6:U6"/>
    <mergeCell ref="L6:M6"/>
    <mergeCell ref="N6:O6"/>
    <mergeCell ref="P6:Q6"/>
    <mergeCell ref="R6:S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3"/>
  <sheetViews>
    <sheetView showGridLines="0" workbookViewId="0" topLeftCell="A1">
      <pane ySplit="7" topLeftCell="BM8" activePane="bottomLeft" state="frozen"/>
      <selection pane="topLeft" activeCell="U51" activeCellId="8" sqref="G51 G8:G51 I8:I51 K8:K51 M8:M51 Q8:Q51 S8:S51 U51:U52 U8:U51"/>
      <selection pane="bottomLeft" activeCell="U51" activeCellId="8" sqref="G51 G8:G51 I8:I51 K8:K51 M8:M51 Q8:Q51 S8:S51 U51:U52 U8:U51"/>
    </sheetView>
  </sheetViews>
  <sheetFormatPr defaultColWidth="9.140625" defaultRowHeight="12.75"/>
  <cols>
    <col min="1" max="1" width="50.7109375" style="56" customWidth="1"/>
    <col min="2" max="13" width="13.7109375" style="56" customWidth="1"/>
    <col min="14" max="15" width="13.7109375" style="56" hidden="1" customWidth="1"/>
    <col min="16" max="21" width="13.7109375" style="56" customWidth="1"/>
    <col min="22" max="22" width="2.7109375" style="56" customWidth="1"/>
    <col min="23" max="16384" width="9.140625" style="56" customWidth="1"/>
  </cols>
  <sheetData>
    <row r="1" spans="1:21" ht="12.7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18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8" customHeight="1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8" customHeight="1">
      <c r="A4" s="112" t="s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5" customHeight="1">
      <c r="A5" s="113" t="s">
        <v>65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21" ht="12.75" customHeight="1">
      <c r="A6" s="58"/>
      <c r="B6" s="58"/>
      <c r="C6" s="58"/>
      <c r="D6" s="58"/>
      <c r="E6" s="59"/>
      <c r="F6" s="107" t="s">
        <v>2</v>
      </c>
      <c r="G6" s="108"/>
      <c r="H6" s="107" t="s">
        <v>3</v>
      </c>
      <c r="I6" s="108"/>
      <c r="J6" s="107" t="s">
        <v>4</v>
      </c>
      <c r="K6" s="108"/>
      <c r="L6" s="107" t="s">
        <v>5</v>
      </c>
      <c r="M6" s="108"/>
      <c r="N6" s="107" t="s">
        <v>6</v>
      </c>
      <c r="O6" s="108"/>
      <c r="P6" s="107" t="s">
        <v>7</v>
      </c>
      <c r="Q6" s="108"/>
      <c r="R6" s="107" t="s">
        <v>8</v>
      </c>
      <c r="S6" s="108"/>
      <c r="T6" s="107" t="s">
        <v>9</v>
      </c>
      <c r="U6" s="108"/>
    </row>
    <row r="7" spans="1:21" ht="76.5">
      <c r="A7" s="60" t="s">
        <v>10</v>
      </c>
      <c r="B7" s="61" t="s">
        <v>118</v>
      </c>
      <c r="C7" s="61" t="s">
        <v>12</v>
      </c>
      <c r="D7" s="61" t="s">
        <v>13</v>
      </c>
      <c r="E7" s="61" t="s">
        <v>14</v>
      </c>
      <c r="F7" s="62" t="s">
        <v>15</v>
      </c>
      <c r="G7" s="63" t="s">
        <v>16</v>
      </c>
      <c r="H7" s="62" t="s">
        <v>17</v>
      </c>
      <c r="I7" s="63" t="s">
        <v>18</v>
      </c>
      <c r="J7" s="62" t="s">
        <v>19</v>
      </c>
      <c r="K7" s="63" t="s">
        <v>20</v>
      </c>
      <c r="L7" s="62" t="s">
        <v>21</v>
      </c>
      <c r="M7" s="63" t="s">
        <v>22</v>
      </c>
      <c r="N7" s="62" t="s">
        <v>23</v>
      </c>
      <c r="O7" s="63" t="s">
        <v>24</v>
      </c>
      <c r="P7" s="62" t="s">
        <v>25</v>
      </c>
      <c r="Q7" s="63" t="s">
        <v>26</v>
      </c>
      <c r="R7" s="62" t="s">
        <v>25</v>
      </c>
      <c r="S7" s="63" t="s">
        <v>25</v>
      </c>
      <c r="T7" s="62" t="s">
        <v>27</v>
      </c>
      <c r="U7" s="63" t="s">
        <v>28</v>
      </c>
    </row>
    <row r="8" spans="1:21" ht="12.75">
      <c r="A8" s="64" t="s">
        <v>29</v>
      </c>
      <c r="B8" s="128"/>
      <c r="C8" s="128"/>
      <c r="D8" s="128"/>
      <c r="E8" s="128"/>
      <c r="F8" s="132"/>
      <c r="G8" s="145"/>
      <c r="H8" s="132"/>
      <c r="I8" s="145"/>
      <c r="J8" s="132"/>
      <c r="K8" s="145"/>
      <c r="L8" s="132"/>
      <c r="M8" s="145"/>
      <c r="N8" s="65"/>
      <c r="O8" s="66"/>
      <c r="P8" s="132"/>
      <c r="Q8" s="145"/>
      <c r="R8" s="138"/>
      <c r="S8" s="146"/>
      <c r="T8" s="138"/>
      <c r="U8" s="148"/>
    </row>
    <row r="9" spans="1:21" ht="12.75">
      <c r="A9" s="102" t="s">
        <v>30</v>
      </c>
      <c r="B9" s="84"/>
      <c r="C9" s="84"/>
      <c r="D9" s="84"/>
      <c r="E9" s="84">
        <f>($B9+$C9)+$D9</f>
        <v>0</v>
      </c>
      <c r="F9" s="133"/>
      <c r="G9" s="86"/>
      <c r="H9" s="133"/>
      <c r="I9" s="86"/>
      <c r="J9" s="133"/>
      <c r="K9" s="86"/>
      <c r="L9" s="133"/>
      <c r="M9" s="86"/>
      <c r="N9" s="85"/>
      <c r="O9" s="86"/>
      <c r="P9" s="133">
        <f>(($H9+$J9)+$L9)+$N9</f>
        <v>0</v>
      </c>
      <c r="Q9" s="86">
        <f>(($I9+$K9)+$M9)+$O9</f>
        <v>0</v>
      </c>
      <c r="R9" s="139">
        <f>IF($J9=0,0,(($L9-$J9)/$J9)*100)</f>
        <v>0</v>
      </c>
      <c r="S9" s="69">
        <f>IF($K9=0,0,(($M9-$K9)/$K9)*100)</f>
        <v>0</v>
      </c>
      <c r="T9" s="139">
        <f>IF($E9=0,0,($P9/$E9)*100)</f>
        <v>0</v>
      </c>
      <c r="U9" s="70">
        <f>IF($E9=0,0,($Q9/$E9)*100)</f>
        <v>0</v>
      </c>
    </row>
    <row r="10" spans="1:21" ht="12.75">
      <c r="A10" s="102" t="s">
        <v>31</v>
      </c>
      <c r="B10" s="84">
        <v>750000</v>
      </c>
      <c r="C10" s="84"/>
      <c r="D10" s="84"/>
      <c r="E10" s="84">
        <f>($B10+$C10)+$D10</f>
        <v>750000</v>
      </c>
      <c r="F10" s="133">
        <f>E10</f>
        <v>750000</v>
      </c>
      <c r="G10" s="86">
        <v>750000</v>
      </c>
      <c r="H10" s="133">
        <v>51000</v>
      </c>
      <c r="I10" s="86">
        <v>76500</v>
      </c>
      <c r="J10" s="133">
        <v>75000</v>
      </c>
      <c r="K10" s="86">
        <v>76500</v>
      </c>
      <c r="L10" s="133">
        <v>78000</v>
      </c>
      <c r="M10" s="86">
        <v>76500</v>
      </c>
      <c r="N10" s="85"/>
      <c r="O10" s="86"/>
      <c r="P10" s="133">
        <f>(($H10+$J10)+$L10)+$N10</f>
        <v>204000</v>
      </c>
      <c r="Q10" s="86">
        <f>(($I10+$K10)+$M10)+$O10</f>
        <v>229500</v>
      </c>
      <c r="R10" s="139">
        <f>IF($J10=0,0,(($L10-$J10)/$J10)*100)</f>
        <v>4</v>
      </c>
      <c r="S10" s="69">
        <f>IF($K10=0,0,(($M10-$K10)/$K10)*100)</f>
        <v>0</v>
      </c>
      <c r="T10" s="139">
        <f>IF($E10=0,0,($P10/$E10)*100)</f>
        <v>27.200000000000003</v>
      </c>
      <c r="U10" s="70">
        <f>IF($E10=0,0,($Q10/$E10)*100)</f>
        <v>30.599999999999998</v>
      </c>
    </row>
    <row r="11" spans="1:21" ht="12.75">
      <c r="A11" s="102" t="s">
        <v>32</v>
      </c>
      <c r="B11" s="84">
        <v>33700000</v>
      </c>
      <c r="C11" s="84">
        <v>30299550</v>
      </c>
      <c r="D11" s="84"/>
      <c r="E11" s="84">
        <f>($B11+$C11)+$D11</f>
        <v>63999550</v>
      </c>
      <c r="F11" s="133">
        <f>E11</f>
        <v>63999550</v>
      </c>
      <c r="G11" s="86">
        <v>63999550</v>
      </c>
      <c r="H11" s="133"/>
      <c r="I11" s="86"/>
      <c r="J11" s="133">
        <v>10712000</v>
      </c>
      <c r="K11" s="86">
        <v>21720824</v>
      </c>
      <c r="L11" s="133">
        <v>53288000</v>
      </c>
      <c r="M11" s="86">
        <v>11949956</v>
      </c>
      <c r="N11" s="85"/>
      <c r="O11" s="86"/>
      <c r="P11" s="133">
        <f>(($H11+$J11)+$L11)+$N11</f>
        <v>64000000</v>
      </c>
      <c r="Q11" s="86">
        <f>(($I11+$K11)+$M11)+$O11</f>
        <v>33670780</v>
      </c>
      <c r="R11" s="139">
        <f>IF($J11=0,0,(($L11-$J11)/$J11)*100)</f>
        <v>397.4607916355489</v>
      </c>
      <c r="S11" s="69">
        <f>IF($K11=0,0,(($M11-$K11)/$K11)*100)</f>
        <v>-44.98387353997252</v>
      </c>
      <c r="T11" s="139">
        <f>IF($E11=0,0,($P11/$E11)*100)</f>
        <v>100.00070312994389</v>
      </c>
      <c r="U11" s="70">
        <f>IF($E11=0,0,($Q11/$E11)*100)</f>
        <v>52.61096367083831</v>
      </c>
    </row>
    <row r="12" spans="1:21" ht="12.75">
      <c r="A12" s="102" t="s">
        <v>33</v>
      </c>
      <c r="B12" s="84">
        <v>6180000</v>
      </c>
      <c r="C12" s="84">
        <v>4820000</v>
      </c>
      <c r="D12" s="84"/>
      <c r="E12" s="84">
        <f>($B12+$C12)+$D12</f>
        <v>11000000</v>
      </c>
      <c r="F12" s="133">
        <v>11000000</v>
      </c>
      <c r="G12" s="86">
        <v>11000000</v>
      </c>
      <c r="H12" s="133">
        <v>1706000</v>
      </c>
      <c r="I12" s="86"/>
      <c r="J12" s="133">
        <v>7736000</v>
      </c>
      <c r="K12" s="86"/>
      <c r="L12" s="133">
        <v>1312000</v>
      </c>
      <c r="M12" s="86"/>
      <c r="N12" s="85"/>
      <c r="O12" s="86"/>
      <c r="P12" s="133">
        <f>(($H12+$J12)+$L12)+$N12</f>
        <v>10754000</v>
      </c>
      <c r="Q12" s="86">
        <f>(($I12+$K12)+$M12)+$O12</f>
        <v>0</v>
      </c>
      <c r="R12" s="139">
        <f>IF($J12=0,0,(($L12-$J12)/$J12)*100)</f>
        <v>-83.04033092037228</v>
      </c>
      <c r="S12" s="69">
        <f>IF($K12=0,0,(($M12-$K12)/$K12)*100)</f>
        <v>0</v>
      </c>
      <c r="T12" s="139">
        <f>IF($E12=0,0,($P12/$E12)*100)</f>
        <v>97.76363636363637</v>
      </c>
      <c r="U12" s="70">
        <f>IF($E12=0,0,($Q12/$E12)*100)</f>
        <v>0</v>
      </c>
    </row>
    <row r="13" spans="1:21" ht="12.75">
      <c r="A13" s="71" t="s">
        <v>34</v>
      </c>
      <c r="B13" s="87">
        <f>SUM(B9:B12)</f>
        <v>40630000</v>
      </c>
      <c r="C13" s="87">
        <f>SUM(C9:C12)</f>
        <v>35119550</v>
      </c>
      <c r="D13" s="87">
        <f>SUM(D9:D12)</f>
        <v>0</v>
      </c>
      <c r="E13" s="87">
        <f>($B13+$C13)+$D13</f>
        <v>75749550</v>
      </c>
      <c r="F13" s="134">
        <f aca="true" t="shared" si="0" ref="F13:O13">SUM(F9:F12)</f>
        <v>75749550</v>
      </c>
      <c r="G13" s="89">
        <f t="shared" si="0"/>
        <v>75749550</v>
      </c>
      <c r="H13" s="134">
        <f t="shared" si="0"/>
        <v>1757000</v>
      </c>
      <c r="I13" s="89">
        <f t="shared" si="0"/>
        <v>76500</v>
      </c>
      <c r="J13" s="134">
        <f t="shared" si="0"/>
        <v>18523000</v>
      </c>
      <c r="K13" s="89">
        <f t="shared" si="0"/>
        <v>21797324</v>
      </c>
      <c r="L13" s="134">
        <f t="shared" si="0"/>
        <v>54678000</v>
      </c>
      <c r="M13" s="89">
        <f t="shared" si="0"/>
        <v>12026456</v>
      </c>
      <c r="N13" s="88">
        <f t="shared" si="0"/>
        <v>0</v>
      </c>
      <c r="O13" s="89">
        <f t="shared" si="0"/>
        <v>0</v>
      </c>
      <c r="P13" s="134">
        <f>(($H13+$J13)+$L13)+$N13</f>
        <v>74958000</v>
      </c>
      <c r="Q13" s="89">
        <f>(($I13+$K13)+$M13)+$O13</f>
        <v>33900280</v>
      </c>
      <c r="R13" s="140">
        <f>IF($J13=0,0,(($L13-$J13)/$J13)*100)</f>
        <v>195.18976407709334</v>
      </c>
      <c r="S13" s="72">
        <f>IF($K13=0,0,(($M13-$K13)/$K13)*100)</f>
        <v>-44.825997906899026</v>
      </c>
      <c r="T13" s="140">
        <f>IF($E13=0,0,($P13/$E13)*100)</f>
        <v>98.95504329728692</v>
      </c>
      <c r="U13" s="73">
        <f>IF($E13=0,0,($Q13/$E13)*100)</f>
        <v>44.753110744552274</v>
      </c>
    </row>
    <row r="14" spans="1:21" ht="12.75">
      <c r="A14" s="64" t="s">
        <v>35</v>
      </c>
      <c r="B14" s="90"/>
      <c r="C14" s="90"/>
      <c r="D14" s="90"/>
      <c r="E14" s="90"/>
      <c r="F14" s="135"/>
      <c r="G14" s="92"/>
      <c r="H14" s="135"/>
      <c r="I14" s="92"/>
      <c r="J14" s="135"/>
      <c r="K14" s="92"/>
      <c r="L14" s="135"/>
      <c r="M14" s="92"/>
      <c r="N14" s="91"/>
      <c r="O14" s="92"/>
      <c r="P14" s="135"/>
      <c r="Q14" s="92"/>
      <c r="R14" s="138"/>
      <c r="S14" s="67"/>
      <c r="T14" s="138"/>
      <c r="U14" s="68"/>
    </row>
    <row r="15" spans="1:21" ht="12.75">
      <c r="A15" s="102" t="s">
        <v>36</v>
      </c>
      <c r="B15" s="84"/>
      <c r="C15" s="84"/>
      <c r="D15" s="84"/>
      <c r="E15" s="84">
        <f>($B15+$C15)+$D15</f>
        <v>0</v>
      </c>
      <c r="F15" s="133">
        <f>E15</f>
        <v>0</v>
      </c>
      <c r="G15" s="86"/>
      <c r="H15" s="133"/>
      <c r="I15" s="86"/>
      <c r="J15" s="133"/>
      <c r="K15" s="86"/>
      <c r="L15" s="133"/>
      <c r="M15" s="86"/>
      <c r="N15" s="85"/>
      <c r="O15" s="86"/>
      <c r="P15" s="133">
        <f>(($H15+$J15)+$L15)+$N15</f>
        <v>0</v>
      </c>
      <c r="Q15" s="86">
        <f>(($I15+$K15)+$M15)+$O15</f>
        <v>0</v>
      </c>
      <c r="R15" s="139">
        <f>IF($J15=0,0,(($L15-$J15)/$J15)*100)</f>
        <v>0</v>
      </c>
      <c r="S15" s="69">
        <f>IF($K15=0,0,(($M15-$K15)/$K15)*100)</f>
        <v>0</v>
      </c>
      <c r="T15" s="139">
        <f>IF($E15=0,0,($P15/$E15)*100)</f>
        <v>0</v>
      </c>
      <c r="U15" s="70">
        <f>IF($E15=0,0,($Q15/$E15)*100)</f>
        <v>0</v>
      </c>
    </row>
    <row r="16" spans="1:21" ht="12.75">
      <c r="A16" s="102" t="s">
        <v>37</v>
      </c>
      <c r="B16" s="84"/>
      <c r="C16" s="84"/>
      <c r="D16" s="84"/>
      <c r="E16" s="84">
        <f>($B16+$C16)+$D16</f>
        <v>0</v>
      </c>
      <c r="F16" s="133">
        <f>E16</f>
        <v>0</v>
      </c>
      <c r="G16" s="86"/>
      <c r="H16" s="133"/>
      <c r="I16" s="86"/>
      <c r="J16" s="133"/>
      <c r="K16" s="86"/>
      <c r="L16" s="133"/>
      <c r="M16" s="86"/>
      <c r="N16" s="85"/>
      <c r="O16" s="86"/>
      <c r="P16" s="133">
        <f>(($H16+$J16)+$L16)+$N16</f>
        <v>0</v>
      </c>
      <c r="Q16" s="86">
        <f>(($I16+$K16)+$M16)+$O16</f>
        <v>0</v>
      </c>
      <c r="R16" s="139">
        <f>IF($J16=0,0,(($L16-$J16)/$J16)*100)</f>
        <v>0</v>
      </c>
      <c r="S16" s="69">
        <f>IF($K16=0,0,(($M16-$K16)/$K16)*100)</f>
        <v>0</v>
      </c>
      <c r="T16" s="139">
        <f>IF($E16=0,0,($P16/$E16)*100)</f>
        <v>0</v>
      </c>
      <c r="U16" s="70">
        <f>IF($E16=0,0,($Q16/$E16)*100)</f>
        <v>0</v>
      </c>
    </row>
    <row r="17" spans="1:21" ht="12.75">
      <c r="A17" s="102" t="s">
        <v>38</v>
      </c>
      <c r="B17" s="84"/>
      <c r="C17" s="84"/>
      <c r="D17" s="84"/>
      <c r="E17" s="84">
        <f>($B17+$C17)+$D17</f>
        <v>0</v>
      </c>
      <c r="F17" s="133">
        <f>E17</f>
        <v>0</v>
      </c>
      <c r="G17" s="86"/>
      <c r="H17" s="133"/>
      <c r="I17" s="86"/>
      <c r="J17" s="133"/>
      <c r="K17" s="86"/>
      <c r="L17" s="133"/>
      <c r="M17" s="86"/>
      <c r="N17" s="85"/>
      <c r="O17" s="86"/>
      <c r="P17" s="133">
        <f>(($H17+$J17)+$L17)+$N17</f>
        <v>0</v>
      </c>
      <c r="Q17" s="86">
        <f>(($I17+$K17)+$M17)+$O17</f>
        <v>0</v>
      </c>
      <c r="R17" s="139">
        <f>IF($J17=0,0,(($L17-$J17)/$J17)*100)</f>
        <v>0</v>
      </c>
      <c r="S17" s="69">
        <f>IF($K17=0,0,(($M17-$K17)/$K17)*100)</f>
        <v>0</v>
      </c>
      <c r="T17" s="139">
        <f>IF($E17=0,0,($P17/$E17)*100)</f>
        <v>0</v>
      </c>
      <c r="U17" s="70">
        <f>IF($E17=0,0,($Q17/$E17)*100)</f>
        <v>0</v>
      </c>
    </row>
    <row r="18" spans="1:21" ht="12.75">
      <c r="A18" s="71" t="s">
        <v>34</v>
      </c>
      <c r="B18" s="87">
        <f>SUM(B15:B17)</f>
        <v>0</v>
      </c>
      <c r="C18" s="87">
        <f>SUM(C15:C17)</f>
        <v>0</v>
      </c>
      <c r="D18" s="87">
        <f>SUM(D15:D17)</f>
        <v>0</v>
      </c>
      <c r="E18" s="87">
        <f>($B18+$C18)+$D18</f>
        <v>0</v>
      </c>
      <c r="F18" s="134">
        <f aca="true" t="shared" si="1" ref="F18:O18">SUM(F15:F17)</f>
        <v>0</v>
      </c>
      <c r="G18" s="89">
        <f t="shared" si="1"/>
        <v>0</v>
      </c>
      <c r="H18" s="134">
        <f t="shared" si="1"/>
        <v>0</v>
      </c>
      <c r="I18" s="89">
        <f t="shared" si="1"/>
        <v>0</v>
      </c>
      <c r="J18" s="134">
        <f t="shared" si="1"/>
        <v>0</v>
      </c>
      <c r="K18" s="89">
        <f t="shared" si="1"/>
        <v>0</v>
      </c>
      <c r="L18" s="134">
        <f t="shared" si="1"/>
        <v>0</v>
      </c>
      <c r="M18" s="89">
        <f t="shared" si="1"/>
        <v>0</v>
      </c>
      <c r="N18" s="88">
        <f t="shared" si="1"/>
        <v>0</v>
      </c>
      <c r="O18" s="89">
        <f t="shared" si="1"/>
        <v>0</v>
      </c>
      <c r="P18" s="134">
        <f>(($H18+$J18)+$L18)+$N18</f>
        <v>0</v>
      </c>
      <c r="Q18" s="89">
        <f>(($I18+$K18)+$M18)+$O18</f>
        <v>0</v>
      </c>
      <c r="R18" s="140">
        <f>IF($J18=0,0,(($L18-$J18)/$J18)*100)</f>
        <v>0</v>
      </c>
      <c r="S18" s="72">
        <f>IF($K18=0,0,(($M18-$K18)/$K18)*100)</f>
        <v>0</v>
      </c>
      <c r="T18" s="140">
        <f>IF($E18=0,0,($P18/$E18)*100)</f>
        <v>0</v>
      </c>
      <c r="U18" s="73">
        <f>IF($E18=0,0,($Q18/$E18)*100)</f>
        <v>0</v>
      </c>
    </row>
    <row r="19" spans="1:21" ht="12.75">
      <c r="A19" s="64" t="s">
        <v>39</v>
      </c>
      <c r="B19" s="90"/>
      <c r="C19" s="90"/>
      <c r="D19" s="90"/>
      <c r="E19" s="90"/>
      <c r="F19" s="135"/>
      <c r="G19" s="92"/>
      <c r="H19" s="135"/>
      <c r="I19" s="92"/>
      <c r="J19" s="135"/>
      <c r="K19" s="92"/>
      <c r="L19" s="135"/>
      <c r="M19" s="92"/>
      <c r="N19" s="91"/>
      <c r="O19" s="92"/>
      <c r="P19" s="135"/>
      <c r="Q19" s="92"/>
      <c r="R19" s="138"/>
      <c r="S19" s="67"/>
      <c r="T19" s="138"/>
      <c r="U19" s="68"/>
    </row>
    <row r="20" spans="1:21" ht="12.75">
      <c r="A20" s="102" t="s">
        <v>40</v>
      </c>
      <c r="B20" s="84">
        <v>652803000</v>
      </c>
      <c r="C20" s="84"/>
      <c r="D20" s="84"/>
      <c r="E20" s="84">
        <f>($B20+$C20)+$D20</f>
        <v>652803000</v>
      </c>
      <c r="F20" s="133">
        <f>E20</f>
        <v>652803000</v>
      </c>
      <c r="G20" s="86">
        <v>652803000</v>
      </c>
      <c r="H20" s="133">
        <v>492070000</v>
      </c>
      <c r="I20" s="86"/>
      <c r="J20" s="133">
        <v>105721000</v>
      </c>
      <c r="K20" s="86">
        <v>348887000</v>
      </c>
      <c r="L20" s="133">
        <v>55012000</v>
      </c>
      <c r="M20" s="86">
        <v>263783754</v>
      </c>
      <c r="N20" s="85"/>
      <c r="O20" s="86"/>
      <c r="P20" s="133">
        <f>(($H20+$J20)+$L20)+$N20</f>
        <v>652803000</v>
      </c>
      <c r="Q20" s="86">
        <f>(($I20+$K20)+$M20)+$O20</f>
        <v>612670754</v>
      </c>
      <c r="R20" s="139">
        <f>IF($J20=0,0,(($L20-$J20)/$J20)*100)</f>
        <v>-47.964926551962236</v>
      </c>
      <c r="S20" s="69">
        <f>IF($K20=0,0,(($M20-$K20)/$K20)*100)</f>
        <v>-24.392782190222047</v>
      </c>
      <c r="T20" s="139">
        <f>IF($E20=0,0,($P20/$E20)*100)</f>
        <v>100</v>
      </c>
      <c r="U20" s="70">
        <f>IF($E20=0,0,($Q20/$E20)*100)</f>
        <v>93.8523189997595</v>
      </c>
    </row>
    <row r="21" spans="1:21" ht="12.75">
      <c r="A21" s="102" t="s">
        <v>41</v>
      </c>
      <c r="B21" s="84"/>
      <c r="C21" s="84"/>
      <c r="D21" s="84"/>
      <c r="E21" s="84">
        <f>($B21+$C21)+$D21</f>
        <v>0</v>
      </c>
      <c r="F21" s="133">
        <f>E21</f>
        <v>0</v>
      </c>
      <c r="G21" s="86"/>
      <c r="H21" s="133"/>
      <c r="I21" s="86"/>
      <c r="J21" s="133"/>
      <c r="K21" s="86"/>
      <c r="L21" s="133"/>
      <c r="M21" s="86"/>
      <c r="N21" s="85"/>
      <c r="O21" s="86"/>
      <c r="P21" s="133">
        <f>(($H21+$J21)+$L21)+$N21</f>
        <v>0</v>
      </c>
      <c r="Q21" s="86">
        <f>(($I21+$K21)+$M21)+$O21</f>
        <v>0</v>
      </c>
      <c r="R21" s="139">
        <f>IF($J21=0,0,(($L21-$J21)/$J21)*100)</f>
        <v>0</v>
      </c>
      <c r="S21" s="69">
        <f>IF($K21=0,0,(($M21-$K21)/$K21)*100)</f>
        <v>0</v>
      </c>
      <c r="T21" s="139">
        <f>IF($E21=0,0,($P21/$E21)*100)</f>
        <v>0</v>
      </c>
      <c r="U21" s="70">
        <f>IF($E21=0,0,($Q21/$E21)*100)</f>
        <v>0</v>
      </c>
    </row>
    <row r="22" spans="1:21" ht="12.75">
      <c r="A22" s="71" t="s">
        <v>34</v>
      </c>
      <c r="B22" s="87">
        <f>SUM(B20:B21)</f>
        <v>652803000</v>
      </c>
      <c r="C22" s="87">
        <f>SUM(C20:C21)</f>
        <v>0</v>
      </c>
      <c r="D22" s="87">
        <f>SUM(D20:D21)</f>
        <v>0</v>
      </c>
      <c r="E22" s="87">
        <f>($B22+$C22)+$D22</f>
        <v>652803000</v>
      </c>
      <c r="F22" s="134">
        <f aca="true" t="shared" si="2" ref="F22:O22">SUM(F20:F21)</f>
        <v>652803000</v>
      </c>
      <c r="G22" s="89">
        <f t="shared" si="2"/>
        <v>652803000</v>
      </c>
      <c r="H22" s="134">
        <f t="shared" si="2"/>
        <v>492070000</v>
      </c>
      <c r="I22" s="89">
        <f t="shared" si="2"/>
        <v>0</v>
      </c>
      <c r="J22" s="134">
        <f t="shared" si="2"/>
        <v>105721000</v>
      </c>
      <c r="K22" s="89">
        <f t="shared" si="2"/>
        <v>348887000</v>
      </c>
      <c r="L22" s="134">
        <f t="shared" si="2"/>
        <v>55012000</v>
      </c>
      <c r="M22" s="89">
        <f t="shared" si="2"/>
        <v>263783754</v>
      </c>
      <c r="N22" s="88">
        <f t="shared" si="2"/>
        <v>0</v>
      </c>
      <c r="O22" s="89">
        <f t="shared" si="2"/>
        <v>0</v>
      </c>
      <c r="P22" s="134">
        <f>(($H22+$J22)+$L22)+$N22</f>
        <v>652803000</v>
      </c>
      <c r="Q22" s="89">
        <f>(($I22+$K22)+$M22)+$O22</f>
        <v>612670754</v>
      </c>
      <c r="R22" s="140">
        <f>IF($J22=0,0,(($L22-$J22)/$J22)*100)</f>
        <v>-47.964926551962236</v>
      </c>
      <c r="S22" s="72">
        <f>IF($K22=0,0,(($M22-$K22)/$K22)*100)</f>
        <v>-24.392782190222047</v>
      </c>
      <c r="T22" s="140">
        <f>IF($E22=0,0,($P22/$E22)*100)</f>
        <v>100</v>
      </c>
      <c r="U22" s="73">
        <f>IF($E22=0,0,($Q22/$E22)*100)</f>
        <v>93.8523189997595</v>
      </c>
    </row>
    <row r="23" spans="1:21" ht="12.75">
      <c r="A23" s="64" t="s">
        <v>42</v>
      </c>
      <c r="B23" s="90"/>
      <c r="C23" s="90"/>
      <c r="D23" s="90"/>
      <c r="E23" s="90"/>
      <c r="F23" s="135"/>
      <c r="G23" s="92"/>
      <c r="H23" s="135"/>
      <c r="I23" s="92"/>
      <c r="J23" s="135"/>
      <c r="K23" s="92"/>
      <c r="L23" s="135"/>
      <c r="M23" s="92"/>
      <c r="N23" s="91"/>
      <c r="O23" s="92"/>
      <c r="P23" s="135"/>
      <c r="Q23" s="92"/>
      <c r="R23" s="138"/>
      <c r="S23" s="67"/>
      <c r="T23" s="138"/>
      <c r="U23" s="68"/>
    </row>
    <row r="24" spans="1:21" ht="12.75">
      <c r="A24" s="102" t="s">
        <v>43</v>
      </c>
      <c r="B24" s="84">
        <v>32863000</v>
      </c>
      <c r="C24" s="84"/>
      <c r="D24" s="84"/>
      <c r="E24" s="84">
        <f>($B24+$C24)+$D24</f>
        <v>32863000</v>
      </c>
      <c r="F24" s="133">
        <f>E24</f>
        <v>32863000</v>
      </c>
      <c r="G24" s="86">
        <v>84093000</v>
      </c>
      <c r="H24" s="133"/>
      <c r="I24" s="86"/>
      <c r="J24" s="133"/>
      <c r="K24" s="86"/>
      <c r="L24" s="133">
        <v>35629000</v>
      </c>
      <c r="M24" s="86">
        <v>35629000</v>
      </c>
      <c r="N24" s="85"/>
      <c r="O24" s="86"/>
      <c r="P24" s="133">
        <f>(($H24+$J24)+$L24)+$N24</f>
        <v>35629000</v>
      </c>
      <c r="Q24" s="86">
        <f>(($I24+$K24)+$M24)+$O24</f>
        <v>35629000</v>
      </c>
      <c r="R24" s="139">
        <f>IF($J24=0,0,(($L24-$J24)/$J24)*100)</f>
        <v>0</v>
      </c>
      <c r="S24" s="69">
        <f>IF($K24=0,0,(($M24-$K24)/$K24)*100)</f>
        <v>0</v>
      </c>
      <c r="T24" s="139">
        <f>IF($E24=0,0,($P24/$E24)*100)</f>
        <v>108.41676049052124</v>
      </c>
      <c r="U24" s="70">
        <f>IF($E24=0,0,($Q24/$E24)*100)</f>
        <v>108.41676049052124</v>
      </c>
    </row>
    <row r="25" spans="1:21" ht="12.75">
      <c r="A25" s="71" t="s">
        <v>34</v>
      </c>
      <c r="B25" s="87">
        <f>B24</f>
        <v>32863000</v>
      </c>
      <c r="C25" s="87">
        <f>C24</f>
        <v>0</v>
      </c>
      <c r="D25" s="87">
        <f>D24</f>
        <v>0</v>
      </c>
      <c r="E25" s="87">
        <f>($B25+$C25)+$D25</f>
        <v>32863000</v>
      </c>
      <c r="F25" s="134">
        <f aca="true" t="shared" si="3" ref="F25:O25">F24</f>
        <v>32863000</v>
      </c>
      <c r="G25" s="89">
        <f t="shared" si="3"/>
        <v>84093000</v>
      </c>
      <c r="H25" s="134">
        <f t="shared" si="3"/>
        <v>0</v>
      </c>
      <c r="I25" s="89">
        <f t="shared" si="3"/>
        <v>0</v>
      </c>
      <c r="J25" s="134">
        <f t="shared" si="3"/>
        <v>0</v>
      </c>
      <c r="K25" s="89">
        <f t="shared" si="3"/>
        <v>0</v>
      </c>
      <c r="L25" s="134">
        <f t="shared" si="3"/>
        <v>35629000</v>
      </c>
      <c r="M25" s="89">
        <f t="shared" si="3"/>
        <v>35629000</v>
      </c>
      <c r="N25" s="88">
        <f t="shared" si="3"/>
        <v>0</v>
      </c>
      <c r="O25" s="89">
        <f t="shared" si="3"/>
        <v>0</v>
      </c>
      <c r="P25" s="134">
        <f>(($H25+$J25)+$L25)+$N25</f>
        <v>35629000</v>
      </c>
      <c r="Q25" s="89">
        <f>(($I25+$K25)+$M25)+$O25</f>
        <v>35629000</v>
      </c>
      <c r="R25" s="140">
        <f>IF($J25=0,0,(($L25-$J25)/$J25)*100)</f>
        <v>0</v>
      </c>
      <c r="S25" s="72">
        <f>IF($K25=0,0,(($M25-$K25)/$K25)*100)</f>
        <v>0</v>
      </c>
      <c r="T25" s="140">
        <f>IF($E25=0,0,($P25/$E25)*100)</f>
        <v>108.41676049052124</v>
      </c>
      <c r="U25" s="73">
        <f>IF($E25=0,0,($Q25/$E25)*100)</f>
        <v>108.41676049052124</v>
      </c>
    </row>
    <row r="26" spans="1:21" ht="12.75">
      <c r="A26" s="64" t="s">
        <v>44</v>
      </c>
      <c r="B26" s="90"/>
      <c r="C26" s="90"/>
      <c r="D26" s="90"/>
      <c r="E26" s="90"/>
      <c r="F26" s="135"/>
      <c r="G26" s="92"/>
      <c r="H26" s="135"/>
      <c r="I26" s="92"/>
      <c r="J26" s="135"/>
      <c r="K26" s="92"/>
      <c r="L26" s="135"/>
      <c r="M26" s="92"/>
      <c r="N26" s="91"/>
      <c r="O26" s="92"/>
      <c r="P26" s="135"/>
      <c r="Q26" s="92"/>
      <c r="R26" s="138"/>
      <c r="S26" s="67"/>
      <c r="T26" s="138"/>
      <c r="U26" s="68"/>
    </row>
    <row r="27" spans="1:21" ht="12.75">
      <c r="A27" s="102" t="s">
        <v>45</v>
      </c>
      <c r="B27" s="84">
        <v>48250000</v>
      </c>
      <c r="C27" s="84"/>
      <c r="D27" s="84"/>
      <c r="E27" s="84">
        <f aca="true" t="shared" si="4" ref="E27:E32">($B27+$C27)+$D27</f>
        <v>48250000</v>
      </c>
      <c r="F27" s="133">
        <f>E27</f>
        <v>48250000</v>
      </c>
      <c r="G27" s="86">
        <v>48250000</v>
      </c>
      <c r="H27" s="133"/>
      <c r="I27" s="86">
        <v>6154094</v>
      </c>
      <c r="J27" s="133">
        <v>10000000</v>
      </c>
      <c r="K27" s="86">
        <v>16678807</v>
      </c>
      <c r="L27" s="133">
        <v>34837000</v>
      </c>
      <c r="M27" s="86">
        <v>18734764</v>
      </c>
      <c r="N27" s="85"/>
      <c r="O27" s="86"/>
      <c r="P27" s="133">
        <f aca="true" t="shared" si="5" ref="P27:P32">(($H27+$J27)+$L27)+$N27</f>
        <v>44837000</v>
      </c>
      <c r="Q27" s="86">
        <f aca="true" t="shared" si="6" ref="Q27:Q32">(($I27+$K27)+$M27)+$O27</f>
        <v>41567665</v>
      </c>
      <c r="R27" s="139">
        <f aca="true" t="shared" si="7" ref="R27:R32">IF($J27=0,0,(($L27-$J27)/$J27)*100)</f>
        <v>248.36999999999998</v>
      </c>
      <c r="S27" s="69">
        <f aca="true" t="shared" si="8" ref="S27:S32">IF($K27=0,0,(($M27-$K27)/$K27)*100)</f>
        <v>12.326762939339726</v>
      </c>
      <c r="T27" s="139">
        <f aca="true" t="shared" si="9" ref="T27:T32">IF($E27=0,0,($P27/$E27)*100)</f>
        <v>92.92642487046632</v>
      </c>
      <c r="U27" s="70">
        <f aca="true" t="shared" si="10" ref="U27:U32">IF($E27=0,0,($Q27/$E27)*100)</f>
        <v>86.15060103626942</v>
      </c>
    </row>
    <row r="28" spans="1:21" ht="12.75">
      <c r="A28" s="102" t="s">
        <v>46</v>
      </c>
      <c r="B28" s="84">
        <v>38561000</v>
      </c>
      <c r="C28" s="84">
        <v>-10131000</v>
      </c>
      <c r="D28" s="84"/>
      <c r="E28" s="84">
        <f t="shared" si="4"/>
        <v>28430000</v>
      </c>
      <c r="F28" s="133">
        <f>E28</f>
        <v>28430000</v>
      </c>
      <c r="G28" s="86">
        <v>20831000</v>
      </c>
      <c r="H28" s="133"/>
      <c r="I28" s="86"/>
      <c r="J28" s="133">
        <v>721000</v>
      </c>
      <c r="K28" s="86"/>
      <c r="L28" s="133">
        <v>27653000</v>
      </c>
      <c r="M28" s="86"/>
      <c r="N28" s="85"/>
      <c r="O28" s="86"/>
      <c r="P28" s="133">
        <f t="shared" si="5"/>
        <v>28374000</v>
      </c>
      <c r="Q28" s="86">
        <f t="shared" si="6"/>
        <v>0</v>
      </c>
      <c r="R28" s="139">
        <f t="shared" si="7"/>
        <v>3735.367545076283</v>
      </c>
      <c r="S28" s="69">
        <f t="shared" si="8"/>
        <v>0</v>
      </c>
      <c r="T28" s="139">
        <f t="shared" si="9"/>
        <v>99.80302497361942</v>
      </c>
      <c r="U28" s="70">
        <f t="shared" si="10"/>
        <v>0</v>
      </c>
    </row>
    <row r="29" spans="1:21" ht="12.75">
      <c r="A29" s="102" t="s">
        <v>47</v>
      </c>
      <c r="B29" s="84"/>
      <c r="C29" s="84"/>
      <c r="D29" s="84"/>
      <c r="E29" s="84">
        <f t="shared" si="4"/>
        <v>0</v>
      </c>
      <c r="F29" s="133">
        <f>E29</f>
        <v>0</v>
      </c>
      <c r="G29" s="86"/>
      <c r="H29" s="133"/>
      <c r="I29" s="86"/>
      <c r="J29" s="133"/>
      <c r="K29" s="86"/>
      <c r="L29" s="133"/>
      <c r="M29" s="86"/>
      <c r="N29" s="85"/>
      <c r="O29" s="86"/>
      <c r="P29" s="133">
        <f t="shared" si="5"/>
        <v>0</v>
      </c>
      <c r="Q29" s="86">
        <f t="shared" si="6"/>
        <v>0</v>
      </c>
      <c r="R29" s="139">
        <f t="shared" si="7"/>
        <v>0</v>
      </c>
      <c r="S29" s="69">
        <f t="shared" si="8"/>
        <v>0</v>
      </c>
      <c r="T29" s="139">
        <f t="shared" si="9"/>
        <v>0</v>
      </c>
      <c r="U29" s="70">
        <f t="shared" si="10"/>
        <v>0</v>
      </c>
    </row>
    <row r="30" spans="1:21" ht="12.75">
      <c r="A30" s="102" t="s">
        <v>48</v>
      </c>
      <c r="B30" s="84">
        <v>21900000</v>
      </c>
      <c r="C30" s="84"/>
      <c r="D30" s="84"/>
      <c r="E30" s="84">
        <f t="shared" si="4"/>
        <v>21900000</v>
      </c>
      <c r="F30" s="133">
        <f>E30</f>
        <v>21900000</v>
      </c>
      <c r="G30" s="86">
        <v>21900000</v>
      </c>
      <c r="H30" s="133"/>
      <c r="I30" s="86"/>
      <c r="J30" s="133"/>
      <c r="K30" s="86"/>
      <c r="L30" s="133"/>
      <c r="M30" s="86"/>
      <c r="N30" s="85"/>
      <c r="O30" s="86"/>
      <c r="P30" s="133">
        <f t="shared" si="5"/>
        <v>0</v>
      </c>
      <c r="Q30" s="86">
        <f t="shared" si="6"/>
        <v>0</v>
      </c>
      <c r="R30" s="139">
        <f t="shared" si="7"/>
        <v>0</v>
      </c>
      <c r="S30" s="69">
        <f t="shared" si="8"/>
        <v>0</v>
      </c>
      <c r="T30" s="139">
        <f t="shared" si="9"/>
        <v>0</v>
      </c>
      <c r="U30" s="70">
        <f t="shared" si="10"/>
        <v>0</v>
      </c>
    </row>
    <row r="31" spans="1:21" ht="12.75">
      <c r="A31" s="102" t="s">
        <v>49</v>
      </c>
      <c r="B31" s="84">
        <v>29000000</v>
      </c>
      <c r="C31" s="84"/>
      <c r="D31" s="84"/>
      <c r="E31" s="84">
        <f t="shared" si="4"/>
        <v>29000000</v>
      </c>
      <c r="F31" s="133">
        <f>E31</f>
        <v>29000000</v>
      </c>
      <c r="G31" s="86">
        <v>29000000</v>
      </c>
      <c r="H31" s="133"/>
      <c r="I31" s="86"/>
      <c r="J31" s="133"/>
      <c r="K31" s="86"/>
      <c r="L31" s="133"/>
      <c r="M31" s="86"/>
      <c r="N31" s="85"/>
      <c r="O31" s="86"/>
      <c r="P31" s="133">
        <f t="shared" si="5"/>
        <v>0</v>
      </c>
      <c r="Q31" s="86">
        <f t="shared" si="6"/>
        <v>0</v>
      </c>
      <c r="R31" s="139">
        <f t="shared" si="7"/>
        <v>0</v>
      </c>
      <c r="S31" s="69">
        <f t="shared" si="8"/>
        <v>0</v>
      </c>
      <c r="T31" s="139">
        <f t="shared" si="9"/>
        <v>0</v>
      </c>
      <c r="U31" s="70">
        <f t="shared" si="10"/>
        <v>0</v>
      </c>
    </row>
    <row r="32" spans="1:21" ht="12.75">
      <c r="A32" s="71" t="s">
        <v>34</v>
      </c>
      <c r="B32" s="87">
        <f>SUM(B27:B31)</f>
        <v>137711000</v>
      </c>
      <c r="C32" s="87">
        <f>SUM(C27:C31)</f>
        <v>-10131000</v>
      </c>
      <c r="D32" s="87">
        <f>SUM(D27:D31)</f>
        <v>0</v>
      </c>
      <c r="E32" s="87">
        <f t="shared" si="4"/>
        <v>127580000</v>
      </c>
      <c r="F32" s="134">
        <f aca="true" t="shared" si="11" ref="F32:O32">SUM(F27:F31)</f>
        <v>127580000</v>
      </c>
      <c r="G32" s="89">
        <f t="shared" si="11"/>
        <v>119981000</v>
      </c>
      <c r="H32" s="134">
        <f t="shared" si="11"/>
        <v>0</v>
      </c>
      <c r="I32" s="89">
        <f t="shared" si="11"/>
        <v>6154094</v>
      </c>
      <c r="J32" s="134">
        <f t="shared" si="11"/>
        <v>10721000</v>
      </c>
      <c r="K32" s="89">
        <f t="shared" si="11"/>
        <v>16678807</v>
      </c>
      <c r="L32" s="134">
        <f t="shared" si="11"/>
        <v>62490000</v>
      </c>
      <c r="M32" s="89">
        <f t="shared" si="11"/>
        <v>18734764</v>
      </c>
      <c r="N32" s="88">
        <f t="shared" si="11"/>
        <v>0</v>
      </c>
      <c r="O32" s="89">
        <f t="shared" si="11"/>
        <v>0</v>
      </c>
      <c r="P32" s="134">
        <f t="shared" si="5"/>
        <v>73211000</v>
      </c>
      <c r="Q32" s="89">
        <f t="shared" si="6"/>
        <v>41567665</v>
      </c>
      <c r="R32" s="140">
        <f t="shared" si="7"/>
        <v>482.8747318347169</v>
      </c>
      <c r="S32" s="72">
        <f t="shared" si="8"/>
        <v>12.326762939339726</v>
      </c>
      <c r="T32" s="140">
        <f t="shared" si="9"/>
        <v>57.384386267440036</v>
      </c>
      <c r="U32" s="73">
        <f t="shared" si="10"/>
        <v>32.581646809844806</v>
      </c>
    </row>
    <row r="33" spans="1:21" ht="12.75">
      <c r="A33" s="64" t="s">
        <v>50</v>
      </c>
      <c r="B33" s="90"/>
      <c r="C33" s="90"/>
      <c r="D33" s="90"/>
      <c r="E33" s="90"/>
      <c r="F33" s="135"/>
      <c r="G33" s="92"/>
      <c r="H33" s="135"/>
      <c r="I33" s="92"/>
      <c r="J33" s="135"/>
      <c r="K33" s="92"/>
      <c r="L33" s="135"/>
      <c r="M33" s="92"/>
      <c r="N33" s="91"/>
      <c r="O33" s="92"/>
      <c r="P33" s="135"/>
      <c r="Q33" s="92"/>
      <c r="R33" s="138"/>
      <c r="S33" s="67"/>
      <c r="T33" s="138"/>
      <c r="U33" s="68"/>
    </row>
    <row r="34" spans="1:21" ht="12.75">
      <c r="A34" s="102" t="s">
        <v>51</v>
      </c>
      <c r="B34" s="84">
        <v>1300000</v>
      </c>
      <c r="C34" s="84">
        <v>-1300000</v>
      </c>
      <c r="D34" s="84"/>
      <c r="E34" s="84">
        <f aca="true" t="shared" si="12" ref="E34:E40">($B34+$C34)+$D34</f>
        <v>0</v>
      </c>
      <c r="F34" s="133">
        <f aca="true" t="shared" si="13" ref="F34:F39">E34</f>
        <v>0</v>
      </c>
      <c r="G34" s="86"/>
      <c r="H34" s="133"/>
      <c r="I34" s="86"/>
      <c r="J34" s="133"/>
      <c r="K34" s="86"/>
      <c r="L34" s="133"/>
      <c r="M34" s="86"/>
      <c r="N34" s="85"/>
      <c r="O34" s="86"/>
      <c r="P34" s="133">
        <f aca="true" t="shared" si="14" ref="P34:P40">(($H34+$J34)+$L34)+$N34</f>
        <v>0</v>
      </c>
      <c r="Q34" s="86">
        <f aca="true" t="shared" si="15" ref="Q34:Q40">(($I34+$K34)+$M34)+$O34</f>
        <v>0</v>
      </c>
      <c r="R34" s="139">
        <f aca="true" t="shared" si="16" ref="R34:R40">IF($J34=0,0,(($L34-$J34)/$J34)*100)</f>
        <v>0</v>
      </c>
      <c r="S34" s="69">
        <f aca="true" t="shared" si="17" ref="S34:S40">IF($K34=0,0,(($M34-$K34)/$K34)*100)</f>
        <v>0</v>
      </c>
      <c r="T34" s="139">
        <f aca="true" t="shared" si="18" ref="T34:T40">IF($E34=0,0,($P34/$E34)*100)</f>
        <v>0</v>
      </c>
      <c r="U34" s="70">
        <f aca="true" t="shared" si="19" ref="U34:U40">IF($E34=0,0,($Q34/$E34)*100)</f>
        <v>0</v>
      </c>
    </row>
    <row r="35" spans="1:21" ht="12.75">
      <c r="A35" s="102" t="s">
        <v>52</v>
      </c>
      <c r="B35" s="84"/>
      <c r="C35" s="84"/>
      <c r="D35" s="84"/>
      <c r="E35" s="84">
        <f t="shared" si="12"/>
        <v>0</v>
      </c>
      <c r="F35" s="133">
        <f t="shared" si="13"/>
        <v>0</v>
      </c>
      <c r="G35" s="86"/>
      <c r="H35" s="133"/>
      <c r="I35" s="86"/>
      <c r="J35" s="133"/>
      <c r="K35" s="86"/>
      <c r="L35" s="133"/>
      <c r="M35" s="86"/>
      <c r="N35" s="85"/>
      <c r="O35" s="86"/>
      <c r="P35" s="133">
        <f t="shared" si="14"/>
        <v>0</v>
      </c>
      <c r="Q35" s="86">
        <f t="shared" si="15"/>
        <v>0</v>
      </c>
      <c r="R35" s="139">
        <f t="shared" si="16"/>
        <v>0</v>
      </c>
      <c r="S35" s="69">
        <f t="shared" si="17"/>
        <v>0</v>
      </c>
      <c r="T35" s="139">
        <f t="shared" si="18"/>
        <v>0</v>
      </c>
      <c r="U35" s="70">
        <f t="shared" si="19"/>
        <v>0</v>
      </c>
    </row>
    <row r="36" spans="1:21" ht="12.75">
      <c r="A36" s="102" t="s">
        <v>53</v>
      </c>
      <c r="B36" s="84"/>
      <c r="C36" s="84"/>
      <c r="D36" s="84"/>
      <c r="E36" s="84">
        <f t="shared" si="12"/>
        <v>0</v>
      </c>
      <c r="F36" s="133">
        <f t="shared" si="13"/>
        <v>0</v>
      </c>
      <c r="G36" s="86"/>
      <c r="H36" s="133"/>
      <c r="I36" s="86"/>
      <c r="J36" s="133"/>
      <c r="K36" s="86"/>
      <c r="L36" s="133"/>
      <c r="M36" s="86"/>
      <c r="N36" s="85"/>
      <c r="O36" s="86"/>
      <c r="P36" s="133">
        <f t="shared" si="14"/>
        <v>0</v>
      </c>
      <c r="Q36" s="86">
        <f t="shared" si="15"/>
        <v>0</v>
      </c>
      <c r="R36" s="139">
        <f t="shared" si="16"/>
        <v>0</v>
      </c>
      <c r="S36" s="69">
        <f t="shared" si="17"/>
        <v>0</v>
      </c>
      <c r="T36" s="139">
        <f t="shared" si="18"/>
        <v>0</v>
      </c>
      <c r="U36" s="70">
        <f t="shared" si="19"/>
        <v>0</v>
      </c>
    </row>
    <row r="37" spans="1:21" ht="12.75">
      <c r="A37" s="102" t="s">
        <v>54</v>
      </c>
      <c r="B37" s="84"/>
      <c r="C37" s="84"/>
      <c r="D37" s="84"/>
      <c r="E37" s="84">
        <f t="shared" si="12"/>
        <v>0</v>
      </c>
      <c r="F37" s="133">
        <f t="shared" si="13"/>
        <v>0</v>
      </c>
      <c r="G37" s="86"/>
      <c r="H37" s="133"/>
      <c r="I37" s="86"/>
      <c r="J37" s="133"/>
      <c r="K37" s="86"/>
      <c r="L37" s="133"/>
      <c r="M37" s="86"/>
      <c r="N37" s="85"/>
      <c r="O37" s="86"/>
      <c r="P37" s="133">
        <f t="shared" si="14"/>
        <v>0</v>
      </c>
      <c r="Q37" s="86">
        <f t="shared" si="15"/>
        <v>0</v>
      </c>
      <c r="R37" s="139">
        <f t="shared" si="16"/>
        <v>0</v>
      </c>
      <c r="S37" s="69">
        <f t="shared" si="17"/>
        <v>0</v>
      </c>
      <c r="T37" s="139">
        <f t="shared" si="18"/>
        <v>0</v>
      </c>
      <c r="U37" s="70">
        <f t="shared" si="19"/>
        <v>0</v>
      </c>
    </row>
    <row r="38" spans="1:21" ht="12.75">
      <c r="A38" s="102" t="s">
        <v>55</v>
      </c>
      <c r="B38" s="84"/>
      <c r="C38" s="84"/>
      <c r="D38" s="84"/>
      <c r="E38" s="84">
        <f t="shared" si="12"/>
        <v>0</v>
      </c>
      <c r="F38" s="133">
        <f t="shared" si="13"/>
        <v>0</v>
      </c>
      <c r="G38" s="86"/>
      <c r="H38" s="133"/>
      <c r="I38" s="86"/>
      <c r="J38" s="133"/>
      <c r="K38" s="86"/>
      <c r="L38" s="133"/>
      <c r="M38" s="86"/>
      <c r="N38" s="85"/>
      <c r="O38" s="86"/>
      <c r="P38" s="133">
        <f t="shared" si="14"/>
        <v>0</v>
      </c>
      <c r="Q38" s="86">
        <f t="shared" si="15"/>
        <v>0</v>
      </c>
      <c r="R38" s="139">
        <f t="shared" si="16"/>
        <v>0</v>
      </c>
      <c r="S38" s="69">
        <f t="shared" si="17"/>
        <v>0</v>
      </c>
      <c r="T38" s="139">
        <f t="shared" si="18"/>
        <v>0</v>
      </c>
      <c r="U38" s="70">
        <f t="shared" si="19"/>
        <v>0</v>
      </c>
    </row>
    <row r="39" spans="1:21" ht="12.75">
      <c r="A39" s="102" t="s">
        <v>56</v>
      </c>
      <c r="B39" s="84"/>
      <c r="C39" s="84"/>
      <c r="D39" s="84"/>
      <c r="E39" s="84">
        <f t="shared" si="12"/>
        <v>0</v>
      </c>
      <c r="F39" s="133">
        <f t="shared" si="13"/>
        <v>0</v>
      </c>
      <c r="G39" s="86"/>
      <c r="H39" s="133"/>
      <c r="I39" s="86"/>
      <c r="J39" s="133"/>
      <c r="K39" s="86"/>
      <c r="L39" s="133"/>
      <c r="M39" s="86"/>
      <c r="N39" s="85"/>
      <c r="O39" s="86"/>
      <c r="P39" s="133">
        <f t="shared" si="14"/>
        <v>0</v>
      </c>
      <c r="Q39" s="86">
        <f t="shared" si="15"/>
        <v>0</v>
      </c>
      <c r="R39" s="139">
        <f t="shared" si="16"/>
        <v>0</v>
      </c>
      <c r="S39" s="69">
        <f t="shared" si="17"/>
        <v>0</v>
      </c>
      <c r="T39" s="139">
        <f t="shared" si="18"/>
        <v>0</v>
      </c>
      <c r="U39" s="70">
        <f t="shared" si="19"/>
        <v>0</v>
      </c>
    </row>
    <row r="40" spans="1:21" ht="12.75">
      <c r="A40" s="71" t="s">
        <v>34</v>
      </c>
      <c r="B40" s="87">
        <f>SUM(B34:B39)</f>
        <v>1300000</v>
      </c>
      <c r="C40" s="87">
        <f>SUM(C34:C39)</f>
        <v>-1300000</v>
      </c>
      <c r="D40" s="87">
        <f>SUM(D34:D39)</f>
        <v>0</v>
      </c>
      <c r="E40" s="87">
        <f t="shared" si="12"/>
        <v>0</v>
      </c>
      <c r="F40" s="134">
        <f aca="true" t="shared" si="20" ref="F40:O40">SUM(F34:F39)</f>
        <v>0</v>
      </c>
      <c r="G40" s="89">
        <f t="shared" si="20"/>
        <v>0</v>
      </c>
      <c r="H40" s="134">
        <f t="shared" si="20"/>
        <v>0</v>
      </c>
      <c r="I40" s="89">
        <f t="shared" si="20"/>
        <v>0</v>
      </c>
      <c r="J40" s="134">
        <f t="shared" si="20"/>
        <v>0</v>
      </c>
      <c r="K40" s="89">
        <f t="shared" si="20"/>
        <v>0</v>
      </c>
      <c r="L40" s="134">
        <f t="shared" si="20"/>
        <v>0</v>
      </c>
      <c r="M40" s="89">
        <f t="shared" si="20"/>
        <v>0</v>
      </c>
      <c r="N40" s="88">
        <f t="shared" si="20"/>
        <v>0</v>
      </c>
      <c r="O40" s="89">
        <f t="shared" si="20"/>
        <v>0</v>
      </c>
      <c r="P40" s="134">
        <f t="shared" si="14"/>
        <v>0</v>
      </c>
      <c r="Q40" s="89">
        <f t="shared" si="15"/>
        <v>0</v>
      </c>
      <c r="R40" s="140">
        <f t="shared" si="16"/>
        <v>0</v>
      </c>
      <c r="S40" s="72">
        <f t="shared" si="17"/>
        <v>0</v>
      </c>
      <c r="T40" s="140">
        <f t="shared" si="18"/>
        <v>0</v>
      </c>
      <c r="U40" s="73">
        <f t="shared" si="19"/>
        <v>0</v>
      </c>
    </row>
    <row r="41" spans="1:21" ht="12.75">
      <c r="A41" s="64" t="s">
        <v>57</v>
      </c>
      <c r="B41" s="90"/>
      <c r="C41" s="90"/>
      <c r="D41" s="90"/>
      <c r="E41" s="90"/>
      <c r="F41" s="135"/>
      <c r="G41" s="92"/>
      <c r="H41" s="135"/>
      <c r="I41" s="92"/>
      <c r="J41" s="135"/>
      <c r="K41" s="92"/>
      <c r="L41" s="135"/>
      <c r="M41" s="92"/>
      <c r="N41" s="91"/>
      <c r="O41" s="92"/>
      <c r="P41" s="135"/>
      <c r="Q41" s="92"/>
      <c r="R41" s="138"/>
      <c r="S41" s="67"/>
      <c r="T41" s="138"/>
      <c r="U41" s="68"/>
    </row>
    <row r="42" spans="1:21" ht="12.75">
      <c r="A42" s="103" t="s">
        <v>58</v>
      </c>
      <c r="B42" s="84">
        <v>85600000</v>
      </c>
      <c r="C42" s="84"/>
      <c r="D42" s="84"/>
      <c r="E42" s="84">
        <f>($B42+$C42)+$D42</f>
        <v>85600000</v>
      </c>
      <c r="F42" s="133">
        <f>E42</f>
        <v>85600000</v>
      </c>
      <c r="G42" s="86">
        <v>85600000</v>
      </c>
      <c r="H42" s="133">
        <v>12302000</v>
      </c>
      <c r="I42" s="86">
        <v>210604294</v>
      </c>
      <c r="J42" s="133">
        <v>2090000</v>
      </c>
      <c r="K42" s="86">
        <v>2089817</v>
      </c>
      <c r="L42" s="133">
        <v>623000</v>
      </c>
      <c r="M42" s="86">
        <v>622461</v>
      </c>
      <c r="N42" s="85"/>
      <c r="O42" s="86"/>
      <c r="P42" s="133">
        <f>(($H42+$J42)+$L42)+$N42</f>
        <v>15015000</v>
      </c>
      <c r="Q42" s="86">
        <f>(($I42+$K42)+$M42)+$O42</f>
        <v>213316572</v>
      </c>
      <c r="R42" s="139">
        <f>IF($J42=0,0,(($L42-$J42)/$J42)*100)</f>
        <v>-70.19138755980862</v>
      </c>
      <c r="S42" s="69">
        <f>IF($K42=0,0,(($M42-$K42)/$K42)*100)</f>
        <v>-70.21456902685738</v>
      </c>
      <c r="T42" s="139">
        <f>IF($E42=0,0,($P42/$E42)*100)</f>
        <v>17.54088785046729</v>
      </c>
      <c r="U42" s="70">
        <f>IF($E42=0,0,($Q42/$E42)*100)</f>
        <v>249.2016028037383</v>
      </c>
    </row>
    <row r="43" spans="1:21" ht="12.75">
      <c r="A43" s="102" t="s">
        <v>59</v>
      </c>
      <c r="B43" s="84">
        <v>127000000</v>
      </c>
      <c r="C43" s="84"/>
      <c r="D43" s="84"/>
      <c r="E43" s="84">
        <f>($B43+$C43)+$D43</f>
        <v>127000000</v>
      </c>
      <c r="F43" s="133">
        <f>E43</f>
        <v>127000000</v>
      </c>
      <c r="G43" s="86">
        <v>127000000</v>
      </c>
      <c r="H43" s="133"/>
      <c r="I43" s="86">
        <v>189302486</v>
      </c>
      <c r="J43" s="133"/>
      <c r="K43" s="86"/>
      <c r="L43" s="133">
        <v>127000000</v>
      </c>
      <c r="M43" s="86"/>
      <c r="N43" s="85"/>
      <c r="O43" s="86"/>
      <c r="P43" s="133">
        <f>(($H43+$J43)+$L43)+$N43</f>
        <v>127000000</v>
      </c>
      <c r="Q43" s="86">
        <f>(($I43+$K43)+$M43)+$O43</f>
        <v>189302486</v>
      </c>
      <c r="R43" s="139">
        <f>IF($J43=0,0,(($L43-$J43)/$J43)*100)</f>
        <v>0</v>
      </c>
      <c r="S43" s="69">
        <f>IF($K43=0,0,(($M43-$K43)/$K43)*100)</f>
        <v>0</v>
      </c>
      <c r="T43" s="139">
        <f>IF($E43=0,0,($P43/$E43)*100)</f>
        <v>100</v>
      </c>
      <c r="U43" s="70">
        <f>IF($E43=0,0,($Q43/$E43)*100)</f>
        <v>149.0570755905512</v>
      </c>
    </row>
    <row r="44" spans="1:21" ht="12.75">
      <c r="A44" s="74" t="s">
        <v>34</v>
      </c>
      <c r="B44" s="93">
        <f>SUM(B42:B43)</f>
        <v>212600000</v>
      </c>
      <c r="C44" s="93">
        <f>SUM(C42:C43)</f>
        <v>0</v>
      </c>
      <c r="D44" s="93">
        <f>SUM(D42:D43)</f>
        <v>0</v>
      </c>
      <c r="E44" s="93">
        <f>($B44+$C44)+$D44</f>
        <v>212600000</v>
      </c>
      <c r="F44" s="136">
        <f aca="true" t="shared" si="21" ref="F44:O44">SUM(F42:F43)</f>
        <v>212600000</v>
      </c>
      <c r="G44" s="95">
        <f t="shared" si="21"/>
        <v>212600000</v>
      </c>
      <c r="H44" s="136">
        <f t="shared" si="21"/>
        <v>12302000</v>
      </c>
      <c r="I44" s="95">
        <f t="shared" si="21"/>
        <v>399906780</v>
      </c>
      <c r="J44" s="136">
        <f t="shared" si="21"/>
        <v>2090000</v>
      </c>
      <c r="K44" s="95">
        <f t="shared" si="21"/>
        <v>2089817</v>
      </c>
      <c r="L44" s="136">
        <f t="shared" si="21"/>
        <v>127623000</v>
      </c>
      <c r="M44" s="95">
        <f t="shared" si="21"/>
        <v>622461</v>
      </c>
      <c r="N44" s="94">
        <f t="shared" si="21"/>
        <v>0</v>
      </c>
      <c r="O44" s="95">
        <f t="shared" si="21"/>
        <v>0</v>
      </c>
      <c r="P44" s="136">
        <f>(($H44+$J44)+$L44)+$N44</f>
        <v>142015000</v>
      </c>
      <c r="Q44" s="95">
        <f>(($I44+$K44)+$M44)+$O44</f>
        <v>402619058</v>
      </c>
      <c r="R44" s="141">
        <f>IF($J44=0,0,(($L44-$J44)/$J44)*100)</f>
        <v>6006.363636363636</v>
      </c>
      <c r="S44" s="75">
        <f>IF($K44=0,0,(($M44-$K44)/$K44)*100)</f>
        <v>-70.21456902685738</v>
      </c>
      <c r="T44" s="141">
        <f>IF($E44=0,0,($P44/$E44)*100)</f>
        <v>66.79915333960489</v>
      </c>
      <c r="U44" s="76">
        <f>IF($E44=0,0,($Q44/$E44)*100)</f>
        <v>189.37867262464724</v>
      </c>
    </row>
    <row r="45" spans="1:21" ht="12.75">
      <c r="A45" s="77" t="s">
        <v>60</v>
      </c>
      <c r="B45" s="96">
        <f>SUM(B9:B12,B15:B17,B20:B21,B24,B27:B31,B34:B39,B42:B43)</f>
        <v>1077907000</v>
      </c>
      <c r="C45" s="96">
        <f>SUM(C9:C12,C15:C17,C20:C21,C24,C27:C31,C34:C39,C42:C43)</f>
        <v>23688550</v>
      </c>
      <c r="D45" s="96">
        <f>SUM(D9:D12,D15:D17,D20:D21,D24,D27:D31,D34:D39,D42:D43)</f>
        <v>0</v>
      </c>
      <c r="E45" s="96">
        <f>($B45+$C45)+$D45</f>
        <v>1101595550</v>
      </c>
      <c r="F45" s="131">
        <f aca="true" t="shared" si="22" ref="F45:O45">SUM(F9:F12,F15:F17,F20:F21,F24,F27:F31,F34:F39,F42:F43)</f>
        <v>1101595550</v>
      </c>
      <c r="G45" s="98">
        <f t="shared" si="22"/>
        <v>1145226550</v>
      </c>
      <c r="H45" s="131">
        <f t="shared" si="22"/>
        <v>506129000</v>
      </c>
      <c r="I45" s="98">
        <f t="shared" si="22"/>
        <v>406137374</v>
      </c>
      <c r="J45" s="131">
        <f t="shared" si="22"/>
        <v>137055000</v>
      </c>
      <c r="K45" s="98">
        <f t="shared" si="22"/>
        <v>389452948</v>
      </c>
      <c r="L45" s="131">
        <f t="shared" si="22"/>
        <v>335432000</v>
      </c>
      <c r="M45" s="98">
        <f t="shared" si="22"/>
        <v>330796435</v>
      </c>
      <c r="N45" s="97">
        <f t="shared" si="22"/>
        <v>0</v>
      </c>
      <c r="O45" s="98">
        <f t="shared" si="22"/>
        <v>0</v>
      </c>
      <c r="P45" s="131">
        <f>(($H45+$J45)+$L45)+$N45</f>
        <v>978616000</v>
      </c>
      <c r="Q45" s="98">
        <f>(($I45+$K45)+$M45)+$O45</f>
        <v>1126386757</v>
      </c>
      <c r="R45" s="142">
        <f>IF($J45=0,0,(($L45-$J45)/$J45)*100)</f>
        <v>144.74262157528</v>
      </c>
      <c r="S45" s="78">
        <f>IF($K45=0,0,(($M45-$K45)/$K45)*100)</f>
        <v>-15.0612579263362</v>
      </c>
      <c r="T45" s="142">
        <f>IF($E45=0,0,($P45/$E45)*100)</f>
        <v>88.8362339517439</v>
      </c>
      <c r="U45" s="79">
        <f>IF($E45=0,0,($Q45/$E45)*100)</f>
        <v>102.2504817671059</v>
      </c>
    </row>
    <row r="46" spans="1:21" ht="12.75">
      <c r="A46" s="64" t="s">
        <v>35</v>
      </c>
      <c r="B46" s="90"/>
      <c r="C46" s="90"/>
      <c r="D46" s="90"/>
      <c r="E46" s="90"/>
      <c r="F46" s="135"/>
      <c r="G46" s="92"/>
      <c r="H46" s="135"/>
      <c r="I46" s="92"/>
      <c r="J46" s="135"/>
      <c r="K46" s="92"/>
      <c r="L46" s="135"/>
      <c r="M46" s="92"/>
      <c r="N46" s="91"/>
      <c r="O46" s="92"/>
      <c r="P46" s="135"/>
      <c r="Q46" s="92"/>
      <c r="R46" s="138"/>
      <c r="S46" s="67"/>
      <c r="T46" s="138"/>
      <c r="U46" s="68"/>
    </row>
    <row r="47" spans="1:21" ht="12.75">
      <c r="A47" s="102" t="s">
        <v>61</v>
      </c>
      <c r="B47" s="84">
        <v>475257000</v>
      </c>
      <c r="C47" s="84">
        <v>70000000</v>
      </c>
      <c r="D47" s="84"/>
      <c r="E47" s="84">
        <f>($B47+$C47)+$D47</f>
        <v>545257000</v>
      </c>
      <c r="F47" s="133">
        <f>E47</f>
        <v>545257000</v>
      </c>
      <c r="G47" s="86">
        <v>545257000</v>
      </c>
      <c r="H47" s="137">
        <v>75987185</v>
      </c>
      <c r="I47" s="86">
        <v>75987185</v>
      </c>
      <c r="J47" s="137">
        <v>79942120</v>
      </c>
      <c r="K47" s="86">
        <v>79942120</v>
      </c>
      <c r="L47" s="137">
        <v>125259695</v>
      </c>
      <c r="M47" s="86">
        <v>125259695</v>
      </c>
      <c r="N47" s="85"/>
      <c r="O47" s="86"/>
      <c r="P47" s="133">
        <f>(($H47+$J47)+$L47)+$N47</f>
        <v>281189000</v>
      </c>
      <c r="Q47" s="86">
        <f>(($I47+$K47)+$M47)+$O47</f>
        <v>281189000</v>
      </c>
      <c r="R47" s="139">
        <f>IF($J47=0,0,(($L47-$J47)/$J47)*100)</f>
        <v>56.68798250534262</v>
      </c>
      <c r="S47" s="69">
        <f>IF($K47=0,0,(($M47-$K47)/$K47)*100)</f>
        <v>56.68798250534262</v>
      </c>
      <c r="T47" s="139">
        <f>IF($E47=0,0,($P47/$E47)*100)</f>
        <v>51.569993599348564</v>
      </c>
      <c r="U47" s="70">
        <f>IF($E47=0,0,($Q47/$E47)*100)</f>
        <v>51.569993599348564</v>
      </c>
    </row>
    <row r="48" spans="1:21" s="81" customFormat="1" ht="12.75">
      <c r="A48" s="80"/>
      <c r="B48" s="84"/>
      <c r="C48" s="84"/>
      <c r="D48" s="84"/>
      <c r="E48" s="84">
        <f>($B48+$C48)+$D48</f>
        <v>0</v>
      </c>
      <c r="F48" s="133"/>
      <c r="G48" s="86"/>
      <c r="H48" s="133"/>
      <c r="I48" s="86"/>
      <c r="J48" s="133"/>
      <c r="K48" s="86"/>
      <c r="L48" s="133"/>
      <c r="M48" s="86"/>
      <c r="N48" s="85"/>
      <c r="O48" s="86"/>
      <c r="P48" s="133">
        <f>(($H48+$J48)+$L48)+$N48</f>
        <v>0</v>
      </c>
      <c r="Q48" s="86">
        <f>(($I48+$K48)+$M48)+$O48</f>
        <v>0</v>
      </c>
      <c r="R48" s="139">
        <f>IF($J48=0,0,(($L48-$J48)/$J48)*100)</f>
        <v>0</v>
      </c>
      <c r="S48" s="69">
        <f>IF($K48=0,0,(($M48-$K48)/$K48)*100)</f>
        <v>0</v>
      </c>
      <c r="T48" s="139">
        <f>IF($E48=0,0,($P48/$E48)*100)</f>
        <v>0</v>
      </c>
      <c r="U48" s="70">
        <f>IF($E48=0,0,($Q48/$E48)*100)</f>
        <v>0</v>
      </c>
    </row>
    <row r="49" spans="1:21" ht="12.75">
      <c r="A49" s="74" t="s">
        <v>34</v>
      </c>
      <c r="B49" s="93">
        <f>SUM(B47:B48)</f>
        <v>475257000</v>
      </c>
      <c r="C49" s="93">
        <f>SUM(C47:C48)</f>
        <v>70000000</v>
      </c>
      <c r="D49" s="93">
        <f>SUM(D47:D48)</f>
        <v>0</v>
      </c>
      <c r="E49" s="93">
        <f>($B49+$C49)+$D49</f>
        <v>545257000</v>
      </c>
      <c r="F49" s="136">
        <f aca="true" t="shared" si="23" ref="F49:O49">SUM(F47:F48)</f>
        <v>545257000</v>
      </c>
      <c r="G49" s="95">
        <f t="shared" si="23"/>
        <v>545257000</v>
      </c>
      <c r="H49" s="136">
        <f t="shared" si="23"/>
        <v>75987185</v>
      </c>
      <c r="I49" s="95">
        <f t="shared" si="23"/>
        <v>75987185</v>
      </c>
      <c r="J49" s="136">
        <f t="shared" si="23"/>
        <v>79942120</v>
      </c>
      <c r="K49" s="95">
        <f t="shared" si="23"/>
        <v>79942120</v>
      </c>
      <c r="L49" s="136">
        <f t="shared" si="23"/>
        <v>125259695</v>
      </c>
      <c r="M49" s="95">
        <f t="shared" si="23"/>
        <v>125259695</v>
      </c>
      <c r="N49" s="94">
        <f t="shared" si="23"/>
        <v>0</v>
      </c>
      <c r="O49" s="95">
        <f t="shared" si="23"/>
        <v>0</v>
      </c>
      <c r="P49" s="136">
        <f>(($H49+$J49)+$L49)+$N49</f>
        <v>281189000</v>
      </c>
      <c r="Q49" s="95">
        <f>(($I49+$K49)+$M49)+$O49</f>
        <v>281189000</v>
      </c>
      <c r="R49" s="141">
        <f>IF($J49=0,0,(($L49-$J49)/$J49)*100)</f>
        <v>56.68798250534262</v>
      </c>
      <c r="S49" s="75">
        <f>IF($K49=0,0,(($M49-$K49)/$K49)*100)</f>
        <v>56.68798250534262</v>
      </c>
      <c r="T49" s="141">
        <f>IF($E49=0,0,($P49/$E49)*100)</f>
        <v>51.569993599348564</v>
      </c>
      <c r="U49" s="76">
        <f>IF($E49=0,0,($Q49/$E49)*100)</f>
        <v>51.569993599348564</v>
      </c>
    </row>
    <row r="50" spans="1:21" ht="12.75">
      <c r="A50" s="77" t="s">
        <v>60</v>
      </c>
      <c r="B50" s="96">
        <f>SUM(B47:B48)</f>
        <v>475257000</v>
      </c>
      <c r="C50" s="96">
        <f>SUM(C47:C48)</f>
        <v>70000000</v>
      </c>
      <c r="D50" s="96">
        <f>SUM(D47:D48)</f>
        <v>0</v>
      </c>
      <c r="E50" s="96">
        <f>($B50+$C50)+$D50</f>
        <v>545257000</v>
      </c>
      <c r="F50" s="131">
        <f aca="true" t="shared" si="24" ref="F50:O50">SUM(F47:F48)</f>
        <v>545257000</v>
      </c>
      <c r="G50" s="98">
        <f t="shared" si="24"/>
        <v>545257000</v>
      </c>
      <c r="H50" s="131">
        <f t="shared" si="24"/>
        <v>75987185</v>
      </c>
      <c r="I50" s="98">
        <f t="shared" si="24"/>
        <v>75987185</v>
      </c>
      <c r="J50" s="131">
        <f t="shared" si="24"/>
        <v>79942120</v>
      </c>
      <c r="K50" s="98">
        <f t="shared" si="24"/>
        <v>79942120</v>
      </c>
      <c r="L50" s="131">
        <f t="shared" si="24"/>
        <v>125259695</v>
      </c>
      <c r="M50" s="98">
        <f t="shared" si="24"/>
        <v>125259695</v>
      </c>
      <c r="N50" s="97">
        <f t="shared" si="24"/>
        <v>0</v>
      </c>
      <c r="O50" s="98">
        <f t="shared" si="24"/>
        <v>0</v>
      </c>
      <c r="P50" s="131">
        <f>(($H50+$J50)+$L50)+$N50</f>
        <v>281189000</v>
      </c>
      <c r="Q50" s="98">
        <f>(($I50+$K50)+$M50)+$O50</f>
        <v>281189000</v>
      </c>
      <c r="R50" s="142">
        <f>IF($J50=0,0,(($L50-$J50)/$J50)*100)</f>
        <v>56.68798250534262</v>
      </c>
      <c r="S50" s="78">
        <f>IF($K50=0,0,(($M50-$K50)/$K50)*100)</f>
        <v>56.68798250534262</v>
      </c>
      <c r="T50" s="142">
        <f>IF($E50=0,0,($P50/$E50)*100)</f>
        <v>51.569993599348564</v>
      </c>
      <c r="U50" s="79">
        <f>IF($E50=0,0,($Q50/$E50)*100)</f>
        <v>51.569993599348564</v>
      </c>
    </row>
    <row r="51" spans="1:21" ht="13.5" thickBot="1">
      <c r="A51" s="77" t="s">
        <v>62</v>
      </c>
      <c r="B51" s="129">
        <f>SUM(B9:B12,B15:B17,B20:B21,B24,B27:B31,B34:B39,B42:B43,B47:B48)</f>
        <v>1553164000</v>
      </c>
      <c r="C51" s="129">
        <f>SUM(C9:C12,C15:C17,C20:C21,C24,C27:C31,C34:C39,C42:C43,C47:C48)</f>
        <v>93688550</v>
      </c>
      <c r="D51" s="129">
        <f>SUM(D9:D12,D15:D17,D20:D21,D24,D27:D31,D34:D39,D42:D43,D47:D48)</f>
        <v>0</v>
      </c>
      <c r="E51" s="129">
        <f>($B51+$C51)+$D51</f>
        <v>1646852550</v>
      </c>
      <c r="F51" s="131">
        <f aca="true" t="shared" si="25" ref="F51:O51">SUM(F9:F12,F15:F17,F20:F21,F24,F27:F31,F34:F39,F42:F43,F47:F48)</f>
        <v>1646852550</v>
      </c>
      <c r="G51" s="98">
        <f t="shared" si="25"/>
        <v>1690483550</v>
      </c>
      <c r="H51" s="131">
        <f t="shared" si="25"/>
        <v>582116185</v>
      </c>
      <c r="I51" s="98">
        <f t="shared" si="25"/>
        <v>482124559</v>
      </c>
      <c r="J51" s="131">
        <f t="shared" si="25"/>
        <v>216997120</v>
      </c>
      <c r="K51" s="98">
        <f t="shared" si="25"/>
        <v>469395068</v>
      </c>
      <c r="L51" s="131">
        <f t="shared" si="25"/>
        <v>460691695</v>
      </c>
      <c r="M51" s="98">
        <f t="shared" si="25"/>
        <v>456056130</v>
      </c>
      <c r="N51" s="97">
        <f t="shared" si="25"/>
        <v>0</v>
      </c>
      <c r="O51" s="98">
        <f t="shared" si="25"/>
        <v>0</v>
      </c>
      <c r="P51" s="131">
        <f>(($H51+$J51)+$L51)+$N51</f>
        <v>1259805000</v>
      </c>
      <c r="Q51" s="98">
        <f>(($I51+$K51)+$M51)+$O51</f>
        <v>1407575757</v>
      </c>
      <c r="R51" s="142">
        <f>IF($J51=0,0,(($L51-$J51)/$J51)*100)</f>
        <v>112.3031379402639</v>
      </c>
      <c r="S51" s="78">
        <f>IF($K51=0,0,(($M51-$K51)/$K51)*100)</f>
        <v>-2.841729474669299</v>
      </c>
      <c r="T51" s="142">
        <f>IF($E51=0,0,($P51/($E51-E12-E28-E29-E31-E34-E36-E38))*100)</f>
        <v>79.81417903589885</v>
      </c>
      <c r="U51" s="79">
        <f>IF($E51=0,0,($Q51/($E51-E12-E28-E29-E31-E34-E36-E38))*100)</f>
        <v>89.17610540979663</v>
      </c>
    </row>
    <row r="52" spans="1:21" ht="13.5" thickTop="1">
      <c r="A52" s="82"/>
      <c r="B52" s="99"/>
      <c r="C52" s="100"/>
      <c r="D52" s="100"/>
      <c r="E52" s="101"/>
      <c r="F52" s="99"/>
      <c r="G52" s="100"/>
      <c r="H52" s="100"/>
      <c r="I52" s="101"/>
      <c r="J52" s="100"/>
      <c r="K52" s="101"/>
      <c r="L52" s="100"/>
      <c r="M52" s="100"/>
      <c r="N52" s="100"/>
      <c r="O52" s="100"/>
      <c r="P52" s="100"/>
      <c r="Q52" s="100"/>
      <c r="R52" s="83"/>
      <c r="S52" s="83"/>
      <c r="T52" s="83"/>
      <c r="U52" s="147"/>
    </row>
    <row r="53" spans="1:21" ht="12.75" customHeight="1">
      <c r="A53" s="1"/>
      <c r="B53" s="2"/>
      <c r="C53" s="3"/>
      <c r="D53" s="3"/>
      <c r="E53" s="4"/>
      <c r="F53" s="5" t="s">
        <v>69</v>
      </c>
      <c r="G53" s="6"/>
      <c r="H53" s="5" t="s">
        <v>3</v>
      </c>
      <c r="I53" s="7"/>
      <c r="J53" s="5" t="s">
        <v>4</v>
      </c>
      <c r="K53" s="7"/>
      <c r="L53" s="5" t="s">
        <v>5</v>
      </c>
      <c r="M53" s="5"/>
      <c r="N53" s="8" t="s">
        <v>6</v>
      </c>
      <c r="O53" s="5"/>
      <c r="P53" s="8" t="s">
        <v>70</v>
      </c>
      <c r="Q53" s="5"/>
      <c r="R53" s="109" t="s">
        <v>128</v>
      </c>
      <c r="S53" s="110"/>
      <c r="T53" s="109" t="s">
        <v>127</v>
      </c>
      <c r="U53" s="110"/>
    </row>
    <row r="54" spans="1:21" ht="67.5">
      <c r="A54" s="9" t="s">
        <v>71</v>
      </c>
      <c r="B54" s="10" t="s">
        <v>72</v>
      </c>
      <c r="C54" s="10" t="s">
        <v>73</v>
      </c>
      <c r="D54" s="11" t="s">
        <v>74</v>
      </c>
      <c r="E54" s="10" t="s">
        <v>75</v>
      </c>
      <c r="F54" s="10" t="s">
        <v>76</v>
      </c>
      <c r="G54" s="10" t="s">
        <v>77</v>
      </c>
      <c r="H54" s="10" t="s">
        <v>78</v>
      </c>
      <c r="I54" s="12" t="s">
        <v>79</v>
      </c>
      <c r="J54" s="10" t="s">
        <v>78</v>
      </c>
      <c r="K54" s="12" t="s">
        <v>80</v>
      </c>
      <c r="L54" s="10" t="s">
        <v>78</v>
      </c>
      <c r="M54" s="12" t="s">
        <v>81</v>
      </c>
      <c r="N54" s="10" t="s">
        <v>78</v>
      </c>
      <c r="O54" s="12" t="s">
        <v>82</v>
      </c>
      <c r="P54" s="12" t="s">
        <v>83</v>
      </c>
      <c r="Q54" s="13" t="s">
        <v>84</v>
      </c>
      <c r="R54" s="14" t="s">
        <v>78</v>
      </c>
      <c r="S54" s="15" t="s">
        <v>129</v>
      </c>
      <c r="T54" s="14" t="s">
        <v>85</v>
      </c>
      <c r="U54" s="11" t="s">
        <v>86</v>
      </c>
    </row>
    <row r="55" spans="1:21" ht="12.75">
      <c r="A55" s="16"/>
      <c r="B55" s="17"/>
      <c r="C55" s="17"/>
      <c r="D55" s="17"/>
      <c r="E55" s="17"/>
      <c r="F55" s="19"/>
      <c r="G55" s="20"/>
      <c r="H55" s="17"/>
      <c r="I55" s="17"/>
      <c r="J55" s="20"/>
      <c r="K55" s="21"/>
      <c r="L55" s="20"/>
      <c r="M55" s="22"/>
      <c r="N55" s="20"/>
      <c r="O55" s="22"/>
      <c r="P55" s="20"/>
      <c r="Q55" s="22"/>
      <c r="R55" s="20"/>
      <c r="S55" s="22"/>
      <c r="T55" s="20"/>
      <c r="U55" s="20"/>
    </row>
    <row r="56" spans="1:21" ht="12.75">
      <c r="A56" s="23" t="s">
        <v>87</v>
      </c>
      <c r="B56" s="24"/>
      <c r="C56" s="24">
        <v>100</v>
      </c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24"/>
      <c r="O56" s="25"/>
      <c r="P56" s="24"/>
      <c r="Q56" s="25"/>
      <c r="R56" s="24"/>
      <c r="S56" s="25"/>
      <c r="T56" s="24"/>
      <c r="U56" s="24"/>
    </row>
    <row r="57" spans="1:21" ht="12.7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7"/>
      <c r="O57" s="18"/>
      <c r="P57" s="17"/>
      <c r="Q57" s="18"/>
      <c r="R57" s="17"/>
      <c r="S57" s="18"/>
      <c r="T57" s="17"/>
      <c r="U57" s="17"/>
    </row>
    <row r="58" spans="1:21" ht="12.75" hidden="1">
      <c r="A58" s="26" t="s">
        <v>88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8"/>
      <c r="N58" s="27"/>
      <c r="O58" s="28"/>
      <c r="P58" s="27"/>
      <c r="Q58" s="28"/>
      <c r="R58" s="27"/>
      <c r="S58" s="28"/>
      <c r="T58" s="27"/>
      <c r="U58" s="27"/>
    </row>
    <row r="59" spans="1:21" ht="12.75" hidden="1">
      <c r="A59" s="29" t="s">
        <v>89</v>
      </c>
      <c r="B59" s="30">
        <f aca="true" t="shared" si="26" ref="B59:M59">SUM(B60:B63)</f>
        <v>0</v>
      </c>
      <c r="C59" s="30">
        <f t="shared" si="26"/>
        <v>0</v>
      </c>
      <c r="D59" s="30">
        <f t="shared" si="26"/>
        <v>0</v>
      </c>
      <c r="E59" s="30">
        <f t="shared" si="26"/>
        <v>0</v>
      </c>
      <c r="F59" s="30">
        <f t="shared" si="26"/>
        <v>0</v>
      </c>
      <c r="G59" s="30">
        <f t="shared" si="26"/>
        <v>0</v>
      </c>
      <c r="H59" s="30">
        <f t="shared" si="26"/>
        <v>0</v>
      </c>
      <c r="I59" s="30">
        <f t="shared" si="26"/>
        <v>0</v>
      </c>
      <c r="J59" s="30">
        <f t="shared" si="26"/>
        <v>0</v>
      </c>
      <c r="K59" s="30">
        <f t="shared" si="26"/>
        <v>0</v>
      </c>
      <c r="L59" s="30">
        <f t="shared" si="26"/>
        <v>0</v>
      </c>
      <c r="M59" s="31">
        <f t="shared" si="26"/>
        <v>0</v>
      </c>
      <c r="N59" s="30"/>
      <c r="O59" s="31"/>
      <c r="P59" s="30"/>
      <c r="Q59" s="31"/>
      <c r="R59" s="30"/>
      <c r="S59" s="31"/>
      <c r="T59" s="30"/>
      <c r="U59" s="30"/>
    </row>
    <row r="60" spans="1:21" ht="12.75" hidden="1">
      <c r="A60" s="1" t="s">
        <v>90</v>
      </c>
      <c r="B60" s="32"/>
      <c r="C60" s="32"/>
      <c r="D60" s="32"/>
      <c r="E60" s="32">
        <f>SUM(B60:D60)</f>
        <v>0</v>
      </c>
      <c r="F60" s="32"/>
      <c r="G60" s="32"/>
      <c r="H60" s="32"/>
      <c r="I60" s="33"/>
      <c r="J60" s="32"/>
      <c r="K60" s="33"/>
      <c r="L60" s="32"/>
      <c r="M60" s="34"/>
      <c r="N60" s="32"/>
      <c r="O60" s="34"/>
      <c r="P60" s="32"/>
      <c r="Q60" s="34"/>
      <c r="R60" s="32"/>
      <c r="S60" s="34"/>
      <c r="T60" s="32"/>
      <c r="U60" s="32"/>
    </row>
    <row r="61" spans="1:21" ht="12.75" hidden="1">
      <c r="A61" s="1" t="s">
        <v>91</v>
      </c>
      <c r="B61" s="32"/>
      <c r="C61" s="32"/>
      <c r="D61" s="32"/>
      <c r="E61" s="32">
        <f>SUM(B61:D61)</f>
        <v>0</v>
      </c>
      <c r="F61" s="32"/>
      <c r="G61" s="32"/>
      <c r="H61" s="32"/>
      <c r="I61" s="33"/>
      <c r="J61" s="32"/>
      <c r="K61" s="33"/>
      <c r="L61" s="32"/>
      <c r="M61" s="34"/>
      <c r="N61" s="32"/>
      <c r="O61" s="34"/>
      <c r="P61" s="32"/>
      <c r="Q61" s="34"/>
      <c r="R61" s="32"/>
      <c r="S61" s="34"/>
      <c r="T61" s="32"/>
      <c r="U61" s="32"/>
    </row>
    <row r="62" spans="1:21" ht="12.75" hidden="1">
      <c r="A62" s="1" t="s">
        <v>92</v>
      </c>
      <c r="B62" s="32"/>
      <c r="C62" s="32"/>
      <c r="D62" s="32"/>
      <c r="E62" s="32">
        <f>SUM(B62:D62)</f>
        <v>0</v>
      </c>
      <c r="F62" s="32"/>
      <c r="G62" s="32"/>
      <c r="H62" s="32"/>
      <c r="I62" s="33"/>
      <c r="J62" s="32"/>
      <c r="K62" s="33"/>
      <c r="L62" s="32"/>
      <c r="M62" s="34"/>
      <c r="N62" s="32"/>
      <c r="O62" s="34"/>
      <c r="P62" s="32"/>
      <c r="Q62" s="34"/>
      <c r="R62" s="32"/>
      <c r="S62" s="34"/>
      <c r="T62" s="32"/>
      <c r="U62" s="32"/>
    </row>
    <row r="63" spans="1:21" ht="12.75" hidden="1">
      <c r="A63" s="1" t="s">
        <v>93</v>
      </c>
      <c r="B63" s="32"/>
      <c r="C63" s="32"/>
      <c r="D63" s="32"/>
      <c r="E63" s="32">
        <f>SUM(B63:D63)</f>
        <v>0</v>
      </c>
      <c r="F63" s="32"/>
      <c r="G63" s="32"/>
      <c r="H63" s="32"/>
      <c r="I63" s="33"/>
      <c r="J63" s="32"/>
      <c r="K63" s="33"/>
      <c r="L63" s="32"/>
      <c r="M63" s="34"/>
      <c r="N63" s="32"/>
      <c r="O63" s="34"/>
      <c r="P63" s="32"/>
      <c r="Q63" s="34"/>
      <c r="R63" s="32"/>
      <c r="S63" s="34"/>
      <c r="T63" s="32"/>
      <c r="U63" s="32"/>
    </row>
    <row r="64" spans="1:21" ht="12.75" hidden="1">
      <c r="A64" s="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4"/>
      <c r="N64" s="32"/>
      <c r="O64" s="34"/>
      <c r="P64" s="32"/>
      <c r="Q64" s="34"/>
      <c r="R64" s="32"/>
      <c r="S64" s="34"/>
      <c r="T64" s="32"/>
      <c r="U64" s="32"/>
    </row>
    <row r="65" spans="1:21" ht="12.75">
      <c r="A65" s="35" t="s">
        <v>94</v>
      </c>
      <c r="B65" s="36">
        <f aca="true" t="shared" si="27" ref="B65:Q65">+B66+B71+B76+B81+B86+B91+B96+B101+B106</f>
        <v>163137000</v>
      </c>
      <c r="C65" s="36">
        <f t="shared" si="27"/>
        <v>17227000</v>
      </c>
      <c r="D65" s="36">
        <f t="shared" si="27"/>
        <v>0</v>
      </c>
      <c r="E65" s="36">
        <f t="shared" si="27"/>
        <v>180364000</v>
      </c>
      <c r="F65" s="36">
        <f t="shared" si="27"/>
        <v>0</v>
      </c>
      <c r="G65" s="36">
        <f t="shared" si="27"/>
        <v>0</v>
      </c>
      <c r="H65" s="36">
        <f t="shared" si="27"/>
        <v>0</v>
      </c>
      <c r="I65" s="36">
        <f t="shared" si="27"/>
        <v>0</v>
      </c>
      <c r="J65" s="36">
        <f t="shared" si="27"/>
        <v>0</v>
      </c>
      <c r="K65" s="36">
        <f t="shared" si="27"/>
        <v>0</v>
      </c>
      <c r="L65" s="36">
        <f t="shared" si="27"/>
        <v>0</v>
      </c>
      <c r="M65" s="36">
        <f t="shared" si="27"/>
        <v>0</v>
      </c>
      <c r="N65" s="36">
        <f t="shared" si="27"/>
        <v>0</v>
      </c>
      <c r="O65" s="36">
        <f t="shared" si="27"/>
        <v>0</v>
      </c>
      <c r="P65" s="36">
        <f t="shared" si="27"/>
        <v>0</v>
      </c>
      <c r="Q65" s="36">
        <f t="shared" si="27"/>
        <v>0</v>
      </c>
      <c r="R65" s="37" t="str">
        <f aca="true" t="shared" si="28" ref="R65:R96">IF(L65=0," ",(N65-L65)/L65)</f>
        <v> </v>
      </c>
      <c r="S65" s="38" t="str">
        <f aca="true" t="shared" si="29" ref="S65:S96">IF(M65=0," ",(O65-M65)/M65)</f>
        <v> </v>
      </c>
      <c r="T65" s="37">
        <f aca="true" t="shared" si="30" ref="T65:T96">IF(E65=0," ",(P65/E65))</f>
        <v>0</v>
      </c>
      <c r="U65" s="38">
        <f aca="true" t="shared" si="31" ref="U65:U96">IF(E65=0," ",(Q65/E65))</f>
        <v>0</v>
      </c>
    </row>
    <row r="66" spans="1:21" ht="12.75">
      <c r="A66" s="39" t="s">
        <v>95</v>
      </c>
      <c r="B66" s="114">
        <f aca="true" t="shared" si="32" ref="B66:Q66">SUM(B67:B70)</f>
        <v>0</v>
      </c>
      <c r="C66" s="114">
        <f t="shared" si="32"/>
        <v>0</v>
      </c>
      <c r="D66" s="114">
        <f t="shared" si="32"/>
        <v>0</v>
      </c>
      <c r="E66" s="114">
        <f t="shared" si="32"/>
        <v>0</v>
      </c>
      <c r="F66" s="114">
        <f t="shared" si="32"/>
        <v>0</v>
      </c>
      <c r="G66" s="114">
        <f t="shared" si="32"/>
        <v>0</v>
      </c>
      <c r="H66" s="114">
        <f t="shared" si="32"/>
        <v>0</v>
      </c>
      <c r="I66" s="114">
        <f t="shared" si="32"/>
        <v>0</v>
      </c>
      <c r="J66" s="114">
        <f t="shared" si="32"/>
        <v>0</v>
      </c>
      <c r="K66" s="114">
        <f t="shared" si="32"/>
        <v>0</v>
      </c>
      <c r="L66" s="114">
        <f t="shared" si="32"/>
        <v>0</v>
      </c>
      <c r="M66" s="114">
        <f t="shared" si="32"/>
        <v>0</v>
      </c>
      <c r="N66" s="114">
        <f t="shared" si="32"/>
        <v>0</v>
      </c>
      <c r="O66" s="114">
        <f t="shared" si="32"/>
        <v>0</v>
      </c>
      <c r="P66" s="114">
        <f t="shared" si="32"/>
        <v>0</v>
      </c>
      <c r="Q66" s="114">
        <f t="shared" si="32"/>
        <v>0</v>
      </c>
      <c r="R66" s="115" t="str">
        <f t="shared" si="28"/>
        <v> </v>
      </c>
      <c r="S66" s="116" t="str">
        <f t="shared" si="29"/>
        <v> </v>
      </c>
      <c r="T66" s="115" t="str">
        <f t="shared" si="30"/>
        <v> </v>
      </c>
      <c r="U66" s="116" t="str">
        <f t="shared" si="31"/>
        <v> </v>
      </c>
    </row>
    <row r="67" spans="1:21" ht="12.75" hidden="1">
      <c r="A67" s="40" t="s">
        <v>96</v>
      </c>
      <c r="B67" s="41"/>
      <c r="C67" s="41"/>
      <c r="D67" s="41"/>
      <c r="E67" s="42"/>
      <c r="F67" s="41"/>
      <c r="G67" s="41"/>
      <c r="H67" s="41"/>
      <c r="I67" s="41"/>
      <c r="J67" s="41"/>
      <c r="K67" s="41"/>
      <c r="L67" s="41"/>
      <c r="M67" s="43"/>
      <c r="N67" s="41"/>
      <c r="O67" s="43"/>
      <c r="P67" s="2">
        <f aca="true" t="shared" si="33" ref="P67:P98">+H67+J67+L67+N67</f>
        <v>0</v>
      </c>
      <c r="Q67" s="2">
        <f aca="true" t="shared" si="34" ref="Q67:Q98">I67+K67+M67+O67</f>
        <v>0</v>
      </c>
      <c r="R67" s="117" t="str">
        <f t="shared" si="28"/>
        <v> </v>
      </c>
      <c r="S67" s="118" t="str">
        <f t="shared" si="29"/>
        <v> </v>
      </c>
      <c r="T67" s="117" t="str">
        <f t="shared" si="30"/>
        <v> </v>
      </c>
      <c r="U67" s="118" t="str">
        <f t="shared" si="31"/>
        <v> </v>
      </c>
    </row>
    <row r="68" spans="1:21" ht="12.75" hidden="1">
      <c r="A68" s="40" t="s">
        <v>97</v>
      </c>
      <c r="B68" s="41"/>
      <c r="C68" s="41"/>
      <c r="D68" s="41"/>
      <c r="E68" s="42"/>
      <c r="F68" s="41"/>
      <c r="G68" s="41"/>
      <c r="H68" s="41"/>
      <c r="I68" s="41"/>
      <c r="J68" s="41"/>
      <c r="K68" s="41"/>
      <c r="L68" s="41"/>
      <c r="M68" s="43"/>
      <c r="N68" s="41"/>
      <c r="O68" s="43"/>
      <c r="P68" s="2">
        <f t="shared" si="33"/>
        <v>0</v>
      </c>
      <c r="Q68" s="2">
        <f t="shared" si="34"/>
        <v>0</v>
      </c>
      <c r="R68" s="117" t="str">
        <f t="shared" si="28"/>
        <v> </v>
      </c>
      <c r="S68" s="118" t="str">
        <f t="shared" si="29"/>
        <v> </v>
      </c>
      <c r="T68" s="117" t="str">
        <f t="shared" si="30"/>
        <v> </v>
      </c>
      <c r="U68" s="118" t="str">
        <f t="shared" si="31"/>
        <v> </v>
      </c>
    </row>
    <row r="69" spans="1:21" ht="12.75" hidden="1">
      <c r="A69" s="44"/>
      <c r="B69" s="41"/>
      <c r="C69" s="41"/>
      <c r="D69" s="41"/>
      <c r="E69" s="42"/>
      <c r="F69" s="41"/>
      <c r="G69" s="41"/>
      <c r="H69" s="41"/>
      <c r="I69" s="41"/>
      <c r="J69" s="41"/>
      <c r="K69" s="41"/>
      <c r="L69" s="41"/>
      <c r="M69" s="43"/>
      <c r="N69" s="41"/>
      <c r="O69" s="43"/>
      <c r="P69" s="2">
        <f t="shared" si="33"/>
        <v>0</v>
      </c>
      <c r="Q69" s="2">
        <f t="shared" si="34"/>
        <v>0</v>
      </c>
      <c r="R69" s="117" t="str">
        <f t="shared" si="28"/>
        <v> </v>
      </c>
      <c r="S69" s="118" t="str">
        <f t="shared" si="29"/>
        <v> </v>
      </c>
      <c r="T69" s="117" t="str">
        <f t="shared" si="30"/>
        <v> </v>
      </c>
      <c r="U69" s="118" t="str">
        <f t="shared" si="31"/>
        <v> </v>
      </c>
    </row>
    <row r="70" spans="1:21" ht="12.75" hidden="1">
      <c r="A70" s="40"/>
      <c r="B70" s="41"/>
      <c r="C70" s="41"/>
      <c r="D70" s="41"/>
      <c r="E70" s="42"/>
      <c r="F70" s="41"/>
      <c r="G70" s="41"/>
      <c r="H70" s="41"/>
      <c r="I70" s="41"/>
      <c r="J70" s="41"/>
      <c r="K70" s="41"/>
      <c r="L70" s="41"/>
      <c r="M70" s="43"/>
      <c r="N70" s="41"/>
      <c r="O70" s="43"/>
      <c r="P70" s="2">
        <f t="shared" si="33"/>
        <v>0</v>
      </c>
      <c r="Q70" s="2">
        <f t="shared" si="34"/>
        <v>0</v>
      </c>
      <c r="R70" s="117" t="str">
        <f t="shared" si="28"/>
        <v> </v>
      </c>
      <c r="S70" s="118" t="str">
        <f t="shared" si="29"/>
        <v> </v>
      </c>
      <c r="T70" s="117" t="str">
        <f t="shared" si="30"/>
        <v> </v>
      </c>
      <c r="U70" s="118" t="str">
        <f t="shared" si="31"/>
        <v> </v>
      </c>
    </row>
    <row r="71" spans="1:21" ht="12.75">
      <c r="A71" s="45" t="s">
        <v>98</v>
      </c>
      <c r="B71" s="42">
        <f aca="true" t="shared" si="35" ref="B71:O71">SUM(B72:B75)</f>
        <v>152267000</v>
      </c>
      <c r="C71" s="42">
        <f t="shared" si="35"/>
        <v>0</v>
      </c>
      <c r="D71" s="42">
        <f t="shared" si="35"/>
        <v>0</v>
      </c>
      <c r="E71" s="42">
        <f t="shared" si="35"/>
        <v>152267000</v>
      </c>
      <c r="F71" s="42">
        <f t="shared" si="35"/>
        <v>0</v>
      </c>
      <c r="G71" s="42">
        <f t="shared" si="35"/>
        <v>0</v>
      </c>
      <c r="H71" s="42">
        <f t="shared" si="35"/>
        <v>0</v>
      </c>
      <c r="I71" s="42">
        <f t="shared" si="35"/>
        <v>0</v>
      </c>
      <c r="J71" s="42">
        <f t="shared" si="35"/>
        <v>0</v>
      </c>
      <c r="K71" s="42">
        <f t="shared" si="35"/>
        <v>0</v>
      </c>
      <c r="L71" s="42">
        <f t="shared" si="35"/>
        <v>0</v>
      </c>
      <c r="M71" s="42">
        <f t="shared" si="35"/>
        <v>0</v>
      </c>
      <c r="N71" s="42">
        <f t="shared" si="35"/>
        <v>0</v>
      </c>
      <c r="O71" s="42">
        <f t="shared" si="35"/>
        <v>0</v>
      </c>
      <c r="P71" s="2">
        <f t="shared" si="33"/>
        <v>0</v>
      </c>
      <c r="Q71" s="2">
        <f t="shared" si="34"/>
        <v>0</v>
      </c>
      <c r="R71" s="117" t="str">
        <f t="shared" si="28"/>
        <v> </v>
      </c>
      <c r="S71" s="118" t="str">
        <f t="shared" si="29"/>
        <v> </v>
      </c>
      <c r="T71" s="117">
        <f t="shared" si="30"/>
        <v>0</v>
      </c>
      <c r="U71" s="118">
        <f t="shared" si="31"/>
        <v>0</v>
      </c>
    </row>
    <row r="72" spans="1:21" ht="12.75" hidden="1">
      <c r="A72" s="40" t="s">
        <v>96</v>
      </c>
      <c r="B72" s="41">
        <v>152267000</v>
      </c>
      <c r="C72" s="41"/>
      <c r="D72" s="41"/>
      <c r="E72" s="42">
        <f>SUM(B72:D72)</f>
        <v>152267000</v>
      </c>
      <c r="F72" s="41"/>
      <c r="G72" s="41"/>
      <c r="H72" s="41"/>
      <c r="I72" s="41"/>
      <c r="J72" s="41"/>
      <c r="K72" s="41"/>
      <c r="L72" s="41"/>
      <c r="M72" s="43"/>
      <c r="N72" s="41"/>
      <c r="O72" s="43"/>
      <c r="P72" s="2">
        <f t="shared" si="33"/>
        <v>0</v>
      </c>
      <c r="Q72" s="2">
        <f t="shared" si="34"/>
        <v>0</v>
      </c>
      <c r="R72" s="117" t="str">
        <f t="shared" si="28"/>
        <v> </v>
      </c>
      <c r="S72" s="118" t="str">
        <f t="shared" si="29"/>
        <v> </v>
      </c>
      <c r="T72" s="117">
        <f t="shared" si="30"/>
        <v>0</v>
      </c>
      <c r="U72" s="118">
        <f t="shared" si="31"/>
        <v>0</v>
      </c>
    </row>
    <row r="73" spans="1:21" ht="12.75" hidden="1">
      <c r="A73" s="40" t="s">
        <v>97</v>
      </c>
      <c r="B73" s="41"/>
      <c r="C73" s="41"/>
      <c r="D73" s="41"/>
      <c r="E73" s="42"/>
      <c r="F73" s="41"/>
      <c r="G73" s="41"/>
      <c r="H73" s="41"/>
      <c r="I73" s="41"/>
      <c r="J73" s="41"/>
      <c r="K73" s="41"/>
      <c r="L73" s="41"/>
      <c r="M73" s="43"/>
      <c r="N73" s="41"/>
      <c r="O73" s="43"/>
      <c r="P73" s="2">
        <f t="shared" si="33"/>
        <v>0</v>
      </c>
      <c r="Q73" s="2">
        <f t="shared" si="34"/>
        <v>0</v>
      </c>
      <c r="R73" s="117" t="str">
        <f t="shared" si="28"/>
        <v> </v>
      </c>
      <c r="S73" s="118" t="str">
        <f t="shared" si="29"/>
        <v> </v>
      </c>
      <c r="T73" s="117" t="str">
        <f t="shared" si="30"/>
        <v> </v>
      </c>
      <c r="U73" s="118" t="str">
        <f t="shared" si="31"/>
        <v> </v>
      </c>
    </row>
    <row r="74" spans="1:21" ht="12.75" hidden="1">
      <c r="A74" s="44"/>
      <c r="B74" s="41"/>
      <c r="C74" s="41"/>
      <c r="D74" s="41"/>
      <c r="E74" s="42"/>
      <c r="F74" s="41"/>
      <c r="G74" s="41"/>
      <c r="H74" s="41"/>
      <c r="I74" s="41"/>
      <c r="J74" s="41"/>
      <c r="K74" s="41"/>
      <c r="L74" s="41"/>
      <c r="M74" s="43"/>
      <c r="N74" s="41"/>
      <c r="O74" s="43"/>
      <c r="P74" s="2">
        <f t="shared" si="33"/>
        <v>0</v>
      </c>
      <c r="Q74" s="2">
        <f t="shared" si="34"/>
        <v>0</v>
      </c>
      <c r="R74" s="117" t="str">
        <f t="shared" si="28"/>
        <v> </v>
      </c>
      <c r="S74" s="118" t="str">
        <f t="shared" si="29"/>
        <v> </v>
      </c>
      <c r="T74" s="117" t="str">
        <f t="shared" si="30"/>
        <v> </v>
      </c>
      <c r="U74" s="118" t="str">
        <f t="shared" si="31"/>
        <v> </v>
      </c>
    </row>
    <row r="75" spans="1:21" ht="12.75" hidden="1">
      <c r="A75" s="40"/>
      <c r="B75" s="41"/>
      <c r="C75" s="41"/>
      <c r="D75" s="41"/>
      <c r="E75" s="42"/>
      <c r="F75" s="41"/>
      <c r="G75" s="41"/>
      <c r="H75" s="41"/>
      <c r="I75" s="41"/>
      <c r="J75" s="41"/>
      <c r="K75" s="41"/>
      <c r="L75" s="41"/>
      <c r="M75" s="43"/>
      <c r="N75" s="41"/>
      <c r="O75" s="43"/>
      <c r="P75" s="2">
        <f t="shared" si="33"/>
        <v>0</v>
      </c>
      <c r="Q75" s="2">
        <f t="shared" si="34"/>
        <v>0</v>
      </c>
      <c r="R75" s="117" t="str">
        <f t="shared" si="28"/>
        <v> </v>
      </c>
      <c r="S75" s="118" t="str">
        <f t="shared" si="29"/>
        <v> </v>
      </c>
      <c r="T75" s="117" t="str">
        <f t="shared" si="30"/>
        <v> </v>
      </c>
      <c r="U75" s="118" t="str">
        <f t="shared" si="31"/>
        <v> </v>
      </c>
    </row>
    <row r="76" spans="1:21" ht="12.75">
      <c r="A76" s="45" t="s">
        <v>99</v>
      </c>
      <c r="B76" s="42">
        <f aca="true" t="shared" si="36" ref="B76:O76">SUM(B77:B80)</f>
        <v>0</v>
      </c>
      <c r="C76" s="42">
        <f t="shared" si="36"/>
        <v>0</v>
      </c>
      <c r="D76" s="42">
        <f t="shared" si="36"/>
        <v>0</v>
      </c>
      <c r="E76" s="42">
        <f t="shared" si="36"/>
        <v>0</v>
      </c>
      <c r="F76" s="42">
        <f t="shared" si="36"/>
        <v>0</v>
      </c>
      <c r="G76" s="42">
        <f t="shared" si="36"/>
        <v>0</v>
      </c>
      <c r="H76" s="42">
        <f t="shared" si="36"/>
        <v>0</v>
      </c>
      <c r="I76" s="42">
        <f t="shared" si="36"/>
        <v>0</v>
      </c>
      <c r="J76" s="42">
        <f t="shared" si="36"/>
        <v>0</v>
      </c>
      <c r="K76" s="42">
        <f t="shared" si="36"/>
        <v>0</v>
      </c>
      <c r="L76" s="42">
        <f t="shared" si="36"/>
        <v>0</v>
      </c>
      <c r="M76" s="42">
        <f t="shared" si="36"/>
        <v>0</v>
      </c>
      <c r="N76" s="42">
        <f t="shared" si="36"/>
        <v>0</v>
      </c>
      <c r="O76" s="42">
        <f t="shared" si="36"/>
        <v>0</v>
      </c>
      <c r="P76" s="2">
        <f t="shared" si="33"/>
        <v>0</v>
      </c>
      <c r="Q76" s="2">
        <f t="shared" si="34"/>
        <v>0</v>
      </c>
      <c r="R76" s="117" t="str">
        <f t="shared" si="28"/>
        <v> </v>
      </c>
      <c r="S76" s="118" t="str">
        <f t="shared" si="29"/>
        <v> </v>
      </c>
      <c r="T76" s="117" t="str">
        <f t="shared" si="30"/>
        <v> </v>
      </c>
      <c r="U76" s="118" t="str">
        <f t="shared" si="31"/>
        <v> </v>
      </c>
    </row>
    <row r="77" spans="1:21" ht="12.75" hidden="1">
      <c r="A77" s="40" t="s">
        <v>96</v>
      </c>
      <c r="B77" s="41"/>
      <c r="C77" s="41"/>
      <c r="D77" s="41"/>
      <c r="E77" s="42"/>
      <c r="F77" s="41"/>
      <c r="G77" s="41"/>
      <c r="H77" s="41"/>
      <c r="I77" s="41"/>
      <c r="J77" s="41"/>
      <c r="K77" s="41"/>
      <c r="L77" s="41"/>
      <c r="M77" s="43"/>
      <c r="N77" s="41"/>
      <c r="O77" s="43"/>
      <c r="P77" s="2">
        <f t="shared" si="33"/>
        <v>0</v>
      </c>
      <c r="Q77" s="2">
        <f t="shared" si="34"/>
        <v>0</v>
      </c>
      <c r="R77" s="117" t="str">
        <f t="shared" si="28"/>
        <v> </v>
      </c>
      <c r="S77" s="118" t="str">
        <f t="shared" si="29"/>
        <v> </v>
      </c>
      <c r="T77" s="117" t="str">
        <f t="shared" si="30"/>
        <v> </v>
      </c>
      <c r="U77" s="118" t="str">
        <f t="shared" si="31"/>
        <v> </v>
      </c>
    </row>
    <row r="78" spans="1:21" ht="12.75" hidden="1">
      <c r="A78" s="40" t="s">
        <v>97</v>
      </c>
      <c r="B78" s="41"/>
      <c r="C78" s="41"/>
      <c r="D78" s="41"/>
      <c r="E78" s="42"/>
      <c r="F78" s="41"/>
      <c r="G78" s="41"/>
      <c r="H78" s="41"/>
      <c r="I78" s="41"/>
      <c r="J78" s="41"/>
      <c r="K78" s="41"/>
      <c r="L78" s="41"/>
      <c r="M78" s="43"/>
      <c r="N78" s="41"/>
      <c r="O78" s="43"/>
      <c r="P78" s="2">
        <f t="shared" si="33"/>
        <v>0</v>
      </c>
      <c r="Q78" s="2">
        <f t="shared" si="34"/>
        <v>0</v>
      </c>
      <c r="R78" s="117" t="str">
        <f t="shared" si="28"/>
        <v> </v>
      </c>
      <c r="S78" s="118" t="str">
        <f t="shared" si="29"/>
        <v> </v>
      </c>
      <c r="T78" s="117" t="str">
        <f t="shared" si="30"/>
        <v> </v>
      </c>
      <c r="U78" s="118" t="str">
        <f t="shared" si="31"/>
        <v> </v>
      </c>
    </row>
    <row r="79" spans="1:21" ht="12.75" hidden="1">
      <c r="A79" s="44"/>
      <c r="B79" s="41"/>
      <c r="C79" s="41"/>
      <c r="D79" s="41"/>
      <c r="E79" s="42"/>
      <c r="F79" s="41"/>
      <c r="G79" s="41"/>
      <c r="H79" s="41"/>
      <c r="I79" s="41"/>
      <c r="J79" s="41"/>
      <c r="K79" s="41"/>
      <c r="L79" s="41"/>
      <c r="M79" s="43"/>
      <c r="N79" s="41"/>
      <c r="O79" s="43"/>
      <c r="P79" s="2">
        <f t="shared" si="33"/>
        <v>0</v>
      </c>
      <c r="Q79" s="2">
        <f t="shared" si="34"/>
        <v>0</v>
      </c>
      <c r="R79" s="117" t="str">
        <f t="shared" si="28"/>
        <v> </v>
      </c>
      <c r="S79" s="118" t="str">
        <f t="shared" si="29"/>
        <v> </v>
      </c>
      <c r="T79" s="117" t="str">
        <f t="shared" si="30"/>
        <v> </v>
      </c>
      <c r="U79" s="118" t="str">
        <f t="shared" si="31"/>
        <v> </v>
      </c>
    </row>
    <row r="80" spans="1:21" ht="12.75" hidden="1">
      <c r="A80" s="40"/>
      <c r="B80" s="41"/>
      <c r="C80" s="41"/>
      <c r="D80" s="41"/>
      <c r="E80" s="42"/>
      <c r="F80" s="41"/>
      <c r="G80" s="41"/>
      <c r="H80" s="41"/>
      <c r="I80" s="41"/>
      <c r="J80" s="41"/>
      <c r="K80" s="41"/>
      <c r="L80" s="41"/>
      <c r="M80" s="43"/>
      <c r="N80" s="41"/>
      <c r="O80" s="43"/>
      <c r="P80" s="2">
        <f t="shared" si="33"/>
        <v>0</v>
      </c>
      <c r="Q80" s="2">
        <f t="shared" si="34"/>
        <v>0</v>
      </c>
      <c r="R80" s="117" t="str">
        <f t="shared" si="28"/>
        <v> </v>
      </c>
      <c r="S80" s="118" t="str">
        <f t="shared" si="29"/>
        <v> </v>
      </c>
      <c r="T80" s="117" t="str">
        <f t="shared" si="30"/>
        <v> </v>
      </c>
      <c r="U80" s="118" t="str">
        <f t="shared" si="31"/>
        <v> </v>
      </c>
    </row>
    <row r="81" spans="1:21" ht="12.75">
      <c r="A81" s="45" t="s">
        <v>100</v>
      </c>
      <c r="B81" s="42">
        <f aca="true" t="shared" si="37" ref="B81:O81">SUM(B82:B85)</f>
        <v>0</v>
      </c>
      <c r="C81" s="42">
        <f t="shared" si="37"/>
        <v>17227000</v>
      </c>
      <c r="D81" s="42">
        <f t="shared" si="37"/>
        <v>0</v>
      </c>
      <c r="E81" s="42">
        <f t="shared" si="37"/>
        <v>17227000</v>
      </c>
      <c r="F81" s="42">
        <f t="shared" si="37"/>
        <v>0</v>
      </c>
      <c r="G81" s="42">
        <f t="shared" si="37"/>
        <v>0</v>
      </c>
      <c r="H81" s="42">
        <f t="shared" si="37"/>
        <v>0</v>
      </c>
      <c r="I81" s="42">
        <f t="shared" si="37"/>
        <v>0</v>
      </c>
      <c r="J81" s="42">
        <f t="shared" si="37"/>
        <v>0</v>
      </c>
      <c r="K81" s="42">
        <f t="shared" si="37"/>
        <v>0</v>
      </c>
      <c r="L81" s="42">
        <f t="shared" si="37"/>
        <v>0</v>
      </c>
      <c r="M81" s="42">
        <f t="shared" si="37"/>
        <v>0</v>
      </c>
      <c r="N81" s="42">
        <f t="shared" si="37"/>
        <v>0</v>
      </c>
      <c r="O81" s="42">
        <f t="shared" si="37"/>
        <v>0</v>
      </c>
      <c r="P81" s="2">
        <f t="shared" si="33"/>
        <v>0</v>
      </c>
      <c r="Q81" s="2">
        <f t="shared" si="34"/>
        <v>0</v>
      </c>
      <c r="R81" s="117" t="str">
        <f t="shared" si="28"/>
        <v> </v>
      </c>
      <c r="S81" s="118" t="str">
        <f t="shared" si="29"/>
        <v> </v>
      </c>
      <c r="T81" s="117">
        <f t="shared" si="30"/>
        <v>0</v>
      </c>
      <c r="U81" s="118">
        <f t="shared" si="31"/>
        <v>0</v>
      </c>
    </row>
    <row r="82" spans="1:21" ht="12.75" hidden="1">
      <c r="A82" s="40" t="s">
        <v>96</v>
      </c>
      <c r="B82" s="41"/>
      <c r="C82" s="41"/>
      <c r="D82" s="41"/>
      <c r="E82" s="42"/>
      <c r="F82" s="41"/>
      <c r="G82" s="41"/>
      <c r="H82" s="41"/>
      <c r="I82" s="41"/>
      <c r="J82" s="41"/>
      <c r="K82" s="41"/>
      <c r="L82" s="41"/>
      <c r="M82" s="43"/>
      <c r="N82" s="41"/>
      <c r="O82" s="43"/>
      <c r="P82" s="2">
        <f t="shared" si="33"/>
        <v>0</v>
      </c>
      <c r="Q82" s="2">
        <f t="shared" si="34"/>
        <v>0</v>
      </c>
      <c r="R82" s="117" t="str">
        <f t="shared" si="28"/>
        <v> </v>
      </c>
      <c r="S82" s="118" t="str">
        <f t="shared" si="29"/>
        <v> </v>
      </c>
      <c r="T82" s="117" t="str">
        <f t="shared" si="30"/>
        <v> </v>
      </c>
      <c r="U82" s="118" t="str">
        <f t="shared" si="31"/>
        <v> </v>
      </c>
    </row>
    <row r="83" spans="1:21" ht="12.75" hidden="1">
      <c r="A83" s="40" t="s">
        <v>97</v>
      </c>
      <c r="B83" s="41"/>
      <c r="C83" s="41">
        <v>17227000</v>
      </c>
      <c r="D83" s="41"/>
      <c r="E83" s="42">
        <f>SUM(B83:D83)</f>
        <v>17227000</v>
      </c>
      <c r="F83" s="41"/>
      <c r="G83" s="41"/>
      <c r="H83" s="41"/>
      <c r="I83" s="41"/>
      <c r="J83" s="41"/>
      <c r="K83" s="41"/>
      <c r="L83" s="41"/>
      <c r="M83" s="43"/>
      <c r="N83" s="41"/>
      <c r="O83" s="43"/>
      <c r="P83" s="2">
        <f t="shared" si="33"/>
        <v>0</v>
      </c>
      <c r="Q83" s="2">
        <f t="shared" si="34"/>
        <v>0</v>
      </c>
      <c r="R83" s="117" t="str">
        <f t="shared" si="28"/>
        <v> </v>
      </c>
      <c r="S83" s="118" t="str">
        <f t="shared" si="29"/>
        <v> </v>
      </c>
      <c r="T83" s="117">
        <f t="shared" si="30"/>
        <v>0</v>
      </c>
      <c r="U83" s="118">
        <f t="shared" si="31"/>
        <v>0</v>
      </c>
    </row>
    <row r="84" spans="1:21" ht="12.75" hidden="1">
      <c r="A84" s="44"/>
      <c r="B84" s="41"/>
      <c r="C84" s="41"/>
      <c r="D84" s="41"/>
      <c r="E84" s="42"/>
      <c r="F84" s="41"/>
      <c r="G84" s="41"/>
      <c r="H84" s="41"/>
      <c r="I84" s="41"/>
      <c r="J84" s="41"/>
      <c r="K84" s="41"/>
      <c r="L84" s="41"/>
      <c r="M84" s="43"/>
      <c r="N84" s="41"/>
      <c r="O84" s="43"/>
      <c r="P84" s="2">
        <f t="shared" si="33"/>
        <v>0</v>
      </c>
      <c r="Q84" s="2">
        <f t="shared" si="34"/>
        <v>0</v>
      </c>
      <c r="R84" s="117" t="str">
        <f t="shared" si="28"/>
        <v> </v>
      </c>
      <c r="S84" s="118" t="str">
        <f t="shared" si="29"/>
        <v> </v>
      </c>
      <c r="T84" s="117" t="str">
        <f t="shared" si="30"/>
        <v> </v>
      </c>
      <c r="U84" s="118" t="str">
        <f t="shared" si="31"/>
        <v> </v>
      </c>
    </row>
    <row r="85" spans="1:21" ht="12.75" hidden="1">
      <c r="A85" s="40"/>
      <c r="B85" s="41"/>
      <c r="C85" s="41"/>
      <c r="D85" s="41"/>
      <c r="E85" s="42"/>
      <c r="F85" s="41"/>
      <c r="G85" s="41"/>
      <c r="H85" s="41"/>
      <c r="I85" s="41"/>
      <c r="J85" s="41"/>
      <c r="K85" s="41"/>
      <c r="L85" s="41"/>
      <c r="M85" s="43"/>
      <c r="N85" s="41"/>
      <c r="O85" s="43"/>
      <c r="P85" s="2">
        <f t="shared" si="33"/>
        <v>0</v>
      </c>
      <c r="Q85" s="2">
        <f t="shared" si="34"/>
        <v>0</v>
      </c>
      <c r="R85" s="117" t="str">
        <f t="shared" si="28"/>
        <v> </v>
      </c>
      <c r="S85" s="118" t="str">
        <f t="shared" si="29"/>
        <v> </v>
      </c>
      <c r="T85" s="117" t="str">
        <f t="shared" si="30"/>
        <v> </v>
      </c>
      <c r="U85" s="118" t="str">
        <f t="shared" si="31"/>
        <v> </v>
      </c>
    </row>
    <row r="86" spans="1:21" ht="12.75">
      <c r="A86" s="45" t="s">
        <v>101</v>
      </c>
      <c r="B86" s="42">
        <f aca="true" t="shared" si="38" ref="B86:O86">SUM(B87:B90)</f>
        <v>0</v>
      </c>
      <c r="C86" s="42">
        <f t="shared" si="38"/>
        <v>0</v>
      </c>
      <c r="D86" s="42">
        <f t="shared" si="38"/>
        <v>0</v>
      </c>
      <c r="E86" s="42">
        <f t="shared" si="38"/>
        <v>0</v>
      </c>
      <c r="F86" s="42">
        <f t="shared" si="38"/>
        <v>0</v>
      </c>
      <c r="G86" s="42">
        <f t="shared" si="38"/>
        <v>0</v>
      </c>
      <c r="H86" s="42">
        <f t="shared" si="38"/>
        <v>0</v>
      </c>
      <c r="I86" s="42">
        <f t="shared" si="38"/>
        <v>0</v>
      </c>
      <c r="J86" s="42">
        <f t="shared" si="38"/>
        <v>0</v>
      </c>
      <c r="K86" s="42">
        <f t="shared" si="38"/>
        <v>0</v>
      </c>
      <c r="L86" s="42">
        <f t="shared" si="38"/>
        <v>0</v>
      </c>
      <c r="M86" s="42">
        <f t="shared" si="38"/>
        <v>0</v>
      </c>
      <c r="N86" s="42">
        <f t="shared" si="38"/>
        <v>0</v>
      </c>
      <c r="O86" s="42">
        <f t="shared" si="38"/>
        <v>0</v>
      </c>
      <c r="P86" s="2">
        <f t="shared" si="33"/>
        <v>0</v>
      </c>
      <c r="Q86" s="2">
        <f t="shared" si="34"/>
        <v>0</v>
      </c>
      <c r="R86" s="117" t="str">
        <f t="shared" si="28"/>
        <v> </v>
      </c>
      <c r="S86" s="118" t="str">
        <f t="shared" si="29"/>
        <v> </v>
      </c>
      <c r="T86" s="117" t="str">
        <f t="shared" si="30"/>
        <v> </v>
      </c>
      <c r="U86" s="118" t="str">
        <f t="shared" si="31"/>
        <v> </v>
      </c>
    </row>
    <row r="87" spans="1:21" ht="12.75" hidden="1">
      <c r="A87" s="40" t="s">
        <v>96</v>
      </c>
      <c r="B87" s="41"/>
      <c r="C87" s="41"/>
      <c r="D87" s="41"/>
      <c r="E87" s="42"/>
      <c r="F87" s="41"/>
      <c r="G87" s="41"/>
      <c r="H87" s="41"/>
      <c r="I87" s="41"/>
      <c r="J87" s="41"/>
      <c r="K87" s="41"/>
      <c r="L87" s="41"/>
      <c r="M87" s="43"/>
      <c r="N87" s="41"/>
      <c r="O87" s="43"/>
      <c r="P87" s="2">
        <f t="shared" si="33"/>
        <v>0</v>
      </c>
      <c r="Q87" s="2">
        <f t="shared" si="34"/>
        <v>0</v>
      </c>
      <c r="R87" s="117" t="str">
        <f t="shared" si="28"/>
        <v> </v>
      </c>
      <c r="S87" s="118" t="str">
        <f t="shared" si="29"/>
        <v> </v>
      </c>
      <c r="T87" s="117" t="str">
        <f t="shared" si="30"/>
        <v> </v>
      </c>
      <c r="U87" s="118" t="str">
        <f t="shared" si="31"/>
        <v> </v>
      </c>
    </row>
    <row r="88" spans="1:21" ht="12.75" hidden="1">
      <c r="A88" s="40" t="s">
        <v>97</v>
      </c>
      <c r="B88" s="41"/>
      <c r="C88" s="41"/>
      <c r="D88" s="41"/>
      <c r="E88" s="42"/>
      <c r="F88" s="41"/>
      <c r="G88" s="41"/>
      <c r="H88" s="41"/>
      <c r="I88" s="41"/>
      <c r="J88" s="41"/>
      <c r="K88" s="41"/>
      <c r="L88" s="41"/>
      <c r="M88" s="43"/>
      <c r="N88" s="41"/>
      <c r="O88" s="43"/>
      <c r="P88" s="2">
        <f t="shared" si="33"/>
        <v>0</v>
      </c>
      <c r="Q88" s="2">
        <f t="shared" si="34"/>
        <v>0</v>
      </c>
      <c r="R88" s="117" t="str">
        <f t="shared" si="28"/>
        <v> </v>
      </c>
      <c r="S88" s="118" t="str">
        <f t="shared" si="29"/>
        <v> </v>
      </c>
      <c r="T88" s="117" t="str">
        <f t="shared" si="30"/>
        <v> </v>
      </c>
      <c r="U88" s="118" t="str">
        <f t="shared" si="31"/>
        <v> </v>
      </c>
    </row>
    <row r="89" spans="1:21" ht="12.75" hidden="1">
      <c r="A89" s="44"/>
      <c r="B89" s="41"/>
      <c r="C89" s="41"/>
      <c r="D89" s="41"/>
      <c r="E89" s="42"/>
      <c r="F89" s="41"/>
      <c r="G89" s="41"/>
      <c r="H89" s="41"/>
      <c r="I89" s="41"/>
      <c r="J89" s="41"/>
      <c r="K89" s="41"/>
      <c r="L89" s="41"/>
      <c r="M89" s="43"/>
      <c r="N89" s="41"/>
      <c r="O89" s="43"/>
      <c r="P89" s="2">
        <f t="shared" si="33"/>
        <v>0</v>
      </c>
      <c r="Q89" s="2">
        <f t="shared" si="34"/>
        <v>0</v>
      </c>
      <c r="R89" s="117" t="str">
        <f t="shared" si="28"/>
        <v> </v>
      </c>
      <c r="S89" s="118" t="str">
        <f t="shared" si="29"/>
        <v> </v>
      </c>
      <c r="T89" s="117" t="str">
        <f t="shared" si="30"/>
        <v> </v>
      </c>
      <c r="U89" s="118" t="str">
        <f t="shared" si="31"/>
        <v> </v>
      </c>
    </row>
    <row r="90" spans="1:21" ht="12.75" hidden="1">
      <c r="A90" s="40"/>
      <c r="B90" s="41"/>
      <c r="C90" s="41"/>
      <c r="D90" s="41"/>
      <c r="E90" s="42"/>
      <c r="F90" s="41"/>
      <c r="G90" s="41"/>
      <c r="H90" s="41"/>
      <c r="I90" s="41"/>
      <c r="J90" s="41"/>
      <c r="K90" s="41"/>
      <c r="L90" s="41"/>
      <c r="M90" s="43"/>
      <c r="N90" s="41"/>
      <c r="O90" s="43"/>
      <c r="P90" s="2">
        <f t="shared" si="33"/>
        <v>0</v>
      </c>
      <c r="Q90" s="2">
        <f t="shared" si="34"/>
        <v>0</v>
      </c>
      <c r="R90" s="117" t="str">
        <f t="shared" si="28"/>
        <v> </v>
      </c>
      <c r="S90" s="118" t="str">
        <f t="shared" si="29"/>
        <v> </v>
      </c>
      <c r="T90" s="117" t="str">
        <f t="shared" si="30"/>
        <v> </v>
      </c>
      <c r="U90" s="118" t="str">
        <f t="shared" si="31"/>
        <v> </v>
      </c>
    </row>
    <row r="91" spans="1:21" ht="12.75">
      <c r="A91" s="45" t="s">
        <v>102</v>
      </c>
      <c r="B91" s="42">
        <f aca="true" t="shared" si="39" ref="B91:O91">SUM(B92:B95)</f>
        <v>8120000</v>
      </c>
      <c r="C91" s="42">
        <f t="shared" si="39"/>
        <v>0</v>
      </c>
      <c r="D91" s="42">
        <f t="shared" si="39"/>
        <v>0</v>
      </c>
      <c r="E91" s="42">
        <f t="shared" si="39"/>
        <v>8120000</v>
      </c>
      <c r="F91" s="42">
        <f t="shared" si="39"/>
        <v>0</v>
      </c>
      <c r="G91" s="42">
        <f t="shared" si="39"/>
        <v>0</v>
      </c>
      <c r="H91" s="42">
        <f t="shared" si="39"/>
        <v>0</v>
      </c>
      <c r="I91" s="42">
        <f t="shared" si="39"/>
        <v>0</v>
      </c>
      <c r="J91" s="42">
        <f t="shared" si="39"/>
        <v>0</v>
      </c>
      <c r="K91" s="42">
        <f t="shared" si="39"/>
        <v>0</v>
      </c>
      <c r="L91" s="42">
        <f t="shared" si="39"/>
        <v>0</v>
      </c>
      <c r="M91" s="42">
        <f t="shared" si="39"/>
        <v>0</v>
      </c>
      <c r="N91" s="42">
        <f t="shared" si="39"/>
        <v>0</v>
      </c>
      <c r="O91" s="42">
        <f t="shared" si="39"/>
        <v>0</v>
      </c>
      <c r="P91" s="2">
        <f t="shared" si="33"/>
        <v>0</v>
      </c>
      <c r="Q91" s="2">
        <f t="shared" si="34"/>
        <v>0</v>
      </c>
      <c r="R91" s="117" t="str">
        <f t="shared" si="28"/>
        <v> </v>
      </c>
      <c r="S91" s="118" t="str">
        <f t="shared" si="29"/>
        <v> </v>
      </c>
      <c r="T91" s="117">
        <f t="shared" si="30"/>
        <v>0</v>
      </c>
      <c r="U91" s="118">
        <f t="shared" si="31"/>
        <v>0</v>
      </c>
    </row>
    <row r="92" spans="1:21" ht="12.75" hidden="1">
      <c r="A92" s="40" t="s">
        <v>96</v>
      </c>
      <c r="B92" s="41">
        <v>8120000</v>
      </c>
      <c r="C92" s="41"/>
      <c r="D92" s="41"/>
      <c r="E92" s="42">
        <f>SUM(B92:D92)</f>
        <v>8120000</v>
      </c>
      <c r="F92" s="41"/>
      <c r="G92" s="41"/>
      <c r="H92" s="41"/>
      <c r="I92" s="41"/>
      <c r="J92" s="41"/>
      <c r="K92" s="41"/>
      <c r="L92" s="41"/>
      <c r="M92" s="43"/>
      <c r="N92" s="41"/>
      <c r="O92" s="43"/>
      <c r="P92" s="2">
        <f t="shared" si="33"/>
        <v>0</v>
      </c>
      <c r="Q92" s="2">
        <f t="shared" si="34"/>
        <v>0</v>
      </c>
      <c r="R92" s="117" t="str">
        <f t="shared" si="28"/>
        <v> </v>
      </c>
      <c r="S92" s="118" t="str">
        <f t="shared" si="29"/>
        <v> </v>
      </c>
      <c r="T92" s="117">
        <f t="shared" si="30"/>
        <v>0</v>
      </c>
      <c r="U92" s="118">
        <f t="shared" si="31"/>
        <v>0</v>
      </c>
    </row>
    <row r="93" spans="1:21" ht="12.75" hidden="1">
      <c r="A93" s="40" t="s">
        <v>97</v>
      </c>
      <c r="B93" s="41"/>
      <c r="C93" s="41"/>
      <c r="D93" s="41"/>
      <c r="E93" s="42"/>
      <c r="F93" s="41"/>
      <c r="G93" s="41"/>
      <c r="H93" s="41"/>
      <c r="I93" s="41"/>
      <c r="J93" s="41"/>
      <c r="K93" s="41"/>
      <c r="L93" s="41"/>
      <c r="M93" s="43"/>
      <c r="N93" s="41"/>
      <c r="O93" s="43"/>
      <c r="P93" s="2">
        <f t="shared" si="33"/>
        <v>0</v>
      </c>
      <c r="Q93" s="2">
        <f t="shared" si="34"/>
        <v>0</v>
      </c>
      <c r="R93" s="117" t="str">
        <f t="shared" si="28"/>
        <v> </v>
      </c>
      <c r="S93" s="118" t="str">
        <f t="shared" si="29"/>
        <v> </v>
      </c>
      <c r="T93" s="117" t="str">
        <f t="shared" si="30"/>
        <v> </v>
      </c>
      <c r="U93" s="118" t="str">
        <f t="shared" si="31"/>
        <v> </v>
      </c>
    </row>
    <row r="94" spans="1:21" ht="12.75" hidden="1">
      <c r="A94" s="44"/>
      <c r="B94" s="41"/>
      <c r="C94" s="41"/>
      <c r="D94" s="41"/>
      <c r="E94" s="42"/>
      <c r="F94" s="41"/>
      <c r="G94" s="41"/>
      <c r="H94" s="41"/>
      <c r="I94" s="41"/>
      <c r="J94" s="41"/>
      <c r="K94" s="41"/>
      <c r="L94" s="41"/>
      <c r="M94" s="43"/>
      <c r="N94" s="41"/>
      <c r="O94" s="43"/>
      <c r="P94" s="2">
        <f t="shared" si="33"/>
        <v>0</v>
      </c>
      <c r="Q94" s="2">
        <f t="shared" si="34"/>
        <v>0</v>
      </c>
      <c r="R94" s="117" t="str">
        <f t="shared" si="28"/>
        <v> </v>
      </c>
      <c r="S94" s="118" t="str">
        <f t="shared" si="29"/>
        <v> </v>
      </c>
      <c r="T94" s="117" t="str">
        <f t="shared" si="30"/>
        <v> </v>
      </c>
      <c r="U94" s="118" t="str">
        <f t="shared" si="31"/>
        <v> </v>
      </c>
    </row>
    <row r="95" spans="1:21" ht="12.75" hidden="1">
      <c r="A95" s="44"/>
      <c r="B95" s="41"/>
      <c r="C95" s="41"/>
      <c r="D95" s="41"/>
      <c r="E95" s="42"/>
      <c r="F95" s="41"/>
      <c r="G95" s="41"/>
      <c r="H95" s="41"/>
      <c r="I95" s="41"/>
      <c r="J95" s="41"/>
      <c r="K95" s="41"/>
      <c r="L95" s="41"/>
      <c r="M95" s="43"/>
      <c r="N95" s="41"/>
      <c r="O95" s="43"/>
      <c r="P95" s="2">
        <f t="shared" si="33"/>
        <v>0</v>
      </c>
      <c r="Q95" s="2">
        <f t="shared" si="34"/>
        <v>0</v>
      </c>
      <c r="R95" s="117" t="str">
        <f t="shared" si="28"/>
        <v> </v>
      </c>
      <c r="S95" s="118" t="str">
        <f t="shared" si="29"/>
        <v> </v>
      </c>
      <c r="T95" s="117" t="str">
        <f t="shared" si="30"/>
        <v> </v>
      </c>
      <c r="U95" s="118" t="str">
        <f t="shared" si="31"/>
        <v> </v>
      </c>
    </row>
    <row r="96" spans="1:21" ht="12.75">
      <c r="A96" s="45" t="s">
        <v>103</v>
      </c>
      <c r="B96" s="42">
        <f aca="true" t="shared" si="40" ref="B96:O96">SUM(B97:B100)</f>
        <v>2750000</v>
      </c>
      <c r="C96" s="42">
        <f t="shared" si="40"/>
        <v>0</v>
      </c>
      <c r="D96" s="42">
        <f t="shared" si="40"/>
        <v>0</v>
      </c>
      <c r="E96" s="42">
        <f t="shared" si="40"/>
        <v>2750000</v>
      </c>
      <c r="F96" s="42">
        <f t="shared" si="40"/>
        <v>0</v>
      </c>
      <c r="G96" s="42">
        <f t="shared" si="40"/>
        <v>0</v>
      </c>
      <c r="H96" s="42">
        <f t="shared" si="40"/>
        <v>0</v>
      </c>
      <c r="I96" s="42">
        <f t="shared" si="40"/>
        <v>0</v>
      </c>
      <c r="J96" s="42">
        <f t="shared" si="40"/>
        <v>0</v>
      </c>
      <c r="K96" s="42">
        <f t="shared" si="40"/>
        <v>0</v>
      </c>
      <c r="L96" s="42">
        <f t="shared" si="40"/>
        <v>0</v>
      </c>
      <c r="M96" s="42">
        <f t="shared" si="40"/>
        <v>0</v>
      </c>
      <c r="N96" s="42">
        <f t="shared" si="40"/>
        <v>0</v>
      </c>
      <c r="O96" s="42">
        <f t="shared" si="40"/>
        <v>0</v>
      </c>
      <c r="P96" s="2">
        <f t="shared" si="33"/>
        <v>0</v>
      </c>
      <c r="Q96" s="2">
        <f t="shared" si="34"/>
        <v>0</v>
      </c>
      <c r="R96" s="117" t="str">
        <f t="shared" si="28"/>
        <v> </v>
      </c>
      <c r="S96" s="118" t="str">
        <f t="shared" si="29"/>
        <v> </v>
      </c>
      <c r="T96" s="117">
        <f t="shared" si="30"/>
        <v>0</v>
      </c>
      <c r="U96" s="118">
        <f t="shared" si="31"/>
        <v>0</v>
      </c>
    </row>
    <row r="97" spans="1:21" ht="12.75" hidden="1">
      <c r="A97" s="40" t="s">
        <v>96</v>
      </c>
      <c r="B97" s="41">
        <v>2750000</v>
      </c>
      <c r="C97" s="41"/>
      <c r="D97" s="41"/>
      <c r="E97" s="42">
        <f>SUM(B97:D97)</f>
        <v>2750000</v>
      </c>
      <c r="F97" s="41"/>
      <c r="G97" s="41"/>
      <c r="H97" s="41"/>
      <c r="I97" s="41"/>
      <c r="J97" s="41"/>
      <c r="K97" s="41"/>
      <c r="L97" s="41"/>
      <c r="M97" s="43"/>
      <c r="N97" s="41"/>
      <c r="O97" s="43"/>
      <c r="P97" s="2">
        <f t="shared" si="33"/>
        <v>0</v>
      </c>
      <c r="Q97" s="2">
        <f t="shared" si="34"/>
        <v>0</v>
      </c>
      <c r="R97" s="117" t="str">
        <f aca="true" t="shared" si="41" ref="R97:R128">IF(L97=0," ",(N97-L97)/L97)</f>
        <v> </v>
      </c>
      <c r="S97" s="118" t="str">
        <f aca="true" t="shared" si="42" ref="S97:S128">IF(M97=0," ",(O97-M97)/M97)</f>
        <v> </v>
      </c>
      <c r="T97" s="117">
        <f aca="true" t="shared" si="43" ref="T97:T128">IF(E97=0," ",(P97/E97))</f>
        <v>0</v>
      </c>
      <c r="U97" s="118">
        <f aca="true" t="shared" si="44" ref="U97:U128">IF(E97=0," ",(Q97/E97))</f>
        <v>0</v>
      </c>
    </row>
    <row r="98" spans="1:21" ht="12.75" hidden="1">
      <c r="A98" s="40" t="s">
        <v>97</v>
      </c>
      <c r="B98" s="41"/>
      <c r="C98" s="41"/>
      <c r="D98" s="41"/>
      <c r="E98" s="42"/>
      <c r="F98" s="41"/>
      <c r="G98" s="41"/>
      <c r="H98" s="41"/>
      <c r="I98" s="41"/>
      <c r="J98" s="41"/>
      <c r="K98" s="41"/>
      <c r="L98" s="41"/>
      <c r="M98" s="43"/>
      <c r="N98" s="41"/>
      <c r="O98" s="43"/>
      <c r="P98" s="2">
        <f t="shared" si="33"/>
        <v>0</v>
      </c>
      <c r="Q98" s="2">
        <f t="shared" si="34"/>
        <v>0</v>
      </c>
      <c r="R98" s="117" t="str">
        <f t="shared" si="41"/>
        <v> </v>
      </c>
      <c r="S98" s="118" t="str">
        <f t="shared" si="42"/>
        <v> </v>
      </c>
      <c r="T98" s="117" t="str">
        <f t="shared" si="43"/>
        <v> </v>
      </c>
      <c r="U98" s="118" t="str">
        <f t="shared" si="44"/>
        <v> </v>
      </c>
    </row>
    <row r="99" spans="1:21" ht="12.75" hidden="1">
      <c r="A99" s="44"/>
      <c r="B99" s="41"/>
      <c r="C99" s="41"/>
      <c r="D99" s="41"/>
      <c r="E99" s="42"/>
      <c r="F99" s="41"/>
      <c r="G99" s="41"/>
      <c r="H99" s="41"/>
      <c r="I99" s="41"/>
      <c r="J99" s="41"/>
      <c r="K99" s="41"/>
      <c r="L99" s="41"/>
      <c r="M99" s="43"/>
      <c r="N99" s="41"/>
      <c r="O99" s="43"/>
      <c r="P99" s="2">
        <f aca="true" t="shared" si="45" ref="P99:P122">+H99+J99+L99+N99</f>
        <v>0</v>
      </c>
      <c r="Q99" s="2">
        <f aca="true" t="shared" si="46" ref="Q99:Q122">I99+K99+M99+O99</f>
        <v>0</v>
      </c>
      <c r="R99" s="117" t="str">
        <f t="shared" si="41"/>
        <v> </v>
      </c>
      <c r="S99" s="118" t="str">
        <f t="shared" si="42"/>
        <v> </v>
      </c>
      <c r="T99" s="117" t="str">
        <f t="shared" si="43"/>
        <v> </v>
      </c>
      <c r="U99" s="118" t="str">
        <f t="shared" si="44"/>
        <v> </v>
      </c>
    </row>
    <row r="100" spans="1:21" ht="12.75" hidden="1">
      <c r="A100" s="44"/>
      <c r="B100" s="41"/>
      <c r="C100" s="41"/>
      <c r="D100" s="41"/>
      <c r="E100" s="42"/>
      <c r="F100" s="41"/>
      <c r="G100" s="41"/>
      <c r="H100" s="41"/>
      <c r="I100" s="41"/>
      <c r="J100" s="41"/>
      <c r="K100" s="41"/>
      <c r="L100" s="41"/>
      <c r="M100" s="43"/>
      <c r="N100" s="41"/>
      <c r="O100" s="43"/>
      <c r="P100" s="2">
        <f t="shared" si="45"/>
        <v>0</v>
      </c>
      <c r="Q100" s="2">
        <f t="shared" si="46"/>
        <v>0</v>
      </c>
      <c r="R100" s="117" t="str">
        <f t="shared" si="41"/>
        <v> </v>
      </c>
      <c r="S100" s="118" t="str">
        <f t="shared" si="42"/>
        <v> </v>
      </c>
      <c r="T100" s="117" t="str">
        <f t="shared" si="43"/>
        <v> </v>
      </c>
      <c r="U100" s="118" t="str">
        <f t="shared" si="44"/>
        <v> </v>
      </c>
    </row>
    <row r="101" spans="1:21" ht="12.75">
      <c r="A101" s="45" t="s">
        <v>104</v>
      </c>
      <c r="B101" s="42">
        <f aca="true" t="shared" si="47" ref="B101:O101">SUM(B102:B105)</f>
        <v>0</v>
      </c>
      <c r="C101" s="42">
        <f t="shared" si="47"/>
        <v>0</v>
      </c>
      <c r="D101" s="42">
        <f t="shared" si="47"/>
        <v>0</v>
      </c>
      <c r="E101" s="42">
        <f t="shared" si="47"/>
        <v>0</v>
      </c>
      <c r="F101" s="42">
        <f t="shared" si="47"/>
        <v>0</v>
      </c>
      <c r="G101" s="42">
        <f t="shared" si="47"/>
        <v>0</v>
      </c>
      <c r="H101" s="42">
        <f t="shared" si="47"/>
        <v>0</v>
      </c>
      <c r="I101" s="42">
        <f t="shared" si="47"/>
        <v>0</v>
      </c>
      <c r="J101" s="42">
        <f t="shared" si="47"/>
        <v>0</v>
      </c>
      <c r="K101" s="42">
        <f t="shared" si="47"/>
        <v>0</v>
      </c>
      <c r="L101" s="42">
        <f t="shared" si="47"/>
        <v>0</v>
      </c>
      <c r="M101" s="42">
        <f t="shared" si="47"/>
        <v>0</v>
      </c>
      <c r="N101" s="42">
        <f t="shared" si="47"/>
        <v>0</v>
      </c>
      <c r="O101" s="42">
        <f t="shared" si="47"/>
        <v>0</v>
      </c>
      <c r="P101" s="2">
        <f t="shared" si="45"/>
        <v>0</v>
      </c>
      <c r="Q101" s="2">
        <f t="shared" si="46"/>
        <v>0</v>
      </c>
      <c r="R101" s="117" t="str">
        <f t="shared" si="41"/>
        <v> </v>
      </c>
      <c r="S101" s="118" t="str">
        <f t="shared" si="42"/>
        <v> </v>
      </c>
      <c r="T101" s="117" t="str">
        <f t="shared" si="43"/>
        <v> </v>
      </c>
      <c r="U101" s="118" t="str">
        <f t="shared" si="44"/>
        <v> </v>
      </c>
    </row>
    <row r="102" spans="1:21" ht="12.75" hidden="1">
      <c r="A102" s="40" t="s">
        <v>96</v>
      </c>
      <c r="B102" s="41"/>
      <c r="C102" s="41"/>
      <c r="D102" s="41"/>
      <c r="E102" s="42"/>
      <c r="F102" s="41"/>
      <c r="G102" s="41"/>
      <c r="H102" s="41"/>
      <c r="I102" s="41"/>
      <c r="J102" s="41"/>
      <c r="K102" s="41"/>
      <c r="L102" s="41"/>
      <c r="M102" s="43"/>
      <c r="N102" s="41"/>
      <c r="O102" s="43"/>
      <c r="P102" s="2">
        <f t="shared" si="45"/>
        <v>0</v>
      </c>
      <c r="Q102" s="2">
        <f t="shared" si="46"/>
        <v>0</v>
      </c>
      <c r="R102" s="117" t="str">
        <f t="shared" si="41"/>
        <v> </v>
      </c>
      <c r="S102" s="118" t="str">
        <f t="shared" si="42"/>
        <v> </v>
      </c>
      <c r="T102" s="117" t="str">
        <f t="shared" si="43"/>
        <v> </v>
      </c>
      <c r="U102" s="118" t="str">
        <f t="shared" si="44"/>
        <v> </v>
      </c>
    </row>
    <row r="103" spans="1:21" ht="12.75" hidden="1">
      <c r="A103" s="40" t="s">
        <v>97</v>
      </c>
      <c r="B103" s="41"/>
      <c r="C103" s="41"/>
      <c r="D103" s="41"/>
      <c r="E103" s="42"/>
      <c r="F103" s="41"/>
      <c r="G103" s="41"/>
      <c r="H103" s="41"/>
      <c r="I103" s="41"/>
      <c r="J103" s="41"/>
      <c r="K103" s="41"/>
      <c r="L103" s="41"/>
      <c r="M103" s="43"/>
      <c r="N103" s="41"/>
      <c r="O103" s="43"/>
      <c r="P103" s="2">
        <f t="shared" si="45"/>
        <v>0</v>
      </c>
      <c r="Q103" s="2">
        <f t="shared" si="46"/>
        <v>0</v>
      </c>
      <c r="R103" s="117" t="str">
        <f t="shared" si="41"/>
        <v> </v>
      </c>
      <c r="S103" s="118" t="str">
        <f t="shared" si="42"/>
        <v> </v>
      </c>
      <c r="T103" s="117" t="str">
        <f t="shared" si="43"/>
        <v> </v>
      </c>
      <c r="U103" s="118" t="str">
        <f t="shared" si="44"/>
        <v> </v>
      </c>
    </row>
    <row r="104" spans="1:21" ht="12.75" hidden="1">
      <c r="A104" s="44"/>
      <c r="B104" s="41"/>
      <c r="C104" s="41"/>
      <c r="D104" s="41"/>
      <c r="E104" s="42"/>
      <c r="F104" s="41"/>
      <c r="G104" s="41"/>
      <c r="H104" s="41"/>
      <c r="I104" s="41"/>
      <c r="J104" s="41"/>
      <c r="K104" s="41"/>
      <c r="L104" s="41"/>
      <c r="M104" s="43"/>
      <c r="N104" s="41"/>
      <c r="O104" s="43"/>
      <c r="P104" s="2">
        <f t="shared" si="45"/>
        <v>0</v>
      </c>
      <c r="Q104" s="2">
        <f t="shared" si="46"/>
        <v>0</v>
      </c>
      <c r="R104" s="117" t="str">
        <f t="shared" si="41"/>
        <v> </v>
      </c>
      <c r="S104" s="118" t="str">
        <f t="shared" si="42"/>
        <v> </v>
      </c>
      <c r="T104" s="117" t="str">
        <f t="shared" si="43"/>
        <v> </v>
      </c>
      <c r="U104" s="118" t="str">
        <f t="shared" si="44"/>
        <v> </v>
      </c>
    </row>
    <row r="105" spans="1:21" ht="12.75" hidden="1">
      <c r="A105" s="44"/>
      <c r="B105" s="41"/>
      <c r="C105" s="41"/>
      <c r="D105" s="41"/>
      <c r="E105" s="42"/>
      <c r="F105" s="41"/>
      <c r="G105" s="41"/>
      <c r="H105" s="41"/>
      <c r="I105" s="41"/>
      <c r="J105" s="41"/>
      <c r="K105" s="41"/>
      <c r="L105" s="41"/>
      <c r="M105" s="43"/>
      <c r="N105" s="41"/>
      <c r="O105" s="43"/>
      <c r="P105" s="2">
        <f t="shared" si="45"/>
        <v>0</v>
      </c>
      <c r="Q105" s="2">
        <f t="shared" si="46"/>
        <v>0</v>
      </c>
      <c r="R105" s="117" t="str">
        <f t="shared" si="41"/>
        <v> </v>
      </c>
      <c r="S105" s="118" t="str">
        <f t="shared" si="42"/>
        <v> </v>
      </c>
      <c r="T105" s="117" t="str">
        <f t="shared" si="43"/>
        <v> </v>
      </c>
      <c r="U105" s="118" t="str">
        <f t="shared" si="44"/>
        <v> </v>
      </c>
    </row>
    <row r="106" spans="1:21" ht="12.75">
      <c r="A106" s="45" t="s">
        <v>105</v>
      </c>
      <c r="B106" s="42">
        <f aca="true" t="shared" si="48" ref="B106:O106">SUM(B107:B122)</f>
        <v>0</v>
      </c>
      <c r="C106" s="42">
        <f t="shared" si="48"/>
        <v>0</v>
      </c>
      <c r="D106" s="42">
        <f t="shared" si="48"/>
        <v>0</v>
      </c>
      <c r="E106" s="42">
        <f t="shared" si="48"/>
        <v>0</v>
      </c>
      <c r="F106" s="42">
        <f t="shared" si="48"/>
        <v>0</v>
      </c>
      <c r="G106" s="42">
        <f t="shared" si="48"/>
        <v>0</v>
      </c>
      <c r="H106" s="42">
        <f t="shared" si="48"/>
        <v>0</v>
      </c>
      <c r="I106" s="42">
        <f t="shared" si="48"/>
        <v>0</v>
      </c>
      <c r="J106" s="42">
        <f t="shared" si="48"/>
        <v>0</v>
      </c>
      <c r="K106" s="42">
        <f t="shared" si="48"/>
        <v>0</v>
      </c>
      <c r="L106" s="42">
        <f t="shared" si="48"/>
        <v>0</v>
      </c>
      <c r="M106" s="42">
        <f t="shared" si="48"/>
        <v>0</v>
      </c>
      <c r="N106" s="42">
        <f t="shared" si="48"/>
        <v>0</v>
      </c>
      <c r="O106" s="42">
        <f t="shared" si="48"/>
        <v>0</v>
      </c>
      <c r="P106" s="2">
        <f t="shared" si="45"/>
        <v>0</v>
      </c>
      <c r="Q106" s="2">
        <f t="shared" si="46"/>
        <v>0</v>
      </c>
      <c r="R106" s="117" t="str">
        <f t="shared" si="41"/>
        <v> </v>
      </c>
      <c r="S106" s="118" t="str">
        <f t="shared" si="42"/>
        <v> </v>
      </c>
      <c r="T106" s="117" t="str">
        <f t="shared" si="43"/>
        <v> </v>
      </c>
      <c r="U106" s="118" t="str">
        <f t="shared" si="44"/>
        <v> </v>
      </c>
    </row>
    <row r="107" spans="1:21" ht="12.75" hidden="1">
      <c r="A107" s="40" t="s">
        <v>106</v>
      </c>
      <c r="B107" s="41"/>
      <c r="C107" s="41"/>
      <c r="D107" s="41"/>
      <c r="E107" s="42">
        <f aca="true" t="shared" si="49" ref="E107:E121">SUM(B107:D107)</f>
        <v>0</v>
      </c>
      <c r="F107" s="41"/>
      <c r="G107" s="41"/>
      <c r="H107" s="41"/>
      <c r="I107" s="41"/>
      <c r="J107" s="41"/>
      <c r="K107" s="41"/>
      <c r="L107" s="41"/>
      <c r="M107" s="43"/>
      <c r="N107" s="41"/>
      <c r="O107" s="43"/>
      <c r="P107" s="2">
        <f t="shared" si="45"/>
        <v>0</v>
      </c>
      <c r="Q107" s="2">
        <f t="shared" si="46"/>
        <v>0</v>
      </c>
      <c r="R107" s="117" t="str">
        <f t="shared" si="41"/>
        <v> </v>
      </c>
      <c r="S107" s="118" t="str">
        <f t="shared" si="42"/>
        <v> </v>
      </c>
      <c r="T107" s="117" t="str">
        <f t="shared" si="43"/>
        <v> </v>
      </c>
      <c r="U107" s="118" t="str">
        <f t="shared" si="44"/>
        <v> </v>
      </c>
    </row>
    <row r="108" spans="1:21" ht="12.75" hidden="1">
      <c r="A108" s="40" t="s">
        <v>97</v>
      </c>
      <c r="B108" s="41"/>
      <c r="C108" s="41"/>
      <c r="D108" s="41"/>
      <c r="E108" s="42">
        <f t="shared" si="49"/>
        <v>0</v>
      </c>
      <c r="F108" s="41"/>
      <c r="G108" s="41"/>
      <c r="H108" s="41"/>
      <c r="I108" s="41"/>
      <c r="J108" s="41"/>
      <c r="K108" s="41"/>
      <c r="L108" s="41"/>
      <c r="M108" s="43"/>
      <c r="N108" s="41"/>
      <c r="O108" s="43"/>
      <c r="P108" s="2">
        <f t="shared" si="45"/>
        <v>0</v>
      </c>
      <c r="Q108" s="2">
        <f t="shared" si="46"/>
        <v>0</v>
      </c>
      <c r="R108" s="117" t="str">
        <f t="shared" si="41"/>
        <v> </v>
      </c>
      <c r="S108" s="118" t="str">
        <f t="shared" si="42"/>
        <v> </v>
      </c>
      <c r="T108" s="117" t="str">
        <f t="shared" si="43"/>
        <v> </v>
      </c>
      <c r="U108" s="118" t="str">
        <f t="shared" si="44"/>
        <v> </v>
      </c>
    </row>
    <row r="109" spans="1:21" ht="12.75" hidden="1">
      <c r="A109" s="44"/>
      <c r="B109" s="41"/>
      <c r="C109" s="41"/>
      <c r="D109" s="41"/>
      <c r="E109" s="42">
        <f t="shared" si="49"/>
        <v>0</v>
      </c>
      <c r="F109" s="41"/>
      <c r="G109" s="41"/>
      <c r="H109" s="41"/>
      <c r="I109" s="41"/>
      <c r="J109" s="41"/>
      <c r="K109" s="41"/>
      <c r="L109" s="41"/>
      <c r="M109" s="43"/>
      <c r="N109" s="41"/>
      <c r="O109" s="43"/>
      <c r="P109" s="2">
        <f t="shared" si="45"/>
        <v>0</v>
      </c>
      <c r="Q109" s="2">
        <f t="shared" si="46"/>
        <v>0</v>
      </c>
      <c r="R109" s="117" t="str">
        <f t="shared" si="41"/>
        <v> </v>
      </c>
      <c r="S109" s="118" t="str">
        <f t="shared" si="42"/>
        <v> </v>
      </c>
      <c r="T109" s="117" t="str">
        <f t="shared" si="43"/>
        <v> </v>
      </c>
      <c r="U109" s="118" t="str">
        <f t="shared" si="44"/>
        <v> </v>
      </c>
    </row>
    <row r="110" spans="1:21" ht="12.75" hidden="1">
      <c r="A110" s="44"/>
      <c r="B110" s="41"/>
      <c r="C110" s="41"/>
      <c r="D110" s="41"/>
      <c r="E110" s="42">
        <f t="shared" si="49"/>
        <v>0</v>
      </c>
      <c r="F110" s="41"/>
      <c r="G110" s="41"/>
      <c r="H110" s="41"/>
      <c r="I110" s="41"/>
      <c r="J110" s="41"/>
      <c r="K110" s="41"/>
      <c r="L110" s="41"/>
      <c r="M110" s="43"/>
      <c r="N110" s="41"/>
      <c r="O110" s="43"/>
      <c r="P110" s="2">
        <f t="shared" si="45"/>
        <v>0</v>
      </c>
      <c r="Q110" s="2">
        <f t="shared" si="46"/>
        <v>0</v>
      </c>
      <c r="R110" s="117" t="str">
        <f t="shared" si="41"/>
        <v> </v>
      </c>
      <c r="S110" s="118" t="str">
        <f t="shared" si="42"/>
        <v> </v>
      </c>
      <c r="T110" s="117" t="str">
        <f t="shared" si="43"/>
        <v> </v>
      </c>
      <c r="U110" s="118" t="str">
        <f t="shared" si="44"/>
        <v> </v>
      </c>
    </row>
    <row r="111" spans="1:21" ht="12.75" hidden="1">
      <c r="A111" s="44"/>
      <c r="B111" s="41"/>
      <c r="C111" s="41"/>
      <c r="D111" s="41"/>
      <c r="E111" s="42">
        <f t="shared" si="49"/>
        <v>0</v>
      </c>
      <c r="F111" s="41"/>
      <c r="G111" s="41"/>
      <c r="H111" s="41"/>
      <c r="I111" s="41"/>
      <c r="J111" s="41"/>
      <c r="K111" s="41"/>
      <c r="L111" s="41"/>
      <c r="M111" s="43"/>
      <c r="N111" s="41"/>
      <c r="O111" s="43"/>
      <c r="P111" s="2">
        <f t="shared" si="45"/>
        <v>0</v>
      </c>
      <c r="Q111" s="2">
        <f t="shared" si="46"/>
        <v>0</v>
      </c>
      <c r="R111" s="117" t="str">
        <f t="shared" si="41"/>
        <v> </v>
      </c>
      <c r="S111" s="118" t="str">
        <f t="shared" si="42"/>
        <v> </v>
      </c>
      <c r="T111" s="117" t="str">
        <f t="shared" si="43"/>
        <v> </v>
      </c>
      <c r="U111" s="118" t="str">
        <f t="shared" si="44"/>
        <v> </v>
      </c>
    </row>
    <row r="112" spans="1:21" ht="12.75" hidden="1">
      <c r="A112" s="44"/>
      <c r="B112" s="41"/>
      <c r="C112" s="41"/>
      <c r="D112" s="41"/>
      <c r="E112" s="42">
        <f t="shared" si="49"/>
        <v>0</v>
      </c>
      <c r="F112" s="41"/>
      <c r="G112" s="41"/>
      <c r="H112" s="41"/>
      <c r="I112" s="41"/>
      <c r="J112" s="41"/>
      <c r="K112" s="41"/>
      <c r="L112" s="41"/>
      <c r="M112" s="43"/>
      <c r="N112" s="41"/>
      <c r="O112" s="43"/>
      <c r="P112" s="2">
        <f t="shared" si="45"/>
        <v>0</v>
      </c>
      <c r="Q112" s="2">
        <f t="shared" si="46"/>
        <v>0</v>
      </c>
      <c r="R112" s="117" t="str">
        <f t="shared" si="41"/>
        <v> </v>
      </c>
      <c r="S112" s="118" t="str">
        <f t="shared" si="42"/>
        <v> </v>
      </c>
      <c r="T112" s="117" t="str">
        <f t="shared" si="43"/>
        <v> </v>
      </c>
      <c r="U112" s="118" t="str">
        <f t="shared" si="44"/>
        <v> </v>
      </c>
    </row>
    <row r="113" spans="1:21" ht="12.75" hidden="1">
      <c r="A113" s="44"/>
      <c r="B113" s="41"/>
      <c r="C113" s="41"/>
      <c r="D113" s="41"/>
      <c r="E113" s="42">
        <f t="shared" si="49"/>
        <v>0</v>
      </c>
      <c r="F113" s="41"/>
      <c r="G113" s="41"/>
      <c r="H113" s="41"/>
      <c r="I113" s="41"/>
      <c r="J113" s="41"/>
      <c r="K113" s="41"/>
      <c r="L113" s="41"/>
      <c r="M113" s="43"/>
      <c r="N113" s="41"/>
      <c r="O113" s="43"/>
      <c r="P113" s="2">
        <f t="shared" si="45"/>
        <v>0</v>
      </c>
      <c r="Q113" s="2">
        <f t="shared" si="46"/>
        <v>0</v>
      </c>
      <c r="R113" s="117" t="str">
        <f t="shared" si="41"/>
        <v> </v>
      </c>
      <c r="S113" s="118" t="str">
        <f t="shared" si="42"/>
        <v> </v>
      </c>
      <c r="T113" s="117" t="str">
        <f t="shared" si="43"/>
        <v> </v>
      </c>
      <c r="U113" s="118" t="str">
        <f t="shared" si="44"/>
        <v> </v>
      </c>
    </row>
    <row r="114" spans="1:21" ht="12.75" hidden="1">
      <c r="A114" s="44"/>
      <c r="B114" s="41"/>
      <c r="C114" s="41"/>
      <c r="D114" s="41"/>
      <c r="E114" s="42">
        <f t="shared" si="49"/>
        <v>0</v>
      </c>
      <c r="F114" s="41"/>
      <c r="G114" s="41"/>
      <c r="H114" s="41"/>
      <c r="I114" s="41"/>
      <c r="J114" s="41"/>
      <c r="K114" s="41"/>
      <c r="L114" s="41"/>
      <c r="M114" s="43"/>
      <c r="N114" s="41"/>
      <c r="O114" s="43"/>
      <c r="P114" s="2">
        <f t="shared" si="45"/>
        <v>0</v>
      </c>
      <c r="Q114" s="2">
        <f t="shared" si="46"/>
        <v>0</v>
      </c>
      <c r="R114" s="117" t="str">
        <f t="shared" si="41"/>
        <v> </v>
      </c>
      <c r="S114" s="118" t="str">
        <f t="shared" si="42"/>
        <v> </v>
      </c>
      <c r="T114" s="117" t="str">
        <f t="shared" si="43"/>
        <v> </v>
      </c>
      <c r="U114" s="118" t="str">
        <f t="shared" si="44"/>
        <v> </v>
      </c>
    </row>
    <row r="115" spans="1:21" ht="12.75" hidden="1">
      <c r="A115" s="44"/>
      <c r="B115" s="41"/>
      <c r="C115" s="41"/>
      <c r="D115" s="41"/>
      <c r="E115" s="42">
        <f t="shared" si="49"/>
        <v>0</v>
      </c>
      <c r="F115" s="41"/>
      <c r="G115" s="41"/>
      <c r="H115" s="41"/>
      <c r="I115" s="41"/>
      <c r="J115" s="41"/>
      <c r="K115" s="41"/>
      <c r="L115" s="41"/>
      <c r="M115" s="43"/>
      <c r="N115" s="41"/>
      <c r="O115" s="43"/>
      <c r="P115" s="2">
        <f t="shared" si="45"/>
        <v>0</v>
      </c>
      <c r="Q115" s="2">
        <f t="shared" si="46"/>
        <v>0</v>
      </c>
      <c r="R115" s="117" t="str">
        <f t="shared" si="41"/>
        <v> </v>
      </c>
      <c r="S115" s="118" t="str">
        <f t="shared" si="42"/>
        <v> </v>
      </c>
      <c r="T115" s="117" t="str">
        <f t="shared" si="43"/>
        <v> </v>
      </c>
      <c r="U115" s="118" t="str">
        <f t="shared" si="44"/>
        <v> </v>
      </c>
    </row>
    <row r="116" spans="1:21" ht="12.75" hidden="1">
      <c r="A116" s="44"/>
      <c r="B116" s="41"/>
      <c r="C116" s="41"/>
      <c r="D116" s="41"/>
      <c r="E116" s="42">
        <f t="shared" si="49"/>
        <v>0</v>
      </c>
      <c r="F116" s="41"/>
      <c r="G116" s="41"/>
      <c r="H116" s="41"/>
      <c r="I116" s="41"/>
      <c r="J116" s="41"/>
      <c r="K116" s="41"/>
      <c r="L116" s="41"/>
      <c r="M116" s="43"/>
      <c r="N116" s="41"/>
      <c r="O116" s="43"/>
      <c r="P116" s="2">
        <f t="shared" si="45"/>
        <v>0</v>
      </c>
      <c r="Q116" s="2">
        <f t="shared" si="46"/>
        <v>0</v>
      </c>
      <c r="R116" s="117" t="str">
        <f t="shared" si="41"/>
        <v> </v>
      </c>
      <c r="S116" s="118" t="str">
        <f t="shared" si="42"/>
        <v> </v>
      </c>
      <c r="T116" s="117" t="str">
        <f t="shared" si="43"/>
        <v> </v>
      </c>
      <c r="U116" s="118" t="str">
        <f t="shared" si="44"/>
        <v> </v>
      </c>
    </row>
    <row r="117" spans="1:21" ht="12.75" hidden="1">
      <c r="A117" s="44"/>
      <c r="B117" s="41"/>
      <c r="C117" s="41"/>
      <c r="D117" s="41"/>
      <c r="E117" s="42">
        <f t="shared" si="49"/>
        <v>0</v>
      </c>
      <c r="F117" s="41"/>
      <c r="G117" s="41"/>
      <c r="H117" s="41"/>
      <c r="I117" s="41"/>
      <c r="J117" s="41"/>
      <c r="K117" s="41"/>
      <c r="L117" s="41"/>
      <c r="M117" s="43"/>
      <c r="N117" s="41"/>
      <c r="O117" s="43"/>
      <c r="P117" s="2">
        <f t="shared" si="45"/>
        <v>0</v>
      </c>
      <c r="Q117" s="2">
        <f t="shared" si="46"/>
        <v>0</v>
      </c>
      <c r="R117" s="117" t="str">
        <f t="shared" si="41"/>
        <v> </v>
      </c>
      <c r="S117" s="118" t="str">
        <f t="shared" si="42"/>
        <v> </v>
      </c>
      <c r="T117" s="117" t="str">
        <f t="shared" si="43"/>
        <v> </v>
      </c>
      <c r="U117" s="118" t="str">
        <f t="shared" si="44"/>
        <v> </v>
      </c>
    </row>
    <row r="118" spans="1:21" ht="12.75" hidden="1">
      <c r="A118" s="44"/>
      <c r="B118" s="41"/>
      <c r="C118" s="41"/>
      <c r="D118" s="41"/>
      <c r="E118" s="42">
        <f t="shared" si="49"/>
        <v>0</v>
      </c>
      <c r="F118" s="41"/>
      <c r="G118" s="41"/>
      <c r="H118" s="41"/>
      <c r="I118" s="41"/>
      <c r="J118" s="41"/>
      <c r="K118" s="41"/>
      <c r="L118" s="41"/>
      <c r="M118" s="43"/>
      <c r="N118" s="41"/>
      <c r="O118" s="43"/>
      <c r="P118" s="2">
        <f t="shared" si="45"/>
        <v>0</v>
      </c>
      <c r="Q118" s="2">
        <f t="shared" si="46"/>
        <v>0</v>
      </c>
      <c r="R118" s="117" t="str">
        <f t="shared" si="41"/>
        <v> </v>
      </c>
      <c r="S118" s="118" t="str">
        <f t="shared" si="42"/>
        <v> </v>
      </c>
      <c r="T118" s="117" t="str">
        <f t="shared" si="43"/>
        <v> </v>
      </c>
      <c r="U118" s="118" t="str">
        <f t="shared" si="44"/>
        <v> </v>
      </c>
    </row>
    <row r="119" spans="1:21" ht="12.75" hidden="1">
      <c r="A119" s="44"/>
      <c r="B119" s="41"/>
      <c r="C119" s="41"/>
      <c r="D119" s="41"/>
      <c r="E119" s="42">
        <f t="shared" si="49"/>
        <v>0</v>
      </c>
      <c r="F119" s="41"/>
      <c r="G119" s="41"/>
      <c r="H119" s="41"/>
      <c r="I119" s="41"/>
      <c r="J119" s="41"/>
      <c r="K119" s="41"/>
      <c r="L119" s="41"/>
      <c r="M119" s="43"/>
      <c r="N119" s="41"/>
      <c r="O119" s="43"/>
      <c r="P119" s="2">
        <f t="shared" si="45"/>
        <v>0</v>
      </c>
      <c r="Q119" s="2">
        <f t="shared" si="46"/>
        <v>0</v>
      </c>
      <c r="R119" s="117" t="str">
        <f t="shared" si="41"/>
        <v> </v>
      </c>
      <c r="S119" s="118" t="str">
        <f t="shared" si="42"/>
        <v> </v>
      </c>
      <c r="T119" s="117" t="str">
        <f t="shared" si="43"/>
        <v> </v>
      </c>
      <c r="U119" s="118" t="str">
        <f t="shared" si="44"/>
        <v> </v>
      </c>
    </row>
    <row r="120" spans="1:21" ht="12.75" hidden="1">
      <c r="A120" s="44"/>
      <c r="B120" s="41"/>
      <c r="C120" s="41"/>
      <c r="D120" s="41"/>
      <c r="E120" s="42">
        <f t="shared" si="49"/>
        <v>0</v>
      </c>
      <c r="F120" s="41"/>
      <c r="G120" s="41"/>
      <c r="H120" s="41"/>
      <c r="I120" s="41"/>
      <c r="J120" s="41"/>
      <c r="K120" s="41"/>
      <c r="L120" s="41"/>
      <c r="M120" s="43"/>
      <c r="N120" s="41"/>
      <c r="O120" s="43"/>
      <c r="P120" s="2">
        <f t="shared" si="45"/>
        <v>0</v>
      </c>
      <c r="Q120" s="2">
        <f t="shared" si="46"/>
        <v>0</v>
      </c>
      <c r="R120" s="117" t="str">
        <f t="shared" si="41"/>
        <v> </v>
      </c>
      <c r="S120" s="118" t="str">
        <f t="shared" si="42"/>
        <v> </v>
      </c>
      <c r="T120" s="117" t="str">
        <f t="shared" si="43"/>
        <v> </v>
      </c>
      <c r="U120" s="118" t="str">
        <f t="shared" si="44"/>
        <v> </v>
      </c>
    </row>
    <row r="121" spans="1:21" ht="12.75" hidden="1">
      <c r="A121" s="44"/>
      <c r="B121" s="41"/>
      <c r="C121" s="41"/>
      <c r="D121" s="41"/>
      <c r="E121" s="42">
        <f t="shared" si="49"/>
        <v>0</v>
      </c>
      <c r="F121" s="41"/>
      <c r="G121" s="41"/>
      <c r="H121" s="41"/>
      <c r="I121" s="41"/>
      <c r="J121" s="41"/>
      <c r="K121" s="41"/>
      <c r="L121" s="41"/>
      <c r="M121" s="43"/>
      <c r="N121" s="41"/>
      <c r="O121" s="43"/>
      <c r="P121" s="2">
        <f t="shared" si="45"/>
        <v>0</v>
      </c>
      <c r="Q121" s="2">
        <f t="shared" si="46"/>
        <v>0</v>
      </c>
      <c r="R121" s="117" t="str">
        <f t="shared" si="41"/>
        <v> </v>
      </c>
      <c r="S121" s="118" t="str">
        <f t="shared" si="42"/>
        <v> </v>
      </c>
      <c r="T121" s="117" t="str">
        <f t="shared" si="43"/>
        <v> </v>
      </c>
      <c r="U121" s="118" t="str">
        <f t="shared" si="44"/>
        <v> </v>
      </c>
    </row>
    <row r="122" spans="1:21" ht="12.75" hidden="1">
      <c r="A122" s="46"/>
      <c r="B122" s="47"/>
      <c r="C122" s="47"/>
      <c r="D122" s="47"/>
      <c r="E122" s="42"/>
      <c r="F122" s="47"/>
      <c r="G122" s="47"/>
      <c r="H122" s="47"/>
      <c r="I122" s="47"/>
      <c r="J122" s="47"/>
      <c r="K122" s="47"/>
      <c r="L122" s="47"/>
      <c r="M122" s="48"/>
      <c r="N122" s="47"/>
      <c r="O122" s="48"/>
      <c r="P122" s="2">
        <f t="shared" si="45"/>
        <v>0</v>
      </c>
      <c r="Q122" s="2">
        <f t="shared" si="46"/>
        <v>0</v>
      </c>
      <c r="R122" s="119" t="str">
        <f t="shared" si="41"/>
        <v> </v>
      </c>
      <c r="S122" s="120" t="str">
        <f t="shared" si="42"/>
        <v> </v>
      </c>
      <c r="T122" s="117" t="str">
        <f t="shared" si="43"/>
        <v> </v>
      </c>
      <c r="U122" s="118" t="str">
        <f t="shared" si="44"/>
        <v> </v>
      </c>
    </row>
    <row r="123" spans="1:21" ht="22.5" hidden="1">
      <c r="A123" s="49" t="s">
        <v>107</v>
      </c>
      <c r="B123" s="121">
        <f aca="true" t="shared" si="50" ref="B123:M123">SUM(B124:B138)</f>
        <v>0</v>
      </c>
      <c r="C123" s="121">
        <f t="shared" si="50"/>
        <v>0</v>
      </c>
      <c r="D123" s="121">
        <f t="shared" si="50"/>
        <v>0</v>
      </c>
      <c r="E123" s="121">
        <f t="shared" si="50"/>
        <v>0</v>
      </c>
      <c r="F123" s="121">
        <f t="shared" si="50"/>
        <v>0</v>
      </c>
      <c r="G123" s="121">
        <f t="shared" si="50"/>
        <v>0</v>
      </c>
      <c r="H123" s="121">
        <f t="shared" si="50"/>
        <v>0</v>
      </c>
      <c r="I123" s="121">
        <f t="shared" si="50"/>
        <v>0</v>
      </c>
      <c r="J123" s="121">
        <f t="shared" si="50"/>
        <v>0</v>
      </c>
      <c r="K123" s="121">
        <f t="shared" si="50"/>
        <v>0</v>
      </c>
      <c r="L123" s="121">
        <f t="shared" si="50"/>
        <v>0</v>
      </c>
      <c r="M123" s="122">
        <f t="shared" si="50"/>
        <v>0</v>
      </c>
      <c r="N123" s="121"/>
      <c r="O123" s="122"/>
      <c r="P123" s="121"/>
      <c r="Q123" s="122"/>
      <c r="R123" s="117" t="str">
        <f t="shared" si="41"/>
        <v> </v>
      </c>
      <c r="S123" s="117" t="str">
        <f t="shared" si="42"/>
        <v> </v>
      </c>
      <c r="T123" s="117" t="str">
        <f t="shared" si="43"/>
        <v> </v>
      </c>
      <c r="U123" s="118" t="str">
        <f t="shared" si="44"/>
        <v> </v>
      </c>
    </row>
    <row r="124" spans="1:21" ht="12.75" hidden="1">
      <c r="A124" s="44"/>
      <c r="B124" s="41"/>
      <c r="C124" s="41"/>
      <c r="D124" s="41"/>
      <c r="E124" s="42">
        <f aca="true" t="shared" si="51" ref="E124:E138">SUM(B124:D124)</f>
        <v>0</v>
      </c>
      <c r="F124" s="41"/>
      <c r="G124" s="41"/>
      <c r="H124" s="41"/>
      <c r="I124" s="41"/>
      <c r="J124" s="41"/>
      <c r="K124" s="41"/>
      <c r="L124" s="41"/>
      <c r="M124" s="43"/>
      <c r="N124" s="41"/>
      <c r="O124" s="43"/>
      <c r="P124" s="41"/>
      <c r="Q124" s="43"/>
      <c r="R124" s="117" t="str">
        <f t="shared" si="41"/>
        <v> </v>
      </c>
      <c r="S124" s="117" t="str">
        <f t="shared" si="42"/>
        <v> </v>
      </c>
      <c r="T124" s="117" t="str">
        <f t="shared" si="43"/>
        <v> </v>
      </c>
      <c r="U124" s="118" t="str">
        <f t="shared" si="44"/>
        <v> </v>
      </c>
    </row>
    <row r="125" spans="1:21" ht="12.75" hidden="1">
      <c r="A125" s="44"/>
      <c r="B125" s="41"/>
      <c r="C125" s="41"/>
      <c r="D125" s="41"/>
      <c r="E125" s="42">
        <f t="shared" si="51"/>
        <v>0</v>
      </c>
      <c r="F125" s="41"/>
      <c r="G125" s="41"/>
      <c r="H125" s="41"/>
      <c r="I125" s="41"/>
      <c r="J125" s="41"/>
      <c r="K125" s="41"/>
      <c r="L125" s="41"/>
      <c r="M125" s="43"/>
      <c r="N125" s="41"/>
      <c r="O125" s="43"/>
      <c r="P125" s="41"/>
      <c r="Q125" s="43"/>
      <c r="R125" s="117" t="str">
        <f t="shared" si="41"/>
        <v> </v>
      </c>
      <c r="S125" s="117" t="str">
        <f t="shared" si="42"/>
        <v> </v>
      </c>
      <c r="T125" s="117" t="str">
        <f t="shared" si="43"/>
        <v> </v>
      </c>
      <c r="U125" s="118" t="str">
        <f t="shared" si="44"/>
        <v> </v>
      </c>
    </row>
    <row r="126" spans="1:21" ht="12.75" hidden="1">
      <c r="A126" s="44"/>
      <c r="B126" s="41"/>
      <c r="C126" s="41"/>
      <c r="D126" s="41"/>
      <c r="E126" s="42">
        <f t="shared" si="51"/>
        <v>0</v>
      </c>
      <c r="F126" s="41"/>
      <c r="G126" s="41"/>
      <c r="H126" s="41"/>
      <c r="I126" s="41"/>
      <c r="J126" s="41"/>
      <c r="K126" s="41"/>
      <c r="L126" s="41"/>
      <c r="M126" s="43"/>
      <c r="N126" s="41"/>
      <c r="O126" s="43"/>
      <c r="P126" s="41"/>
      <c r="Q126" s="43"/>
      <c r="R126" s="117" t="str">
        <f t="shared" si="41"/>
        <v> </v>
      </c>
      <c r="S126" s="117" t="str">
        <f t="shared" si="42"/>
        <v> </v>
      </c>
      <c r="T126" s="117" t="str">
        <f t="shared" si="43"/>
        <v> </v>
      </c>
      <c r="U126" s="118" t="str">
        <f t="shared" si="44"/>
        <v> </v>
      </c>
    </row>
    <row r="127" spans="1:21" ht="12.75" hidden="1">
      <c r="A127" s="44"/>
      <c r="B127" s="41"/>
      <c r="C127" s="41"/>
      <c r="D127" s="41"/>
      <c r="E127" s="42">
        <f t="shared" si="51"/>
        <v>0</v>
      </c>
      <c r="F127" s="41"/>
      <c r="G127" s="41"/>
      <c r="H127" s="41"/>
      <c r="I127" s="41"/>
      <c r="J127" s="41"/>
      <c r="K127" s="41"/>
      <c r="L127" s="41"/>
      <c r="M127" s="43"/>
      <c r="N127" s="41"/>
      <c r="O127" s="43"/>
      <c r="P127" s="41"/>
      <c r="Q127" s="43"/>
      <c r="R127" s="117" t="str">
        <f t="shared" si="41"/>
        <v> </v>
      </c>
      <c r="S127" s="117" t="str">
        <f t="shared" si="42"/>
        <v> </v>
      </c>
      <c r="T127" s="117" t="str">
        <f t="shared" si="43"/>
        <v> </v>
      </c>
      <c r="U127" s="118" t="str">
        <f t="shared" si="44"/>
        <v> </v>
      </c>
    </row>
    <row r="128" spans="1:21" ht="12.75" hidden="1">
      <c r="A128" s="44"/>
      <c r="B128" s="41"/>
      <c r="C128" s="41"/>
      <c r="D128" s="41"/>
      <c r="E128" s="42">
        <f t="shared" si="51"/>
        <v>0</v>
      </c>
      <c r="F128" s="41"/>
      <c r="G128" s="41"/>
      <c r="H128" s="41"/>
      <c r="I128" s="41"/>
      <c r="J128" s="41"/>
      <c r="K128" s="41"/>
      <c r="L128" s="41"/>
      <c r="M128" s="43"/>
      <c r="N128" s="41"/>
      <c r="O128" s="43"/>
      <c r="P128" s="41"/>
      <c r="Q128" s="43"/>
      <c r="R128" s="117" t="str">
        <f t="shared" si="41"/>
        <v> </v>
      </c>
      <c r="S128" s="117" t="str">
        <f t="shared" si="42"/>
        <v> </v>
      </c>
      <c r="T128" s="117" t="str">
        <f t="shared" si="43"/>
        <v> </v>
      </c>
      <c r="U128" s="118" t="str">
        <f t="shared" si="44"/>
        <v> </v>
      </c>
    </row>
    <row r="129" spans="1:21" ht="12.75" hidden="1">
      <c r="A129" s="44"/>
      <c r="B129" s="41"/>
      <c r="C129" s="41"/>
      <c r="D129" s="41"/>
      <c r="E129" s="42">
        <f t="shared" si="51"/>
        <v>0</v>
      </c>
      <c r="F129" s="41"/>
      <c r="G129" s="41"/>
      <c r="H129" s="41"/>
      <c r="I129" s="41"/>
      <c r="J129" s="41"/>
      <c r="K129" s="41"/>
      <c r="L129" s="41"/>
      <c r="M129" s="43"/>
      <c r="N129" s="41"/>
      <c r="O129" s="43"/>
      <c r="P129" s="41"/>
      <c r="Q129" s="43"/>
      <c r="R129" s="117" t="str">
        <f aca="true" t="shared" si="52" ref="R129:R141">IF(L129=0," ",(N129-L129)/L129)</f>
        <v> </v>
      </c>
      <c r="S129" s="117" t="str">
        <f aca="true" t="shared" si="53" ref="S129:S141">IF(M129=0," ",(O129-M129)/M129)</f>
        <v> </v>
      </c>
      <c r="T129" s="117" t="str">
        <f aca="true" t="shared" si="54" ref="T129:T141">IF(E129=0," ",(P129/E129))</f>
        <v> </v>
      </c>
      <c r="U129" s="118" t="str">
        <f aca="true" t="shared" si="55" ref="U129:U141">IF(E129=0," ",(Q129/E129))</f>
        <v> </v>
      </c>
    </row>
    <row r="130" spans="1:21" ht="12.75" hidden="1">
      <c r="A130" s="44"/>
      <c r="B130" s="41"/>
      <c r="C130" s="41"/>
      <c r="D130" s="41"/>
      <c r="E130" s="42">
        <f t="shared" si="51"/>
        <v>0</v>
      </c>
      <c r="F130" s="41"/>
      <c r="G130" s="41"/>
      <c r="H130" s="41"/>
      <c r="I130" s="41"/>
      <c r="J130" s="41"/>
      <c r="K130" s="41"/>
      <c r="L130" s="41"/>
      <c r="M130" s="43"/>
      <c r="N130" s="41"/>
      <c r="O130" s="43"/>
      <c r="P130" s="41"/>
      <c r="Q130" s="43"/>
      <c r="R130" s="117" t="str">
        <f t="shared" si="52"/>
        <v> </v>
      </c>
      <c r="S130" s="117" t="str">
        <f t="shared" si="53"/>
        <v> </v>
      </c>
      <c r="T130" s="117" t="str">
        <f t="shared" si="54"/>
        <v> </v>
      </c>
      <c r="U130" s="118" t="str">
        <f t="shared" si="55"/>
        <v> </v>
      </c>
    </row>
    <row r="131" spans="1:21" ht="12.75" hidden="1">
      <c r="A131" s="44"/>
      <c r="B131" s="41"/>
      <c r="C131" s="41"/>
      <c r="D131" s="41"/>
      <c r="E131" s="42">
        <f t="shared" si="51"/>
        <v>0</v>
      </c>
      <c r="F131" s="41"/>
      <c r="G131" s="41"/>
      <c r="H131" s="41"/>
      <c r="I131" s="41"/>
      <c r="J131" s="41"/>
      <c r="K131" s="41"/>
      <c r="L131" s="41"/>
      <c r="M131" s="43"/>
      <c r="N131" s="41"/>
      <c r="O131" s="43"/>
      <c r="P131" s="41"/>
      <c r="Q131" s="43"/>
      <c r="R131" s="117" t="str">
        <f t="shared" si="52"/>
        <v> </v>
      </c>
      <c r="S131" s="117" t="str">
        <f t="shared" si="53"/>
        <v> </v>
      </c>
      <c r="T131" s="117" t="str">
        <f t="shared" si="54"/>
        <v> </v>
      </c>
      <c r="U131" s="118" t="str">
        <f t="shared" si="55"/>
        <v> </v>
      </c>
    </row>
    <row r="132" spans="1:21" ht="12.75" hidden="1">
      <c r="A132" s="44"/>
      <c r="B132" s="41"/>
      <c r="C132" s="41"/>
      <c r="D132" s="41"/>
      <c r="E132" s="42">
        <f t="shared" si="51"/>
        <v>0</v>
      </c>
      <c r="F132" s="41"/>
      <c r="G132" s="41"/>
      <c r="H132" s="41"/>
      <c r="I132" s="41"/>
      <c r="J132" s="41"/>
      <c r="K132" s="41"/>
      <c r="L132" s="41"/>
      <c r="M132" s="43"/>
      <c r="N132" s="41"/>
      <c r="O132" s="43"/>
      <c r="P132" s="41"/>
      <c r="Q132" s="43"/>
      <c r="R132" s="117" t="str">
        <f t="shared" si="52"/>
        <v> </v>
      </c>
      <c r="S132" s="117" t="str">
        <f t="shared" si="53"/>
        <v> </v>
      </c>
      <c r="T132" s="117" t="str">
        <f t="shared" si="54"/>
        <v> </v>
      </c>
      <c r="U132" s="118" t="str">
        <f t="shared" si="55"/>
        <v> </v>
      </c>
    </row>
    <row r="133" spans="1:21" ht="12.75" hidden="1">
      <c r="A133" s="44"/>
      <c r="B133" s="41"/>
      <c r="C133" s="41"/>
      <c r="D133" s="41"/>
      <c r="E133" s="42">
        <f t="shared" si="51"/>
        <v>0</v>
      </c>
      <c r="F133" s="41"/>
      <c r="G133" s="41"/>
      <c r="H133" s="41"/>
      <c r="I133" s="41"/>
      <c r="J133" s="41"/>
      <c r="K133" s="41"/>
      <c r="L133" s="41"/>
      <c r="M133" s="43"/>
      <c r="N133" s="41"/>
      <c r="O133" s="43"/>
      <c r="P133" s="41"/>
      <c r="Q133" s="43"/>
      <c r="R133" s="117" t="str">
        <f t="shared" si="52"/>
        <v> </v>
      </c>
      <c r="S133" s="117" t="str">
        <f t="shared" si="53"/>
        <v> </v>
      </c>
      <c r="T133" s="117" t="str">
        <f t="shared" si="54"/>
        <v> </v>
      </c>
      <c r="U133" s="118" t="str">
        <f t="shared" si="55"/>
        <v> </v>
      </c>
    </row>
    <row r="134" spans="1:21" ht="12.75" hidden="1">
      <c r="A134" s="44"/>
      <c r="B134" s="41"/>
      <c r="C134" s="41"/>
      <c r="D134" s="41"/>
      <c r="E134" s="42">
        <f t="shared" si="51"/>
        <v>0</v>
      </c>
      <c r="F134" s="41"/>
      <c r="G134" s="41"/>
      <c r="H134" s="41"/>
      <c r="I134" s="41"/>
      <c r="J134" s="41"/>
      <c r="K134" s="41"/>
      <c r="L134" s="41"/>
      <c r="M134" s="43"/>
      <c r="N134" s="41"/>
      <c r="O134" s="43"/>
      <c r="P134" s="41"/>
      <c r="Q134" s="43"/>
      <c r="R134" s="117" t="str">
        <f t="shared" si="52"/>
        <v> </v>
      </c>
      <c r="S134" s="117" t="str">
        <f t="shared" si="53"/>
        <v> </v>
      </c>
      <c r="T134" s="117" t="str">
        <f t="shared" si="54"/>
        <v> </v>
      </c>
      <c r="U134" s="118" t="str">
        <f t="shared" si="55"/>
        <v> </v>
      </c>
    </row>
    <row r="135" spans="1:21" ht="12.75" hidden="1">
      <c r="A135" s="44"/>
      <c r="B135" s="41"/>
      <c r="C135" s="41"/>
      <c r="D135" s="41"/>
      <c r="E135" s="42">
        <f t="shared" si="51"/>
        <v>0</v>
      </c>
      <c r="F135" s="41"/>
      <c r="G135" s="41"/>
      <c r="H135" s="41"/>
      <c r="I135" s="41"/>
      <c r="J135" s="41"/>
      <c r="K135" s="41"/>
      <c r="L135" s="41"/>
      <c r="M135" s="43"/>
      <c r="N135" s="41"/>
      <c r="O135" s="43"/>
      <c r="P135" s="41"/>
      <c r="Q135" s="43"/>
      <c r="R135" s="117" t="str">
        <f t="shared" si="52"/>
        <v> </v>
      </c>
      <c r="S135" s="117" t="str">
        <f t="shared" si="53"/>
        <v> </v>
      </c>
      <c r="T135" s="117" t="str">
        <f t="shared" si="54"/>
        <v> </v>
      </c>
      <c r="U135" s="118" t="str">
        <f t="shared" si="55"/>
        <v> </v>
      </c>
    </row>
    <row r="136" spans="1:21" ht="12.75" hidden="1">
      <c r="A136" s="44"/>
      <c r="B136" s="41"/>
      <c r="C136" s="41"/>
      <c r="D136" s="41"/>
      <c r="E136" s="42">
        <f t="shared" si="51"/>
        <v>0</v>
      </c>
      <c r="F136" s="41"/>
      <c r="G136" s="41"/>
      <c r="H136" s="43"/>
      <c r="I136" s="41"/>
      <c r="J136" s="43"/>
      <c r="K136" s="41"/>
      <c r="L136" s="43"/>
      <c r="M136" s="43"/>
      <c r="N136" s="43"/>
      <c r="O136" s="43"/>
      <c r="P136" s="43"/>
      <c r="Q136" s="43"/>
      <c r="R136" s="117" t="str">
        <f t="shared" si="52"/>
        <v> </v>
      </c>
      <c r="S136" s="117" t="str">
        <f t="shared" si="53"/>
        <v> </v>
      </c>
      <c r="T136" s="117" t="str">
        <f t="shared" si="54"/>
        <v> </v>
      </c>
      <c r="U136" s="118" t="str">
        <f t="shared" si="55"/>
        <v> </v>
      </c>
    </row>
    <row r="137" spans="1:21" ht="12.75" hidden="1">
      <c r="A137" s="44"/>
      <c r="B137" s="41"/>
      <c r="C137" s="41"/>
      <c r="D137" s="41"/>
      <c r="E137" s="42">
        <f t="shared" si="51"/>
        <v>0</v>
      </c>
      <c r="F137" s="41"/>
      <c r="G137" s="41"/>
      <c r="H137" s="43"/>
      <c r="I137" s="41"/>
      <c r="J137" s="43"/>
      <c r="K137" s="41"/>
      <c r="L137" s="43"/>
      <c r="M137" s="43"/>
      <c r="N137" s="43"/>
      <c r="O137" s="43"/>
      <c r="P137" s="43"/>
      <c r="Q137" s="43"/>
      <c r="R137" s="117" t="str">
        <f t="shared" si="52"/>
        <v> </v>
      </c>
      <c r="S137" s="117" t="str">
        <f t="shared" si="53"/>
        <v> </v>
      </c>
      <c r="T137" s="117" t="str">
        <f t="shared" si="54"/>
        <v> </v>
      </c>
      <c r="U137" s="118" t="str">
        <f t="shared" si="55"/>
        <v> </v>
      </c>
    </row>
    <row r="138" spans="1:21" ht="12.75" hidden="1">
      <c r="A138" s="44"/>
      <c r="B138" s="41"/>
      <c r="C138" s="41"/>
      <c r="D138" s="41"/>
      <c r="E138" s="42">
        <f t="shared" si="51"/>
        <v>0</v>
      </c>
      <c r="F138" s="41"/>
      <c r="G138" s="41"/>
      <c r="H138" s="43"/>
      <c r="I138" s="41"/>
      <c r="J138" s="43"/>
      <c r="K138" s="41"/>
      <c r="L138" s="43"/>
      <c r="M138" s="43"/>
      <c r="N138" s="43"/>
      <c r="O138" s="43"/>
      <c r="P138" s="43"/>
      <c r="Q138" s="43"/>
      <c r="R138" s="117" t="str">
        <f t="shared" si="52"/>
        <v> </v>
      </c>
      <c r="S138" s="117" t="str">
        <f t="shared" si="53"/>
        <v> </v>
      </c>
      <c r="T138" s="117" t="str">
        <f t="shared" si="54"/>
        <v> </v>
      </c>
      <c r="U138" s="118" t="str">
        <f t="shared" si="55"/>
        <v> </v>
      </c>
    </row>
    <row r="139" spans="1:21" ht="12.75" hidden="1">
      <c r="A139" s="50"/>
      <c r="B139" s="124"/>
      <c r="C139" s="124"/>
      <c r="D139" s="124"/>
      <c r="E139" s="124"/>
      <c r="F139" s="123"/>
      <c r="G139" s="124"/>
      <c r="H139" s="123"/>
      <c r="I139" s="124"/>
      <c r="J139" s="123"/>
      <c r="K139" s="124"/>
      <c r="L139" s="123"/>
      <c r="M139" s="123"/>
      <c r="N139" s="123"/>
      <c r="O139" s="123"/>
      <c r="P139" s="123"/>
      <c r="Q139" s="123"/>
      <c r="R139" s="125" t="str">
        <f t="shared" si="52"/>
        <v> </v>
      </c>
      <c r="S139" s="126" t="str">
        <f t="shared" si="53"/>
        <v> </v>
      </c>
      <c r="T139" s="125" t="str">
        <f t="shared" si="54"/>
        <v> </v>
      </c>
      <c r="U139" s="126" t="str">
        <f t="shared" si="55"/>
        <v> </v>
      </c>
    </row>
    <row r="140" spans="1:21" ht="12.75" hidden="1">
      <c r="A140" s="50" t="s">
        <v>60</v>
      </c>
      <c r="B140" s="124">
        <f aca="true" t="shared" si="56" ref="B140:Q140">B123+B65</f>
        <v>163137000</v>
      </c>
      <c r="C140" s="124">
        <f t="shared" si="56"/>
        <v>17227000</v>
      </c>
      <c r="D140" s="124">
        <f t="shared" si="56"/>
        <v>0</v>
      </c>
      <c r="E140" s="124">
        <f t="shared" si="56"/>
        <v>180364000</v>
      </c>
      <c r="F140" s="123">
        <f t="shared" si="56"/>
        <v>0</v>
      </c>
      <c r="G140" s="123">
        <f t="shared" si="56"/>
        <v>0</v>
      </c>
      <c r="H140" s="123">
        <f t="shared" si="56"/>
        <v>0</v>
      </c>
      <c r="I140" s="123">
        <f t="shared" si="56"/>
        <v>0</v>
      </c>
      <c r="J140" s="123">
        <f t="shared" si="56"/>
        <v>0</v>
      </c>
      <c r="K140" s="123">
        <f t="shared" si="56"/>
        <v>0</v>
      </c>
      <c r="L140" s="123">
        <f t="shared" si="56"/>
        <v>0</v>
      </c>
      <c r="M140" s="123">
        <f t="shared" si="56"/>
        <v>0</v>
      </c>
      <c r="N140" s="123">
        <f t="shared" si="56"/>
        <v>0</v>
      </c>
      <c r="O140" s="123">
        <f t="shared" si="56"/>
        <v>0</v>
      </c>
      <c r="P140" s="123">
        <f t="shared" si="56"/>
        <v>0</v>
      </c>
      <c r="Q140" s="123">
        <f t="shared" si="56"/>
        <v>0</v>
      </c>
      <c r="R140" s="125" t="str">
        <f t="shared" si="52"/>
        <v> </v>
      </c>
      <c r="S140" s="126" t="str">
        <f t="shared" si="53"/>
        <v> </v>
      </c>
      <c r="T140" s="125">
        <f t="shared" si="54"/>
        <v>0</v>
      </c>
      <c r="U140" s="126">
        <f t="shared" si="55"/>
        <v>0</v>
      </c>
    </row>
    <row r="141" spans="1:21" ht="12.75">
      <c r="A141" s="51" t="s">
        <v>108</v>
      </c>
      <c r="B141" s="130">
        <f aca="true" t="shared" si="57" ref="B141:Q141">B65</f>
        <v>163137000</v>
      </c>
      <c r="C141" s="130">
        <f t="shared" si="57"/>
        <v>17227000</v>
      </c>
      <c r="D141" s="130">
        <f t="shared" si="57"/>
        <v>0</v>
      </c>
      <c r="E141" s="130">
        <f t="shared" si="57"/>
        <v>180364000</v>
      </c>
      <c r="F141" s="127">
        <f t="shared" si="57"/>
        <v>0</v>
      </c>
      <c r="G141" s="127">
        <f t="shared" si="57"/>
        <v>0</v>
      </c>
      <c r="H141" s="127">
        <f t="shared" si="57"/>
        <v>0</v>
      </c>
      <c r="I141" s="127">
        <f t="shared" si="57"/>
        <v>0</v>
      </c>
      <c r="J141" s="127">
        <f t="shared" si="57"/>
        <v>0</v>
      </c>
      <c r="K141" s="127">
        <f t="shared" si="57"/>
        <v>0</v>
      </c>
      <c r="L141" s="127">
        <f t="shared" si="57"/>
        <v>0</v>
      </c>
      <c r="M141" s="127">
        <f t="shared" si="57"/>
        <v>0</v>
      </c>
      <c r="N141" s="127">
        <f t="shared" si="57"/>
        <v>0</v>
      </c>
      <c r="O141" s="127">
        <f t="shared" si="57"/>
        <v>0</v>
      </c>
      <c r="P141" s="127">
        <f t="shared" si="57"/>
        <v>0</v>
      </c>
      <c r="Q141" s="127">
        <f t="shared" si="57"/>
        <v>0</v>
      </c>
      <c r="R141" s="125" t="str">
        <f t="shared" si="52"/>
        <v> </v>
      </c>
      <c r="S141" s="126" t="str">
        <f t="shared" si="53"/>
        <v> </v>
      </c>
      <c r="T141" s="125">
        <f t="shared" si="54"/>
        <v>0</v>
      </c>
      <c r="U141" s="126">
        <f t="shared" si="55"/>
        <v>0</v>
      </c>
    </row>
    <row r="142" spans="1:21" ht="12.75">
      <c r="A142" s="52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4"/>
      <c r="S142" s="54"/>
      <c r="T142" s="54"/>
      <c r="U142" s="54"/>
    </row>
    <row r="143" ht="12.75">
      <c r="A143" s="55" t="s">
        <v>109</v>
      </c>
    </row>
    <row r="144" ht="12.75">
      <c r="A144" s="55" t="s">
        <v>110</v>
      </c>
    </row>
    <row r="145" spans="1:11" ht="12.75">
      <c r="A145" s="55" t="s">
        <v>111</v>
      </c>
      <c r="B145" s="57"/>
      <c r="C145" s="57"/>
      <c r="D145" s="57"/>
      <c r="E145" s="57"/>
      <c r="F145" s="57"/>
      <c r="H145" s="57"/>
      <c r="I145" s="57"/>
      <c r="J145" s="57"/>
      <c r="K145" s="57"/>
    </row>
    <row r="146" spans="1:11" ht="12.75">
      <c r="A146" s="55" t="s">
        <v>112</v>
      </c>
      <c r="B146" s="57"/>
      <c r="C146" s="57"/>
      <c r="D146" s="57"/>
      <c r="E146" s="57"/>
      <c r="F146" s="57"/>
      <c r="H146" s="57"/>
      <c r="I146" s="57"/>
      <c r="J146" s="57"/>
      <c r="K146" s="57"/>
    </row>
    <row r="147" spans="1:11" ht="12.75">
      <c r="A147" s="55" t="s">
        <v>113</v>
      </c>
      <c r="B147" s="57"/>
      <c r="C147" s="57"/>
      <c r="D147" s="57"/>
      <c r="E147" s="57"/>
      <c r="F147" s="57"/>
      <c r="H147" s="57"/>
      <c r="I147" s="57"/>
      <c r="J147" s="57"/>
      <c r="K147" s="57"/>
    </row>
    <row r="148" ht="12.75">
      <c r="A148" s="55" t="s">
        <v>114</v>
      </c>
    </row>
    <row r="149" ht="12.75" hidden="1"/>
    <row r="150" ht="12.75" hidden="1"/>
    <row r="151" spans="1:7" ht="12.75" hidden="1">
      <c r="A151" s="57" t="s">
        <v>115</v>
      </c>
      <c r="G151" s="57" t="s">
        <v>116</v>
      </c>
    </row>
    <row r="152" spans="1:7" ht="12.75" hidden="1">
      <c r="A152" s="57"/>
      <c r="G152" s="57"/>
    </row>
    <row r="153" spans="1:7" ht="12.75" hidden="1">
      <c r="A153" s="57" t="s">
        <v>117</v>
      </c>
      <c r="G153" s="57" t="s">
        <v>117</v>
      </c>
    </row>
    <row r="154" ht="12.75" hidden="1"/>
    <row r="155" ht="12.75" hidden="1"/>
  </sheetData>
  <sheetProtection/>
  <mergeCells count="15">
    <mergeCell ref="R53:S53"/>
    <mergeCell ref="T53:U53"/>
    <mergeCell ref="A1:U1"/>
    <mergeCell ref="A2:U2"/>
    <mergeCell ref="A3:U3"/>
    <mergeCell ref="A4:U4"/>
    <mergeCell ref="A5:U5"/>
    <mergeCell ref="F6:G6"/>
    <mergeCell ref="H6:I6"/>
    <mergeCell ref="J6:K6"/>
    <mergeCell ref="T6:U6"/>
    <mergeCell ref="L6:M6"/>
    <mergeCell ref="N6:O6"/>
    <mergeCell ref="P6:Q6"/>
    <mergeCell ref="R6:S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3"/>
  <sheetViews>
    <sheetView showGridLines="0" workbookViewId="0" topLeftCell="A1">
      <pane ySplit="7" topLeftCell="BM8" activePane="bottomLeft" state="frozen"/>
      <selection pane="topLeft" activeCell="U51" activeCellId="8" sqref="G51 G8:G51 I8:I51 K8:K51 M8:M51 Q8:Q51 S8:S51 U51:U52 U8:U51"/>
      <selection pane="bottomLeft" activeCell="U51" activeCellId="8" sqref="G51 G8:G51 I8:I51 K8:K51 M8:M51 Q8:Q51 S8:S51 U51:U52 U8:U51"/>
    </sheetView>
  </sheetViews>
  <sheetFormatPr defaultColWidth="9.140625" defaultRowHeight="12.75"/>
  <cols>
    <col min="1" max="1" width="50.7109375" style="56" customWidth="1"/>
    <col min="2" max="13" width="13.7109375" style="56" customWidth="1"/>
    <col min="14" max="15" width="13.7109375" style="56" hidden="1" customWidth="1"/>
    <col min="16" max="21" width="13.7109375" style="56" customWidth="1"/>
    <col min="22" max="22" width="2.7109375" style="56" customWidth="1"/>
    <col min="23" max="16384" width="9.140625" style="56" customWidth="1"/>
  </cols>
  <sheetData>
    <row r="1" spans="1:21" ht="12.7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18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8" customHeight="1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8" customHeight="1">
      <c r="A4" s="112" t="s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5" customHeight="1">
      <c r="A5" s="113" t="s">
        <v>66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21" ht="12.75" customHeight="1">
      <c r="A6" s="58"/>
      <c r="B6" s="58"/>
      <c r="C6" s="58"/>
      <c r="D6" s="58"/>
      <c r="E6" s="59"/>
      <c r="F6" s="107" t="s">
        <v>2</v>
      </c>
      <c r="G6" s="108"/>
      <c r="H6" s="107" t="s">
        <v>3</v>
      </c>
      <c r="I6" s="108"/>
      <c r="J6" s="107" t="s">
        <v>4</v>
      </c>
      <c r="K6" s="108"/>
      <c r="L6" s="107" t="s">
        <v>5</v>
      </c>
      <c r="M6" s="108"/>
      <c r="N6" s="107" t="s">
        <v>6</v>
      </c>
      <c r="O6" s="108"/>
      <c r="P6" s="107" t="s">
        <v>7</v>
      </c>
      <c r="Q6" s="108"/>
      <c r="R6" s="107" t="s">
        <v>8</v>
      </c>
      <c r="S6" s="108"/>
      <c r="T6" s="107" t="s">
        <v>9</v>
      </c>
      <c r="U6" s="108"/>
    </row>
    <row r="7" spans="1:21" ht="76.5">
      <c r="A7" s="60" t="s">
        <v>10</v>
      </c>
      <c r="B7" s="61" t="s">
        <v>118</v>
      </c>
      <c r="C7" s="61" t="s">
        <v>12</v>
      </c>
      <c r="D7" s="61" t="s">
        <v>13</v>
      </c>
      <c r="E7" s="61" t="s">
        <v>14</v>
      </c>
      <c r="F7" s="62" t="s">
        <v>15</v>
      </c>
      <c r="G7" s="63" t="s">
        <v>16</v>
      </c>
      <c r="H7" s="62" t="s">
        <v>17</v>
      </c>
      <c r="I7" s="63" t="s">
        <v>18</v>
      </c>
      <c r="J7" s="62" t="s">
        <v>19</v>
      </c>
      <c r="K7" s="63" t="s">
        <v>20</v>
      </c>
      <c r="L7" s="62" t="s">
        <v>21</v>
      </c>
      <c r="M7" s="63" t="s">
        <v>22</v>
      </c>
      <c r="N7" s="62" t="s">
        <v>23</v>
      </c>
      <c r="O7" s="63" t="s">
        <v>24</v>
      </c>
      <c r="P7" s="62" t="s">
        <v>25</v>
      </c>
      <c r="Q7" s="63" t="s">
        <v>26</v>
      </c>
      <c r="R7" s="62" t="s">
        <v>25</v>
      </c>
      <c r="S7" s="63" t="s">
        <v>25</v>
      </c>
      <c r="T7" s="62" t="s">
        <v>27</v>
      </c>
      <c r="U7" s="63" t="s">
        <v>28</v>
      </c>
    </row>
    <row r="8" spans="1:21" ht="12.75">
      <c r="A8" s="64" t="s">
        <v>29</v>
      </c>
      <c r="B8" s="128"/>
      <c r="C8" s="128"/>
      <c r="D8" s="128"/>
      <c r="E8" s="128"/>
      <c r="F8" s="132"/>
      <c r="G8" s="145"/>
      <c r="H8" s="132"/>
      <c r="I8" s="145"/>
      <c r="J8" s="132"/>
      <c r="K8" s="145"/>
      <c r="L8" s="132"/>
      <c r="M8" s="145"/>
      <c r="N8" s="65"/>
      <c r="O8" s="66"/>
      <c r="P8" s="132"/>
      <c r="Q8" s="145"/>
      <c r="R8" s="138"/>
      <c r="S8" s="146"/>
      <c r="T8" s="138"/>
      <c r="U8" s="148"/>
    </row>
    <row r="9" spans="1:21" ht="12.75">
      <c r="A9" s="102" t="s">
        <v>30</v>
      </c>
      <c r="B9" s="84"/>
      <c r="C9" s="84"/>
      <c r="D9" s="84"/>
      <c r="E9" s="84">
        <f>($B9+$C9)+$D9</f>
        <v>0</v>
      </c>
      <c r="F9" s="133"/>
      <c r="G9" s="86"/>
      <c r="H9" s="133"/>
      <c r="I9" s="86"/>
      <c r="J9" s="133"/>
      <c r="K9" s="86"/>
      <c r="L9" s="133"/>
      <c r="M9" s="86"/>
      <c r="N9" s="85"/>
      <c r="O9" s="86"/>
      <c r="P9" s="133">
        <f>(($H9+$J9)+$L9)+$N9</f>
        <v>0</v>
      </c>
      <c r="Q9" s="86">
        <f>(($I9+$K9)+$M9)+$O9</f>
        <v>0</v>
      </c>
      <c r="R9" s="139">
        <f>IF($J9=0,0,(($L9-$J9)/$J9)*100)</f>
        <v>0</v>
      </c>
      <c r="S9" s="69">
        <f>IF($K9=0,0,(($M9-$K9)/$K9)*100)</f>
        <v>0</v>
      </c>
      <c r="T9" s="139">
        <f>IF($E9=0,0,($P9/$E9)*100)</f>
        <v>0</v>
      </c>
      <c r="U9" s="70">
        <f>IF($E9=0,0,($Q9/$E9)*100)</f>
        <v>0</v>
      </c>
    </row>
    <row r="10" spans="1:21" ht="12.75">
      <c r="A10" s="102" t="s">
        <v>31</v>
      </c>
      <c r="B10" s="84">
        <v>750000</v>
      </c>
      <c r="C10" s="84"/>
      <c r="D10" s="84"/>
      <c r="E10" s="84">
        <f>($B10+$C10)+$D10</f>
        <v>750000</v>
      </c>
      <c r="F10" s="133">
        <f>E10</f>
        <v>750000</v>
      </c>
      <c r="G10" s="86">
        <v>750000</v>
      </c>
      <c r="H10" s="133">
        <v>93000</v>
      </c>
      <c r="I10" s="86">
        <v>93951</v>
      </c>
      <c r="J10" s="133">
        <v>317000</v>
      </c>
      <c r="K10" s="86">
        <v>318094</v>
      </c>
      <c r="L10" s="133">
        <v>114000</v>
      </c>
      <c r="M10" s="86">
        <v>114329</v>
      </c>
      <c r="N10" s="85"/>
      <c r="O10" s="86"/>
      <c r="P10" s="133">
        <f>(($H10+$J10)+$L10)+$N10</f>
        <v>524000</v>
      </c>
      <c r="Q10" s="86">
        <f>(($I10+$K10)+$M10)+$O10</f>
        <v>526374</v>
      </c>
      <c r="R10" s="139">
        <f>IF($J10=0,0,(($L10-$J10)/$J10)*100)</f>
        <v>-64.03785488958991</v>
      </c>
      <c r="S10" s="69">
        <f>IF($K10=0,0,(($M10-$K10)/$K10)*100)</f>
        <v>-64.05810860940477</v>
      </c>
      <c r="T10" s="139">
        <f>IF($E10=0,0,($P10/$E10)*100)</f>
        <v>69.86666666666666</v>
      </c>
      <c r="U10" s="70">
        <f>IF($E10=0,0,($Q10/$E10)*100)</f>
        <v>70.1832</v>
      </c>
    </row>
    <row r="11" spans="1:21" ht="12.75">
      <c r="A11" s="102" t="s">
        <v>32</v>
      </c>
      <c r="B11" s="84">
        <v>6725126</v>
      </c>
      <c r="C11" s="84">
        <v>4999550</v>
      </c>
      <c r="D11" s="84"/>
      <c r="E11" s="84">
        <f>($B11+$C11)+$D11</f>
        <v>11724676</v>
      </c>
      <c r="F11" s="133">
        <f>E11</f>
        <v>11724676</v>
      </c>
      <c r="G11" s="86">
        <v>11724676</v>
      </c>
      <c r="H11" s="133"/>
      <c r="I11" s="86">
        <v>829662</v>
      </c>
      <c r="J11" s="133"/>
      <c r="K11" s="86">
        <v>1709800</v>
      </c>
      <c r="L11" s="133">
        <v>9105000</v>
      </c>
      <c r="M11" s="86">
        <v>1892274</v>
      </c>
      <c r="N11" s="85"/>
      <c r="O11" s="86"/>
      <c r="P11" s="133">
        <f>(($H11+$J11)+$L11)+$N11</f>
        <v>9105000</v>
      </c>
      <c r="Q11" s="86">
        <f>(($I11+$K11)+$M11)+$O11</f>
        <v>4431736</v>
      </c>
      <c r="R11" s="139">
        <f>IF($J11=0,0,(($L11-$J11)/$J11)*100)</f>
        <v>0</v>
      </c>
      <c r="S11" s="69">
        <f>IF($K11=0,0,(($M11-$K11)/$K11)*100)</f>
        <v>10.672242367528366</v>
      </c>
      <c r="T11" s="139">
        <f>IF($E11=0,0,($P11/$E11)*100)</f>
        <v>77.65673013053836</v>
      </c>
      <c r="U11" s="70">
        <f>IF($E11=0,0,($Q11/$E11)*100)</f>
        <v>37.79836645379369</v>
      </c>
    </row>
    <row r="12" spans="1:21" ht="12.75">
      <c r="A12" s="102" t="s">
        <v>33</v>
      </c>
      <c r="B12" s="84">
        <v>1000000</v>
      </c>
      <c r="C12" s="84">
        <v>5000000</v>
      </c>
      <c r="D12" s="84"/>
      <c r="E12" s="84">
        <f>($B12+$C12)+$D12</f>
        <v>6000000</v>
      </c>
      <c r="F12" s="133">
        <v>6000000</v>
      </c>
      <c r="G12" s="86">
        <v>972000</v>
      </c>
      <c r="H12" s="133"/>
      <c r="I12" s="86"/>
      <c r="J12" s="133"/>
      <c r="K12" s="86"/>
      <c r="L12" s="133"/>
      <c r="M12" s="86"/>
      <c r="N12" s="85"/>
      <c r="O12" s="86"/>
      <c r="P12" s="133">
        <f>(($H12+$J12)+$L12)+$N12</f>
        <v>0</v>
      </c>
      <c r="Q12" s="86">
        <f>(($I12+$K12)+$M12)+$O12</f>
        <v>0</v>
      </c>
      <c r="R12" s="139">
        <f>IF($J12=0,0,(($L12-$J12)/$J12)*100)</f>
        <v>0</v>
      </c>
      <c r="S12" s="69">
        <f>IF($K12=0,0,(($M12-$K12)/$K12)*100)</f>
        <v>0</v>
      </c>
      <c r="T12" s="139">
        <f>IF($E12=0,0,($P12/$E12)*100)</f>
        <v>0</v>
      </c>
      <c r="U12" s="70">
        <f>IF($E12=0,0,($Q12/$E12)*100)</f>
        <v>0</v>
      </c>
    </row>
    <row r="13" spans="1:21" ht="12.75">
      <c r="A13" s="71" t="s">
        <v>34</v>
      </c>
      <c r="B13" s="87">
        <f>SUM(B9:B12)</f>
        <v>8475126</v>
      </c>
      <c r="C13" s="87">
        <f>SUM(C9:C12)</f>
        <v>9999550</v>
      </c>
      <c r="D13" s="87">
        <f>SUM(D9:D12)</f>
        <v>0</v>
      </c>
      <c r="E13" s="87">
        <f>($B13+$C13)+$D13</f>
        <v>18474676</v>
      </c>
      <c r="F13" s="134">
        <f aca="true" t="shared" si="0" ref="F13:O13">SUM(F9:F12)</f>
        <v>18474676</v>
      </c>
      <c r="G13" s="89">
        <f t="shared" si="0"/>
        <v>13446676</v>
      </c>
      <c r="H13" s="134">
        <f t="shared" si="0"/>
        <v>93000</v>
      </c>
      <c r="I13" s="89">
        <f t="shared" si="0"/>
        <v>923613</v>
      </c>
      <c r="J13" s="134">
        <f t="shared" si="0"/>
        <v>317000</v>
      </c>
      <c r="K13" s="89">
        <f t="shared" si="0"/>
        <v>2027894</v>
      </c>
      <c r="L13" s="134">
        <f t="shared" si="0"/>
        <v>9219000</v>
      </c>
      <c r="M13" s="89">
        <f t="shared" si="0"/>
        <v>2006603</v>
      </c>
      <c r="N13" s="88">
        <f t="shared" si="0"/>
        <v>0</v>
      </c>
      <c r="O13" s="89">
        <f t="shared" si="0"/>
        <v>0</v>
      </c>
      <c r="P13" s="134">
        <f>(($H13+$J13)+$L13)+$N13</f>
        <v>9629000</v>
      </c>
      <c r="Q13" s="89">
        <f>(($I13+$K13)+$M13)+$O13</f>
        <v>4958110</v>
      </c>
      <c r="R13" s="140">
        <f>IF($J13=0,0,(($L13-$J13)/$J13)*100)</f>
        <v>2808.2018927444797</v>
      </c>
      <c r="S13" s="72">
        <f>IF($K13=0,0,(($M13-$K13)/$K13)*100)</f>
        <v>-1.0499069477990466</v>
      </c>
      <c r="T13" s="140">
        <f>IF($E13=0,0,($P13/$E13)*100)</f>
        <v>52.11999387702387</v>
      </c>
      <c r="U13" s="73">
        <f>IF($E13=0,0,($Q13/$E13)*100)</f>
        <v>26.837331274442917</v>
      </c>
    </row>
    <row r="14" spans="1:21" ht="12.75">
      <c r="A14" s="64" t="s">
        <v>35</v>
      </c>
      <c r="B14" s="90"/>
      <c r="C14" s="90"/>
      <c r="D14" s="90"/>
      <c r="E14" s="90"/>
      <c r="F14" s="135"/>
      <c r="G14" s="92"/>
      <c r="H14" s="135"/>
      <c r="I14" s="92"/>
      <c r="J14" s="135"/>
      <c r="K14" s="92"/>
      <c r="L14" s="135"/>
      <c r="M14" s="92"/>
      <c r="N14" s="91"/>
      <c r="O14" s="92"/>
      <c r="P14" s="135"/>
      <c r="Q14" s="92"/>
      <c r="R14" s="138"/>
      <c r="S14" s="67"/>
      <c r="T14" s="138"/>
      <c r="U14" s="68"/>
    </row>
    <row r="15" spans="1:21" ht="12.75">
      <c r="A15" s="102" t="s">
        <v>36</v>
      </c>
      <c r="B15" s="84"/>
      <c r="C15" s="84"/>
      <c r="D15" s="84"/>
      <c r="E15" s="84">
        <f>($B15+$C15)+$D15</f>
        <v>0</v>
      </c>
      <c r="F15" s="133">
        <f>E15</f>
        <v>0</v>
      </c>
      <c r="G15" s="86"/>
      <c r="H15" s="133"/>
      <c r="I15" s="86"/>
      <c r="J15" s="133"/>
      <c r="K15" s="86"/>
      <c r="L15" s="133"/>
      <c r="M15" s="86"/>
      <c r="N15" s="85"/>
      <c r="O15" s="86"/>
      <c r="P15" s="133">
        <f>(($H15+$J15)+$L15)+$N15</f>
        <v>0</v>
      </c>
      <c r="Q15" s="86">
        <f>(($I15+$K15)+$M15)+$O15</f>
        <v>0</v>
      </c>
      <c r="R15" s="139">
        <f>IF($J15=0,0,(($L15-$J15)/$J15)*100)</f>
        <v>0</v>
      </c>
      <c r="S15" s="69">
        <f>IF($K15=0,0,(($M15-$K15)/$K15)*100)</f>
        <v>0</v>
      </c>
      <c r="T15" s="139">
        <f>IF($E15=0,0,($P15/$E15)*100)</f>
        <v>0</v>
      </c>
      <c r="U15" s="70">
        <f>IF($E15=0,0,($Q15/$E15)*100)</f>
        <v>0</v>
      </c>
    </row>
    <row r="16" spans="1:21" ht="12.75">
      <c r="A16" s="102" t="s">
        <v>37</v>
      </c>
      <c r="B16" s="84"/>
      <c r="C16" s="84"/>
      <c r="D16" s="84"/>
      <c r="E16" s="84">
        <f>($B16+$C16)+$D16</f>
        <v>0</v>
      </c>
      <c r="F16" s="133">
        <f>E16</f>
        <v>0</v>
      </c>
      <c r="G16" s="86"/>
      <c r="H16" s="133"/>
      <c r="I16" s="86"/>
      <c r="J16" s="133"/>
      <c r="K16" s="86"/>
      <c r="L16" s="133"/>
      <c r="M16" s="86"/>
      <c r="N16" s="85"/>
      <c r="O16" s="86"/>
      <c r="P16" s="133">
        <f>(($H16+$J16)+$L16)+$N16</f>
        <v>0</v>
      </c>
      <c r="Q16" s="86">
        <f>(($I16+$K16)+$M16)+$O16</f>
        <v>0</v>
      </c>
      <c r="R16" s="139">
        <f>IF($J16=0,0,(($L16-$J16)/$J16)*100)</f>
        <v>0</v>
      </c>
      <c r="S16" s="69">
        <f>IF($K16=0,0,(($M16-$K16)/$K16)*100)</f>
        <v>0</v>
      </c>
      <c r="T16" s="139">
        <f>IF($E16=0,0,($P16/$E16)*100)</f>
        <v>0</v>
      </c>
      <c r="U16" s="70">
        <f>IF($E16=0,0,($Q16/$E16)*100)</f>
        <v>0</v>
      </c>
    </row>
    <row r="17" spans="1:21" ht="12.75">
      <c r="A17" s="102" t="s">
        <v>38</v>
      </c>
      <c r="B17" s="84"/>
      <c r="C17" s="84"/>
      <c r="D17" s="84"/>
      <c r="E17" s="84">
        <f>($B17+$C17)+$D17</f>
        <v>0</v>
      </c>
      <c r="F17" s="133">
        <f>E17</f>
        <v>0</v>
      </c>
      <c r="G17" s="86"/>
      <c r="H17" s="133"/>
      <c r="I17" s="86"/>
      <c r="J17" s="133"/>
      <c r="K17" s="86"/>
      <c r="L17" s="133"/>
      <c r="M17" s="86"/>
      <c r="N17" s="85"/>
      <c r="O17" s="86"/>
      <c r="P17" s="133">
        <f>(($H17+$J17)+$L17)+$N17</f>
        <v>0</v>
      </c>
      <c r="Q17" s="86">
        <f>(($I17+$K17)+$M17)+$O17</f>
        <v>0</v>
      </c>
      <c r="R17" s="139">
        <f>IF($J17=0,0,(($L17-$J17)/$J17)*100)</f>
        <v>0</v>
      </c>
      <c r="S17" s="69">
        <f>IF($K17=0,0,(($M17-$K17)/$K17)*100)</f>
        <v>0</v>
      </c>
      <c r="T17" s="139">
        <f>IF($E17=0,0,($P17/$E17)*100)</f>
        <v>0</v>
      </c>
      <c r="U17" s="70">
        <f>IF($E17=0,0,($Q17/$E17)*100)</f>
        <v>0</v>
      </c>
    </row>
    <row r="18" spans="1:21" ht="12.75">
      <c r="A18" s="71" t="s">
        <v>34</v>
      </c>
      <c r="B18" s="87">
        <f>SUM(B15:B17)</f>
        <v>0</v>
      </c>
      <c r="C18" s="87">
        <f>SUM(C15:C17)</f>
        <v>0</v>
      </c>
      <c r="D18" s="87">
        <f>SUM(D15:D17)</f>
        <v>0</v>
      </c>
      <c r="E18" s="87">
        <f>($B18+$C18)+$D18</f>
        <v>0</v>
      </c>
      <c r="F18" s="134">
        <f aca="true" t="shared" si="1" ref="F18:O18">SUM(F15:F17)</f>
        <v>0</v>
      </c>
      <c r="G18" s="89">
        <f t="shared" si="1"/>
        <v>0</v>
      </c>
      <c r="H18" s="134">
        <f t="shared" si="1"/>
        <v>0</v>
      </c>
      <c r="I18" s="89">
        <f t="shared" si="1"/>
        <v>0</v>
      </c>
      <c r="J18" s="134">
        <f t="shared" si="1"/>
        <v>0</v>
      </c>
      <c r="K18" s="89">
        <f t="shared" si="1"/>
        <v>0</v>
      </c>
      <c r="L18" s="134">
        <f t="shared" si="1"/>
        <v>0</v>
      </c>
      <c r="M18" s="89">
        <f t="shared" si="1"/>
        <v>0</v>
      </c>
      <c r="N18" s="88">
        <f t="shared" si="1"/>
        <v>0</v>
      </c>
      <c r="O18" s="89">
        <f t="shared" si="1"/>
        <v>0</v>
      </c>
      <c r="P18" s="134">
        <f>(($H18+$J18)+$L18)+$N18</f>
        <v>0</v>
      </c>
      <c r="Q18" s="89">
        <f>(($I18+$K18)+$M18)+$O18</f>
        <v>0</v>
      </c>
      <c r="R18" s="140">
        <f>IF($J18=0,0,(($L18-$J18)/$J18)*100)</f>
        <v>0</v>
      </c>
      <c r="S18" s="72">
        <f>IF($K18=0,0,(($M18-$K18)/$K18)*100)</f>
        <v>0</v>
      </c>
      <c r="T18" s="140">
        <f>IF($E18=0,0,($P18/$E18)*100)</f>
        <v>0</v>
      </c>
      <c r="U18" s="73">
        <f>IF($E18=0,0,($Q18/$E18)*100)</f>
        <v>0</v>
      </c>
    </row>
    <row r="19" spans="1:21" ht="12.75">
      <c r="A19" s="64" t="s">
        <v>39</v>
      </c>
      <c r="B19" s="90"/>
      <c r="C19" s="90"/>
      <c r="D19" s="90"/>
      <c r="E19" s="90"/>
      <c r="F19" s="135"/>
      <c r="G19" s="92"/>
      <c r="H19" s="135"/>
      <c r="I19" s="92"/>
      <c r="J19" s="135"/>
      <c r="K19" s="92"/>
      <c r="L19" s="135"/>
      <c r="M19" s="92"/>
      <c r="N19" s="91"/>
      <c r="O19" s="92"/>
      <c r="P19" s="135"/>
      <c r="Q19" s="92"/>
      <c r="R19" s="138"/>
      <c r="S19" s="67"/>
      <c r="T19" s="138"/>
      <c r="U19" s="68"/>
    </row>
    <row r="20" spans="1:21" ht="12.75">
      <c r="A20" s="102" t="s">
        <v>40</v>
      </c>
      <c r="B20" s="84">
        <v>565245000</v>
      </c>
      <c r="C20" s="84"/>
      <c r="D20" s="84"/>
      <c r="E20" s="84">
        <f>($B20+$C20)+$D20</f>
        <v>565245000</v>
      </c>
      <c r="F20" s="133">
        <f>E20</f>
        <v>565245000</v>
      </c>
      <c r="G20" s="86">
        <v>565245000</v>
      </c>
      <c r="H20" s="133"/>
      <c r="I20" s="86">
        <v>17998482</v>
      </c>
      <c r="J20" s="133">
        <v>68118000</v>
      </c>
      <c r="K20" s="86">
        <v>75047467</v>
      </c>
      <c r="L20" s="133">
        <v>81334000</v>
      </c>
      <c r="M20" s="86">
        <v>69319260</v>
      </c>
      <c r="N20" s="85"/>
      <c r="O20" s="86"/>
      <c r="P20" s="133">
        <f>(($H20+$J20)+$L20)+$N20</f>
        <v>149452000</v>
      </c>
      <c r="Q20" s="86">
        <f>(($I20+$K20)+$M20)+$O20</f>
        <v>162365209</v>
      </c>
      <c r="R20" s="139">
        <f>IF($J20=0,0,(($L20-$J20)/$J20)*100)</f>
        <v>19.401626589154112</v>
      </c>
      <c r="S20" s="69">
        <f>IF($K20=0,0,(($M20-$K20)/$K20)*100)</f>
        <v>-7.632778598643443</v>
      </c>
      <c r="T20" s="139">
        <f>IF($E20=0,0,($P20/$E20)*100)</f>
        <v>26.44021618943998</v>
      </c>
      <c r="U20" s="70">
        <f>IF($E20=0,0,($Q20/$E20)*100)</f>
        <v>28.724749268016524</v>
      </c>
    </row>
    <row r="21" spans="1:21" ht="12.75">
      <c r="A21" s="102" t="s">
        <v>41</v>
      </c>
      <c r="B21" s="84"/>
      <c r="C21" s="84"/>
      <c r="D21" s="84"/>
      <c r="E21" s="84">
        <f>($B21+$C21)+$D21</f>
        <v>0</v>
      </c>
      <c r="F21" s="133">
        <f>E21</f>
        <v>0</v>
      </c>
      <c r="G21" s="86"/>
      <c r="H21" s="133"/>
      <c r="I21" s="86"/>
      <c r="J21" s="133"/>
      <c r="K21" s="86"/>
      <c r="L21" s="133"/>
      <c r="M21" s="86"/>
      <c r="N21" s="85"/>
      <c r="O21" s="86"/>
      <c r="P21" s="133">
        <f>(($H21+$J21)+$L21)+$N21</f>
        <v>0</v>
      </c>
      <c r="Q21" s="86">
        <f>(($I21+$K21)+$M21)+$O21</f>
        <v>0</v>
      </c>
      <c r="R21" s="139">
        <f>IF($J21=0,0,(($L21-$J21)/$J21)*100)</f>
        <v>0</v>
      </c>
      <c r="S21" s="69">
        <f>IF($K21=0,0,(($M21-$K21)/$K21)*100)</f>
        <v>0</v>
      </c>
      <c r="T21" s="139">
        <f>IF($E21=0,0,($P21/$E21)*100)</f>
        <v>0</v>
      </c>
      <c r="U21" s="70">
        <f>IF($E21=0,0,($Q21/$E21)*100)</f>
        <v>0</v>
      </c>
    </row>
    <row r="22" spans="1:21" ht="12.75">
      <c r="A22" s="71" t="s">
        <v>34</v>
      </c>
      <c r="B22" s="87">
        <f>SUM(B20:B21)</f>
        <v>565245000</v>
      </c>
      <c r="C22" s="87">
        <f>SUM(C20:C21)</f>
        <v>0</v>
      </c>
      <c r="D22" s="87">
        <f>SUM(D20:D21)</f>
        <v>0</v>
      </c>
      <c r="E22" s="87">
        <f>($B22+$C22)+$D22</f>
        <v>565245000</v>
      </c>
      <c r="F22" s="134">
        <f aca="true" t="shared" si="2" ref="F22:O22">SUM(F20:F21)</f>
        <v>565245000</v>
      </c>
      <c r="G22" s="89">
        <f t="shared" si="2"/>
        <v>565245000</v>
      </c>
      <c r="H22" s="134">
        <f t="shared" si="2"/>
        <v>0</v>
      </c>
      <c r="I22" s="89">
        <f t="shared" si="2"/>
        <v>17998482</v>
      </c>
      <c r="J22" s="134">
        <f t="shared" si="2"/>
        <v>68118000</v>
      </c>
      <c r="K22" s="89">
        <f t="shared" si="2"/>
        <v>75047467</v>
      </c>
      <c r="L22" s="134">
        <f t="shared" si="2"/>
        <v>81334000</v>
      </c>
      <c r="M22" s="89">
        <f t="shared" si="2"/>
        <v>69319260</v>
      </c>
      <c r="N22" s="88">
        <f t="shared" si="2"/>
        <v>0</v>
      </c>
      <c r="O22" s="89">
        <f t="shared" si="2"/>
        <v>0</v>
      </c>
      <c r="P22" s="134">
        <f>(($H22+$J22)+$L22)+$N22</f>
        <v>149452000</v>
      </c>
      <c r="Q22" s="89">
        <f>(($I22+$K22)+$M22)+$O22</f>
        <v>162365209</v>
      </c>
      <c r="R22" s="140">
        <f>IF($J22=0,0,(($L22-$J22)/$J22)*100)</f>
        <v>19.401626589154112</v>
      </c>
      <c r="S22" s="72">
        <f>IF($K22=0,0,(($M22-$K22)/$K22)*100)</f>
        <v>-7.632778598643443</v>
      </c>
      <c r="T22" s="140">
        <f>IF($E22=0,0,($P22/$E22)*100)</f>
        <v>26.44021618943998</v>
      </c>
      <c r="U22" s="73">
        <f>IF($E22=0,0,($Q22/$E22)*100)</f>
        <v>28.724749268016524</v>
      </c>
    </row>
    <row r="23" spans="1:21" ht="12.75">
      <c r="A23" s="64" t="s">
        <v>42</v>
      </c>
      <c r="B23" s="90"/>
      <c r="C23" s="90"/>
      <c r="D23" s="90"/>
      <c r="E23" s="90"/>
      <c r="F23" s="135"/>
      <c r="G23" s="92"/>
      <c r="H23" s="135"/>
      <c r="I23" s="92"/>
      <c r="J23" s="135"/>
      <c r="K23" s="92"/>
      <c r="L23" s="135"/>
      <c r="M23" s="92"/>
      <c r="N23" s="91"/>
      <c r="O23" s="92"/>
      <c r="P23" s="135"/>
      <c r="Q23" s="92"/>
      <c r="R23" s="138"/>
      <c r="S23" s="67"/>
      <c r="T23" s="138"/>
      <c r="U23" s="68"/>
    </row>
    <row r="24" spans="1:21" ht="12.75">
      <c r="A24" s="102" t="s">
        <v>43</v>
      </c>
      <c r="B24" s="84">
        <v>333000</v>
      </c>
      <c r="C24" s="84"/>
      <c r="D24" s="84"/>
      <c r="E24" s="84">
        <f>($B24+$C24)+$D24</f>
        <v>333000</v>
      </c>
      <c r="F24" s="133">
        <f>E24</f>
        <v>333000</v>
      </c>
      <c r="G24" s="86">
        <v>1018000</v>
      </c>
      <c r="H24" s="133"/>
      <c r="I24" s="86"/>
      <c r="J24" s="133"/>
      <c r="K24" s="86"/>
      <c r="L24" s="133"/>
      <c r="M24" s="86"/>
      <c r="N24" s="85"/>
      <c r="O24" s="86"/>
      <c r="P24" s="133">
        <f>(($H24+$J24)+$L24)+$N24</f>
        <v>0</v>
      </c>
      <c r="Q24" s="86">
        <f>(($I24+$K24)+$M24)+$O24</f>
        <v>0</v>
      </c>
      <c r="R24" s="139">
        <f>IF($J24=0,0,(($L24-$J24)/$J24)*100)</f>
        <v>0</v>
      </c>
      <c r="S24" s="69">
        <f>IF($K24=0,0,(($M24-$K24)/$K24)*100)</f>
        <v>0</v>
      </c>
      <c r="T24" s="139">
        <f>IF($E24=0,0,($P24/$E24)*100)</f>
        <v>0</v>
      </c>
      <c r="U24" s="70">
        <f>IF($E24=0,0,($Q24/$E24)*100)</f>
        <v>0</v>
      </c>
    </row>
    <row r="25" spans="1:21" ht="12.75">
      <c r="A25" s="71" t="s">
        <v>34</v>
      </c>
      <c r="B25" s="87">
        <f>B24</f>
        <v>333000</v>
      </c>
      <c r="C25" s="87">
        <f>C24</f>
        <v>0</v>
      </c>
      <c r="D25" s="87">
        <f>D24</f>
        <v>0</v>
      </c>
      <c r="E25" s="87">
        <f>($B25+$C25)+$D25</f>
        <v>333000</v>
      </c>
      <c r="F25" s="134">
        <f aca="true" t="shared" si="3" ref="F25:O25">F24</f>
        <v>333000</v>
      </c>
      <c r="G25" s="89">
        <f t="shared" si="3"/>
        <v>1018000</v>
      </c>
      <c r="H25" s="134">
        <f t="shared" si="3"/>
        <v>0</v>
      </c>
      <c r="I25" s="89">
        <f t="shared" si="3"/>
        <v>0</v>
      </c>
      <c r="J25" s="134">
        <f t="shared" si="3"/>
        <v>0</v>
      </c>
      <c r="K25" s="89">
        <f t="shared" si="3"/>
        <v>0</v>
      </c>
      <c r="L25" s="134">
        <f t="shared" si="3"/>
        <v>0</v>
      </c>
      <c r="M25" s="89">
        <f t="shared" si="3"/>
        <v>0</v>
      </c>
      <c r="N25" s="88">
        <f t="shared" si="3"/>
        <v>0</v>
      </c>
      <c r="O25" s="89">
        <f t="shared" si="3"/>
        <v>0</v>
      </c>
      <c r="P25" s="134">
        <f>(($H25+$J25)+$L25)+$N25</f>
        <v>0</v>
      </c>
      <c r="Q25" s="89">
        <f>(($I25+$K25)+$M25)+$O25</f>
        <v>0</v>
      </c>
      <c r="R25" s="140">
        <f>IF($J25=0,0,(($L25-$J25)/$J25)*100)</f>
        <v>0</v>
      </c>
      <c r="S25" s="72">
        <f>IF($K25=0,0,(($M25-$K25)/$K25)*100)</f>
        <v>0</v>
      </c>
      <c r="T25" s="140">
        <f>IF($E25=0,0,($P25/$E25)*100)</f>
        <v>0</v>
      </c>
      <c r="U25" s="73">
        <f>IF($E25=0,0,($Q25/$E25)*100)</f>
        <v>0</v>
      </c>
    </row>
    <row r="26" spans="1:21" ht="12.75">
      <c r="A26" s="64" t="s">
        <v>44</v>
      </c>
      <c r="B26" s="90"/>
      <c r="C26" s="90"/>
      <c r="D26" s="90"/>
      <c r="E26" s="90"/>
      <c r="F26" s="135"/>
      <c r="G26" s="92"/>
      <c r="H26" s="135"/>
      <c r="I26" s="92"/>
      <c r="J26" s="135"/>
      <c r="K26" s="92"/>
      <c r="L26" s="135"/>
      <c r="M26" s="92"/>
      <c r="N26" s="91"/>
      <c r="O26" s="92"/>
      <c r="P26" s="135"/>
      <c r="Q26" s="92"/>
      <c r="R26" s="138"/>
      <c r="S26" s="67"/>
      <c r="T26" s="138"/>
      <c r="U26" s="68"/>
    </row>
    <row r="27" spans="1:21" ht="12.75">
      <c r="A27" s="102" t="s">
        <v>45</v>
      </c>
      <c r="B27" s="84">
        <v>22777943</v>
      </c>
      <c r="C27" s="84"/>
      <c r="D27" s="84"/>
      <c r="E27" s="84">
        <f aca="true" t="shared" si="4" ref="E27:E32">($B27+$C27)+$D27</f>
        <v>22777943</v>
      </c>
      <c r="F27" s="133">
        <f>E27</f>
        <v>22777943</v>
      </c>
      <c r="G27" s="86">
        <v>22778000</v>
      </c>
      <c r="H27" s="133"/>
      <c r="I27" s="86">
        <v>6259605</v>
      </c>
      <c r="J27" s="133"/>
      <c r="K27" s="86">
        <v>7676494</v>
      </c>
      <c r="L27" s="133">
        <v>16655000</v>
      </c>
      <c r="M27" s="86">
        <v>3483334</v>
      </c>
      <c r="N27" s="85"/>
      <c r="O27" s="86"/>
      <c r="P27" s="133">
        <f aca="true" t="shared" si="5" ref="P27:P32">(($H27+$J27)+$L27)+$N27</f>
        <v>16655000</v>
      </c>
      <c r="Q27" s="86">
        <f aca="true" t="shared" si="6" ref="Q27:Q32">(($I27+$K27)+$M27)+$O27</f>
        <v>17419433</v>
      </c>
      <c r="R27" s="139">
        <f aca="true" t="shared" si="7" ref="R27:R32">IF($J27=0,0,(($L27-$J27)/$J27)*100)</f>
        <v>0</v>
      </c>
      <c r="S27" s="69">
        <f aca="true" t="shared" si="8" ref="S27:S32">IF($K27=0,0,(($M27-$K27)/$K27)*100)</f>
        <v>-54.6233736390597</v>
      </c>
      <c r="T27" s="139">
        <f aca="true" t="shared" si="9" ref="T27:T32">IF($E27=0,0,($P27/$E27)*100)</f>
        <v>73.11898181499532</v>
      </c>
      <c r="U27" s="70">
        <f aca="true" t="shared" si="10" ref="U27:U32">IF($E27=0,0,($Q27/$E27)*100)</f>
        <v>76.4750047886238</v>
      </c>
    </row>
    <row r="28" spans="1:21" ht="12.75">
      <c r="A28" s="102" t="s">
        <v>46</v>
      </c>
      <c r="B28" s="84">
        <v>12645000</v>
      </c>
      <c r="C28" s="84">
        <v>2177000</v>
      </c>
      <c r="D28" s="84"/>
      <c r="E28" s="84">
        <f t="shared" si="4"/>
        <v>14822000</v>
      </c>
      <c r="F28" s="133">
        <f>E28</f>
        <v>14822000</v>
      </c>
      <c r="G28" s="86">
        <v>14463000</v>
      </c>
      <c r="H28" s="133">
        <v>5521000</v>
      </c>
      <c r="I28" s="86"/>
      <c r="J28" s="133">
        <v>1777000</v>
      </c>
      <c r="K28" s="86"/>
      <c r="L28" s="133">
        <v>963000</v>
      </c>
      <c r="M28" s="86"/>
      <c r="N28" s="85"/>
      <c r="O28" s="86"/>
      <c r="P28" s="133">
        <f t="shared" si="5"/>
        <v>8261000</v>
      </c>
      <c r="Q28" s="86">
        <f t="shared" si="6"/>
        <v>0</v>
      </c>
      <c r="R28" s="139">
        <f t="shared" si="7"/>
        <v>-45.807540799099606</v>
      </c>
      <c r="S28" s="69">
        <f t="shared" si="8"/>
        <v>0</v>
      </c>
      <c r="T28" s="139">
        <f t="shared" si="9"/>
        <v>55.7347186614492</v>
      </c>
      <c r="U28" s="70">
        <f t="shared" si="10"/>
        <v>0</v>
      </c>
    </row>
    <row r="29" spans="1:21" ht="12.75">
      <c r="A29" s="102" t="s">
        <v>47</v>
      </c>
      <c r="B29" s="84"/>
      <c r="C29" s="84"/>
      <c r="D29" s="84"/>
      <c r="E29" s="84">
        <f t="shared" si="4"/>
        <v>0</v>
      </c>
      <c r="F29" s="133">
        <f>E29</f>
        <v>0</v>
      </c>
      <c r="G29" s="86"/>
      <c r="H29" s="133"/>
      <c r="I29" s="86"/>
      <c r="J29" s="133"/>
      <c r="K29" s="86"/>
      <c r="L29" s="133"/>
      <c r="M29" s="86"/>
      <c r="N29" s="85"/>
      <c r="O29" s="86"/>
      <c r="P29" s="133">
        <f t="shared" si="5"/>
        <v>0</v>
      </c>
      <c r="Q29" s="86">
        <f t="shared" si="6"/>
        <v>0</v>
      </c>
      <c r="R29" s="139">
        <f t="shared" si="7"/>
        <v>0</v>
      </c>
      <c r="S29" s="69">
        <f t="shared" si="8"/>
        <v>0</v>
      </c>
      <c r="T29" s="139">
        <f t="shared" si="9"/>
        <v>0</v>
      </c>
      <c r="U29" s="70">
        <f t="shared" si="10"/>
        <v>0</v>
      </c>
    </row>
    <row r="30" spans="1:21" ht="12.75">
      <c r="A30" s="102" t="s">
        <v>48</v>
      </c>
      <c r="B30" s="84">
        <v>30000000</v>
      </c>
      <c r="C30" s="84"/>
      <c r="D30" s="84"/>
      <c r="E30" s="84">
        <f t="shared" si="4"/>
        <v>30000000</v>
      </c>
      <c r="F30" s="133">
        <f>E30</f>
        <v>30000000</v>
      </c>
      <c r="G30" s="86">
        <v>30000000</v>
      </c>
      <c r="H30" s="133"/>
      <c r="I30" s="86"/>
      <c r="J30" s="133"/>
      <c r="K30" s="86"/>
      <c r="L30" s="133"/>
      <c r="M30" s="86"/>
      <c r="N30" s="85"/>
      <c r="O30" s="86"/>
      <c r="P30" s="133">
        <f t="shared" si="5"/>
        <v>0</v>
      </c>
      <c r="Q30" s="86">
        <f t="shared" si="6"/>
        <v>0</v>
      </c>
      <c r="R30" s="139">
        <f t="shared" si="7"/>
        <v>0</v>
      </c>
      <c r="S30" s="69">
        <f t="shared" si="8"/>
        <v>0</v>
      </c>
      <c r="T30" s="139">
        <f t="shared" si="9"/>
        <v>0</v>
      </c>
      <c r="U30" s="70">
        <f t="shared" si="10"/>
        <v>0</v>
      </c>
    </row>
    <row r="31" spans="1:21" ht="12.75">
      <c r="A31" s="102" t="s">
        <v>49</v>
      </c>
      <c r="B31" s="84"/>
      <c r="C31" s="84"/>
      <c r="D31" s="84"/>
      <c r="E31" s="84">
        <f t="shared" si="4"/>
        <v>0</v>
      </c>
      <c r="F31" s="133">
        <f>E31</f>
        <v>0</v>
      </c>
      <c r="G31" s="86">
        <v>0</v>
      </c>
      <c r="H31" s="133"/>
      <c r="I31" s="86"/>
      <c r="J31" s="133"/>
      <c r="K31" s="86"/>
      <c r="L31" s="133"/>
      <c r="M31" s="86"/>
      <c r="N31" s="85"/>
      <c r="O31" s="86"/>
      <c r="P31" s="133">
        <f t="shared" si="5"/>
        <v>0</v>
      </c>
      <c r="Q31" s="86">
        <f t="shared" si="6"/>
        <v>0</v>
      </c>
      <c r="R31" s="139">
        <f t="shared" si="7"/>
        <v>0</v>
      </c>
      <c r="S31" s="69">
        <f t="shared" si="8"/>
        <v>0</v>
      </c>
      <c r="T31" s="139">
        <f t="shared" si="9"/>
        <v>0</v>
      </c>
      <c r="U31" s="70">
        <f t="shared" si="10"/>
        <v>0</v>
      </c>
    </row>
    <row r="32" spans="1:21" ht="12.75">
      <c r="A32" s="71" t="s">
        <v>34</v>
      </c>
      <c r="B32" s="87">
        <f>SUM(B27:B31)</f>
        <v>65422943</v>
      </c>
      <c r="C32" s="87">
        <f>SUM(C27:C31)</f>
        <v>2177000</v>
      </c>
      <c r="D32" s="87">
        <f>SUM(D27:D31)</f>
        <v>0</v>
      </c>
      <c r="E32" s="87">
        <f t="shared" si="4"/>
        <v>67599943</v>
      </c>
      <c r="F32" s="134">
        <f aca="true" t="shared" si="11" ref="F32:O32">SUM(F27:F31)</f>
        <v>67599943</v>
      </c>
      <c r="G32" s="89">
        <f t="shared" si="11"/>
        <v>67241000</v>
      </c>
      <c r="H32" s="134">
        <f t="shared" si="11"/>
        <v>5521000</v>
      </c>
      <c r="I32" s="89">
        <f t="shared" si="11"/>
        <v>6259605</v>
      </c>
      <c r="J32" s="134">
        <f t="shared" si="11"/>
        <v>1777000</v>
      </c>
      <c r="K32" s="89">
        <f t="shared" si="11"/>
        <v>7676494</v>
      </c>
      <c r="L32" s="134">
        <f t="shared" si="11"/>
        <v>17618000</v>
      </c>
      <c r="M32" s="89">
        <f t="shared" si="11"/>
        <v>3483334</v>
      </c>
      <c r="N32" s="88">
        <f t="shared" si="11"/>
        <v>0</v>
      </c>
      <c r="O32" s="89">
        <f t="shared" si="11"/>
        <v>0</v>
      </c>
      <c r="P32" s="134">
        <f t="shared" si="5"/>
        <v>24916000</v>
      </c>
      <c r="Q32" s="89">
        <f t="shared" si="6"/>
        <v>17419433</v>
      </c>
      <c r="R32" s="140">
        <f t="shared" si="7"/>
        <v>891.4462577377602</v>
      </c>
      <c r="S32" s="72">
        <f t="shared" si="8"/>
        <v>-54.6233736390597</v>
      </c>
      <c r="T32" s="140">
        <f t="shared" si="9"/>
        <v>36.85801924418782</v>
      </c>
      <c r="U32" s="73">
        <f t="shared" si="10"/>
        <v>25.768413739638806</v>
      </c>
    </row>
    <row r="33" spans="1:21" ht="12.75">
      <c r="A33" s="64" t="s">
        <v>50</v>
      </c>
      <c r="B33" s="90"/>
      <c r="C33" s="90"/>
      <c r="D33" s="90"/>
      <c r="E33" s="90"/>
      <c r="F33" s="135"/>
      <c r="G33" s="92"/>
      <c r="H33" s="135"/>
      <c r="I33" s="92"/>
      <c r="J33" s="135"/>
      <c r="K33" s="92"/>
      <c r="L33" s="135"/>
      <c r="M33" s="92"/>
      <c r="N33" s="91"/>
      <c r="O33" s="92"/>
      <c r="P33" s="135"/>
      <c r="Q33" s="92"/>
      <c r="R33" s="138"/>
      <c r="S33" s="67"/>
      <c r="T33" s="138"/>
      <c r="U33" s="68"/>
    </row>
    <row r="34" spans="1:21" ht="12.75">
      <c r="A34" s="102" t="s">
        <v>51</v>
      </c>
      <c r="B34" s="84">
        <v>6300000</v>
      </c>
      <c r="C34" s="84">
        <v>-6300000</v>
      </c>
      <c r="D34" s="84"/>
      <c r="E34" s="84">
        <f aca="true" t="shared" si="12" ref="E34:E40">($B34+$C34)+$D34</f>
        <v>0</v>
      </c>
      <c r="F34" s="133">
        <f aca="true" t="shared" si="13" ref="F34:F39">E34</f>
        <v>0</v>
      </c>
      <c r="G34" s="86"/>
      <c r="H34" s="133"/>
      <c r="I34" s="86"/>
      <c r="J34" s="133"/>
      <c r="K34" s="86"/>
      <c r="L34" s="133"/>
      <c r="M34" s="86"/>
      <c r="N34" s="85"/>
      <c r="O34" s="86"/>
      <c r="P34" s="133">
        <f aca="true" t="shared" si="14" ref="P34:P40">(($H34+$J34)+$L34)+$N34</f>
        <v>0</v>
      </c>
      <c r="Q34" s="86">
        <f aca="true" t="shared" si="15" ref="Q34:Q40">(($I34+$K34)+$M34)+$O34</f>
        <v>0</v>
      </c>
      <c r="R34" s="139">
        <f aca="true" t="shared" si="16" ref="R34:R40">IF($J34=0,0,(($L34-$J34)/$J34)*100)</f>
        <v>0</v>
      </c>
      <c r="S34" s="69">
        <f aca="true" t="shared" si="17" ref="S34:S40">IF($K34=0,0,(($M34-$K34)/$K34)*100)</f>
        <v>0</v>
      </c>
      <c r="T34" s="139">
        <f aca="true" t="shared" si="18" ref="T34:T40">IF($E34=0,0,($P34/$E34)*100)</f>
        <v>0</v>
      </c>
      <c r="U34" s="70">
        <f aca="true" t="shared" si="19" ref="U34:U40">IF($E34=0,0,($Q34/$E34)*100)</f>
        <v>0</v>
      </c>
    </row>
    <row r="35" spans="1:21" ht="12.75">
      <c r="A35" s="102" t="s">
        <v>52</v>
      </c>
      <c r="B35" s="84"/>
      <c r="C35" s="84"/>
      <c r="D35" s="84"/>
      <c r="E35" s="84">
        <f t="shared" si="12"/>
        <v>0</v>
      </c>
      <c r="F35" s="133">
        <f t="shared" si="13"/>
        <v>0</v>
      </c>
      <c r="G35" s="86"/>
      <c r="H35" s="133"/>
      <c r="I35" s="86"/>
      <c r="J35" s="133"/>
      <c r="K35" s="86"/>
      <c r="L35" s="133"/>
      <c r="M35" s="86"/>
      <c r="N35" s="85"/>
      <c r="O35" s="86"/>
      <c r="P35" s="133">
        <f t="shared" si="14"/>
        <v>0</v>
      </c>
      <c r="Q35" s="86">
        <f t="shared" si="15"/>
        <v>0</v>
      </c>
      <c r="R35" s="139">
        <f t="shared" si="16"/>
        <v>0</v>
      </c>
      <c r="S35" s="69">
        <f t="shared" si="17"/>
        <v>0</v>
      </c>
      <c r="T35" s="139">
        <f t="shared" si="18"/>
        <v>0</v>
      </c>
      <c r="U35" s="70">
        <f t="shared" si="19"/>
        <v>0</v>
      </c>
    </row>
    <row r="36" spans="1:21" ht="12.75">
      <c r="A36" s="102" t="s">
        <v>53</v>
      </c>
      <c r="B36" s="84"/>
      <c r="C36" s="84"/>
      <c r="D36" s="84"/>
      <c r="E36" s="84">
        <f t="shared" si="12"/>
        <v>0</v>
      </c>
      <c r="F36" s="133">
        <f t="shared" si="13"/>
        <v>0</v>
      </c>
      <c r="G36" s="86"/>
      <c r="H36" s="133"/>
      <c r="I36" s="86"/>
      <c r="J36" s="133"/>
      <c r="K36" s="86"/>
      <c r="L36" s="133"/>
      <c r="M36" s="86"/>
      <c r="N36" s="85"/>
      <c r="O36" s="86"/>
      <c r="P36" s="133">
        <f t="shared" si="14"/>
        <v>0</v>
      </c>
      <c r="Q36" s="86">
        <f t="shared" si="15"/>
        <v>0</v>
      </c>
      <c r="R36" s="139">
        <f t="shared" si="16"/>
        <v>0</v>
      </c>
      <c r="S36" s="69">
        <f t="shared" si="17"/>
        <v>0</v>
      </c>
      <c r="T36" s="139">
        <f t="shared" si="18"/>
        <v>0</v>
      </c>
      <c r="U36" s="70">
        <f t="shared" si="19"/>
        <v>0</v>
      </c>
    </row>
    <row r="37" spans="1:21" ht="12.75">
      <c r="A37" s="102" t="s">
        <v>54</v>
      </c>
      <c r="B37" s="84">
        <v>10059000</v>
      </c>
      <c r="C37" s="84"/>
      <c r="D37" s="84"/>
      <c r="E37" s="84">
        <f t="shared" si="12"/>
        <v>10059000</v>
      </c>
      <c r="F37" s="133">
        <f t="shared" si="13"/>
        <v>10059000</v>
      </c>
      <c r="G37" s="86">
        <v>10059000</v>
      </c>
      <c r="H37" s="133">
        <v>2514000</v>
      </c>
      <c r="I37" s="86"/>
      <c r="J37" s="133">
        <v>2514000</v>
      </c>
      <c r="K37" s="86">
        <v>4050993</v>
      </c>
      <c r="L37" s="133">
        <v>1676000</v>
      </c>
      <c r="M37" s="86">
        <v>2718232</v>
      </c>
      <c r="N37" s="85"/>
      <c r="O37" s="86"/>
      <c r="P37" s="133">
        <f t="shared" si="14"/>
        <v>6704000</v>
      </c>
      <c r="Q37" s="86">
        <f t="shared" si="15"/>
        <v>6769225</v>
      </c>
      <c r="R37" s="139">
        <f t="shared" si="16"/>
        <v>-33.33333333333333</v>
      </c>
      <c r="S37" s="69">
        <f t="shared" si="17"/>
        <v>-32.89961251475872</v>
      </c>
      <c r="T37" s="139">
        <f t="shared" si="18"/>
        <v>66.64678397455015</v>
      </c>
      <c r="U37" s="70">
        <f t="shared" si="19"/>
        <v>67.29520827119993</v>
      </c>
    </row>
    <row r="38" spans="1:21" ht="12.75">
      <c r="A38" s="102" t="s">
        <v>55</v>
      </c>
      <c r="B38" s="84"/>
      <c r="C38" s="84"/>
      <c r="D38" s="84"/>
      <c r="E38" s="84">
        <f t="shared" si="12"/>
        <v>0</v>
      </c>
      <c r="F38" s="133">
        <f t="shared" si="13"/>
        <v>0</v>
      </c>
      <c r="G38" s="86"/>
      <c r="H38" s="133"/>
      <c r="I38" s="86"/>
      <c r="J38" s="133"/>
      <c r="K38" s="86"/>
      <c r="L38" s="133"/>
      <c r="M38" s="86"/>
      <c r="N38" s="85"/>
      <c r="O38" s="86"/>
      <c r="P38" s="133">
        <f t="shared" si="14"/>
        <v>0</v>
      </c>
      <c r="Q38" s="86">
        <f t="shared" si="15"/>
        <v>0</v>
      </c>
      <c r="R38" s="139">
        <f t="shared" si="16"/>
        <v>0</v>
      </c>
      <c r="S38" s="69">
        <f t="shared" si="17"/>
        <v>0</v>
      </c>
      <c r="T38" s="139">
        <f t="shared" si="18"/>
        <v>0</v>
      </c>
      <c r="U38" s="70">
        <f t="shared" si="19"/>
        <v>0</v>
      </c>
    </row>
    <row r="39" spans="1:21" ht="12.75">
      <c r="A39" s="102" t="s">
        <v>56</v>
      </c>
      <c r="B39" s="84"/>
      <c r="C39" s="84"/>
      <c r="D39" s="84"/>
      <c r="E39" s="84">
        <f t="shared" si="12"/>
        <v>0</v>
      </c>
      <c r="F39" s="133">
        <f t="shared" si="13"/>
        <v>0</v>
      </c>
      <c r="G39" s="86"/>
      <c r="H39" s="133"/>
      <c r="I39" s="86"/>
      <c r="J39" s="133"/>
      <c r="K39" s="86"/>
      <c r="L39" s="133"/>
      <c r="M39" s="86"/>
      <c r="N39" s="85"/>
      <c r="O39" s="86"/>
      <c r="P39" s="133">
        <f t="shared" si="14"/>
        <v>0</v>
      </c>
      <c r="Q39" s="86">
        <f t="shared" si="15"/>
        <v>0</v>
      </c>
      <c r="R39" s="139">
        <f t="shared" si="16"/>
        <v>0</v>
      </c>
      <c r="S39" s="69">
        <f t="shared" si="17"/>
        <v>0</v>
      </c>
      <c r="T39" s="139">
        <f t="shared" si="18"/>
        <v>0</v>
      </c>
      <c r="U39" s="70">
        <f t="shared" si="19"/>
        <v>0</v>
      </c>
    </row>
    <row r="40" spans="1:21" ht="12.75">
      <c r="A40" s="71" t="s">
        <v>34</v>
      </c>
      <c r="B40" s="87">
        <f>SUM(B34:B39)</f>
        <v>16359000</v>
      </c>
      <c r="C40" s="87">
        <f>SUM(C34:C39)</f>
        <v>-6300000</v>
      </c>
      <c r="D40" s="87">
        <f>SUM(D34:D39)</f>
        <v>0</v>
      </c>
      <c r="E40" s="87">
        <f t="shared" si="12"/>
        <v>10059000</v>
      </c>
      <c r="F40" s="134">
        <f aca="true" t="shared" si="20" ref="F40:O40">SUM(F34:F39)</f>
        <v>10059000</v>
      </c>
      <c r="G40" s="89">
        <f t="shared" si="20"/>
        <v>10059000</v>
      </c>
      <c r="H40" s="134">
        <f t="shared" si="20"/>
        <v>2514000</v>
      </c>
      <c r="I40" s="89">
        <f t="shared" si="20"/>
        <v>0</v>
      </c>
      <c r="J40" s="134">
        <f t="shared" si="20"/>
        <v>2514000</v>
      </c>
      <c r="K40" s="89">
        <f t="shared" si="20"/>
        <v>4050993</v>
      </c>
      <c r="L40" s="134">
        <f t="shared" si="20"/>
        <v>1676000</v>
      </c>
      <c r="M40" s="89">
        <f t="shared" si="20"/>
        <v>2718232</v>
      </c>
      <c r="N40" s="88">
        <f t="shared" si="20"/>
        <v>0</v>
      </c>
      <c r="O40" s="89">
        <f t="shared" si="20"/>
        <v>0</v>
      </c>
      <c r="P40" s="134">
        <f t="shared" si="14"/>
        <v>6704000</v>
      </c>
      <c r="Q40" s="89">
        <f t="shared" si="15"/>
        <v>6769225</v>
      </c>
      <c r="R40" s="140">
        <f t="shared" si="16"/>
        <v>-33.33333333333333</v>
      </c>
      <c r="S40" s="72">
        <f t="shared" si="17"/>
        <v>-32.89961251475872</v>
      </c>
      <c r="T40" s="140">
        <f t="shared" si="18"/>
        <v>66.64678397455015</v>
      </c>
      <c r="U40" s="73">
        <f t="shared" si="19"/>
        <v>67.29520827119993</v>
      </c>
    </row>
    <row r="41" spans="1:21" ht="12.75">
      <c r="A41" s="64" t="s">
        <v>57</v>
      </c>
      <c r="B41" s="90"/>
      <c r="C41" s="90"/>
      <c r="D41" s="90"/>
      <c r="E41" s="90"/>
      <c r="F41" s="135"/>
      <c r="G41" s="92"/>
      <c r="H41" s="135"/>
      <c r="I41" s="92"/>
      <c r="J41" s="135"/>
      <c r="K41" s="92"/>
      <c r="L41" s="135"/>
      <c r="M41" s="92"/>
      <c r="N41" s="91"/>
      <c r="O41" s="92"/>
      <c r="P41" s="135"/>
      <c r="Q41" s="92"/>
      <c r="R41" s="138"/>
      <c r="S41" s="67"/>
      <c r="T41" s="138"/>
      <c r="U41" s="68"/>
    </row>
    <row r="42" spans="1:21" ht="12.75">
      <c r="A42" s="103" t="s">
        <v>58</v>
      </c>
      <c r="B42" s="84">
        <v>55800000</v>
      </c>
      <c r="C42" s="84"/>
      <c r="D42" s="84"/>
      <c r="E42" s="84">
        <f>($B42+$C42)+$D42</f>
        <v>55800000</v>
      </c>
      <c r="F42" s="133">
        <f>E42</f>
        <v>55800000</v>
      </c>
      <c r="G42" s="86">
        <v>55800000</v>
      </c>
      <c r="H42" s="133"/>
      <c r="I42" s="86"/>
      <c r="J42" s="133"/>
      <c r="K42" s="86"/>
      <c r="L42" s="133"/>
      <c r="M42" s="86"/>
      <c r="N42" s="85"/>
      <c r="O42" s="86"/>
      <c r="P42" s="133">
        <f>(($H42+$J42)+$L42)+$N42</f>
        <v>0</v>
      </c>
      <c r="Q42" s="86">
        <f>(($I42+$K42)+$M42)+$O42</f>
        <v>0</v>
      </c>
      <c r="R42" s="139">
        <f>IF($J42=0,0,(($L42-$J42)/$J42)*100)</f>
        <v>0</v>
      </c>
      <c r="S42" s="69">
        <f>IF($K42=0,0,(($M42-$K42)/$K42)*100)</f>
        <v>0</v>
      </c>
      <c r="T42" s="139">
        <f>IF($E42=0,0,($P42/$E42)*100)</f>
        <v>0</v>
      </c>
      <c r="U42" s="70">
        <f>IF($E42=0,0,($Q42/$E42)*100)</f>
        <v>0</v>
      </c>
    </row>
    <row r="43" spans="1:21" ht="12.75">
      <c r="A43" s="102" t="s">
        <v>59</v>
      </c>
      <c r="B43" s="84"/>
      <c r="C43" s="84"/>
      <c r="D43" s="84"/>
      <c r="E43" s="84">
        <f>($B43+$C43)+$D43</f>
        <v>0</v>
      </c>
      <c r="F43" s="133">
        <f>E43</f>
        <v>0</v>
      </c>
      <c r="G43" s="86">
        <v>0</v>
      </c>
      <c r="H43" s="133"/>
      <c r="I43" s="86"/>
      <c r="J43" s="133"/>
      <c r="K43" s="86"/>
      <c r="L43" s="133"/>
      <c r="M43" s="86"/>
      <c r="N43" s="85"/>
      <c r="O43" s="86"/>
      <c r="P43" s="133">
        <f>(($H43+$J43)+$L43)+$N43</f>
        <v>0</v>
      </c>
      <c r="Q43" s="86">
        <f>(($I43+$K43)+$M43)+$O43</f>
        <v>0</v>
      </c>
      <c r="R43" s="139">
        <f>IF($J43=0,0,(($L43-$J43)/$J43)*100)</f>
        <v>0</v>
      </c>
      <c r="S43" s="69">
        <f>IF($K43=0,0,(($M43-$K43)/$K43)*100)</f>
        <v>0</v>
      </c>
      <c r="T43" s="139">
        <f>IF($E43=0,0,($P43/$E43)*100)</f>
        <v>0</v>
      </c>
      <c r="U43" s="70">
        <f>IF($E43=0,0,($Q43/$E43)*100)</f>
        <v>0</v>
      </c>
    </row>
    <row r="44" spans="1:21" ht="12.75">
      <c r="A44" s="74" t="s">
        <v>34</v>
      </c>
      <c r="B44" s="93">
        <f>SUM(B42:B43)</f>
        <v>55800000</v>
      </c>
      <c r="C44" s="93">
        <f>SUM(C42:C43)</f>
        <v>0</v>
      </c>
      <c r="D44" s="93">
        <f>SUM(D42:D43)</f>
        <v>0</v>
      </c>
      <c r="E44" s="93">
        <f>($B44+$C44)+$D44</f>
        <v>55800000</v>
      </c>
      <c r="F44" s="136">
        <f aca="true" t="shared" si="21" ref="F44:O44">SUM(F42:F43)</f>
        <v>55800000</v>
      </c>
      <c r="G44" s="95">
        <f t="shared" si="21"/>
        <v>55800000</v>
      </c>
      <c r="H44" s="136">
        <f t="shared" si="21"/>
        <v>0</v>
      </c>
      <c r="I44" s="95">
        <f t="shared" si="21"/>
        <v>0</v>
      </c>
      <c r="J44" s="136">
        <f t="shared" si="21"/>
        <v>0</v>
      </c>
      <c r="K44" s="95">
        <f t="shared" si="21"/>
        <v>0</v>
      </c>
      <c r="L44" s="136">
        <f t="shared" si="21"/>
        <v>0</v>
      </c>
      <c r="M44" s="95">
        <f t="shared" si="21"/>
        <v>0</v>
      </c>
      <c r="N44" s="94">
        <f t="shared" si="21"/>
        <v>0</v>
      </c>
      <c r="O44" s="95">
        <f t="shared" si="21"/>
        <v>0</v>
      </c>
      <c r="P44" s="136">
        <f>(($H44+$J44)+$L44)+$N44</f>
        <v>0</v>
      </c>
      <c r="Q44" s="95">
        <f>(($I44+$K44)+$M44)+$O44</f>
        <v>0</v>
      </c>
      <c r="R44" s="141">
        <f>IF($J44=0,0,(($L44-$J44)/$J44)*100)</f>
        <v>0</v>
      </c>
      <c r="S44" s="75">
        <f>IF($K44=0,0,(($M44-$K44)/$K44)*100)</f>
        <v>0</v>
      </c>
      <c r="T44" s="141">
        <f>IF($E44=0,0,($P44/$E44)*100)</f>
        <v>0</v>
      </c>
      <c r="U44" s="76">
        <f>IF($E44=0,0,($Q44/$E44)*100)</f>
        <v>0</v>
      </c>
    </row>
    <row r="45" spans="1:21" ht="12.75">
      <c r="A45" s="77" t="s">
        <v>60</v>
      </c>
      <c r="B45" s="96">
        <f>SUM(B9:B12,B15:B17,B20:B21,B24,B27:B31,B34:B39,B42:B43)</f>
        <v>711635069</v>
      </c>
      <c r="C45" s="96">
        <f>SUM(C9:C12,C15:C17,C20:C21,C24,C27:C31,C34:C39,C42:C43)</f>
        <v>5876550</v>
      </c>
      <c r="D45" s="96">
        <f>SUM(D9:D12,D15:D17,D20:D21,D24,D27:D31,D34:D39,D42:D43)</f>
        <v>0</v>
      </c>
      <c r="E45" s="96">
        <f>($B45+$C45)+$D45</f>
        <v>717511619</v>
      </c>
      <c r="F45" s="131">
        <f aca="true" t="shared" si="22" ref="F45:O45">SUM(F9:F12,F15:F17,F20:F21,F24,F27:F31,F34:F39,F42:F43)</f>
        <v>717511619</v>
      </c>
      <c r="G45" s="98">
        <f t="shared" si="22"/>
        <v>712809676</v>
      </c>
      <c r="H45" s="131">
        <f t="shared" si="22"/>
        <v>8128000</v>
      </c>
      <c r="I45" s="98">
        <f t="shared" si="22"/>
        <v>25181700</v>
      </c>
      <c r="J45" s="131">
        <f t="shared" si="22"/>
        <v>72726000</v>
      </c>
      <c r="K45" s="98">
        <f t="shared" si="22"/>
        <v>88802848</v>
      </c>
      <c r="L45" s="131">
        <f t="shared" si="22"/>
        <v>109847000</v>
      </c>
      <c r="M45" s="98">
        <f t="shared" si="22"/>
        <v>77527429</v>
      </c>
      <c r="N45" s="97">
        <f t="shared" si="22"/>
        <v>0</v>
      </c>
      <c r="O45" s="98">
        <f t="shared" si="22"/>
        <v>0</v>
      </c>
      <c r="P45" s="131">
        <f>(($H45+$J45)+$L45)+$N45</f>
        <v>190701000</v>
      </c>
      <c r="Q45" s="98">
        <f>(($I45+$K45)+$M45)+$O45</f>
        <v>191511977</v>
      </c>
      <c r="R45" s="142">
        <f>IF($J45=0,0,(($L45-$J45)/$J45)*100)</f>
        <v>51.0422682396942</v>
      </c>
      <c r="S45" s="78">
        <f>IF($K45=0,0,(($M45-$K45)/$K45)*100)</f>
        <v>-12.697136695435715</v>
      </c>
      <c r="T45" s="142">
        <f>IF($E45=0,0,($P45/$E45)*100)</f>
        <v>26.578106186737582</v>
      </c>
      <c r="U45" s="79">
        <f>IF($E45=0,0,($Q45/$E45)*100)</f>
        <v>26.69113250973013</v>
      </c>
    </row>
    <row r="46" spans="1:21" ht="12.75">
      <c r="A46" s="64" t="s">
        <v>35</v>
      </c>
      <c r="B46" s="90"/>
      <c r="C46" s="90"/>
      <c r="D46" s="90"/>
      <c r="E46" s="90"/>
      <c r="F46" s="135"/>
      <c r="G46" s="92"/>
      <c r="H46" s="135"/>
      <c r="I46" s="92"/>
      <c r="J46" s="135"/>
      <c r="K46" s="92"/>
      <c r="L46" s="135"/>
      <c r="M46" s="92"/>
      <c r="N46" s="91"/>
      <c r="O46" s="92"/>
      <c r="P46" s="135"/>
      <c r="Q46" s="92"/>
      <c r="R46" s="138"/>
      <c r="S46" s="67"/>
      <c r="T46" s="138"/>
      <c r="U46" s="68"/>
    </row>
    <row r="47" spans="1:21" ht="12.75">
      <c r="A47" s="102" t="s">
        <v>61</v>
      </c>
      <c r="B47" s="84">
        <v>328083000</v>
      </c>
      <c r="C47" s="84"/>
      <c r="D47" s="84"/>
      <c r="E47" s="84">
        <f>($B47+$C47)+$D47</f>
        <v>328083000</v>
      </c>
      <c r="F47" s="133">
        <f>E47</f>
        <v>328083000</v>
      </c>
      <c r="G47" s="86">
        <v>328083000</v>
      </c>
      <c r="H47" s="137">
        <v>21241451</v>
      </c>
      <c r="I47" s="86">
        <v>21241451</v>
      </c>
      <c r="J47" s="137">
        <v>44977233</v>
      </c>
      <c r="K47" s="86">
        <v>44977233</v>
      </c>
      <c r="L47" s="137">
        <v>95553479</v>
      </c>
      <c r="M47" s="86">
        <v>95553479</v>
      </c>
      <c r="N47" s="85"/>
      <c r="O47" s="86"/>
      <c r="P47" s="133">
        <f>(($H47+$J47)+$L47)+$N47</f>
        <v>161772163</v>
      </c>
      <c r="Q47" s="86">
        <f>(($I47+$K47)+$M47)+$O47</f>
        <v>161772163</v>
      </c>
      <c r="R47" s="139">
        <f>IF($J47=0,0,(($L47-$J47)/$J47)*100)</f>
        <v>112.44854924712688</v>
      </c>
      <c r="S47" s="69">
        <f>IF($K47=0,0,(($M47-$K47)/$K47)*100)</f>
        <v>112.44854924712688</v>
      </c>
      <c r="T47" s="139">
        <f>IF($E47=0,0,($P47/$E47)*100)</f>
        <v>49.30830399624485</v>
      </c>
      <c r="U47" s="70">
        <f>IF($E47=0,0,($Q47/$E47)*100)</f>
        <v>49.30830399624485</v>
      </c>
    </row>
    <row r="48" spans="1:21" s="81" customFormat="1" ht="12.75">
      <c r="A48" s="80"/>
      <c r="B48" s="84"/>
      <c r="C48" s="84"/>
      <c r="D48" s="84"/>
      <c r="E48" s="84">
        <f>($B48+$C48)+$D48</f>
        <v>0</v>
      </c>
      <c r="F48" s="133"/>
      <c r="G48" s="86"/>
      <c r="H48" s="133"/>
      <c r="I48" s="86"/>
      <c r="J48" s="133"/>
      <c r="K48" s="86"/>
      <c r="L48" s="133"/>
      <c r="M48" s="86"/>
      <c r="N48" s="85"/>
      <c r="O48" s="86"/>
      <c r="P48" s="133">
        <f>(($H48+$J48)+$L48)+$N48</f>
        <v>0</v>
      </c>
      <c r="Q48" s="86">
        <f>(($I48+$K48)+$M48)+$O48</f>
        <v>0</v>
      </c>
      <c r="R48" s="139">
        <f>IF($J48=0,0,(($L48-$J48)/$J48)*100)</f>
        <v>0</v>
      </c>
      <c r="S48" s="69">
        <f>IF($K48=0,0,(($M48-$K48)/$K48)*100)</f>
        <v>0</v>
      </c>
      <c r="T48" s="139">
        <f>IF($E48=0,0,($P48/$E48)*100)</f>
        <v>0</v>
      </c>
      <c r="U48" s="70">
        <f>IF($E48=0,0,($Q48/$E48)*100)</f>
        <v>0</v>
      </c>
    </row>
    <row r="49" spans="1:21" ht="12.75">
      <c r="A49" s="74" t="s">
        <v>34</v>
      </c>
      <c r="B49" s="93">
        <f>SUM(B47:B48)</f>
        <v>328083000</v>
      </c>
      <c r="C49" s="93">
        <f>SUM(C47:C48)</f>
        <v>0</v>
      </c>
      <c r="D49" s="93">
        <f>SUM(D47:D48)</f>
        <v>0</v>
      </c>
      <c r="E49" s="93">
        <f>($B49+$C49)+$D49</f>
        <v>328083000</v>
      </c>
      <c r="F49" s="136">
        <f aca="true" t="shared" si="23" ref="F49:O49">SUM(F47:F48)</f>
        <v>328083000</v>
      </c>
      <c r="G49" s="95">
        <f t="shared" si="23"/>
        <v>328083000</v>
      </c>
      <c r="H49" s="136">
        <f t="shared" si="23"/>
        <v>21241451</v>
      </c>
      <c r="I49" s="95">
        <f t="shared" si="23"/>
        <v>21241451</v>
      </c>
      <c r="J49" s="136">
        <f t="shared" si="23"/>
        <v>44977233</v>
      </c>
      <c r="K49" s="95">
        <f t="shared" si="23"/>
        <v>44977233</v>
      </c>
      <c r="L49" s="136">
        <f t="shared" si="23"/>
        <v>95553479</v>
      </c>
      <c r="M49" s="95">
        <f t="shared" si="23"/>
        <v>95553479</v>
      </c>
      <c r="N49" s="94">
        <f t="shared" si="23"/>
        <v>0</v>
      </c>
      <c r="O49" s="95">
        <f t="shared" si="23"/>
        <v>0</v>
      </c>
      <c r="P49" s="136">
        <f>(($H49+$J49)+$L49)+$N49</f>
        <v>161772163</v>
      </c>
      <c r="Q49" s="95">
        <f>(($I49+$K49)+$M49)+$O49</f>
        <v>161772163</v>
      </c>
      <c r="R49" s="141">
        <f>IF($J49=0,0,(($L49-$J49)/$J49)*100)</f>
        <v>112.44854924712688</v>
      </c>
      <c r="S49" s="75">
        <f>IF($K49=0,0,(($M49-$K49)/$K49)*100)</f>
        <v>112.44854924712688</v>
      </c>
      <c r="T49" s="141">
        <f>IF($E49=0,0,($P49/$E49)*100)</f>
        <v>49.30830399624485</v>
      </c>
      <c r="U49" s="76">
        <f>IF($E49=0,0,($Q49/$E49)*100)</f>
        <v>49.30830399624485</v>
      </c>
    </row>
    <row r="50" spans="1:21" ht="12.75">
      <c r="A50" s="77" t="s">
        <v>60</v>
      </c>
      <c r="B50" s="96">
        <f>SUM(B47:B48)</f>
        <v>328083000</v>
      </c>
      <c r="C50" s="96">
        <f>SUM(C47:C48)</f>
        <v>0</v>
      </c>
      <c r="D50" s="96">
        <f>SUM(D47:D48)</f>
        <v>0</v>
      </c>
      <c r="E50" s="96">
        <f>($B50+$C50)+$D50</f>
        <v>328083000</v>
      </c>
      <c r="F50" s="131">
        <f aca="true" t="shared" si="24" ref="F50:O50">SUM(F47:F48)</f>
        <v>328083000</v>
      </c>
      <c r="G50" s="98">
        <f t="shared" si="24"/>
        <v>328083000</v>
      </c>
      <c r="H50" s="131">
        <f t="shared" si="24"/>
        <v>21241451</v>
      </c>
      <c r="I50" s="98">
        <f t="shared" si="24"/>
        <v>21241451</v>
      </c>
      <c r="J50" s="131">
        <f t="shared" si="24"/>
        <v>44977233</v>
      </c>
      <c r="K50" s="98">
        <f t="shared" si="24"/>
        <v>44977233</v>
      </c>
      <c r="L50" s="131">
        <f t="shared" si="24"/>
        <v>95553479</v>
      </c>
      <c r="M50" s="98">
        <f t="shared" si="24"/>
        <v>95553479</v>
      </c>
      <c r="N50" s="97">
        <f t="shared" si="24"/>
        <v>0</v>
      </c>
      <c r="O50" s="98">
        <f t="shared" si="24"/>
        <v>0</v>
      </c>
      <c r="P50" s="131">
        <f>(($H50+$J50)+$L50)+$N50</f>
        <v>161772163</v>
      </c>
      <c r="Q50" s="98">
        <f>(($I50+$K50)+$M50)+$O50</f>
        <v>161772163</v>
      </c>
      <c r="R50" s="142">
        <f>IF($J50=0,0,(($L50-$J50)/$J50)*100)</f>
        <v>112.44854924712688</v>
      </c>
      <c r="S50" s="78">
        <f>IF($K50=0,0,(($M50-$K50)/$K50)*100)</f>
        <v>112.44854924712688</v>
      </c>
      <c r="T50" s="142">
        <f>IF($E50=0,0,($P50/$E50)*100)</f>
        <v>49.30830399624485</v>
      </c>
      <c r="U50" s="79">
        <f>IF($E50=0,0,($Q50/$E50)*100)</f>
        <v>49.30830399624485</v>
      </c>
    </row>
    <row r="51" spans="1:21" ht="13.5" thickBot="1">
      <c r="A51" s="77" t="s">
        <v>62</v>
      </c>
      <c r="B51" s="129">
        <f>SUM(B9:B12,B15:B17,B20:B21,B24,B27:B31,B34:B39,B42:B43,B47:B48)</f>
        <v>1039718069</v>
      </c>
      <c r="C51" s="129">
        <f>SUM(C9:C12,C15:C17,C20:C21,C24,C27:C31,C34:C39,C42:C43,C47:C48)</f>
        <v>5876550</v>
      </c>
      <c r="D51" s="129">
        <f>SUM(D9:D12,D15:D17,D20:D21,D24,D27:D31,D34:D39,D42:D43,D47:D48)</f>
        <v>0</v>
      </c>
      <c r="E51" s="129">
        <f>($B51+$C51)+$D51</f>
        <v>1045594619</v>
      </c>
      <c r="F51" s="131">
        <f aca="true" t="shared" si="25" ref="F51:O51">SUM(F9:F12,F15:F17,F20:F21,F24,F27:F31,F34:F39,F42:F43,F47:F48)</f>
        <v>1045594619</v>
      </c>
      <c r="G51" s="98">
        <f t="shared" si="25"/>
        <v>1040892676</v>
      </c>
      <c r="H51" s="131">
        <f t="shared" si="25"/>
        <v>29369451</v>
      </c>
      <c r="I51" s="98">
        <f t="shared" si="25"/>
        <v>46423151</v>
      </c>
      <c r="J51" s="131">
        <f t="shared" si="25"/>
        <v>117703233</v>
      </c>
      <c r="K51" s="98">
        <f t="shared" si="25"/>
        <v>133780081</v>
      </c>
      <c r="L51" s="131">
        <f t="shared" si="25"/>
        <v>205400479</v>
      </c>
      <c r="M51" s="98">
        <f t="shared" si="25"/>
        <v>173080908</v>
      </c>
      <c r="N51" s="97">
        <f t="shared" si="25"/>
        <v>0</v>
      </c>
      <c r="O51" s="98">
        <f t="shared" si="25"/>
        <v>0</v>
      </c>
      <c r="P51" s="131">
        <f>(($H51+$J51)+$L51)+$N51</f>
        <v>352473163</v>
      </c>
      <c r="Q51" s="98">
        <f>(($I51+$K51)+$M51)+$O51</f>
        <v>353284140</v>
      </c>
      <c r="R51" s="142">
        <f>IF($J51=0,0,(($L51-$J51)/$J51)*100)</f>
        <v>74.5070834205548</v>
      </c>
      <c r="S51" s="78">
        <f>IF($K51=0,0,(($M51-$K51)/$K51)*100)</f>
        <v>29.377188820808087</v>
      </c>
      <c r="T51" s="142">
        <f>IF($E51=0,0,($P51/($E51-E12-E28-E29-E31-E34-E36-E38))*100)</f>
        <v>34.39525573428695</v>
      </c>
      <c r="U51" s="79">
        <f>IF($E51=0,0,($Q51/($E51-E12-E28-E29-E31-E34-E36-E38))*100)</f>
        <v>34.474392997028346</v>
      </c>
    </row>
    <row r="52" spans="1:21" ht="13.5" thickTop="1">
      <c r="A52" s="82"/>
      <c r="B52" s="99"/>
      <c r="C52" s="100"/>
      <c r="D52" s="100"/>
      <c r="E52" s="101"/>
      <c r="F52" s="99"/>
      <c r="G52" s="100"/>
      <c r="H52" s="100"/>
      <c r="I52" s="101"/>
      <c r="J52" s="100"/>
      <c r="K52" s="101"/>
      <c r="L52" s="100"/>
      <c r="M52" s="100"/>
      <c r="N52" s="100"/>
      <c r="O52" s="100"/>
      <c r="P52" s="100"/>
      <c r="Q52" s="100"/>
      <c r="R52" s="83"/>
      <c r="S52" s="83"/>
      <c r="T52" s="83"/>
      <c r="U52" s="147"/>
    </row>
    <row r="53" spans="1:21" ht="12.75" customHeight="1">
      <c r="A53" s="1"/>
      <c r="B53" s="2"/>
      <c r="C53" s="3"/>
      <c r="D53" s="3"/>
      <c r="E53" s="4"/>
      <c r="F53" s="5" t="s">
        <v>69</v>
      </c>
      <c r="G53" s="6"/>
      <c r="H53" s="5" t="s">
        <v>3</v>
      </c>
      <c r="I53" s="7"/>
      <c r="J53" s="5" t="s">
        <v>4</v>
      </c>
      <c r="K53" s="7"/>
      <c r="L53" s="5" t="s">
        <v>5</v>
      </c>
      <c r="M53" s="5"/>
      <c r="N53" s="8" t="s">
        <v>6</v>
      </c>
      <c r="O53" s="5"/>
      <c r="P53" s="8" t="s">
        <v>70</v>
      </c>
      <c r="Q53" s="5"/>
      <c r="R53" s="109" t="s">
        <v>128</v>
      </c>
      <c r="S53" s="110"/>
      <c r="T53" s="109" t="s">
        <v>127</v>
      </c>
      <c r="U53" s="110"/>
    </row>
    <row r="54" spans="1:21" ht="67.5">
      <c r="A54" s="9" t="s">
        <v>71</v>
      </c>
      <c r="B54" s="10" t="s">
        <v>72</v>
      </c>
      <c r="C54" s="10" t="s">
        <v>73</v>
      </c>
      <c r="D54" s="11" t="s">
        <v>74</v>
      </c>
      <c r="E54" s="10" t="s">
        <v>75</v>
      </c>
      <c r="F54" s="10" t="s">
        <v>76</v>
      </c>
      <c r="G54" s="10" t="s">
        <v>77</v>
      </c>
      <c r="H54" s="10" t="s">
        <v>78</v>
      </c>
      <c r="I54" s="12" t="s">
        <v>79</v>
      </c>
      <c r="J54" s="10" t="s">
        <v>78</v>
      </c>
      <c r="K54" s="12" t="s">
        <v>80</v>
      </c>
      <c r="L54" s="10" t="s">
        <v>78</v>
      </c>
      <c r="M54" s="12" t="s">
        <v>81</v>
      </c>
      <c r="N54" s="10" t="s">
        <v>78</v>
      </c>
      <c r="O54" s="12" t="s">
        <v>82</v>
      </c>
      <c r="P54" s="12" t="s">
        <v>83</v>
      </c>
      <c r="Q54" s="13" t="s">
        <v>84</v>
      </c>
      <c r="R54" s="14" t="s">
        <v>78</v>
      </c>
      <c r="S54" s="15" t="s">
        <v>129</v>
      </c>
      <c r="T54" s="14" t="s">
        <v>85</v>
      </c>
      <c r="U54" s="11" t="s">
        <v>86</v>
      </c>
    </row>
    <row r="55" spans="1:21" ht="12.75">
      <c r="A55" s="16"/>
      <c r="B55" s="17"/>
      <c r="C55" s="17"/>
      <c r="D55" s="17"/>
      <c r="E55" s="17"/>
      <c r="F55" s="19"/>
      <c r="G55" s="20"/>
      <c r="H55" s="17"/>
      <c r="I55" s="17"/>
      <c r="J55" s="20"/>
      <c r="K55" s="21"/>
      <c r="L55" s="20"/>
      <c r="M55" s="22"/>
      <c r="N55" s="20"/>
      <c r="O55" s="22"/>
      <c r="P55" s="20"/>
      <c r="Q55" s="22"/>
      <c r="R55" s="20"/>
      <c r="S55" s="22"/>
      <c r="T55" s="20"/>
      <c r="U55" s="20"/>
    </row>
    <row r="56" spans="1:21" ht="12.75">
      <c r="A56" s="23" t="s">
        <v>87</v>
      </c>
      <c r="B56" s="24"/>
      <c r="C56" s="24">
        <v>100</v>
      </c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24"/>
      <c r="O56" s="25"/>
      <c r="P56" s="24"/>
      <c r="Q56" s="25"/>
      <c r="R56" s="24"/>
      <c r="S56" s="25"/>
      <c r="T56" s="24"/>
      <c r="U56" s="24"/>
    </row>
    <row r="57" spans="1:21" ht="12.7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7"/>
      <c r="O57" s="18"/>
      <c r="P57" s="17"/>
      <c r="Q57" s="18"/>
      <c r="R57" s="17"/>
      <c r="S57" s="18"/>
      <c r="T57" s="17"/>
      <c r="U57" s="17"/>
    </row>
    <row r="58" spans="1:21" ht="12.75" hidden="1">
      <c r="A58" s="26" t="s">
        <v>88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8"/>
      <c r="N58" s="27"/>
      <c r="O58" s="28"/>
      <c r="P58" s="27"/>
      <c r="Q58" s="28"/>
      <c r="R58" s="27"/>
      <c r="S58" s="28"/>
      <c r="T58" s="27"/>
      <c r="U58" s="27"/>
    </row>
    <row r="59" spans="1:21" ht="12.75" hidden="1">
      <c r="A59" s="29" t="s">
        <v>89</v>
      </c>
      <c r="B59" s="30">
        <f aca="true" t="shared" si="26" ref="B59:M59">SUM(B60:B63)</f>
        <v>0</v>
      </c>
      <c r="C59" s="30">
        <f t="shared" si="26"/>
        <v>0</v>
      </c>
      <c r="D59" s="30">
        <f t="shared" si="26"/>
        <v>0</v>
      </c>
      <c r="E59" s="30">
        <f t="shared" si="26"/>
        <v>0</v>
      </c>
      <c r="F59" s="30">
        <f t="shared" si="26"/>
        <v>0</v>
      </c>
      <c r="G59" s="30">
        <f t="shared" si="26"/>
        <v>0</v>
      </c>
      <c r="H59" s="30">
        <f t="shared" si="26"/>
        <v>0</v>
      </c>
      <c r="I59" s="30">
        <f t="shared" si="26"/>
        <v>0</v>
      </c>
      <c r="J59" s="30">
        <f t="shared" si="26"/>
        <v>0</v>
      </c>
      <c r="K59" s="30">
        <f t="shared" si="26"/>
        <v>0</v>
      </c>
      <c r="L59" s="30">
        <f t="shared" si="26"/>
        <v>0</v>
      </c>
      <c r="M59" s="31">
        <f t="shared" si="26"/>
        <v>0</v>
      </c>
      <c r="N59" s="30"/>
      <c r="O59" s="31"/>
      <c r="P59" s="30"/>
      <c r="Q59" s="31"/>
      <c r="R59" s="30"/>
      <c r="S59" s="31"/>
      <c r="T59" s="30"/>
      <c r="U59" s="30"/>
    </row>
    <row r="60" spans="1:21" ht="12.75" hidden="1">
      <c r="A60" s="1" t="s">
        <v>90</v>
      </c>
      <c r="B60" s="32"/>
      <c r="C60" s="32"/>
      <c r="D60" s="32"/>
      <c r="E60" s="32">
        <f>SUM(B60:D60)</f>
        <v>0</v>
      </c>
      <c r="F60" s="32"/>
      <c r="G60" s="32"/>
      <c r="H60" s="32"/>
      <c r="I60" s="33"/>
      <c r="J60" s="32"/>
      <c r="K60" s="33"/>
      <c r="L60" s="32"/>
      <c r="M60" s="34"/>
      <c r="N60" s="32"/>
      <c r="O60" s="34"/>
      <c r="P60" s="32"/>
      <c r="Q60" s="34"/>
      <c r="R60" s="32"/>
      <c r="S60" s="34"/>
      <c r="T60" s="32"/>
      <c r="U60" s="32"/>
    </row>
    <row r="61" spans="1:21" ht="12.75" hidden="1">
      <c r="A61" s="1" t="s">
        <v>91</v>
      </c>
      <c r="B61" s="32"/>
      <c r="C61" s="32"/>
      <c r="D61" s="32"/>
      <c r="E61" s="32">
        <f>SUM(B61:D61)</f>
        <v>0</v>
      </c>
      <c r="F61" s="32"/>
      <c r="G61" s="32"/>
      <c r="H61" s="32"/>
      <c r="I61" s="33"/>
      <c r="J61" s="32"/>
      <c r="K61" s="33"/>
      <c r="L61" s="32"/>
      <c r="M61" s="34"/>
      <c r="N61" s="32"/>
      <c r="O61" s="34"/>
      <c r="P61" s="32"/>
      <c r="Q61" s="34"/>
      <c r="R61" s="32"/>
      <c r="S61" s="34"/>
      <c r="T61" s="32"/>
      <c r="U61" s="32"/>
    </row>
    <row r="62" spans="1:21" ht="12.75" hidden="1">
      <c r="A62" s="1" t="s">
        <v>92</v>
      </c>
      <c r="B62" s="32"/>
      <c r="C62" s="32"/>
      <c r="D62" s="32"/>
      <c r="E62" s="32">
        <f>SUM(B62:D62)</f>
        <v>0</v>
      </c>
      <c r="F62" s="32"/>
      <c r="G62" s="32"/>
      <c r="H62" s="32"/>
      <c r="I62" s="33"/>
      <c r="J62" s="32"/>
      <c r="K62" s="33"/>
      <c r="L62" s="32"/>
      <c r="M62" s="34"/>
      <c r="N62" s="32"/>
      <c r="O62" s="34"/>
      <c r="P62" s="32"/>
      <c r="Q62" s="34"/>
      <c r="R62" s="32"/>
      <c r="S62" s="34"/>
      <c r="T62" s="32"/>
      <c r="U62" s="32"/>
    </row>
    <row r="63" spans="1:21" ht="12.75" hidden="1">
      <c r="A63" s="1" t="s">
        <v>93</v>
      </c>
      <c r="B63" s="32"/>
      <c r="C63" s="32"/>
      <c r="D63" s="32"/>
      <c r="E63" s="32">
        <f>SUM(B63:D63)</f>
        <v>0</v>
      </c>
      <c r="F63" s="32"/>
      <c r="G63" s="32"/>
      <c r="H63" s="32"/>
      <c r="I63" s="33"/>
      <c r="J63" s="32"/>
      <c r="K63" s="33"/>
      <c r="L63" s="32"/>
      <c r="M63" s="34"/>
      <c r="N63" s="32"/>
      <c r="O63" s="34"/>
      <c r="P63" s="32"/>
      <c r="Q63" s="34"/>
      <c r="R63" s="32"/>
      <c r="S63" s="34"/>
      <c r="T63" s="32"/>
      <c r="U63" s="32"/>
    </row>
    <row r="64" spans="1:21" ht="12.75" hidden="1">
      <c r="A64" s="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4"/>
      <c r="N64" s="32"/>
      <c r="O64" s="34"/>
      <c r="P64" s="32"/>
      <c r="Q64" s="34"/>
      <c r="R64" s="32"/>
      <c r="S64" s="34"/>
      <c r="T64" s="32"/>
      <c r="U64" s="32"/>
    </row>
    <row r="65" spans="1:21" ht="12.75">
      <c r="A65" s="35" t="s">
        <v>94</v>
      </c>
      <c r="B65" s="36">
        <f aca="true" t="shared" si="27" ref="B65:Q65">+B66+B71+B76+B81+B86+B91+B96+B101+B106</f>
        <v>74494000</v>
      </c>
      <c r="C65" s="36">
        <f t="shared" si="27"/>
        <v>0</v>
      </c>
      <c r="D65" s="36">
        <f t="shared" si="27"/>
        <v>0</v>
      </c>
      <c r="E65" s="36">
        <f t="shared" si="27"/>
        <v>74494000</v>
      </c>
      <c r="F65" s="36">
        <f t="shared" si="27"/>
        <v>0</v>
      </c>
      <c r="G65" s="36">
        <f t="shared" si="27"/>
        <v>0</v>
      </c>
      <c r="H65" s="36">
        <f t="shared" si="27"/>
        <v>0</v>
      </c>
      <c r="I65" s="36">
        <f t="shared" si="27"/>
        <v>0</v>
      </c>
      <c r="J65" s="36">
        <f t="shared" si="27"/>
        <v>0</v>
      </c>
      <c r="K65" s="36">
        <f t="shared" si="27"/>
        <v>0</v>
      </c>
      <c r="L65" s="36">
        <f t="shared" si="27"/>
        <v>0</v>
      </c>
      <c r="M65" s="36">
        <f t="shared" si="27"/>
        <v>0</v>
      </c>
      <c r="N65" s="36">
        <f t="shared" si="27"/>
        <v>0</v>
      </c>
      <c r="O65" s="36">
        <f t="shared" si="27"/>
        <v>0</v>
      </c>
      <c r="P65" s="36">
        <f t="shared" si="27"/>
        <v>0</v>
      </c>
      <c r="Q65" s="36">
        <f t="shared" si="27"/>
        <v>0</v>
      </c>
      <c r="R65" s="37" t="str">
        <f aca="true" t="shared" si="28" ref="R65:R96">IF(L65=0," ",(N65-L65)/L65)</f>
        <v> </v>
      </c>
      <c r="S65" s="38" t="str">
        <f aca="true" t="shared" si="29" ref="S65:S96">IF(M65=0," ",(O65-M65)/M65)</f>
        <v> </v>
      </c>
      <c r="T65" s="37">
        <f aca="true" t="shared" si="30" ref="T65:T96">IF(E65=0," ",(P65/E65))</f>
        <v>0</v>
      </c>
      <c r="U65" s="38">
        <f aca="true" t="shared" si="31" ref="U65:U96">IF(E65=0," ",(Q65/E65))</f>
        <v>0</v>
      </c>
    </row>
    <row r="66" spans="1:21" ht="12.75">
      <c r="A66" s="39" t="s">
        <v>95</v>
      </c>
      <c r="B66" s="114">
        <f aca="true" t="shared" si="32" ref="B66:Q66">SUM(B67:B70)</f>
        <v>0</v>
      </c>
      <c r="C66" s="114">
        <f t="shared" si="32"/>
        <v>0</v>
      </c>
      <c r="D66" s="114">
        <f t="shared" si="32"/>
        <v>0</v>
      </c>
      <c r="E66" s="114">
        <f t="shared" si="32"/>
        <v>0</v>
      </c>
      <c r="F66" s="114">
        <f t="shared" si="32"/>
        <v>0</v>
      </c>
      <c r="G66" s="114">
        <f t="shared" si="32"/>
        <v>0</v>
      </c>
      <c r="H66" s="114">
        <f t="shared" si="32"/>
        <v>0</v>
      </c>
      <c r="I66" s="114">
        <f t="shared" si="32"/>
        <v>0</v>
      </c>
      <c r="J66" s="114">
        <f t="shared" si="32"/>
        <v>0</v>
      </c>
      <c r="K66" s="114">
        <f t="shared" si="32"/>
        <v>0</v>
      </c>
      <c r="L66" s="114">
        <f t="shared" si="32"/>
        <v>0</v>
      </c>
      <c r="M66" s="114">
        <f t="shared" si="32"/>
        <v>0</v>
      </c>
      <c r="N66" s="114">
        <f t="shared" si="32"/>
        <v>0</v>
      </c>
      <c r="O66" s="114">
        <f t="shared" si="32"/>
        <v>0</v>
      </c>
      <c r="P66" s="114">
        <f t="shared" si="32"/>
        <v>0</v>
      </c>
      <c r="Q66" s="114">
        <f t="shared" si="32"/>
        <v>0</v>
      </c>
      <c r="R66" s="115" t="str">
        <f t="shared" si="28"/>
        <v> </v>
      </c>
      <c r="S66" s="116" t="str">
        <f t="shared" si="29"/>
        <v> </v>
      </c>
      <c r="T66" s="115" t="str">
        <f t="shared" si="30"/>
        <v> </v>
      </c>
      <c r="U66" s="116" t="str">
        <f t="shared" si="31"/>
        <v> </v>
      </c>
    </row>
    <row r="67" spans="1:21" ht="12.75" hidden="1">
      <c r="A67" s="40" t="s">
        <v>96</v>
      </c>
      <c r="B67" s="41"/>
      <c r="C67" s="41"/>
      <c r="D67" s="41"/>
      <c r="E67" s="42"/>
      <c r="F67" s="41"/>
      <c r="G67" s="41"/>
      <c r="H67" s="41"/>
      <c r="I67" s="41"/>
      <c r="J67" s="41"/>
      <c r="K67" s="41"/>
      <c r="L67" s="41"/>
      <c r="M67" s="43"/>
      <c r="N67" s="41"/>
      <c r="O67" s="43"/>
      <c r="P67" s="2">
        <f aca="true" t="shared" si="33" ref="P67:P98">+H67+J67+L67+N67</f>
        <v>0</v>
      </c>
      <c r="Q67" s="2">
        <f aca="true" t="shared" si="34" ref="Q67:Q98">I67+K67+M67+O67</f>
        <v>0</v>
      </c>
      <c r="R67" s="117" t="str">
        <f t="shared" si="28"/>
        <v> </v>
      </c>
      <c r="S67" s="118" t="str">
        <f t="shared" si="29"/>
        <v> </v>
      </c>
      <c r="T67" s="117" t="str">
        <f t="shared" si="30"/>
        <v> </v>
      </c>
      <c r="U67" s="118" t="str">
        <f t="shared" si="31"/>
        <v> </v>
      </c>
    </row>
    <row r="68" spans="1:21" ht="12.75" hidden="1">
      <c r="A68" s="40" t="s">
        <v>97</v>
      </c>
      <c r="B68" s="41"/>
      <c r="C68" s="41"/>
      <c r="D68" s="41"/>
      <c r="E68" s="42"/>
      <c r="F68" s="41"/>
      <c r="G68" s="41"/>
      <c r="H68" s="41"/>
      <c r="I68" s="41"/>
      <c r="J68" s="41"/>
      <c r="K68" s="41"/>
      <c r="L68" s="41"/>
      <c r="M68" s="43"/>
      <c r="N68" s="41"/>
      <c r="O68" s="43"/>
      <c r="P68" s="2">
        <f t="shared" si="33"/>
        <v>0</v>
      </c>
      <c r="Q68" s="2">
        <f t="shared" si="34"/>
        <v>0</v>
      </c>
      <c r="R68" s="117" t="str">
        <f t="shared" si="28"/>
        <v> </v>
      </c>
      <c r="S68" s="118" t="str">
        <f t="shared" si="29"/>
        <v> </v>
      </c>
      <c r="T68" s="117" t="str">
        <f t="shared" si="30"/>
        <v> </v>
      </c>
      <c r="U68" s="118" t="str">
        <f t="shared" si="31"/>
        <v> </v>
      </c>
    </row>
    <row r="69" spans="1:21" ht="12.75" hidden="1">
      <c r="A69" s="44"/>
      <c r="B69" s="41"/>
      <c r="C69" s="41"/>
      <c r="D69" s="41"/>
      <c r="E69" s="42"/>
      <c r="F69" s="41"/>
      <c r="G69" s="41"/>
      <c r="H69" s="41"/>
      <c r="I69" s="41"/>
      <c r="J69" s="41"/>
      <c r="K69" s="41"/>
      <c r="L69" s="41"/>
      <c r="M69" s="43"/>
      <c r="N69" s="41"/>
      <c r="O69" s="43"/>
      <c r="P69" s="2">
        <f t="shared" si="33"/>
        <v>0</v>
      </c>
      <c r="Q69" s="2">
        <f t="shared" si="34"/>
        <v>0</v>
      </c>
      <c r="R69" s="117" t="str">
        <f t="shared" si="28"/>
        <v> </v>
      </c>
      <c r="S69" s="118" t="str">
        <f t="shared" si="29"/>
        <v> </v>
      </c>
      <c r="T69" s="117" t="str">
        <f t="shared" si="30"/>
        <v> </v>
      </c>
      <c r="U69" s="118" t="str">
        <f t="shared" si="31"/>
        <v> </v>
      </c>
    </row>
    <row r="70" spans="1:21" ht="12.75" hidden="1">
      <c r="A70" s="40"/>
      <c r="B70" s="41"/>
      <c r="C70" s="41"/>
      <c r="D70" s="41"/>
      <c r="E70" s="42"/>
      <c r="F70" s="41"/>
      <c r="G70" s="41"/>
      <c r="H70" s="41"/>
      <c r="I70" s="41"/>
      <c r="J70" s="41"/>
      <c r="K70" s="41"/>
      <c r="L70" s="41"/>
      <c r="M70" s="43"/>
      <c r="N70" s="41"/>
      <c r="O70" s="43"/>
      <c r="P70" s="2">
        <f t="shared" si="33"/>
        <v>0</v>
      </c>
      <c r="Q70" s="2">
        <f t="shared" si="34"/>
        <v>0</v>
      </c>
      <c r="R70" s="117" t="str">
        <f t="shared" si="28"/>
        <v> </v>
      </c>
      <c r="S70" s="118" t="str">
        <f t="shared" si="29"/>
        <v> </v>
      </c>
      <c r="T70" s="117" t="str">
        <f t="shared" si="30"/>
        <v> </v>
      </c>
      <c r="U70" s="118" t="str">
        <f t="shared" si="31"/>
        <v> </v>
      </c>
    </row>
    <row r="71" spans="1:21" ht="12.75">
      <c r="A71" s="45" t="s">
        <v>98</v>
      </c>
      <c r="B71" s="42">
        <f aca="true" t="shared" si="35" ref="B71:O71">SUM(B72:B75)</f>
        <v>66824000</v>
      </c>
      <c r="C71" s="42">
        <f t="shared" si="35"/>
        <v>0</v>
      </c>
      <c r="D71" s="42">
        <f t="shared" si="35"/>
        <v>0</v>
      </c>
      <c r="E71" s="42">
        <f t="shared" si="35"/>
        <v>66824000</v>
      </c>
      <c r="F71" s="42">
        <f t="shared" si="35"/>
        <v>0</v>
      </c>
      <c r="G71" s="42">
        <f t="shared" si="35"/>
        <v>0</v>
      </c>
      <c r="H71" s="42">
        <f t="shared" si="35"/>
        <v>0</v>
      </c>
      <c r="I71" s="42">
        <f t="shared" si="35"/>
        <v>0</v>
      </c>
      <c r="J71" s="42">
        <f t="shared" si="35"/>
        <v>0</v>
      </c>
      <c r="K71" s="42">
        <f t="shared" si="35"/>
        <v>0</v>
      </c>
      <c r="L71" s="42">
        <f t="shared" si="35"/>
        <v>0</v>
      </c>
      <c r="M71" s="42">
        <f t="shared" si="35"/>
        <v>0</v>
      </c>
      <c r="N71" s="42">
        <f t="shared" si="35"/>
        <v>0</v>
      </c>
      <c r="O71" s="42">
        <f t="shared" si="35"/>
        <v>0</v>
      </c>
      <c r="P71" s="2">
        <f t="shared" si="33"/>
        <v>0</v>
      </c>
      <c r="Q71" s="2">
        <f t="shared" si="34"/>
        <v>0</v>
      </c>
      <c r="R71" s="117" t="str">
        <f t="shared" si="28"/>
        <v> </v>
      </c>
      <c r="S71" s="118" t="str">
        <f t="shared" si="29"/>
        <v> </v>
      </c>
      <c r="T71" s="117">
        <f t="shared" si="30"/>
        <v>0</v>
      </c>
      <c r="U71" s="118">
        <f t="shared" si="31"/>
        <v>0</v>
      </c>
    </row>
    <row r="72" spans="1:21" ht="12.75" hidden="1">
      <c r="A72" s="40" t="s">
        <v>96</v>
      </c>
      <c r="B72" s="41">
        <v>66824000</v>
      </c>
      <c r="C72" s="41"/>
      <c r="D72" s="41"/>
      <c r="E72" s="42">
        <f>SUM(B72:D72)</f>
        <v>66824000</v>
      </c>
      <c r="F72" s="41"/>
      <c r="G72" s="41"/>
      <c r="H72" s="41"/>
      <c r="I72" s="41"/>
      <c r="J72" s="41"/>
      <c r="K72" s="41"/>
      <c r="L72" s="41"/>
      <c r="M72" s="43"/>
      <c r="N72" s="41"/>
      <c r="O72" s="43"/>
      <c r="P72" s="2">
        <f t="shared" si="33"/>
        <v>0</v>
      </c>
      <c r="Q72" s="2">
        <f t="shared" si="34"/>
        <v>0</v>
      </c>
      <c r="R72" s="117" t="str">
        <f t="shared" si="28"/>
        <v> </v>
      </c>
      <c r="S72" s="118" t="str">
        <f t="shared" si="29"/>
        <v> </v>
      </c>
      <c r="T72" s="117">
        <f t="shared" si="30"/>
        <v>0</v>
      </c>
      <c r="U72" s="118">
        <f t="shared" si="31"/>
        <v>0</v>
      </c>
    </row>
    <row r="73" spans="1:21" ht="12.75" hidden="1">
      <c r="A73" s="40" t="s">
        <v>97</v>
      </c>
      <c r="B73" s="41"/>
      <c r="C73" s="41"/>
      <c r="D73" s="41"/>
      <c r="E73" s="42"/>
      <c r="F73" s="41"/>
      <c r="G73" s="41"/>
      <c r="H73" s="41"/>
      <c r="I73" s="41"/>
      <c r="J73" s="41"/>
      <c r="K73" s="41"/>
      <c r="L73" s="41"/>
      <c r="M73" s="43"/>
      <c r="N73" s="41"/>
      <c r="O73" s="43"/>
      <c r="P73" s="2">
        <f t="shared" si="33"/>
        <v>0</v>
      </c>
      <c r="Q73" s="2">
        <f t="shared" si="34"/>
        <v>0</v>
      </c>
      <c r="R73" s="117" t="str">
        <f t="shared" si="28"/>
        <v> </v>
      </c>
      <c r="S73" s="118" t="str">
        <f t="shared" si="29"/>
        <v> </v>
      </c>
      <c r="T73" s="117" t="str">
        <f t="shared" si="30"/>
        <v> </v>
      </c>
      <c r="U73" s="118" t="str">
        <f t="shared" si="31"/>
        <v> </v>
      </c>
    </row>
    <row r="74" spans="1:21" ht="12.75" hidden="1">
      <c r="A74" s="44"/>
      <c r="B74" s="41"/>
      <c r="C74" s="41"/>
      <c r="D74" s="41"/>
      <c r="E74" s="42"/>
      <c r="F74" s="41"/>
      <c r="G74" s="41"/>
      <c r="H74" s="41"/>
      <c r="I74" s="41"/>
      <c r="J74" s="41"/>
      <c r="K74" s="41"/>
      <c r="L74" s="41"/>
      <c r="M74" s="43"/>
      <c r="N74" s="41"/>
      <c r="O74" s="43"/>
      <c r="P74" s="2">
        <f t="shared" si="33"/>
        <v>0</v>
      </c>
      <c r="Q74" s="2">
        <f t="shared" si="34"/>
        <v>0</v>
      </c>
      <c r="R74" s="117" t="str">
        <f t="shared" si="28"/>
        <v> </v>
      </c>
      <c r="S74" s="118" t="str">
        <f t="shared" si="29"/>
        <v> </v>
      </c>
      <c r="T74" s="117" t="str">
        <f t="shared" si="30"/>
        <v> </v>
      </c>
      <c r="U74" s="118" t="str">
        <f t="shared" si="31"/>
        <v> </v>
      </c>
    </row>
    <row r="75" spans="1:21" ht="12.75" hidden="1">
      <c r="A75" s="40"/>
      <c r="B75" s="41"/>
      <c r="C75" s="41"/>
      <c r="D75" s="41"/>
      <c r="E75" s="42"/>
      <c r="F75" s="41"/>
      <c r="G75" s="41"/>
      <c r="H75" s="41"/>
      <c r="I75" s="41"/>
      <c r="J75" s="41"/>
      <c r="K75" s="41"/>
      <c r="L75" s="41"/>
      <c r="M75" s="43"/>
      <c r="N75" s="41"/>
      <c r="O75" s="43"/>
      <c r="P75" s="2">
        <f t="shared" si="33"/>
        <v>0</v>
      </c>
      <c r="Q75" s="2">
        <f t="shared" si="34"/>
        <v>0</v>
      </c>
      <c r="R75" s="117" t="str">
        <f t="shared" si="28"/>
        <v> </v>
      </c>
      <c r="S75" s="118" t="str">
        <f t="shared" si="29"/>
        <v> </v>
      </c>
      <c r="T75" s="117" t="str">
        <f t="shared" si="30"/>
        <v> </v>
      </c>
      <c r="U75" s="118" t="str">
        <f t="shared" si="31"/>
        <v> </v>
      </c>
    </row>
    <row r="76" spans="1:21" ht="12.75">
      <c r="A76" s="45" t="s">
        <v>99</v>
      </c>
      <c r="B76" s="42">
        <f aca="true" t="shared" si="36" ref="B76:O76">SUM(B77:B80)</f>
        <v>0</v>
      </c>
      <c r="C76" s="42">
        <f t="shared" si="36"/>
        <v>0</v>
      </c>
      <c r="D76" s="42">
        <f t="shared" si="36"/>
        <v>0</v>
      </c>
      <c r="E76" s="42">
        <f t="shared" si="36"/>
        <v>0</v>
      </c>
      <c r="F76" s="42">
        <f t="shared" si="36"/>
        <v>0</v>
      </c>
      <c r="G76" s="42">
        <f t="shared" si="36"/>
        <v>0</v>
      </c>
      <c r="H76" s="42">
        <f t="shared" si="36"/>
        <v>0</v>
      </c>
      <c r="I76" s="42">
        <f t="shared" si="36"/>
        <v>0</v>
      </c>
      <c r="J76" s="42">
        <f t="shared" si="36"/>
        <v>0</v>
      </c>
      <c r="K76" s="42">
        <f t="shared" si="36"/>
        <v>0</v>
      </c>
      <c r="L76" s="42">
        <f t="shared" si="36"/>
        <v>0</v>
      </c>
      <c r="M76" s="42">
        <f t="shared" si="36"/>
        <v>0</v>
      </c>
      <c r="N76" s="42">
        <f t="shared" si="36"/>
        <v>0</v>
      </c>
      <c r="O76" s="42">
        <f t="shared" si="36"/>
        <v>0</v>
      </c>
      <c r="P76" s="2">
        <f t="shared" si="33"/>
        <v>0</v>
      </c>
      <c r="Q76" s="2">
        <f t="shared" si="34"/>
        <v>0</v>
      </c>
      <c r="R76" s="117" t="str">
        <f t="shared" si="28"/>
        <v> </v>
      </c>
      <c r="S76" s="118" t="str">
        <f t="shared" si="29"/>
        <v> </v>
      </c>
      <c r="T76" s="117" t="str">
        <f t="shared" si="30"/>
        <v> </v>
      </c>
      <c r="U76" s="118" t="str">
        <f t="shared" si="31"/>
        <v> </v>
      </c>
    </row>
    <row r="77" spans="1:21" ht="12.75" hidden="1">
      <c r="A77" s="40" t="s">
        <v>96</v>
      </c>
      <c r="B77" s="41"/>
      <c r="C77" s="41"/>
      <c r="D77" s="41"/>
      <c r="E77" s="42"/>
      <c r="F77" s="41"/>
      <c r="G77" s="41"/>
      <c r="H77" s="41"/>
      <c r="I77" s="41"/>
      <c r="J77" s="41"/>
      <c r="K77" s="41"/>
      <c r="L77" s="41"/>
      <c r="M77" s="43"/>
      <c r="N77" s="41"/>
      <c r="O77" s="43"/>
      <c r="P77" s="2">
        <f t="shared" si="33"/>
        <v>0</v>
      </c>
      <c r="Q77" s="2">
        <f t="shared" si="34"/>
        <v>0</v>
      </c>
      <c r="R77" s="117" t="str">
        <f t="shared" si="28"/>
        <v> </v>
      </c>
      <c r="S77" s="118" t="str">
        <f t="shared" si="29"/>
        <v> </v>
      </c>
      <c r="T77" s="117" t="str">
        <f t="shared" si="30"/>
        <v> </v>
      </c>
      <c r="U77" s="118" t="str">
        <f t="shared" si="31"/>
        <v> </v>
      </c>
    </row>
    <row r="78" spans="1:21" ht="12.75" hidden="1">
      <c r="A78" s="40" t="s">
        <v>97</v>
      </c>
      <c r="B78" s="41"/>
      <c r="C78" s="41"/>
      <c r="D78" s="41"/>
      <c r="E78" s="42"/>
      <c r="F78" s="41"/>
      <c r="G78" s="41"/>
      <c r="H78" s="41"/>
      <c r="I78" s="41"/>
      <c r="J78" s="41"/>
      <c r="K78" s="41"/>
      <c r="L78" s="41"/>
      <c r="M78" s="43"/>
      <c r="N78" s="41"/>
      <c r="O78" s="43"/>
      <c r="P78" s="2">
        <f t="shared" si="33"/>
        <v>0</v>
      </c>
      <c r="Q78" s="2">
        <f t="shared" si="34"/>
        <v>0</v>
      </c>
      <c r="R78" s="117" t="str">
        <f t="shared" si="28"/>
        <v> </v>
      </c>
      <c r="S78" s="118" t="str">
        <f t="shared" si="29"/>
        <v> </v>
      </c>
      <c r="T78" s="117" t="str">
        <f t="shared" si="30"/>
        <v> </v>
      </c>
      <c r="U78" s="118" t="str">
        <f t="shared" si="31"/>
        <v> </v>
      </c>
    </row>
    <row r="79" spans="1:21" ht="12.75" hidden="1">
      <c r="A79" s="44"/>
      <c r="B79" s="41"/>
      <c r="C79" s="41"/>
      <c r="D79" s="41"/>
      <c r="E79" s="42"/>
      <c r="F79" s="41"/>
      <c r="G79" s="41"/>
      <c r="H79" s="41"/>
      <c r="I79" s="41"/>
      <c r="J79" s="41"/>
      <c r="K79" s="41"/>
      <c r="L79" s="41"/>
      <c r="M79" s="43"/>
      <c r="N79" s="41"/>
      <c r="O79" s="43"/>
      <c r="P79" s="2">
        <f t="shared" si="33"/>
        <v>0</v>
      </c>
      <c r="Q79" s="2">
        <f t="shared" si="34"/>
        <v>0</v>
      </c>
      <c r="R79" s="117" t="str">
        <f t="shared" si="28"/>
        <v> </v>
      </c>
      <c r="S79" s="118" t="str">
        <f t="shared" si="29"/>
        <v> </v>
      </c>
      <c r="T79" s="117" t="str">
        <f t="shared" si="30"/>
        <v> </v>
      </c>
      <c r="U79" s="118" t="str">
        <f t="shared" si="31"/>
        <v> </v>
      </c>
    </row>
    <row r="80" spans="1:21" ht="12.75" hidden="1">
      <c r="A80" s="40"/>
      <c r="B80" s="41"/>
      <c r="C80" s="41"/>
      <c r="D80" s="41"/>
      <c r="E80" s="42"/>
      <c r="F80" s="41"/>
      <c r="G80" s="41"/>
      <c r="H80" s="41"/>
      <c r="I80" s="41"/>
      <c r="J80" s="41"/>
      <c r="K80" s="41"/>
      <c r="L80" s="41"/>
      <c r="M80" s="43"/>
      <c r="N80" s="41"/>
      <c r="O80" s="43"/>
      <c r="P80" s="2">
        <f t="shared" si="33"/>
        <v>0</v>
      </c>
      <c r="Q80" s="2">
        <f t="shared" si="34"/>
        <v>0</v>
      </c>
      <c r="R80" s="117" t="str">
        <f t="shared" si="28"/>
        <v> </v>
      </c>
      <c r="S80" s="118" t="str">
        <f t="shared" si="29"/>
        <v> </v>
      </c>
      <c r="T80" s="117" t="str">
        <f t="shared" si="30"/>
        <v> </v>
      </c>
      <c r="U80" s="118" t="str">
        <f t="shared" si="31"/>
        <v> </v>
      </c>
    </row>
    <row r="81" spans="1:21" ht="12.75">
      <c r="A81" s="45" t="s">
        <v>100</v>
      </c>
      <c r="B81" s="42">
        <f aca="true" t="shared" si="37" ref="B81:O81">SUM(B82:B85)</f>
        <v>0</v>
      </c>
      <c r="C81" s="42">
        <f t="shared" si="37"/>
        <v>0</v>
      </c>
      <c r="D81" s="42">
        <f t="shared" si="37"/>
        <v>0</v>
      </c>
      <c r="E81" s="42">
        <f t="shared" si="37"/>
        <v>0</v>
      </c>
      <c r="F81" s="42">
        <f t="shared" si="37"/>
        <v>0</v>
      </c>
      <c r="G81" s="42">
        <f t="shared" si="37"/>
        <v>0</v>
      </c>
      <c r="H81" s="42">
        <f t="shared" si="37"/>
        <v>0</v>
      </c>
      <c r="I81" s="42">
        <f t="shared" si="37"/>
        <v>0</v>
      </c>
      <c r="J81" s="42">
        <f t="shared" si="37"/>
        <v>0</v>
      </c>
      <c r="K81" s="42">
        <f t="shared" si="37"/>
        <v>0</v>
      </c>
      <c r="L81" s="42">
        <f t="shared" si="37"/>
        <v>0</v>
      </c>
      <c r="M81" s="42">
        <f t="shared" si="37"/>
        <v>0</v>
      </c>
      <c r="N81" s="42">
        <f t="shared" si="37"/>
        <v>0</v>
      </c>
      <c r="O81" s="42">
        <f t="shared" si="37"/>
        <v>0</v>
      </c>
      <c r="P81" s="2">
        <f t="shared" si="33"/>
        <v>0</v>
      </c>
      <c r="Q81" s="2">
        <f t="shared" si="34"/>
        <v>0</v>
      </c>
      <c r="R81" s="117" t="str">
        <f t="shared" si="28"/>
        <v> </v>
      </c>
      <c r="S81" s="118" t="str">
        <f t="shared" si="29"/>
        <v> </v>
      </c>
      <c r="T81" s="117" t="str">
        <f t="shared" si="30"/>
        <v> </v>
      </c>
      <c r="U81" s="118" t="str">
        <f t="shared" si="31"/>
        <v> </v>
      </c>
    </row>
    <row r="82" spans="1:21" ht="12.75" hidden="1">
      <c r="A82" s="40" t="s">
        <v>96</v>
      </c>
      <c r="B82" s="41"/>
      <c r="C82" s="41"/>
      <c r="D82" s="41"/>
      <c r="E82" s="42"/>
      <c r="F82" s="41"/>
      <c r="G82" s="41"/>
      <c r="H82" s="41"/>
      <c r="I82" s="41"/>
      <c r="J82" s="41"/>
      <c r="K82" s="41"/>
      <c r="L82" s="41"/>
      <c r="M82" s="43"/>
      <c r="N82" s="41"/>
      <c r="O82" s="43"/>
      <c r="P82" s="2">
        <f t="shared" si="33"/>
        <v>0</v>
      </c>
      <c r="Q82" s="2">
        <f t="shared" si="34"/>
        <v>0</v>
      </c>
      <c r="R82" s="117" t="str">
        <f t="shared" si="28"/>
        <v> </v>
      </c>
      <c r="S82" s="118" t="str">
        <f t="shared" si="29"/>
        <v> </v>
      </c>
      <c r="T82" s="117" t="str">
        <f t="shared" si="30"/>
        <v> </v>
      </c>
      <c r="U82" s="118" t="str">
        <f t="shared" si="31"/>
        <v> </v>
      </c>
    </row>
    <row r="83" spans="1:21" ht="12.75" hidden="1">
      <c r="A83" s="40" t="s">
        <v>97</v>
      </c>
      <c r="B83" s="41"/>
      <c r="C83" s="41"/>
      <c r="D83" s="41"/>
      <c r="E83" s="42"/>
      <c r="F83" s="41"/>
      <c r="G83" s="41"/>
      <c r="H83" s="41"/>
      <c r="I83" s="41"/>
      <c r="J83" s="41"/>
      <c r="K83" s="41"/>
      <c r="L83" s="41"/>
      <c r="M83" s="43"/>
      <c r="N83" s="41"/>
      <c r="O83" s="43"/>
      <c r="P83" s="2">
        <f t="shared" si="33"/>
        <v>0</v>
      </c>
      <c r="Q83" s="2">
        <f t="shared" si="34"/>
        <v>0</v>
      </c>
      <c r="R83" s="117" t="str">
        <f t="shared" si="28"/>
        <v> </v>
      </c>
      <c r="S83" s="118" t="str">
        <f t="shared" si="29"/>
        <v> </v>
      </c>
      <c r="T83" s="117" t="str">
        <f t="shared" si="30"/>
        <v> </v>
      </c>
      <c r="U83" s="118" t="str">
        <f t="shared" si="31"/>
        <v> </v>
      </c>
    </row>
    <row r="84" spans="1:21" ht="12.75" hidden="1">
      <c r="A84" s="44"/>
      <c r="B84" s="41"/>
      <c r="C84" s="41"/>
      <c r="D84" s="41"/>
      <c r="E84" s="42"/>
      <c r="F84" s="41"/>
      <c r="G84" s="41"/>
      <c r="H84" s="41"/>
      <c r="I84" s="41"/>
      <c r="J84" s="41"/>
      <c r="K84" s="41"/>
      <c r="L84" s="41"/>
      <c r="M84" s="43"/>
      <c r="N84" s="41"/>
      <c r="O84" s="43"/>
      <c r="P84" s="2">
        <f t="shared" si="33"/>
        <v>0</v>
      </c>
      <c r="Q84" s="2">
        <f t="shared" si="34"/>
        <v>0</v>
      </c>
      <c r="R84" s="117" t="str">
        <f t="shared" si="28"/>
        <v> </v>
      </c>
      <c r="S84" s="118" t="str">
        <f t="shared" si="29"/>
        <v> </v>
      </c>
      <c r="T84" s="117" t="str">
        <f t="shared" si="30"/>
        <v> </v>
      </c>
      <c r="U84" s="118" t="str">
        <f t="shared" si="31"/>
        <v> </v>
      </c>
    </row>
    <row r="85" spans="1:21" ht="12.75" hidden="1">
      <c r="A85" s="40"/>
      <c r="B85" s="41"/>
      <c r="C85" s="41"/>
      <c r="D85" s="41"/>
      <c r="E85" s="42"/>
      <c r="F85" s="41"/>
      <c r="G85" s="41"/>
      <c r="H85" s="41"/>
      <c r="I85" s="41"/>
      <c r="J85" s="41"/>
      <c r="K85" s="41"/>
      <c r="L85" s="41"/>
      <c r="M85" s="43"/>
      <c r="N85" s="41"/>
      <c r="O85" s="43"/>
      <c r="P85" s="2">
        <f t="shared" si="33"/>
        <v>0</v>
      </c>
      <c r="Q85" s="2">
        <f t="shared" si="34"/>
        <v>0</v>
      </c>
      <c r="R85" s="117" t="str">
        <f t="shared" si="28"/>
        <v> </v>
      </c>
      <c r="S85" s="118" t="str">
        <f t="shared" si="29"/>
        <v> </v>
      </c>
      <c r="T85" s="117" t="str">
        <f t="shared" si="30"/>
        <v> </v>
      </c>
      <c r="U85" s="118" t="str">
        <f t="shared" si="31"/>
        <v> </v>
      </c>
    </row>
    <row r="86" spans="1:21" ht="12.75">
      <c r="A86" s="45" t="s">
        <v>101</v>
      </c>
      <c r="B86" s="42">
        <f aca="true" t="shared" si="38" ref="B86:O86">SUM(B87:B90)</f>
        <v>150000</v>
      </c>
      <c r="C86" s="42">
        <f t="shared" si="38"/>
        <v>0</v>
      </c>
      <c r="D86" s="42">
        <f t="shared" si="38"/>
        <v>0</v>
      </c>
      <c r="E86" s="42">
        <f t="shared" si="38"/>
        <v>150000</v>
      </c>
      <c r="F86" s="42">
        <f t="shared" si="38"/>
        <v>0</v>
      </c>
      <c r="G86" s="42">
        <f t="shared" si="38"/>
        <v>0</v>
      </c>
      <c r="H86" s="42">
        <f t="shared" si="38"/>
        <v>0</v>
      </c>
      <c r="I86" s="42">
        <f t="shared" si="38"/>
        <v>0</v>
      </c>
      <c r="J86" s="42">
        <f t="shared" si="38"/>
        <v>0</v>
      </c>
      <c r="K86" s="42">
        <f t="shared" si="38"/>
        <v>0</v>
      </c>
      <c r="L86" s="42">
        <f t="shared" si="38"/>
        <v>0</v>
      </c>
      <c r="M86" s="42">
        <f t="shared" si="38"/>
        <v>0</v>
      </c>
      <c r="N86" s="42">
        <f t="shared" si="38"/>
        <v>0</v>
      </c>
      <c r="O86" s="42">
        <f t="shared" si="38"/>
        <v>0</v>
      </c>
      <c r="P86" s="2">
        <f t="shared" si="33"/>
        <v>0</v>
      </c>
      <c r="Q86" s="2">
        <f t="shared" si="34"/>
        <v>0</v>
      </c>
      <c r="R86" s="117" t="str">
        <f t="shared" si="28"/>
        <v> </v>
      </c>
      <c r="S86" s="118" t="str">
        <f t="shared" si="29"/>
        <v> </v>
      </c>
      <c r="T86" s="117">
        <f t="shared" si="30"/>
        <v>0</v>
      </c>
      <c r="U86" s="118">
        <f t="shared" si="31"/>
        <v>0</v>
      </c>
    </row>
    <row r="87" spans="1:21" ht="12.75" hidden="1">
      <c r="A87" s="40" t="s">
        <v>96</v>
      </c>
      <c r="B87" s="41">
        <v>150000</v>
      </c>
      <c r="C87" s="41"/>
      <c r="D87" s="41"/>
      <c r="E87" s="42">
        <f>SUM(B87:D87)</f>
        <v>150000</v>
      </c>
      <c r="F87" s="41"/>
      <c r="G87" s="41"/>
      <c r="H87" s="41"/>
      <c r="I87" s="41"/>
      <c r="J87" s="41"/>
      <c r="K87" s="41"/>
      <c r="L87" s="41"/>
      <c r="M87" s="43"/>
      <c r="N87" s="41"/>
      <c r="O87" s="43"/>
      <c r="P87" s="2">
        <f t="shared" si="33"/>
        <v>0</v>
      </c>
      <c r="Q87" s="2">
        <f t="shared" si="34"/>
        <v>0</v>
      </c>
      <c r="R87" s="117" t="str">
        <f t="shared" si="28"/>
        <v> </v>
      </c>
      <c r="S87" s="118" t="str">
        <f t="shared" si="29"/>
        <v> </v>
      </c>
      <c r="T87" s="117">
        <f t="shared" si="30"/>
        <v>0</v>
      </c>
      <c r="U87" s="118">
        <f t="shared" si="31"/>
        <v>0</v>
      </c>
    </row>
    <row r="88" spans="1:21" ht="12.75" hidden="1">
      <c r="A88" s="40" t="s">
        <v>97</v>
      </c>
      <c r="B88" s="41"/>
      <c r="C88" s="41"/>
      <c r="D88" s="41"/>
      <c r="E88" s="42"/>
      <c r="F88" s="41"/>
      <c r="G88" s="41"/>
      <c r="H88" s="41"/>
      <c r="I88" s="41"/>
      <c r="J88" s="41"/>
      <c r="K88" s="41"/>
      <c r="L88" s="41"/>
      <c r="M88" s="43"/>
      <c r="N88" s="41"/>
      <c r="O88" s="43"/>
      <c r="P88" s="2">
        <f t="shared" si="33"/>
        <v>0</v>
      </c>
      <c r="Q88" s="2">
        <f t="shared" si="34"/>
        <v>0</v>
      </c>
      <c r="R88" s="117" t="str">
        <f t="shared" si="28"/>
        <v> </v>
      </c>
      <c r="S88" s="118" t="str">
        <f t="shared" si="29"/>
        <v> </v>
      </c>
      <c r="T88" s="117" t="str">
        <f t="shared" si="30"/>
        <v> </v>
      </c>
      <c r="U88" s="118" t="str">
        <f t="shared" si="31"/>
        <v> </v>
      </c>
    </row>
    <row r="89" spans="1:21" ht="12.75" hidden="1">
      <c r="A89" s="44"/>
      <c r="B89" s="41"/>
      <c r="C89" s="41"/>
      <c r="D89" s="41"/>
      <c r="E89" s="42"/>
      <c r="F89" s="41"/>
      <c r="G89" s="41"/>
      <c r="H89" s="41"/>
      <c r="I89" s="41"/>
      <c r="J89" s="41"/>
      <c r="K89" s="41"/>
      <c r="L89" s="41"/>
      <c r="M89" s="43"/>
      <c r="N89" s="41"/>
      <c r="O89" s="43"/>
      <c r="P89" s="2">
        <f t="shared" si="33"/>
        <v>0</v>
      </c>
      <c r="Q89" s="2">
        <f t="shared" si="34"/>
        <v>0</v>
      </c>
      <c r="R89" s="117" t="str">
        <f t="shared" si="28"/>
        <v> </v>
      </c>
      <c r="S89" s="118" t="str">
        <f t="shared" si="29"/>
        <v> </v>
      </c>
      <c r="T89" s="117" t="str">
        <f t="shared" si="30"/>
        <v> </v>
      </c>
      <c r="U89" s="118" t="str">
        <f t="shared" si="31"/>
        <v> </v>
      </c>
    </row>
    <row r="90" spans="1:21" ht="12.75" hidden="1">
      <c r="A90" s="40"/>
      <c r="B90" s="41"/>
      <c r="C90" s="41"/>
      <c r="D90" s="41"/>
      <c r="E90" s="42"/>
      <c r="F90" s="41"/>
      <c r="G90" s="41"/>
      <c r="H90" s="41"/>
      <c r="I90" s="41"/>
      <c r="J90" s="41"/>
      <c r="K90" s="41"/>
      <c r="L90" s="41"/>
      <c r="M90" s="43"/>
      <c r="N90" s="41"/>
      <c r="O90" s="43"/>
      <c r="P90" s="2">
        <f t="shared" si="33"/>
        <v>0</v>
      </c>
      <c r="Q90" s="2">
        <f t="shared" si="34"/>
        <v>0</v>
      </c>
      <c r="R90" s="117" t="str">
        <f t="shared" si="28"/>
        <v> </v>
      </c>
      <c r="S90" s="118" t="str">
        <f t="shared" si="29"/>
        <v> </v>
      </c>
      <c r="T90" s="117" t="str">
        <f t="shared" si="30"/>
        <v> </v>
      </c>
      <c r="U90" s="118" t="str">
        <f t="shared" si="31"/>
        <v> </v>
      </c>
    </row>
    <row r="91" spans="1:21" ht="12.75">
      <c r="A91" s="45" t="s">
        <v>102</v>
      </c>
      <c r="B91" s="42">
        <f aca="true" t="shared" si="39" ref="B91:O91">SUM(B92:B95)</f>
        <v>6020000</v>
      </c>
      <c r="C91" s="42">
        <f t="shared" si="39"/>
        <v>0</v>
      </c>
      <c r="D91" s="42">
        <f t="shared" si="39"/>
        <v>0</v>
      </c>
      <c r="E91" s="42">
        <f t="shared" si="39"/>
        <v>6020000</v>
      </c>
      <c r="F91" s="42">
        <f t="shared" si="39"/>
        <v>0</v>
      </c>
      <c r="G91" s="42">
        <f t="shared" si="39"/>
        <v>0</v>
      </c>
      <c r="H91" s="42">
        <f t="shared" si="39"/>
        <v>0</v>
      </c>
      <c r="I91" s="42">
        <f t="shared" si="39"/>
        <v>0</v>
      </c>
      <c r="J91" s="42">
        <f t="shared" si="39"/>
        <v>0</v>
      </c>
      <c r="K91" s="42">
        <f t="shared" si="39"/>
        <v>0</v>
      </c>
      <c r="L91" s="42">
        <f t="shared" si="39"/>
        <v>0</v>
      </c>
      <c r="M91" s="42">
        <f t="shared" si="39"/>
        <v>0</v>
      </c>
      <c r="N91" s="42">
        <f t="shared" si="39"/>
        <v>0</v>
      </c>
      <c r="O91" s="42">
        <f t="shared" si="39"/>
        <v>0</v>
      </c>
      <c r="P91" s="2">
        <f t="shared" si="33"/>
        <v>0</v>
      </c>
      <c r="Q91" s="2">
        <f t="shared" si="34"/>
        <v>0</v>
      </c>
      <c r="R91" s="117" t="str">
        <f t="shared" si="28"/>
        <v> </v>
      </c>
      <c r="S91" s="118" t="str">
        <f t="shared" si="29"/>
        <v> </v>
      </c>
      <c r="T91" s="117">
        <f t="shared" si="30"/>
        <v>0</v>
      </c>
      <c r="U91" s="118">
        <f t="shared" si="31"/>
        <v>0</v>
      </c>
    </row>
    <row r="92" spans="1:21" ht="12.75" hidden="1">
      <c r="A92" s="40" t="s">
        <v>96</v>
      </c>
      <c r="B92" s="41">
        <v>6020000</v>
      </c>
      <c r="C92" s="41"/>
      <c r="D92" s="41"/>
      <c r="E92" s="42">
        <f>SUM(B92:D92)</f>
        <v>6020000</v>
      </c>
      <c r="F92" s="41"/>
      <c r="G92" s="41"/>
      <c r="H92" s="41"/>
      <c r="I92" s="41"/>
      <c r="J92" s="41"/>
      <c r="K92" s="41"/>
      <c r="L92" s="41"/>
      <c r="M92" s="43"/>
      <c r="N92" s="41"/>
      <c r="O92" s="43"/>
      <c r="P92" s="2">
        <f t="shared" si="33"/>
        <v>0</v>
      </c>
      <c r="Q92" s="2">
        <f t="shared" si="34"/>
        <v>0</v>
      </c>
      <c r="R92" s="117" t="str">
        <f t="shared" si="28"/>
        <v> </v>
      </c>
      <c r="S92" s="118" t="str">
        <f t="shared" si="29"/>
        <v> </v>
      </c>
      <c r="T92" s="117">
        <f t="shared" si="30"/>
        <v>0</v>
      </c>
      <c r="U92" s="118">
        <f t="shared" si="31"/>
        <v>0</v>
      </c>
    </row>
    <row r="93" spans="1:21" ht="12.75" hidden="1">
      <c r="A93" s="40" t="s">
        <v>97</v>
      </c>
      <c r="B93" s="41"/>
      <c r="C93" s="41"/>
      <c r="D93" s="41"/>
      <c r="E93" s="42"/>
      <c r="F93" s="41"/>
      <c r="G93" s="41"/>
      <c r="H93" s="41"/>
      <c r="I93" s="41"/>
      <c r="J93" s="41"/>
      <c r="K93" s="41"/>
      <c r="L93" s="41"/>
      <c r="M93" s="43"/>
      <c r="N93" s="41"/>
      <c r="O93" s="43"/>
      <c r="P93" s="2">
        <f t="shared" si="33"/>
        <v>0</v>
      </c>
      <c r="Q93" s="2">
        <f t="shared" si="34"/>
        <v>0</v>
      </c>
      <c r="R93" s="117" t="str">
        <f t="shared" si="28"/>
        <v> </v>
      </c>
      <c r="S93" s="118" t="str">
        <f t="shared" si="29"/>
        <v> </v>
      </c>
      <c r="T93" s="117" t="str">
        <f t="shared" si="30"/>
        <v> </v>
      </c>
      <c r="U93" s="118" t="str">
        <f t="shared" si="31"/>
        <v> </v>
      </c>
    </row>
    <row r="94" spans="1:21" ht="12.75" hidden="1">
      <c r="A94" s="44"/>
      <c r="B94" s="41"/>
      <c r="C94" s="41"/>
      <c r="D94" s="41"/>
      <c r="E94" s="42"/>
      <c r="F94" s="41"/>
      <c r="G94" s="41"/>
      <c r="H94" s="41"/>
      <c r="I94" s="41"/>
      <c r="J94" s="41"/>
      <c r="K94" s="41"/>
      <c r="L94" s="41"/>
      <c r="M94" s="43"/>
      <c r="N94" s="41"/>
      <c r="O94" s="43"/>
      <c r="P94" s="2">
        <f t="shared" si="33"/>
        <v>0</v>
      </c>
      <c r="Q94" s="2">
        <f t="shared" si="34"/>
        <v>0</v>
      </c>
      <c r="R94" s="117" t="str">
        <f t="shared" si="28"/>
        <v> </v>
      </c>
      <c r="S94" s="118" t="str">
        <f t="shared" si="29"/>
        <v> </v>
      </c>
      <c r="T94" s="117" t="str">
        <f t="shared" si="30"/>
        <v> </v>
      </c>
      <c r="U94" s="118" t="str">
        <f t="shared" si="31"/>
        <v> </v>
      </c>
    </row>
    <row r="95" spans="1:21" ht="12.75" hidden="1">
      <c r="A95" s="44"/>
      <c r="B95" s="41"/>
      <c r="C95" s="41"/>
      <c r="D95" s="41"/>
      <c r="E95" s="42"/>
      <c r="F95" s="41"/>
      <c r="G95" s="41"/>
      <c r="H95" s="41"/>
      <c r="I95" s="41"/>
      <c r="J95" s="41"/>
      <c r="K95" s="41"/>
      <c r="L95" s="41"/>
      <c r="M95" s="43"/>
      <c r="N95" s="41"/>
      <c r="O95" s="43"/>
      <c r="P95" s="2">
        <f t="shared" si="33"/>
        <v>0</v>
      </c>
      <c r="Q95" s="2">
        <f t="shared" si="34"/>
        <v>0</v>
      </c>
      <c r="R95" s="117" t="str">
        <f t="shared" si="28"/>
        <v> </v>
      </c>
      <c r="S95" s="118" t="str">
        <f t="shared" si="29"/>
        <v> </v>
      </c>
      <c r="T95" s="117" t="str">
        <f t="shared" si="30"/>
        <v> </v>
      </c>
      <c r="U95" s="118" t="str">
        <f t="shared" si="31"/>
        <v> </v>
      </c>
    </row>
    <row r="96" spans="1:21" ht="12.75">
      <c r="A96" s="45" t="s">
        <v>103</v>
      </c>
      <c r="B96" s="42">
        <f aca="true" t="shared" si="40" ref="B96:O96">SUM(B97:B100)</f>
        <v>1500000</v>
      </c>
      <c r="C96" s="42">
        <f t="shared" si="40"/>
        <v>0</v>
      </c>
      <c r="D96" s="42">
        <f t="shared" si="40"/>
        <v>0</v>
      </c>
      <c r="E96" s="42">
        <f t="shared" si="40"/>
        <v>1500000</v>
      </c>
      <c r="F96" s="42">
        <f t="shared" si="40"/>
        <v>0</v>
      </c>
      <c r="G96" s="42">
        <f t="shared" si="40"/>
        <v>0</v>
      </c>
      <c r="H96" s="42">
        <f t="shared" si="40"/>
        <v>0</v>
      </c>
      <c r="I96" s="42">
        <f t="shared" si="40"/>
        <v>0</v>
      </c>
      <c r="J96" s="42">
        <f t="shared" si="40"/>
        <v>0</v>
      </c>
      <c r="K96" s="42">
        <f t="shared" si="40"/>
        <v>0</v>
      </c>
      <c r="L96" s="42">
        <f t="shared" si="40"/>
        <v>0</v>
      </c>
      <c r="M96" s="42">
        <f t="shared" si="40"/>
        <v>0</v>
      </c>
      <c r="N96" s="42">
        <f t="shared" si="40"/>
        <v>0</v>
      </c>
      <c r="O96" s="42">
        <f t="shared" si="40"/>
        <v>0</v>
      </c>
      <c r="P96" s="2">
        <f t="shared" si="33"/>
        <v>0</v>
      </c>
      <c r="Q96" s="2">
        <f t="shared" si="34"/>
        <v>0</v>
      </c>
      <c r="R96" s="117" t="str">
        <f t="shared" si="28"/>
        <v> </v>
      </c>
      <c r="S96" s="118" t="str">
        <f t="shared" si="29"/>
        <v> </v>
      </c>
      <c r="T96" s="117">
        <f t="shared" si="30"/>
        <v>0</v>
      </c>
      <c r="U96" s="118">
        <f t="shared" si="31"/>
        <v>0</v>
      </c>
    </row>
    <row r="97" spans="1:21" ht="12.75" hidden="1">
      <c r="A97" s="40" t="s">
        <v>96</v>
      </c>
      <c r="B97" s="41">
        <v>1500000</v>
      </c>
      <c r="C97" s="41"/>
      <c r="D97" s="41"/>
      <c r="E97" s="42">
        <f>SUM(B97:D97)</f>
        <v>1500000</v>
      </c>
      <c r="F97" s="41"/>
      <c r="G97" s="41"/>
      <c r="H97" s="41"/>
      <c r="I97" s="41"/>
      <c r="J97" s="41"/>
      <c r="K97" s="41"/>
      <c r="L97" s="41"/>
      <c r="M97" s="43"/>
      <c r="N97" s="41"/>
      <c r="O97" s="43"/>
      <c r="P97" s="2">
        <f t="shared" si="33"/>
        <v>0</v>
      </c>
      <c r="Q97" s="2">
        <f t="shared" si="34"/>
        <v>0</v>
      </c>
      <c r="R97" s="117" t="str">
        <f aca="true" t="shared" si="41" ref="R97:R128">IF(L97=0," ",(N97-L97)/L97)</f>
        <v> </v>
      </c>
      <c r="S97" s="118" t="str">
        <f aca="true" t="shared" si="42" ref="S97:S128">IF(M97=0," ",(O97-M97)/M97)</f>
        <v> </v>
      </c>
      <c r="T97" s="117">
        <f aca="true" t="shared" si="43" ref="T97:T128">IF(E97=0," ",(P97/E97))</f>
        <v>0</v>
      </c>
      <c r="U97" s="118">
        <f aca="true" t="shared" si="44" ref="U97:U128">IF(E97=0," ",(Q97/E97))</f>
        <v>0</v>
      </c>
    </row>
    <row r="98" spans="1:21" ht="12.75" hidden="1">
      <c r="A98" s="40" t="s">
        <v>97</v>
      </c>
      <c r="B98" s="41"/>
      <c r="C98" s="41"/>
      <c r="D98" s="41"/>
      <c r="E98" s="42"/>
      <c r="F98" s="41"/>
      <c r="G98" s="41"/>
      <c r="H98" s="41"/>
      <c r="I98" s="41"/>
      <c r="J98" s="41"/>
      <c r="K98" s="41"/>
      <c r="L98" s="41"/>
      <c r="M98" s="43"/>
      <c r="N98" s="41"/>
      <c r="O98" s="43"/>
      <c r="P98" s="2">
        <f t="shared" si="33"/>
        <v>0</v>
      </c>
      <c r="Q98" s="2">
        <f t="shared" si="34"/>
        <v>0</v>
      </c>
      <c r="R98" s="117" t="str">
        <f t="shared" si="41"/>
        <v> </v>
      </c>
      <c r="S98" s="118" t="str">
        <f t="shared" si="42"/>
        <v> </v>
      </c>
      <c r="T98" s="117" t="str">
        <f t="shared" si="43"/>
        <v> </v>
      </c>
      <c r="U98" s="118" t="str">
        <f t="shared" si="44"/>
        <v> </v>
      </c>
    </row>
    <row r="99" spans="1:21" ht="12.75" hidden="1">
      <c r="A99" s="44"/>
      <c r="B99" s="41"/>
      <c r="C99" s="41"/>
      <c r="D99" s="41"/>
      <c r="E99" s="42"/>
      <c r="F99" s="41"/>
      <c r="G99" s="41"/>
      <c r="H99" s="41"/>
      <c r="I99" s="41"/>
      <c r="J99" s="41"/>
      <c r="K99" s="41"/>
      <c r="L99" s="41"/>
      <c r="M99" s="43"/>
      <c r="N99" s="41"/>
      <c r="O99" s="43"/>
      <c r="P99" s="2">
        <f aca="true" t="shared" si="45" ref="P99:P122">+H99+J99+L99+N99</f>
        <v>0</v>
      </c>
      <c r="Q99" s="2">
        <f aca="true" t="shared" si="46" ref="Q99:Q122">I99+K99+M99+O99</f>
        <v>0</v>
      </c>
      <c r="R99" s="117" t="str">
        <f t="shared" si="41"/>
        <v> </v>
      </c>
      <c r="S99" s="118" t="str">
        <f t="shared" si="42"/>
        <v> </v>
      </c>
      <c r="T99" s="117" t="str">
        <f t="shared" si="43"/>
        <v> </v>
      </c>
      <c r="U99" s="118" t="str">
        <f t="shared" si="44"/>
        <v> </v>
      </c>
    </row>
    <row r="100" spans="1:21" ht="12.75" hidden="1">
      <c r="A100" s="44"/>
      <c r="B100" s="41"/>
      <c r="C100" s="41"/>
      <c r="D100" s="41"/>
      <c r="E100" s="42"/>
      <c r="F100" s="41"/>
      <c r="G100" s="41"/>
      <c r="H100" s="41"/>
      <c r="I100" s="41"/>
      <c r="J100" s="41"/>
      <c r="K100" s="41"/>
      <c r="L100" s="41"/>
      <c r="M100" s="43"/>
      <c r="N100" s="41"/>
      <c r="O100" s="43"/>
      <c r="P100" s="2">
        <f t="shared" si="45"/>
        <v>0</v>
      </c>
      <c r="Q100" s="2">
        <f t="shared" si="46"/>
        <v>0</v>
      </c>
      <c r="R100" s="117" t="str">
        <f t="shared" si="41"/>
        <v> </v>
      </c>
      <c r="S100" s="118" t="str">
        <f t="shared" si="42"/>
        <v> </v>
      </c>
      <c r="T100" s="117" t="str">
        <f t="shared" si="43"/>
        <v> </v>
      </c>
      <c r="U100" s="118" t="str">
        <f t="shared" si="44"/>
        <v> </v>
      </c>
    </row>
    <row r="101" spans="1:21" ht="12.75">
      <c r="A101" s="45" t="s">
        <v>104</v>
      </c>
      <c r="B101" s="42">
        <f aca="true" t="shared" si="47" ref="B101:O101">SUM(B102:B105)</f>
        <v>0</v>
      </c>
      <c r="C101" s="42">
        <f t="shared" si="47"/>
        <v>0</v>
      </c>
      <c r="D101" s="42">
        <f t="shared" si="47"/>
        <v>0</v>
      </c>
      <c r="E101" s="42">
        <f t="shared" si="47"/>
        <v>0</v>
      </c>
      <c r="F101" s="42">
        <f t="shared" si="47"/>
        <v>0</v>
      </c>
      <c r="G101" s="42">
        <f t="shared" si="47"/>
        <v>0</v>
      </c>
      <c r="H101" s="42">
        <f t="shared" si="47"/>
        <v>0</v>
      </c>
      <c r="I101" s="42">
        <f t="shared" si="47"/>
        <v>0</v>
      </c>
      <c r="J101" s="42">
        <f t="shared" si="47"/>
        <v>0</v>
      </c>
      <c r="K101" s="42">
        <f t="shared" si="47"/>
        <v>0</v>
      </c>
      <c r="L101" s="42">
        <f t="shared" si="47"/>
        <v>0</v>
      </c>
      <c r="M101" s="42">
        <f t="shared" si="47"/>
        <v>0</v>
      </c>
      <c r="N101" s="42">
        <f t="shared" si="47"/>
        <v>0</v>
      </c>
      <c r="O101" s="42">
        <f t="shared" si="47"/>
        <v>0</v>
      </c>
      <c r="P101" s="2">
        <f t="shared" si="45"/>
        <v>0</v>
      </c>
      <c r="Q101" s="2">
        <f t="shared" si="46"/>
        <v>0</v>
      </c>
      <c r="R101" s="117" t="str">
        <f t="shared" si="41"/>
        <v> </v>
      </c>
      <c r="S101" s="118" t="str">
        <f t="shared" si="42"/>
        <v> </v>
      </c>
      <c r="T101" s="117" t="str">
        <f t="shared" si="43"/>
        <v> </v>
      </c>
      <c r="U101" s="118" t="str">
        <f t="shared" si="44"/>
        <v> </v>
      </c>
    </row>
    <row r="102" spans="1:21" ht="12.75" hidden="1">
      <c r="A102" s="40" t="s">
        <v>96</v>
      </c>
      <c r="B102" s="41"/>
      <c r="C102" s="41"/>
      <c r="D102" s="41"/>
      <c r="E102" s="42"/>
      <c r="F102" s="41"/>
      <c r="G102" s="41"/>
      <c r="H102" s="41"/>
      <c r="I102" s="41"/>
      <c r="J102" s="41"/>
      <c r="K102" s="41"/>
      <c r="L102" s="41"/>
      <c r="M102" s="43"/>
      <c r="N102" s="41"/>
      <c r="O102" s="43"/>
      <c r="P102" s="2">
        <f t="shared" si="45"/>
        <v>0</v>
      </c>
      <c r="Q102" s="2">
        <f t="shared" si="46"/>
        <v>0</v>
      </c>
      <c r="R102" s="117" t="str">
        <f t="shared" si="41"/>
        <v> </v>
      </c>
      <c r="S102" s="118" t="str">
        <f t="shared" si="42"/>
        <v> </v>
      </c>
      <c r="T102" s="117" t="str">
        <f t="shared" si="43"/>
        <v> </v>
      </c>
      <c r="U102" s="118" t="str">
        <f t="shared" si="44"/>
        <v> </v>
      </c>
    </row>
    <row r="103" spans="1:21" ht="12.75" hidden="1">
      <c r="A103" s="40" t="s">
        <v>97</v>
      </c>
      <c r="B103" s="41"/>
      <c r="C103" s="41"/>
      <c r="D103" s="41"/>
      <c r="E103" s="42"/>
      <c r="F103" s="41"/>
      <c r="G103" s="41"/>
      <c r="H103" s="41"/>
      <c r="I103" s="41"/>
      <c r="J103" s="41"/>
      <c r="K103" s="41"/>
      <c r="L103" s="41"/>
      <c r="M103" s="43"/>
      <c r="N103" s="41"/>
      <c r="O103" s="43"/>
      <c r="P103" s="2">
        <f t="shared" si="45"/>
        <v>0</v>
      </c>
      <c r="Q103" s="2">
        <f t="shared" si="46"/>
        <v>0</v>
      </c>
      <c r="R103" s="117" t="str">
        <f t="shared" si="41"/>
        <v> </v>
      </c>
      <c r="S103" s="118" t="str">
        <f t="shared" si="42"/>
        <v> </v>
      </c>
      <c r="T103" s="117" t="str">
        <f t="shared" si="43"/>
        <v> </v>
      </c>
      <c r="U103" s="118" t="str">
        <f t="shared" si="44"/>
        <v> </v>
      </c>
    </row>
    <row r="104" spans="1:21" ht="12.75" hidden="1">
      <c r="A104" s="44"/>
      <c r="B104" s="41"/>
      <c r="C104" s="41"/>
      <c r="D104" s="41"/>
      <c r="E104" s="42"/>
      <c r="F104" s="41"/>
      <c r="G104" s="41"/>
      <c r="H104" s="41"/>
      <c r="I104" s="41"/>
      <c r="J104" s="41"/>
      <c r="K104" s="41"/>
      <c r="L104" s="41"/>
      <c r="M104" s="43"/>
      <c r="N104" s="41"/>
      <c r="O104" s="43"/>
      <c r="P104" s="2">
        <f t="shared" si="45"/>
        <v>0</v>
      </c>
      <c r="Q104" s="2">
        <f t="shared" si="46"/>
        <v>0</v>
      </c>
      <c r="R104" s="117" t="str">
        <f t="shared" si="41"/>
        <v> </v>
      </c>
      <c r="S104" s="118" t="str">
        <f t="shared" si="42"/>
        <v> </v>
      </c>
      <c r="T104" s="117" t="str">
        <f t="shared" si="43"/>
        <v> </v>
      </c>
      <c r="U104" s="118" t="str">
        <f t="shared" si="44"/>
        <v> </v>
      </c>
    </row>
    <row r="105" spans="1:21" ht="12.75" hidden="1">
      <c r="A105" s="44"/>
      <c r="B105" s="41"/>
      <c r="C105" s="41"/>
      <c r="D105" s="41"/>
      <c r="E105" s="42"/>
      <c r="F105" s="41"/>
      <c r="G105" s="41"/>
      <c r="H105" s="41"/>
      <c r="I105" s="41"/>
      <c r="J105" s="41"/>
      <c r="K105" s="41"/>
      <c r="L105" s="41"/>
      <c r="M105" s="43"/>
      <c r="N105" s="41"/>
      <c r="O105" s="43"/>
      <c r="P105" s="2">
        <f t="shared" si="45"/>
        <v>0</v>
      </c>
      <c r="Q105" s="2">
        <f t="shared" si="46"/>
        <v>0</v>
      </c>
      <c r="R105" s="117" t="str">
        <f t="shared" si="41"/>
        <v> </v>
      </c>
      <c r="S105" s="118" t="str">
        <f t="shared" si="42"/>
        <v> </v>
      </c>
      <c r="T105" s="117" t="str">
        <f t="shared" si="43"/>
        <v> </v>
      </c>
      <c r="U105" s="118" t="str">
        <f t="shared" si="44"/>
        <v> </v>
      </c>
    </row>
    <row r="106" spans="1:21" ht="12.75">
      <c r="A106" s="45" t="s">
        <v>105</v>
      </c>
      <c r="B106" s="42">
        <f aca="true" t="shared" si="48" ref="B106:O106">SUM(B107:B122)</f>
        <v>0</v>
      </c>
      <c r="C106" s="42">
        <f t="shared" si="48"/>
        <v>0</v>
      </c>
      <c r="D106" s="42">
        <f t="shared" si="48"/>
        <v>0</v>
      </c>
      <c r="E106" s="42">
        <f t="shared" si="48"/>
        <v>0</v>
      </c>
      <c r="F106" s="42">
        <f t="shared" si="48"/>
        <v>0</v>
      </c>
      <c r="G106" s="42">
        <f t="shared" si="48"/>
        <v>0</v>
      </c>
      <c r="H106" s="42">
        <f t="shared" si="48"/>
        <v>0</v>
      </c>
      <c r="I106" s="42">
        <f t="shared" si="48"/>
        <v>0</v>
      </c>
      <c r="J106" s="42">
        <f t="shared" si="48"/>
        <v>0</v>
      </c>
      <c r="K106" s="42">
        <f t="shared" si="48"/>
        <v>0</v>
      </c>
      <c r="L106" s="42">
        <f t="shared" si="48"/>
        <v>0</v>
      </c>
      <c r="M106" s="42">
        <f t="shared" si="48"/>
        <v>0</v>
      </c>
      <c r="N106" s="42">
        <f t="shared" si="48"/>
        <v>0</v>
      </c>
      <c r="O106" s="42">
        <f t="shared" si="48"/>
        <v>0</v>
      </c>
      <c r="P106" s="2">
        <f t="shared" si="45"/>
        <v>0</v>
      </c>
      <c r="Q106" s="2">
        <f t="shared" si="46"/>
        <v>0</v>
      </c>
      <c r="R106" s="117" t="str">
        <f t="shared" si="41"/>
        <v> </v>
      </c>
      <c r="S106" s="118" t="str">
        <f t="shared" si="42"/>
        <v> </v>
      </c>
      <c r="T106" s="117" t="str">
        <f t="shared" si="43"/>
        <v> </v>
      </c>
      <c r="U106" s="118" t="str">
        <f t="shared" si="44"/>
        <v> </v>
      </c>
    </row>
    <row r="107" spans="1:21" ht="12.75" hidden="1">
      <c r="A107" s="40" t="s">
        <v>106</v>
      </c>
      <c r="B107" s="41"/>
      <c r="C107" s="41"/>
      <c r="D107" s="41"/>
      <c r="E107" s="42">
        <f aca="true" t="shared" si="49" ref="E107:E121">SUM(B107:D107)</f>
        <v>0</v>
      </c>
      <c r="F107" s="41"/>
      <c r="G107" s="41"/>
      <c r="H107" s="41"/>
      <c r="I107" s="41"/>
      <c r="J107" s="41"/>
      <c r="K107" s="41"/>
      <c r="L107" s="41"/>
      <c r="M107" s="43"/>
      <c r="N107" s="41"/>
      <c r="O107" s="43"/>
      <c r="P107" s="2">
        <f t="shared" si="45"/>
        <v>0</v>
      </c>
      <c r="Q107" s="2">
        <f t="shared" si="46"/>
        <v>0</v>
      </c>
      <c r="R107" s="117" t="str">
        <f t="shared" si="41"/>
        <v> </v>
      </c>
      <c r="S107" s="118" t="str">
        <f t="shared" si="42"/>
        <v> </v>
      </c>
      <c r="T107" s="117" t="str">
        <f t="shared" si="43"/>
        <v> </v>
      </c>
      <c r="U107" s="118" t="str">
        <f t="shared" si="44"/>
        <v> </v>
      </c>
    </row>
    <row r="108" spans="1:21" ht="12.75" hidden="1">
      <c r="A108" s="40" t="s">
        <v>97</v>
      </c>
      <c r="B108" s="41"/>
      <c r="C108" s="41"/>
      <c r="D108" s="41"/>
      <c r="E108" s="42">
        <f t="shared" si="49"/>
        <v>0</v>
      </c>
      <c r="F108" s="41"/>
      <c r="G108" s="41"/>
      <c r="H108" s="41"/>
      <c r="I108" s="41"/>
      <c r="J108" s="41"/>
      <c r="K108" s="41"/>
      <c r="L108" s="41"/>
      <c r="M108" s="43"/>
      <c r="N108" s="41"/>
      <c r="O108" s="43"/>
      <c r="P108" s="2">
        <f t="shared" si="45"/>
        <v>0</v>
      </c>
      <c r="Q108" s="2">
        <f t="shared" si="46"/>
        <v>0</v>
      </c>
      <c r="R108" s="117" t="str">
        <f t="shared" si="41"/>
        <v> </v>
      </c>
      <c r="S108" s="118" t="str">
        <f t="shared" si="42"/>
        <v> </v>
      </c>
      <c r="T108" s="117" t="str">
        <f t="shared" si="43"/>
        <v> </v>
      </c>
      <c r="U108" s="118" t="str">
        <f t="shared" si="44"/>
        <v> </v>
      </c>
    </row>
    <row r="109" spans="1:21" ht="12.75" hidden="1">
      <c r="A109" s="44"/>
      <c r="B109" s="41"/>
      <c r="C109" s="41"/>
      <c r="D109" s="41"/>
      <c r="E109" s="42">
        <f t="shared" si="49"/>
        <v>0</v>
      </c>
      <c r="F109" s="41"/>
      <c r="G109" s="41"/>
      <c r="H109" s="41"/>
      <c r="I109" s="41"/>
      <c r="J109" s="41"/>
      <c r="K109" s="41"/>
      <c r="L109" s="41"/>
      <c r="M109" s="43"/>
      <c r="N109" s="41"/>
      <c r="O109" s="43"/>
      <c r="P109" s="2">
        <f t="shared" si="45"/>
        <v>0</v>
      </c>
      <c r="Q109" s="2">
        <f t="shared" si="46"/>
        <v>0</v>
      </c>
      <c r="R109" s="117" t="str">
        <f t="shared" si="41"/>
        <v> </v>
      </c>
      <c r="S109" s="118" t="str">
        <f t="shared" si="42"/>
        <v> </v>
      </c>
      <c r="T109" s="117" t="str">
        <f t="shared" si="43"/>
        <v> </v>
      </c>
      <c r="U109" s="118" t="str">
        <f t="shared" si="44"/>
        <v> </v>
      </c>
    </row>
    <row r="110" spans="1:21" ht="12.75" hidden="1">
      <c r="A110" s="44"/>
      <c r="B110" s="41"/>
      <c r="C110" s="41"/>
      <c r="D110" s="41"/>
      <c r="E110" s="42">
        <f t="shared" si="49"/>
        <v>0</v>
      </c>
      <c r="F110" s="41"/>
      <c r="G110" s="41"/>
      <c r="H110" s="41"/>
      <c r="I110" s="41"/>
      <c r="J110" s="41"/>
      <c r="K110" s="41"/>
      <c r="L110" s="41"/>
      <c r="M110" s="43"/>
      <c r="N110" s="41"/>
      <c r="O110" s="43"/>
      <c r="P110" s="2">
        <f t="shared" si="45"/>
        <v>0</v>
      </c>
      <c r="Q110" s="2">
        <f t="shared" si="46"/>
        <v>0</v>
      </c>
      <c r="R110" s="117" t="str">
        <f t="shared" si="41"/>
        <v> </v>
      </c>
      <c r="S110" s="118" t="str">
        <f t="shared" si="42"/>
        <v> </v>
      </c>
      <c r="T110" s="117" t="str">
        <f t="shared" si="43"/>
        <v> </v>
      </c>
      <c r="U110" s="118" t="str">
        <f t="shared" si="44"/>
        <v> </v>
      </c>
    </row>
    <row r="111" spans="1:21" ht="12.75" hidden="1">
      <c r="A111" s="44"/>
      <c r="B111" s="41"/>
      <c r="C111" s="41"/>
      <c r="D111" s="41"/>
      <c r="E111" s="42">
        <f t="shared" si="49"/>
        <v>0</v>
      </c>
      <c r="F111" s="41"/>
      <c r="G111" s="41"/>
      <c r="H111" s="41"/>
      <c r="I111" s="41"/>
      <c r="J111" s="41"/>
      <c r="K111" s="41"/>
      <c r="L111" s="41"/>
      <c r="M111" s="43"/>
      <c r="N111" s="41"/>
      <c r="O111" s="43"/>
      <c r="P111" s="2">
        <f t="shared" si="45"/>
        <v>0</v>
      </c>
      <c r="Q111" s="2">
        <f t="shared" si="46"/>
        <v>0</v>
      </c>
      <c r="R111" s="117" t="str">
        <f t="shared" si="41"/>
        <v> </v>
      </c>
      <c r="S111" s="118" t="str">
        <f t="shared" si="42"/>
        <v> </v>
      </c>
      <c r="T111" s="117" t="str">
        <f t="shared" si="43"/>
        <v> </v>
      </c>
      <c r="U111" s="118" t="str">
        <f t="shared" si="44"/>
        <v> </v>
      </c>
    </row>
    <row r="112" spans="1:21" ht="12.75" hidden="1">
      <c r="A112" s="44"/>
      <c r="B112" s="41"/>
      <c r="C112" s="41"/>
      <c r="D112" s="41"/>
      <c r="E112" s="42">
        <f t="shared" si="49"/>
        <v>0</v>
      </c>
      <c r="F112" s="41"/>
      <c r="G112" s="41"/>
      <c r="H112" s="41"/>
      <c r="I112" s="41"/>
      <c r="J112" s="41"/>
      <c r="K112" s="41"/>
      <c r="L112" s="41"/>
      <c r="M112" s="43"/>
      <c r="N112" s="41"/>
      <c r="O112" s="43"/>
      <c r="P112" s="2">
        <f t="shared" si="45"/>
        <v>0</v>
      </c>
      <c r="Q112" s="2">
        <f t="shared" si="46"/>
        <v>0</v>
      </c>
      <c r="R112" s="117" t="str">
        <f t="shared" si="41"/>
        <v> </v>
      </c>
      <c r="S112" s="118" t="str">
        <f t="shared" si="42"/>
        <v> </v>
      </c>
      <c r="T112" s="117" t="str">
        <f t="shared" si="43"/>
        <v> </v>
      </c>
      <c r="U112" s="118" t="str">
        <f t="shared" si="44"/>
        <v> </v>
      </c>
    </row>
    <row r="113" spans="1:21" ht="12.75" hidden="1">
      <c r="A113" s="44"/>
      <c r="B113" s="41"/>
      <c r="C113" s="41"/>
      <c r="D113" s="41"/>
      <c r="E113" s="42">
        <f t="shared" si="49"/>
        <v>0</v>
      </c>
      <c r="F113" s="41"/>
      <c r="G113" s="41"/>
      <c r="H113" s="41"/>
      <c r="I113" s="41"/>
      <c r="J113" s="41"/>
      <c r="K113" s="41"/>
      <c r="L113" s="41"/>
      <c r="M113" s="43"/>
      <c r="N113" s="41"/>
      <c r="O113" s="43"/>
      <c r="P113" s="2">
        <f t="shared" si="45"/>
        <v>0</v>
      </c>
      <c r="Q113" s="2">
        <f t="shared" si="46"/>
        <v>0</v>
      </c>
      <c r="R113" s="117" t="str">
        <f t="shared" si="41"/>
        <v> </v>
      </c>
      <c r="S113" s="118" t="str">
        <f t="shared" si="42"/>
        <v> </v>
      </c>
      <c r="T113" s="117" t="str">
        <f t="shared" si="43"/>
        <v> </v>
      </c>
      <c r="U113" s="118" t="str">
        <f t="shared" si="44"/>
        <v> </v>
      </c>
    </row>
    <row r="114" spans="1:21" ht="12.75" hidden="1">
      <c r="A114" s="44"/>
      <c r="B114" s="41"/>
      <c r="C114" s="41"/>
      <c r="D114" s="41"/>
      <c r="E114" s="42">
        <f t="shared" si="49"/>
        <v>0</v>
      </c>
      <c r="F114" s="41"/>
      <c r="G114" s="41"/>
      <c r="H114" s="41"/>
      <c r="I114" s="41"/>
      <c r="J114" s="41"/>
      <c r="K114" s="41"/>
      <c r="L114" s="41"/>
      <c r="M114" s="43"/>
      <c r="N114" s="41"/>
      <c r="O114" s="43"/>
      <c r="P114" s="2">
        <f t="shared" si="45"/>
        <v>0</v>
      </c>
      <c r="Q114" s="2">
        <f t="shared" si="46"/>
        <v>0</v>
      </c>
      <c r="R114" s="117" t="str">
        <f t="shared" si="41"/>
        <v> </v>
      </c>
      <c r="S114" s="118" t="str">
        <f t="shared" si="42"/>
        <v> </v>
      </c>
      <c r="T114" s="117" t="str">
        <f t="shared" si="43"/>
        <v> </v>
      </c>
      <c r="U114" s="118" t="str">
        <f t="shared" si="44"/>
        <v> </v>
      </c>
    </row>
    <row r="115" spans="1:21" ht="12.75" hidden="1">
      <c r="A115" s="44"/>
      <c r="B115" s="41"/>
      <c r="C115" s="41"/>
      <c r="D115" s="41"/>
      <c r="E115" s="42">
        <f t="shared" si="49"/>
        <v>0</v>
      </c>
      <c r="F115" s="41"/>
      <c r="G115" s="41"/>
      <c r="H115" s="41"/>
      <c r="I115" s="41"/>
      <c r="J115" s="41"/>
      <c r="K115" s="41"/>
      <c r="L115" s="41"/>
      <c r="M115" s="43"/>
      <c r="N115" s="41"/>
      <c r="O115" s="43"/>
      <c r="P115" s="2">
        <f t="shared" si="45"/>
        <v>0</v>
      </c>
      <c r="Q115" s="2">
        <f t="shared" si="46"/>
        <v>0</v>
      </c>
      <c r="R115" s="117" t="str">
        <f t="shared" si="41"/>
        <v> </v>
      </c>
      <c r="S115" s="118" t="str">
        <f t="shared" si="42"/>
        <v> </v>
      </c>
      <c r="T115" s="117" t="str">
        <f t="shared" si="43"/>
        <v> </v>
      </c>
      <c r="U115" s="118" t="str">
        <f t="shared" si="44"/>
        <v> </v>
      </c>
    </row>
    <row r="116" spans="1:21" ht="12.75" hidden="1">
      <c r="A116" s="44"/>
      <c r="B116" s="41"/>
      <c r="C116" s="41"/>
      <c r="D116" s="41"/>
      <c r="E116" s="42">
        <f t="shared" si="49"/>
        <v>0</v>
      </c>
      <c r="F116" s="41"/>
      <c r="G116" s="41"/>
      <c r="H116" s="41"/>
      <c r="I116" s="41"/>
      <c r="J116" s="41"/>
      <c r="K116" s="41"/>
      <c r="L116" s="41"/>
      <c r="M116" s="43"/>
      <c r="N116" s="41"/>
      <c r="O116" s="43"/>
      <c r="P116" s="2">
        <f t="shared" si="45"/>
        <v>0</v>
      </c>
      <c r="Q116" s="2">
        <f t="shared" si="46"/>
        <v>0</v>
      </c>
      <c r="R116" s="117" t="str">
        <f t="shared" si="41"/>
        <v> </v>
      </c>
      <c r="S116" s="118" t="str">
        <f t="shared" si="42"/>
        <v> </v>
      </c>
      <c r="T116" s="117" t="str">
        <f t="shared" si="43"/>
        <v> </v>
      </c>
      <c r="U116" s="118" t="str">
        <f t="shared" si="44"/>
        <v> </v>
      </c>
    </row>
    <row r="117" spans="1:21" ht="12.75" hidden="1">
      <c r="A117" s="44"/>
      <c r="B117" s="41"/>
      <c r="C117" s="41"/>
      <c r="D117" s="41"/>
      <c r="E117" s="42">
        <f t="shared" si="49"/>
        <v>0</v>
      </c>
      <c r="F117" s="41"/>
      <c r="G117" s="41"/>
      <c r="H117" s="41"/>
      <c r="I117" s="41"/>
      <c r="J117" s="41"/>
      <c r="K117" s="41"/>
      <c r="L117" s="41"/>
      <c r="M117" s="43"/>
      <c r="N117" s="41"/>
      <c r="O117" s="43"/>
      <c r="P117" s="2">
        <f t="shared" si="45"/>
        <v>0</v>
      </c>
      <c r="Q117" s="2">
        <f t="shared" si="46"/>
        <v>0</v>
      </c>
      <c r="R117" s="117" t="str">
        <f t="shared" si="41"/>
        <v> </v>
      </c>
      <c r="S117" s="118" t="str">
        <f t="shared" si="42"/>
        <v> </v>
      </c>
      <c r="T117" s="117" t="str">
        <f t="shared" si="43"/>
        <v> </v>
      </c>
      <c r="U117" s="118" t="str">
        <f t="shared" si="44"/>
        <v> </v>
      </c>
    </row>
    <row r="118" spans="1:21" ht="12.75" hidden="1">
      <c r="A118" s="44"/>
      <c r="B118" s="41"/>
      <c r="C118" s="41"/>
      <c r="D118" s="41"/>
      <c r="E118" s="42">
        <f t="shared" si="49"/>
        <v>0</v>
      </c>
      <c r="F118" s="41"/>
      <c r="G118" s="41"/>
      <c r="H118" s="41"/>
      <c r="I118" s="41"/>
      <c r="J118" s="41"/>
      <c r="K118" s="41"/>
      <c r="L118" s="41"/>
      <c r="M118" s="43"/>
      <c r="N118" s="41"/>
      <c r="O118" s="43"/>
      <c r="P118" s="2">
        <f t="shared" si="45"/>
        <v>0</v>
      </c>
      <c r="Q118" s="2">
        <f t="shared" si="46"/>
        <v>0</v>
      </c>
      <c r="R118" s="117" t="str">
        <f t="shared" si="41"/>
        <v> </v>
      </c>
      <c r="S118" s="118" t="str">
        <f t="shared" si="42"/>
        <v> </v>
      </c>
      <c r="T118" s="117" t="str">
        <f t="shared" si="43"/>
        <v> </v>
      </c>
      <c r="U118" s="118" t="str">
        <f t="shared" si="44"/>
        <v> </v>
      </c>
    </row>
    <row r="119" spans="1:21" ht="12.75" hidden="1">
      <c r="A119" s="44"/>
      <c r="B119" s="41"/>
      <c r="C119" s="41"/>
      <c r="D119" s="41"/>
      <c r="E119" s="42">
        <f t="shared" si="49"/>
        <v>0</v>
      </c>
      <c r="F119" s="41"/>
      <c r="G119" s="41"/>
      <c r="H119" s="41"/>
      <c r="I119" s="41"/>
      <c r="J119" s="41"/>
      <c r="K119" s="41"/>
      <c r="L119" s="41"/>
      <c r="M119" s="43"/>
      <c r="N119" s="41"/>
      <c r="O119" s="43"/>
      <c r="P119" s="2">
        <f t="shared" si="45"/>
        <v>0</v>
      </c>
      <c r="Q119" s="2">
        <f t="shared" si="46"/>
        <v>0</v>
      </c>
      <c r="R119" s="117" t="str">
        <f t="shared" si="41"/>
        <v> </v>
      </c>
      <c r="S119" s="118" t="str">
        <f t="shared" si="42"/>
        <v> </v>
      </c>
      <c r="T119" s="117" t="str">
        <f t="shared" si="43"/>
        <v> </v>
      </c>
      <c r="U119" s="118" t="str">
        <f t="shared" si="44"/>
        <v> </v>
      </c>
    </row>
    <row r="120" spans="1:21" ht="12.75" hidden="1">
      <c r="A120" s="44"/>
      <c r="B120" s="41"/>
      <c r="C120" s="41"/>
      <c r="D120" s="41"/>
      <c r="E120" s="42">
        <f t="shared" si="49"/>
        <v>0</v>
      </c>
      <c r="F120" s="41"/>
      <c r="G120" s="41"/>
      <c r="H120" s="41"/>
      <c r="I120" s="41"/>
      <c r="J120" s="41"/>
      <c r="K120" s="41"/>
      <c r="L120" s="41"/>
      <c r="M120" s="43"/>
      <c r="N120" s="41"/>
      <c r="O120" s="43"/>
      <c r="P120" s="2">
        <f t="shared" si="45"/>
        <v>0</v>
      </c>
      <c r="Q120" s="2">
        <f t="shared" si="46"/>
        <v>0</v>
      </c>
      <c r="R120" s="117" t="str">
        <f t="shared" si="41"/>
        <v> </v>
      </c>
      <c r="S120" s="118" t="str">
        <f t="shared" si="42"/>
        <v> </v>
      </c>
      <c r="T120" s="117" t="str">
        <f t="shared" si="43"/>
        <v> </v>
      </c>
      <c r="U120" s="118" t="str">
        <f t="shared" si="44"/>
        <v> </v>
      </c>
    </row>
    <row r="121" spans="1:21" ht="12.75" hidden="1">
      <c r="A121" s="44"/>
      <c r="B121" s="41"/>
      <c r="C121" s="41"/>
      <c r="D121" s="41"/>
      <c r="E121" s="42">
        <f t="shared" si="49"/>
        <v>0</v>
      </c>
      <c r="F121" s="41"/>
      <c r="G121" s="41"/>
      <c r="H121" s="41"/>
      <c r="I121" s="41"/>
      <c r="J121" s="41"/>
      <c r="K121" s="41"/>
      <c r="L121" s="41"/>
      <c r="M121" s="43"/>
      <c r="N121" s="41"/>
      <c r="O121" s="43"/>
      <c r="P121" s="2">
        <f t="shared" si="45"/>
        <v>0</v>
      </c>
      <c r="Q121" s="2">
        <f t="shared" si="46"/>
        <v>0</v>
      </c>
      <c r="R121" s="117" t="str">
        <f t="shared" si="41"/>
        <v> </v>
      </c>
      <c r="S121" s="118" t="str">
        <f t="shared" si="42"/>
        <v> </v>
      </c>
      <c r="T121" s="117" t="str">
        <f t="shared" si="43"/>
        <v> </v>
      </c>
      <c r="U121" s="118" t="str">
        <f t="shared" si="44"/>
        <v> </v>
      </c>
    </row>
    <row r="122" spans="1:21" ht="12.75" hidden="1">
      <c r="A122" s="46"/>
      <c r="B122" s="47"/>
      <c r="C122" s="47"/>
      <c r="D122" s="47"/>
      <c r="E122" s="42"/>
      <c r="F122" s="47"/>
      <c r="G122" s="47"/>
      <c r="H122" s="47"/>
      <c r="I122" s="47"/>
      <c r="J122" s="47"/>
      <c r="K122" s="47"/>
      <c r="L122" s="47"/>
      <c r="M122" s="48"/>
      <c r="N122" s="47"/>
      <c r="O122" s="48"/>
      <c r="P122" s="2">
        <f t="shared" si="45"/>
        <v>0</v>
      </c>
      <c r="Q122" s="2">
        <f t="shared" si="46"/>
        <v>0</v>
      </c>
      <c r="R122" s="119" t="str">
        <f t="shared" si="41"/>
        <v> </v>
      </c>
      <c r="S122" s="120" t="str">
        <f t="shared" si="42"/>
        <v> </v>
      </c>
      <c r="T122" s="117" t="str">
        <f t="shared" si="43"/>
        <v> </v>
      </c>
      <c r="U122" s="118" t="str">
        <f t="shared" si="44"/>
        <v> </v>
      </c>
    </row>
    <row r="123" spans="1:21" ht="22.5" hidden="1">
      <c r="A123" s="49" t="s">
        <v>107</v>
      </c>
      <c r="B123" s="121">
        <f aca="true" t="shared" si="50" ref="B123:M123">SUM(B124:B138)</f>
        <v>0</v>
      </c>
      <c r="C123" s="121">
        <f t="shared" si="50"/>
        <v>0</v>
      </c>
      <c r="D123" s="121">
        <f t="shared" si="50"/>
        <v>0</v>
      </c>
      <c r="E123" s="121">
        <f t="shared" si="50"/>
        <v>0</v>
      </c>
      <c r="F123" s="121">
        <f t="shared" si="50"/>
        <v>0</v>
      </c>
      <c r="G123" s="121">
        <f t="shared" si="50"/>
        <v>0</v>
      </c>
      <c r="H123" s="121">
        <f t="shared" si="50"/>
        <v>0</v>
      </c>
      <c r="I123" s="121">
        <f t="shared" si="50"/>
        <v>0</v>
      </c>
      <c r="J123" s="121">
        <f t="shared" si="50"/>
        <v>0</v>
      </c>
      <c r="K123" s="121">
        <f t="shared" si="50"/>
        <v>0</v>
      </c>
      <c r="L123" s="121">
        <f t="shared" si="50"/>
        <v>0</v>
      </c>
      <c r="M123" s="122">
        <f t="shared" si="50"/>
        <v>0</v>
      </c>
      <c r="N123" s="121"/>
      <c r="O123" s="122"/>
      <c r="P123" s="121"/>
      <c r="Q123" s="122"/>
      <c r="R123" s="117" t="str">
        <f t="shared" si="41"/>
        <v> </v>
      </c>
      <c r="S123" s="117" t="str">
        <f t="shared" si="42"/>
        <v> </v>
      </c>
      <c r="T123" s="117" t="str">
        <f t="shared" si="43"/>
        <v> </v>
      </c>
      <c r="U123" s="118" t="str">
        <f t="shared" si="44"/>
        <v> </v>
      </c>
    </row>
    <row r="124" spans="1:21" ht="12.75" hidden="1">
      <c r="A124" s="44"/>
      <c r="B124" s="41"/>
      <c r="C124" s="41"/>
      <c r="D124" s="41"/>
      <c r="E124" s="42">
        <f aca="true" t="shared" si="51" ref="E124:E138">SUM(B124:D124)</f>
        <v>0</v>
      </c>
      <c r="F124" s="41"/>
      <c r="G124" s="41"/>
      <c r="H124" s="41"/>
      <c r="I124" s="41"/>
      <c r="J124" s="41"/>
      <c r="K124" s="41"/>
      <c r="L124" s="41"/>
      <c r="M124" s="43"/>
      <c r="N124" s="41"/>
      <c r="O124" s="43"/>
      <c r="P124" s="41"/>
      <c r="Q124" s="43"/>
      <c r="R124" s="117" t="str">
        <f t="shared" si="41"/>
        <v> </v>
      </c>
      <c r="S124" s="117" t="str">
        <f t="shared" si="42"/>
        <v> </v>
      </c>
      <c r="T124" s="117" t="str">
        <f t="shared" si="43"/>
        <v> </v>
      </c>
      <c r="U124" s="118" t="str">
        <f t="shared" si="44"/>
        <v> </v>
      </c>
    </row>
    <row r="125" spans="1:21" ht="12.75" hidden="1">
      <c r="A125" s="44"/>
      <c r="B125" s="41"/>
      <c r="C125" s="41"/>
      <c r="D125" s="41"/>
      <c r="E125" s="42">
        <f t="shared" si="51"/>
        <v>0</v>
      </c>
      <c r="F125" s="41"/>
      <c r="G125" s="41"/>
      <c r="H125" s="41"/>
      <c r="I125" s="41"/>
      <c r="J125" s="41"/>
      <c r="K125" s="41"/>
      <c r="L125" s="41"/>
      <c r="M125" s="43"/>
      <c r="N125" s="41"/>
      <c r="O125" s="43"/>
      <c r="P125" s="41"/>
      <c r="Q125" s="43"/>
      <c r="R125" s="117" t="str">
        <f t="shared" si="41"/>
        <v> </v>
      </c>
      <c r="S125" s="117" t="str">
        <f t="shared" si="42"/>
        <v> </v>
      </c>
      <c r="T125" s="117" t="str">
        <f t="shared" si="43"/>
        <v> </v>
      </c>
      <c r="U125" s="118" t="str">
        <f t="shared" si="44"/>
        <v> </v>
      </c>
    </row>
    <row r="126" spans="1:21" ht="12.75" hidden="1">
      <c r="A126" s="44"/>
      <c r="B126" s="41"/>
      <c r="C126" s="41"/>
      <c r="D126" s="41"/>
      <c r="E126" s="42">
        <f t="shared" si="51"/>
        <v>0</v>
      </c>
      <c r="F126" s="41"/>
      <c r="G126" s="41"/>
      <c r="H126" s="41"/>
      <c r="I126" s="41"/>
      <c r="J126" s="41"/>
      <c r="K126" s="41"/>
      <c r="L126" s="41"/>
      <c r="M126" s="43"/>
      <c r="N126" s="41"/>
      <c r="O126" s="43"/>
      <c r="P126" s="41"/>
      <c r="Q126" s="43"/>
      <c r="R126" s="117" t="str">
        <f t="shared" si="41"/>
        <v> </v>
      </c>
      <c r="S126" s="117" t="str">
        <f t="shared" si="42"/>
        <v> </v>
      </c>
      <c r="T126" s="117" t="str">
        <f t="shared" si="43"/>
        <v> </v>
      </c>
      <c r="U126" s="118" t="str">
        <f t="shared" si="44"/>
        <v> </v>
      </c>
    </row>
    <row r="127" spans="1:21" ht="12.75" hidden="1">
      <c r="A127" s="44"/>
      <c r="B127" s="41"/>
      <c r="C127" s="41"/>
      <c r="D127" s="41"/>
      <c r="E127" s="42">
        <f t="shared" si="51"/>
        <v>0</v>
      </c>
      <c r="F127" s="41"/>
      <c r="G127" s="41"/>
      <c r="H127" s="41"/>
      <c r="I127" s="41"/>
      <c r="J127" s="41"/>
      <c r="K127" s="41"/>
      <c r="L127" s="41"/>
      <c r="M127" s="43"/>
      <c r="N127" s="41"/>
      <c r="O127" s="43"/>
      <c r="P127" s="41"/>
      <c r="Q127" s="43"/>
      <c r="R127" s="117" t="str">
        <f t="shared" si="41"/>
        <v> </v>
      </c>
      <c r="S127" s="117" t="str">
        <f t="shared" si="42"/>
        <v> </v>
      </c>
      <c r="T127" s="117" t="str">
        <f t="shared" si="43"/>
        <v> </v>
      </c>
      <c r="U127" s="118" t="str">
        <f t="shared" si="44"/>
        <v> </v>
      </c>
    </row>
    <row r="128" spans="1:21" ht="12.75" hidden="1">
      <c r="A128" s="44"/>
      <c r="B128" s="41"/>
      <c r="C128" s="41"/>
      <c r="D128" s="41"/>
      <c r="E128" s="42">
        <f t="shared" si="51"/>
        <v>0</v>
      </c>
      <c r="F128" s="41"/>
      <c r="G128" s="41"/>
      <c r="H128" s="41"/>
      <c r="I128" s="41"/>
      <c r="J128" s="41"/>
      <c r="K128" s="41"/>
      <c r="L128" s="41"/>
      <c r="M128" s="43"/>
      <c r="N128" s="41"/>
      <c r="O128" s="43"/>
      <c r="P128" s="41"/>
      <c r="Q128" s="43"/>
      <c r="R128" s="117" t="str">
        <f t="shared" si="41"/>
        <v> </v>
      </c>
      <c r="S128" s="117" t="str">
        <f t="shared" si="42"/>
        <v> </v>
      </c>
      <c r="T128" s="117" t="str">
        <f t="shared" si="43"/>
        <v> </v>
      </c>
      <c r="U128" s="118" t="str">
        <f t="shared" si="44"/>
        <v> </v>
      </c>
    </row>
    <row r="129" spans="1:21" ht="12.75" hidden="1">
      <c r="A129" s="44"/>
      <c r="B129" s="41"/>
      <c r="C129" s="41"/>
      <c r="D129" s="41"/>
      <c r="E129" s="42">
        <f t="shared" si="51"/>
        <v>0</v>
      </c>
      <c r="F129" s="41"/>
      <c r="G129" s="41"/>
      <c r="H129" s="41"/>
      <c r="I129" s="41"/>
      <c r="J129" s="41"/>
      <c r="K129" s="41"/>
      <c r="L129" s="41"/>
      <c r="M129" s="43"/>
      <c r="N129" s="41"/>
      <c r="O129" s="43"/>
      <c r="P129" s="41"/>
      <c r="Q129" s="43"/>
      <c r="R129" s="117" t="str">
        <f aca="true" t="shared" si="52" ref="R129:R141">IF(L129=0," ",(N129-L129)/L129)</f>
        <v> </v>
      </c>
      <c r="S129" s="117" t="str">
        <f aca="true" t="shared" si="53" ref="S129:S141">IF(M129=0," ",(O129-M129)/M129)</f>
        <v> </v>
      </c>
      <c r="T129" s="117" t="str">
        <f aca="true" t="shared" si="54" ref="T129:T141">IF(E129=0," ",(P129/E129))</f>
        <v> </v>
      </c>
      <c r="U129" s="118" t="str">
        <f aca="true" t="shared" si="55" ref="U129:U141">IF(E129=0," ",(Q129/E129))</f>
        <v> </v>
      </c>
    </row>
    <row r="130" spans="1:21" ht="12.75" hidden="1">
      <c r="A130" s="44"/>
      <c r="B130" s="41"/>
      <c r="C130" s="41"/>
      <c r="D130" s="41"/>
      <c r="E130" s="42">
        <f t="shared" si="51"/>
        <v>0</v>
      </c>
      <c r="F130" s="41"/>
      <c r="G130" s="41"/>
      <c r="H130" s="41"/>
      <c r="I130" s="41"/>
      <c r="J130" s="41"/>
      <c r="K130" s="41"/>
      <c r="L130" s="41"/>
      <c r="M130" s="43"/>
      <c r="N130" s="41"/>
      <c r="O130" s="43"/>
      <c r="P130" s="41"/>
      <c r="Q130" s="43"/>
      <c r="R130" s="117" t="str">
        <f t="shared" si="52"/>
        <v> </v>
      </c>
      <c r="S130" s="117" t="str">
        <f t="shared" si="53"/>
        <v> </v>
      </c>
      <c r="T130" s="117" t="str">
        <f t="shared" si="54"/>
        <v> </v>
      </c>
      <c r="U130" s="118" t="str">
        <f t="shared" si="55"/>
        <v> </v>
      </c>
    </row>
    <row r="131" spans="1:21" ht="12.75" hidden="1">
      <c r="A131" s="44"/>
      <c r="B131" s="41"/>
      <c r="C131" s="41"/>
      <c r="D131" s="41"/>
      <c r="E131" s="42">
        <f t="shared" si="51"/>
        <v>0</v>
      </c>
      <c r="F131" s="41"/>
      <c r="G131" s="41"/>
      <c r="H131" s="41"/>
      <c r="I131" s="41"/>
      <c r="J131" s="41"/>
      <c r="K131" s="41"/>
      <c r="L131" s="41"/>
      <c r="M131" s="43"/>
      <c r="N131" s="41"/>
      <c r="O131" s="43"/>
      <c r="P131" s="41"/>
      <c r="Q131" s="43"/>
      <c r="R131" s="117" t="str">
        <f t="shared" si="52"/>
        <v> </v>
      </c>
      <c r="S131" s="117" t="str">
        <f t="shared" si="53"/>
        <v> </v>
      </c>
      <c r="T131" s="117" t="str">
        <f t="shared" si="54"/>
        <v> </v>
      </c>
      <c r="U131" s="118" t="str">
        <f t="shared" si="55"/>
        <v> </v>
      </c>
    </row>
    <row r="132" spans="1:21" ht="12.75" hidden="1">
      <c r="A132" s="44"/>
      <c r="B132" s="41"/>
      <c r="C132" s="41"/>
      <c r="D132" s="41"/>
      <c r="E132" s="42">
        <f t="shared" si="51"/>
        <v>0</v>
      </c>
      <c r="F132" s="41"/>
      <c r="G132" s="41"/>
      <c r="H132" s="41"/>
      <c r="I132" s="41"/>
      <c r="J132" s="41"/>
      <c r="K132" s="41"/>
      <c r="L132" s="41"/>
      <c r="M132" s="43"/>
      <c r="N132" s="41"/>
      <c r="O132" s="43"/>
      <c r="P132" s="41"/>
      <c r="Q132" s="43"/>
      <c r="R132" s="117" t="str">
        <f t="shared" si="52"/>
        <v> </v>
      </c>
      <c r="S132" s="117" t="str">
        <f t="shared" si="53"/>
        <v> </v>
      </c>
      <c r="T132" s="117" t="str">
        <f t="shared" si="54"/>
        <v> </v>
      </c>
      <c r="U132" s="118" t="str">
        <f t="shared" si="55"/>
        <v> </v>
      </c>
    </row>
    <row r="133" spans="1:21" ht="12.75" hidden="1">
      <c r="A133" s="44"/>
      <c r="B133" s="41"/>
      <c r="C133" s="41"/>
      <c r="D133" s="41"/>
      <c r="E133" s="42">
        <f t="shared" si="51"/>
        <v>0</v>
      </c>
      <c r="F133" s="41"/>
      <c r="G133" s="41"/>
      <c r="H133" s="41"/>
      <c r="I133" s="41"/>
      <c r="J133" s="41"/>
      <c r="K133" s="41"/>
      <c r="L133" s="41"/>
      <c r="M133" s="43"/>
      <c r="N133" s="41"/>
      <c r="O133" s="43"/>
      <c r="P133" s="41"/>
      <c r="Q133" s="43"/>
      <c r="R133" s="117" t="str">
        <f t="shared" si="52"/>
        <v> </v>
      </c>
      <c r="S133" s="117" t="str">
        <f t="shared" si="53"/>
        <v> </v>
      </c>
      <c r="T133" s="117" t="str">
        <f t="shared" si="54"/>
        <v> </v>
      </c>
      <c r="U133" s="118" t="str">
        <f t="shared" si="55"/>
        <v> </v>
      </c>
    </row>
    <row r="134" spans="1:21" ht="12.75" hidden="1">
      <c r="A134" s="44"/>
      <c r="B134" s="41"/>
      <c r="C134" s="41"/>
      <c r="D134" s="41"/>
      <c r="E134" s="42">
        <f t="shared" si="51"/>
        <v>0</v>
      </c>
      <c r="F134" s="41"/>
      <c r="G134" s="41"/>
      <c r="H134" s="41"/>
      <c r="I134" s="41"/>
      <c r="J134" s="41"/>
      <c r="K134" s="41"/>
      <c r="L134" s="41"/>
      <c r="M134" s="43"/>
      <c r="N134" s="41"/>
      <c r="O134" s="43"/>
      <c r="P134" s="41"/>
      <c r="Q134" s="43"/>
      <c r="R134" s="117" t="str">
        <f t="shared" si="52"/>
        <v> </v>
      </c>
      <c r="S134" s="117" t="str">
        <f t="shared" si="53"/>
        <v> </v>
      </c>
      <c r="T134" s="117" t="str">
        <f t="shared" si="54"/>
        <v> </v>
      </c>
      <c r="U134" s="118" t="str">
        <f t="shared" si="55"/>
        <v> </v>
      </c>
    </row>
    <row r="135" spans="1:21" ht="12.75" hidden="1">
      <c r="A135" s="44"/>
      <c r="B135" s="41"/>
      <c r="C135" s="41"/>
      <c r="D135" s="41"/>
      <c r="E135" s="42">
        <f t="shared" si="51"/>
        <v>0</v>
      </c>
      <c r="F135" s="41"/>
      <c r="G135" s="41"/>
      <c r="H135" s="41"/>
      <c r="I135" s="41"/>
      <c r="J135" s="41"/>
      <c r="K135" s="41"/>
      <c r="L135" s="41"/>
      <c r="M135" s="43"/>
      <c r="N135" s="41"/>
      <c r="O135" s="43"/>
      <c r="P135" s="41"/>
      <c r="Q135" s="43"/>
      <c r="R135" s="117" t="str">
        <f t="shared" si="52"/>
        <v> </v>
      </c>
      <c r="S135" s="117" t="str">
        <f t="shared" si="53"/>
        <v> </v>
      </c>
      <c r="T135" s="117" t="str">
        <f t="shared" si="54"/>
        <v> </v>
      </c>
      <c r="U135" s="118" t="str">
        <f t="shared" si="55"/>
        <v> </v>
      </c>
    </row>
    <row r="136" spans="1:21" ht="12.75" hidden="1">
      <c r="A136" s="44"/>
      <c r="B136" s="41"/>
      <c r="C136" s="41"/>
      <c r="D136" s="41"/>
      <c r="E136" s="42">
        <f t="shared" si="51"/>
        <v>0</v>
      </c>
      <c r="F136" s="41"/>
      <c r="G136" s="41"/>
      <c r="H136" s="43"/>
      <c r="I136" s="41"/>
      <c r="J136" s="43"/>
      <c r="K136" s="41"/>
      <c r="L136" s="43"/>
      <c r="M136" s="43"/>
      <c r="N136" s="43"/>
      <c r="O136" s="43"/>
      <c r="P136" s="43"/>
      <c r="Q136" s="43"/>
      <c r="R136" s="117" t="str">
        <f t="shared" si="52"/>
        <v> </v>
      </c>
      <c r="S136" s="117" t="str">
        <f t="shared" si="53"/>
        <v> </v>
      </c>
      <c r="T136" s="117" t="str">
        <f t="shared" si="54"/>
        <v> </v>
      </c>
      <c r="U136" s="118" t="str">
        <f t="shared" si="55"/>
        <v> </v>
      </c>
    </row>
    <row r="137" spans="1:21" ht="12.75" hidden="1">
      <c r="A137" s="44"/>
      <c r="B137" s="41"/>
      <c r="C137" s="41"/>
      <c r="D137" s="41"/>
      <c r="E137" s="42">
        <f t="shared" si="51"/>
        <v>0</v>
      </c>
      <c r="F137" s="41"/>
      <c r="G137" s="41"/>
      <c r="H137" s="43"/>
      <c r="I137" s="41"/>
      <c r="J137" s="43"/>
      <c r="K137" s="41"/>
      <c r="L137" s="43"/>
      <c r="M137" s="43"/>
      <c r="N137" s="43"/>
      <c r="O137" s="43"/>
      <c r="P137" s="43"/>
      <c r="Q137" s="43"/>
      <c r="R137" s="117" t="str">
        <f t="shared" si="52"/>
        <v> </v>
      </c>
      <c r="S137" s="117" t="str">
        <f t="shared" si="53"/>
        <v> </v>
      </c>
      <c r="T137" s="117" t="str">
        <f t="shared" si="54"/>
        <v> </v>
      </c>
      <c r="U137" s="118" t="str">
        <f t="shared" si="55"/>
        <v> </v>
      </c>
    </row>
    <row r="138" spans="1:21" ht="12.75" hidden="1">
      <c r="A138" s="44"/>
      <c r="B138" s="41"/>
      <c r="C138" s="41"/>
      <c r="D138" s="41"/>
      <c r="E138" s="42">
        <f t="shared" si="51"/>
        <v>0</v>
      </c>
      <c r="F138" s="41"/>
      <c r="G138" s="41"/>
      <c r="H138" s="43"/>
      <c r="I138" s="41"/>
      <c r="J138" s="43"/>
      <c r="K138" s="41"/>
      <c r="L138" s="43"/>
      <c r="M138" s="43"/>
      <c r="N138" s="43"/>
      <c r="O138" s="43"/>
      <c r="P138" s="43"/>
      <c r="Q138" s="43"/>
      <c r="R138" s="117" t="str">
        <f t="shared" si="52"/>
        <v> </v>
      </c>
      <c r="S138" s="117" t="str">
        <f t="shared" si="53"/>
        <v> </v>
      </c>
      <c r="T138" s="117" t="str">
        <f t="shared" si="54"/>
        <v> </v>
      </c>
      <c r="U138" s="118" t="str">
        <f t="shared" si="55"/>
        <v> </v>
      </c>
    </row>
    <row r="139" spans="1:21" ht="12.75" hidden="1">
      <c r="A139" s="50"/>
      <c r="B139" s="124"/>
      <c r="C139" s="124"/>
      <c r="D139" s="124"/>
      <c r="E139" s="124"/>
      <c r="F139" s="123"/>
      <c r="G139" s="124"/>
      <c r="H139" s="123"/>
      <c r="I139" s="124"/>
      <c r="J139" s="123"/>
      <c r="K139" s="124"/>
      <c r="L139" s="123"/>
      <c r="M139" s="123"/>
      <c r="N139" s="123"/>
      <c r="O139" s="123"/>
      <c r="P139" s="123"/>
      <c r="Q139" s="123"/>
      <c r="R139" s="125" t="str">
        <f t="shared" si="52"/>
        <v> </v>
      </c>
      <c r="S139" s="126" t="str">
        <f t="shared" si="53"/>
        <v> </v>
      </c>
      <c r="T139" s="125" t="str">
        <f t="shared" si="54"/>
        <v> </v>
      </c>
      <c r="U139" s="126" t="str">
        <f t="shared" si="55"/>
        <v> </v>
      </c>
    </row>
    <row r="140" spans="1:21" ht="12.75" hidden="1">
      <c r="A140" s="50" t="s">
        <v>60</v>
      </c>
      <c r="B140" s="124">
        <f aca="true" t="shared" si="56" ref="B140:Q140">B123+B65</f>
        <v>74494000</v>
      </c>
      <c r="C140" s="124">
        <f t="shared" si="56"/>
        <v>0</v>
      </c>
      <c r="D140" s="124">
        <f t="shared" si="56"/>
        <v>0</v>
      </c>
      <c r="E140" s="124">
        <f t="shared" si="56"/>
        <v>74494000</v>
      </c>
      <c r="F140" s="123">
        <f t="shared" si="56"/>
        <v>0</v>
      </c>
      <c r="G140" s="123">
        <f t="shared" si="56"/>
        <v>0</v>
      </c>
      <c r="H140" s="123">
        <f t="shared" si="56"/>
        <v>0</v>
      </c>
      <c r="I140" s="123">
        <f t="shared" si="56"/>
        <v>0</v>
      </c>
      <c r="J140" s="123">
        <f t="shared" si="56"/>
        <v>0</v>
      </c>
      <c r="K140" s="123">
        <f t="shared" si="56"/>
        <v>0</v>
      </c>
      <c r="L140" s="123">
        <f t="shared" si="56"/>
        <v>0</v>
      </c>
      <c r="M140" s="123">
        <f t="shared" si="56"/>
        <v>0</v>
      </c>
      <c r="N140" s="123">
        <f t="shared" si="56"/>
        <v>0</v>
      </c>
      <c r="O140" s="123">
        <f t="shared" si="56"/>
        <v>0</v>
      </c>
      <c r="P140" s="123">
        <f t="shared" si="56"/>
        <v>0</v>
      </c>
      <c r="Q140" s="123">
        <f t="shared" si="56"/>
        <v>0</v>
      </c>
      <c r="R140" s="125" t="str">
        <f t="shared" si="52"/>
        <v> </v>
      </c>
      <c r="S140" s="126" t="str">
        <f t="shared" si="53"/>
        <v> </v>
      </c>
      <c r="T140" s="125">
        <f t="shared" si="54"/>
        <v>0</v>
      </c>
      <c r="U140" s="126">
        <f t="shared" si="55"/>
        <v>0</v>
      </c>
    </row>
    <row r="141" spans="1:21" ht="12.75">
      <c r="A141" s="51" t="s">
        <v>108</v>
      </c>
      <c r="B141" s="130">
        <f aca="true" t="shared" si="57" ref="B141:Q141">B65</f>
        <v>74494000</v>
      </c>
      <c r="C141" s="130">
        <f t="shared" si="57"/>
        <v>0</v>
      </c>
      <c r="D141" s="130">
        <f t="shared" si="57"/>
        <v>0</v>
      </c>
      <c r="E141" s="130">
        <f t="shared" si="57"/>
        <v>74494000</v>
      </c>
      <c r="F141" s="127">
        <f t="shared" si="57"/>
        <v>0</v>
      </c>
      <c r="G141" s="127">
        <f t="shared" si="57"/>
        <v>0</v>
      </c>
      <c r="H141" s="127">
        <f t="shared" si="57"/>
        <v>0</v>
      </c>
      <c r="I141" s="127">
        <f t="shared" si="57"/>
        <v>0</v>
      </c>
      <c r="J141" s="127">
        <f t="shared" si="57"/>
        <v>0</v>
      </c>
      <c r="K141" s="127">
        <f t="shared" si="57"/>
        <v>0</v>
      </c>
      <c r="L141" s="127">
        <f t="shared" si="57"/>
        <v>0</v>
      </c>
      <c r="M141" s="127">
        <f t="shared" si="57"/>
        <v>0</v>
      </c>
      <c r="N141" s="127">
        <f t="shared" si="57"/>
        <v>0</v>
      </c>
      <c r="O141" s="127">
        <f t="shared" si="57"/>
        <v>0</v>
      </c>
      <c r="P141" s="127">
        <f t="shared" si="57"/>
        <v>0</v>
      </c>
      <c r="Q141" s="127">
        <f t="shared" si="57"/>
        <v>0</v>
      </c>
      <c r="R141" s="125" t="str">
        <f t="shared" si="52"/>
        <v> </v>
      </c>
      <c r="S141" s="126" t="str">
        <f t="shared" si="53"/>
        <v> </v>
      </c>
      <c r="T141" s="125">
        <f t="shared" si="54"/>
        <v>0</v>
      </c>
      <c r="U141" s="126">
        <f t="shared" si="55"/>
        <v>0</v>
      </c>
    </row>
    <row r="142" spans="1:21" ht="12.75">
      <c r="A142" s="52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4"/>
      <c r="S142" s="54"/>
      <c r="T142" s="54"/>
      <c r="U142" s="54"/>
    </row>
    <row r="143" ht="12.75">
      <c r="A143" s="55" t="s">
        <v>109</v>
      </c>
    </row>
    <row r="144" ht="12.75">
      <c r="A144" s="55" t="s">
        <v>110</v>
      </c>
    </row>
    <row r="145" spans="1:11" ht="12.75">
      <c r="A145" s="55" t="s">
        <v>111</v>
      </c>
      <c r="B145" s="57"/>
      <c r="C145" s="57"/>
      <c r="D145" s="57"/>
      <c r="E145" s="57"/>
      <c r="F145" s="57"/>
      <c r="H145" s="57"/>
      <c r="I145" s="57"/>
      <c r="J145" s="57"/>
      <c r="K145" s="57"/>
    </row>
    <row r="146" spans="1:11" ht="12.75">
      <c r="A146" s="55" t="s">
        <v>112</v>
      </c>
      <c r="B146" s="57"/>
      <c r="C146" s="57"/>
      <c r="D146" s="57"/>
      <c r="E146" s="57"/>
      <c r="F146" s="57"/>
      <c r="H146" s="57"/>
      <c r="I146" s="57"/>
      <c r="J146" s="57"/>
      <c r="K146" s="57"/>
    </row>
    <row r="147" spans="1:11" ht="12.75">
      <c r="A147" s="55" t="s">
        <v>113</v>
      </c>
      <c r="B147" s="57"/>
      <c r="C147" s="57"/>
      <c r="D147" s="57"/>
      <c r="E147" s="57"/>
      <c r="F147" s="57"/>
      <c r="H147" s="57"/>
      <c r="I147" s="57"/>
      <c r="J147" s="57"/>
      <c r="K147" s="57"/>
    </row>
    <row r="148" ht="12.75">
      <c r="A148" s="55" t="s">
        <v>114</v>
      </c>
    </row>
    <row r="149" ht="12.75" hidden="1"/>
    <row r="150" ht="12.75" hidden="1"/>
    <row r="151" spans="1:7" ht="12.75" hidden="1">
      <c r="A151" s="57" t="s">
        <v>115</v>
      </c>
      <c r="G151" s="57" t="s">
        <v>116</v>
      </c>
    </row>
    <row r="152" spans="1:7" ht="12.75" hidden="1">
      <c r="A152" s="57"/>
      <c r="G152" s="57"/>
    </row>
    <row r="153" spans="1:7" ht="12.75" hidden="1">
      <c r="A153" s="57" t="s">
        <v>117</v>
      </c>
      <c r="G153" s="57" t="s">
        <v>117</v>
      </c>
    </row>
    <row r="154" ht="12.75" hidden="1"/>
    <row r="155" ht="12.75" hidden="1"/>
  </sheetData>
  <sheetProtection/>
  <mergeCells count="15">
    <mergeCell ref="R53:S53"/>
    <mergeCell ref="T53:U53"/>
    <mergeCell ref="A1:U1"/>
    <mergeCell ref="A2:U2"/>
    <mergeCell ref="A3:U3"/>
    <mergeCell ref="A4:U4"/>
    <mergeCell ref="A5:U5"/>
    <mergeCell ref="F6:G6"/>
    <mergeCell ref="H6:I6"/>
    <mergeCell ref="J6:K6"/>
    <mergeCell ref="T6:U6"/>
    <mergeCell ref="L6:M6"/>
    <mergeCell ref="N6:O6"/>
    <mergeCell ref="P6:Q6"/>
    <mergeCell ref="R6:S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53"/>
  <sheetViews>
    <sheetView showGridLines="0" workbookViewId="0" topLeftCell="A1">
      <selection activeCell="U51" activeCellId="8" sqref="G51 G8:G51 I8:I51 K8:K51 M8:M51 Q8:Q51 S8:S51 U51:U52 U8:U51"/>
    </sheetView>
  </sheetViews>
  <sheetFormatPr defaultColWidth="9.140625" defaultRowHeight="12.75"/>
  <cols>
    <col min="1" max="1" width="52.00390625" style="56" customWidth="1"/>
    <col min="2" max="13" width="13.7109375" style="56" customWidth="1"/>
    <col min="14" max="15" width="13.7109375" style="56" hidden="1" customWidth="1"/>
    <col min="16" max="21" width="13.7109375" style="56" customWidth="1"/>
    <col min="22" max="22" width="2.7109375" style="56" customWidth="1"/>
    <col min="23" max="16384" width="9.140625" style="56" customWidth="1"/>
  </cols>
  <sheetData>
    <row r="1" spans="1:21" ht="12.7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18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8" customHeight="1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8" customHeight="1">
      <c r="A4" s="112" t="s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5" customHeight="1">
      <c r="A5" s="113" t="s">
        <v>67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21" ht="12.75" customHeight="1">
      <c r="A6" s="58"/>
      <c r="B6" s="58"/>
      <c r="C6" s="58"/>
      <c r="D6" s="58"/>
      <c r="E6" s="59"/>
      <c r="F6" s="107" t="s">
        <v>2</v>
      </c>
      <c r="G6" s="108"/>
      <c r="H6" s="107" t="s">
        <v>3</v>
      </c>
      <c r="I6" s="108"/>
      <c r="J6" s="107" t="s">
        <v>4</v>
      </c>
      <c r="K6" s="108"/>
      <c r="L6" s="107" t="s">
        <v>5</v>
      </c>
      <c r="M6" s="108"/>
      <c r="N6" s="107" t="s">
        <v>6</v>
      </c>
      <c r="O6" s="108"/>
      <c r="P6" s="107" t="s">
        <v>7</v>
      </c>
      <c r="Q6" s="108"/>
      <c r="R6" s="107" t="s">
        <v>8</v>
      </c>
      <c r="S6" s="108"/>
      <c r="T6" s="107" t="s">
        <v>9</v>
      </c>
      <c r="U6" s="108"/>
    </row>
    <row r="7" spans="1:21" ht="76.5">
      <c r="A7" s="60" t="s">
        <v>10</v>
      </c>
      <c r="B7" s="104" t="s">
        <v>118</v>
      </c>
      <c r="C7" s="61" t="s">
        <v>12</v>
      </c>
      <c r="D7" s="61" t="s">
        <v>13</v>
      </c>
      <c r="E7" s="61" t="s">
        <v>14</v>
      </c>
      <c r="F7" s="62" t="s">
        <v>15</v>
      </c>
      <c r="G7" s="63" t="s">
        <v>16</v>
      </c>
      <c r="H7" s="62" t="s">
        <v>17</v>
      </c>
      <c r="I7" s="63" t="s">
        <v>18</v>
      </c>
      <c r="J7" s="62" t="s">
        <v>19</v>
      </c>
      <c r="K7" s="63" t="s">
        <v>20</v>
      </c>
      <c r="L7" s="62" t="s">
        <v>21</v>
      </c>
      <c r="M7" s="63" t="s">
        <v>22</v>
      </c>
      <c r="N7" s="62" t="s">
        <v>23</v>
      </c>
      <c r="O7" s="63" t="s">
        <v>24</v>
      </c>
      <c r="P7" s="62" t="s">
        <v>25</v>
      </c>
      <c r="Q7" s="63" t="s">
        <v>26</v>
      </c>
      <c r="R7" s="62" t="s">
        <v>25</v>
      </c>
      <c r="S7" s="63" t="s">
        <v>25</v>
      </c>
      <c r="T7" s="62" t="s">
        <v>27</v>
      </c>
      <c r="U7" s="63" t="s">
        <v>28</v>
      </c>
    </row>
    <row r="8" spans="1:21" ht="12.75">
      <c r="A8" s="64" t="s">
        <v>29</v>
      </c>
      <c r="B8" s="128"/>
      <c r="C8" s="128"/>
      <c r="D8" s="128"/>
      <c r="E8" s="128"/>
      <c r="F8" s="132"/>
      <c r="G8" s="145"/>
      <c r="H8" s="132"/>
      <c r="I8" s="145"/>
      <c r="J8" s="132"/>
      <c r="K8" s="145"/>
      <c r="L8" s="132"/>
      <c r="M8" s="145"/>
      <c r="N8" s="65"/>
      <c r="O8" s="66"/>
      <c r="P8" s="132"/>
      <c r="Q8" s="145"/>
      <c r="R8" s="138"/>
      <c r="S8" s="146"/>
      <c r="T8" s="138"/>
      <c r="U8" s="148"/>
    </row>
    <row r="9" spans="1:21" ht="12.75">
      <c r="A9" s="102" t="s">
        <v>30</v>
      </c>
      <c r="B9" s="84"/>
      <c r="C9" s="84"/>
      <c r="D9" s="84"/>
      <c r="E9" s="84">
        <f>($B9+$C9)+$D9</f>
        <v>0</v>
      </c>
      <c r="F9" s="133"/>
      <c r="G9" s="86"/>
      <c r="H9" s="133"/>
      <c r="I9" s="86"/>
      <c r="J9" s="133"/>
      <c r="K9" s="86"/>
      <c r="L9" s="133"/>
      <c r="M9" s="86"/>
      <c r="N9" s="85"/>
      <c r="O9" s="86"/>
      <c r="P9" s="133">
        <f>(($H9+$J9)+$L9)+$N9</f>
        <v>0</v>
      </c>
      <c r="Q9" s="86">
        <f>(($I9+$K9)+$M9)+$O9</f>
        <v>0</v>
      </c>
      <c r="R9" s="139">
        <f>IF($J9=0,0,(($L9-$J9)/$J9)*100)</f>
        <v>0</v>
      </c>
      <c r="S9" s="69">
        <f>IF($K9=0,0,(($M9-$K9)/$K9)*100)</f>
        <v>0</v>
      </c>
      <c r="T9" s="139">
        <f>IF($E9=0,0,($P9/$E9)*100)</f>
        <v>0</v>
      </c>
      <c r="U9" s="70">
        <f>IF($E9=0,0,($Q9/$E9)*100)</f>
        <v>0</v>
      </c>
    </row>
    <row r="10" spans="1:21" ht="12.75">
      <c r="A10" s="102" t="s">
        <v>31</v>
      </c>
      <c r="B10" s="84">
        <v>750000</v>
      </c>
      <c r="C10" s="84"/>
      <c r="D10" s="84"/>
      <c r="E10" s="84">
        <f>($B10+$C10)+$D10</f>
        <v>750000</v>
      </c>
      <c r="F10" s="133">
        <v>750000</v>
      </c>
      <c r="G10" s="86">
        <v>750000</v>
      </c>
      <c r="H10" s="133">
        <v>750000</v>
      </c>
      <c r="I10" s="86">
        <v>1491492</v>
      </c>
      <c r="J10" s="133"/>
      <c r="K10" s="86">
        <v>2250000</v>
      </c>
      <c r="L10" s="133"/>
      <c r="M10" s="86">
        <v>2250000</v>
      </c>
      <c r="N10" s="85"/>
      <c r="O10" s="86"/>
      <c r="P10" s="133">
        <f>(($H10+$J10)+$L10)+$N10</f>
        <v>750000</v>
      </c>
      <c r="Q10" s="86">
        <f>(($I10+$K10)+$M10)+$O10</f>
        <v>5991492</v>
      </c>
      <c r="R10" s="139">
        <f>IF($J10=0,0,(($L10-$J10)/$J10)*100)</f>
        <v>0</v>
      </c>
      <c r="S10" s="69">
        <f>IF($K10=0,0,(($M10-$K10)/$K10)*100)</f>
        <v>0</v>
      </c>
      <c r="T10" s="139">
        <f>IF($E10=0,0,($P10/$E10)*100)</f>
        <v>100</v>
      </c>
      <c r="U10" s="70">
        <f>IF($E10=0,0,($Q10/$E10)*100)</f>
        <v>798.8656</v>
      </c>
    </row>
    <row r="11" spans="1:21" ht="12.75">
      <c r="A11" s="102" t="s">
        <v>32</v>
      </c>
      <c r="B11" s="84">
        <v>87233444</v>
      </c>
      <c r="C11" s="84">
        <v>11101000</v>
      </c>
      <c r="D11" s="84"/>
      <c r="E11" s="84">
        <f>($B11+$C11)+$D11</f>
        <v>98334444</v>
      </c>
      <c r="F11" s="133">
        <f>E11</f>
        <v>98334444</v>
      </c>
      <c r="G11" s="86">
        <v>98334000</v>
      </c>
      <c r="H11" s="133">
        <v>15800000</v>
      </c>
      <c r="I11" s="86"/>
      <c r="J11" s="133">
        <v>10996000</v>
      </c>
      <c r="K11" s="86">
        <v>26652978</v>
      </c>
      <c r="L11" s="133">
        <v>71538000</v>
      </c>
      <c r="M11" s="86">
        <v>33684373</v>
      </c>
      <c r="N11" s="85"/>
      <c r="O11" s="86"/>
      <c r="P11" s="133">
        <f>(($H11+$J11)+$L11)+$N11</f>
        <v>98334000</v>
      </c>
      <c r="Q11" s="86">
        <f>(($I11+$K11)+$M11)+$O11</f>
        <v>60337351</v>
      </c>
      <c r="R11" s="139">
        <f>IF($J11=0,0,(($L11-$J11)/$J11)*100)</f>
        <v>550.5820298290288</v>
      </c>
      <c r="S11" s="69">
        <f>IF($K11=0,0,(($M11-$K11)/$K11)*100)</f>
        <v>26.38127341717687</v>
      </c>
      <c r="T11" s="139">
        <f>IF($E11=0,0,($P11/$E11)*100)</f>
        <v>99.99954847967616</v>
      </c>
      <c r="U11" s="70">
        <f>IF($E11=0,0,($Q11/$E11)*100)</f>
        <v>61.35932491772669</v>
      </c>
    </row>
    <row r="12" spans="1:21" ht="12.75">
      <c r="A12" s="102" t="s">
        <v>33</v>
      </c>
      <c r="B12" s="84">
        <v>2450000</v>
      </c>
      <c r="C12" s="84">
        <v>1300000</v>
      </c>
      <c r="D12" s="84"/>
      <c r="E12" s="84">
        <f>($B12+$C12)+$D12</f>
        <v>3750000</v>
      </c>
      <c r="F12" s="133">
        <f>E12</f>
        <v>3750000</v>
      </c>
      <c r="G12" s="86">
        <v>2063000</v>
      </c>
      <c r="H12" s="133">
        <v>1279000</v>
      </c>
      <c r="I12" s="86"/>
      <c r="J12" s="133">
        <v>500000</v>
      </c>
      <c r="K12" s="86"/>
      <c r="L12" s="133">
        <v>35000</v>
      </c>
      <c r="M12" s="86"/>
      <c r="N12" s="85"/>
      <c r="O12" s="86"/>
      <c r="P12" s="133">
        <f>(($H12+$J12)+$L12)+$N12</f>
        <v>1814000</v>
      </c>
      <c r="Q12" s="86">
        <f>(($I12+$K12)+$M12)+$O12</f>
        <v>0</v>
      </c>
      <c r="R12" s="139">
        <f>IF($J12=0,0,(($L12-$J12)/$J12)*100)</f>
        <v>-93</v>
      </c>
      <c r="S12" s="69">
        <f>IF($K12=0,0,(($M12-$K12)/$K12)*100)</f>
        <v>0</v>
      </c>
      <c r="T12" s="139">
        <f>IF($E12=0,0,($P12/$E12)*100)</f>
        <v>48.373333333333335</v>
      </c>
      <c r="U12" s="70">
        <f>IF($E12=0,0,($Q12/$E12)*100)</f>
        <v>0</v>
      </c>
    </row>
    <row r="13" spans="1:21" ht="12.75">
      <c r="A13" s="71" t="s">
        <v>34</v>
      </c>
      <c r="B13" s="87">
        <f>SUM(B9:B12)</f>
        <v>90433444</v>
      </c>
      <c r="C13" s="87">
        <f>SUM(C9:C12)</f>
        <v>12401000</v>
      </c>
      <c r="D13" s="87">
        <f>SUM(D9:D12)</f>
        <v>0</v>
      </c>
      <c r="E13" s="87">
        <f>($B13+$C13)+$D13</f>
        <v>102834444</v>
      </c>
      <c r="F13" s="134">
        <f aca="true" t="shared" si="0" ref="F13:O13">SUM(F9:F12)</f>
        <v>102834444</v>
      </c>
      <c r="G13" s="89">
        <f t="shared" si="0"/>
        <v>101147000</v>
      </c>
      <c r="H13" s="134">
        <f t="shared" si="0"/>
        <v>17829000</v>
      </c>
      <c r="I13" s="89">
        <f t="shared" si="0"/>
        <v>1491492</v>
      </c>
      <c r="J13" s="134">
        <f t="shared" si="0"/>
        <v>11496000</v>
      </c>
      <c r="K13" s="89">
        <f t="shared" si="0"/>
        <v>28902978</v>
      </c>
      <c r="L13" s="134">
        <f t="shared" si="0"/>
        <v>71573000</v>
      </c>
      <c r="M13" s="89">
        <f t="shared" si="0"/>
        <v>35934373</v>
      </c>
      <c r="N13" s="88">
        <f t="shared" si="0"/>
        <v>0</v>
      </c>
      <c r="O13" s="89">
        <f t="shared" si="0"/>
        <v>0</v>
      </c>
      <c r="P13" s="134">
        <f>(($H13+$J13)+$L13)+$N13</f>
        <v>100898000</v>
      </c>
      <c r="Q13" s="89">
        <f>(($I13+$K13)+$M13)+$O13</f>
        <v>66328843</v>
      </c>
      <c r="R13" s="140">
        <f>IF($J13=0,0,(($L13-$J13)/$J13)*100)</f>
        <v>522.5904662491301</v>
      </c>
      <c r="S13" s="72">
        <f>IF($K13=0,0,(($M13-$K13)/$K13)*100)</f>
        <v>24.32757967016409</v>
      </c>
      <c r="T13" s="140">
        <f>IF($E13=0,0,($P13/$E13)*100)</f>
        <v>98.11693054906779</v>
      </c>
      <c r="U13" s="73">
        <f>IF($E13=0,0,($Q13/$E13)*100)</f>
        <v>64.50060934836192</v>
      </c>
    </row>
    <row r="14" spans="1:21" ht="12.75">
      <c r="A14" s="64" t="s">
        <v>35</v>
      </c>
      <c r="B14" s="90"/>
      <c r="C14" s="90"/>
      <c r="D14" s="90"/>
      <c r="E14" s="90"/>
      <c r="F14" s="135"/>
      <c r="G14" s="92"/>
      <c r="H14" s="135"/>
      <c r="I14" s="92"/>
      <c r="J14" s="135"/>
      <c r="K14" s="92"/>
      <c r="L14" s="135"/>
      <c r="M14" s="92"/>
      <c r="N14" s="91"/>
      <c r="O14" s="92"/>
      <c r="P14" s="135"/>
      <c r="Q14" s="92"/>
      <c r="R14" s="138"/>
      <c r="S14" s="67"/>
      <c r="T14" s="138"/>
      <c r="U14" s="68"/>
    </row>
    <row r="15" spans="1:21" ht="12.75">
      <c r="A15" s="102" t="s">
        <v>36</v>
      </c>
      <c r="B15" s="84"/>
      <c r="C15" s="84"/>
      <c r="D15" s="84"/>
      <c r="E15" s="84">
        <f>($B15+$C15)+$D15</f>
        <v>0</v>
      </c>
      <c r="F15" s="133">
        <f>E15</f>
        <v>0</v>
      </c>
      <c r="G15" s="86"/>
      <c r="H15" s="133"/>
      <c r="I15" s="86"/>
      <c r="J15" s="133"/>
      <c r="K15" s="86"/>
      <c r="L15" s="133"/>
      <c r="M15" s="86"/>
      <c r="N15" s="85"/>
      <c r="O15" s="86"/>
      <c r="P15" s="133">
        <f>(($H15+$J15)+$L15)+$N15</f>
        <v>0</v>
      </c>
      <c r="Q15" s="86">
        <f>(($I15+$K15)+$M15)+$O15</f>
        <v>0</v>
      </c>
      <c r="R15" s="139">
        <f>IF($J15=0,0,(($L15-$J15)/$J15)*100)</f>
        <v>0</v>
      </c>
      <c r="S15" s="69">
        <f>IF($K15=0,0,(($M15-$K15)/$K15)*100)</f>
        <v>0</v>
      </c>
      <c r="T15" s="139">
        <f>IF($E15=0,0,($P15/$E15)*100)</f>
        <v>0</v>
      </c>
      <c r="U15" s="70">
        <f>IF($E15=0,0,($Q15/$E15)*100)</f>
        <v>0</v>
      </c>
    </row>
    <row r="16" spans="1:21" ht="12.75">
      <c r="A16" s="102" t="s">
        <v>37</v>
      </c>
      <c r="B16" s="84"/>
      <c r="C16" s="84"/>
      <c r="D16" s="84"/>
      <c r="E16" s="84">
        <f>($B16+$C16)+$D16</f>
        <v>0</v>
      </c>
      <c r="F16" s="133"/>
      <c r="G16" s="86"/>
      <c r="H16" s="133"/>
      <c r="I16" s="86"/>
      <c r="J16" s="133"/>
      <c r="K16" s="86"/>
      <c r="L16" s="133"/>
      <c r="M16" s="86"/>
      <c r="N16" s="85"/>
      <c r="O16" s="86"/>
      <c r="P16" s="133">
        <f>(($H16+$J16)+$L16)+$N16</f>
        <v>0</v>
      </c>
      <c r="Q16" s="86">
        <f>(($I16+$K16)+$M16)+$O16</f>
        <v>0</v>
      </c>
      <c r="R16" s="139">
        <f>IF($J16=0,0,(($L16-$J16)/$J16)*100)</f>
        <v>0</v>
      </c>
      <c r="S16" s="69">
        <f>IF($K16=0,0,(($M16-$K16)/$K16)*100)</f>
        <v>0</v>
      </c>
      <c r="T16" s="139">
        <f>IF($E16=0,0,($P16/$E16)*100)</f>
        <v>0</v>
      </c>
      <c r="U16" s="70">
        <f>IF($E16=0,0,($Q16/$E16)*100)</f>
        <v>0</v>
      </c>
    </row>
    <row r="17" spans="1:21" ht="12.75">
      <c r="A17" s="102" t="s">
        <v>38</v>
      </c>
      <c r="B17" s="84"/>
      <c r="C17" s="84"/>
      <c r="D17" s="84"/>
      <c r="E17" s="84">
        <f>($B17+$C17)+$D17</f>
        <v>0</v>
      </c>
      <c r="F17" s="133"/>
      <c r="G17" s="86"/>
      <c r="H17" s="133"/>
      <c r="I17" s="86"/>
      <c r="J17" s="133"/>
      <c r="K17" s="86"/>
      <c r="L17" s="133"/>
      <c r="M17" s="86"/>
      <c r="N17" s="85"/>
      <c r="O17" s="86"/>
      <c r="P17" s="133">
        <f>(($H17+$J17)+$L17)+$N17</f>
        <v>0</v>
      </c>
      <c r="Q17" s="86">
        <f>(($I17+$K17)+$M17)+$O17</f>
        <v>0</v>
      </c>
      <c r="R17" s="139">
        <f>IF($J17=0,0,(($L17-$J17)/$J17)*100)</f>
        <v>0</v>
      </c>
      <c r="S17" s="69">
        <f>IF($K17=0,0,(($M17-$K17)/$K17)*100)</f>
        <v>0</v>
      </c>
      <c r="T17" s="139">
        <f>IF($E17=0,0,($P17/$E17)*100)</f>
        <v>0</v>
      </c>
      <c r="U17" s="70">
        <f>IF($E17=0,0,($Q17/$E17)*100)</f>
        <v>0</v>
      </c>
    </row>
    <row r="18" spans="1:21" ht="12.75">
      <c r="A18" s="71" t="s">
        <v>34</v>
      </c>
      <c r="B18" s="87">
        <f>SUM(B15:B17)</f>
        <v>0</v>
      </c>
      <c r="C18" s="87">
        <f>SUM(C15:C17)</f>
        <v>0</v>
      </c>
      <c r="D18" s="87">
        <f>SUM(D15:D17)</f>
        <v>0</v>
      </c>
      <c r="E18" s="87">
        <f>($B18+$C18)+$D18</f>
        <v>0</v>
      </c>
      <c r="F18" s="134">
        <f aca="true" t="shared" si="1" ref="F18:O18">SUM(F15:F17)</f>
        <v>0</v>
      </c>
      <c r="G18" s="89">
        <f t="shared" si="1"/>
        <v>0</v>
      </c>
      <c r="H18" s="134">
        <f t="shared" si="1"/>
        <v>0</v>
      </c>
      <c r="I18" s="89">
        <f t="shared" si="1"/>
        <v>0</v>
      </c>
      <c r="J18" s="134">
        <f t="shared" si="1"/>
        <v>0</v>
      </c>
      <c r="K18" s="89">
        <f t="shared" si="1"/>
        <v>0</v>
      </c>
      <c r="L18" s="134">
        <f t="shared" si="1"/>
        <v>0</v>
      </c>
      <c r="M18" s="89">
        <f t="shared" si="1"/>
        <v>0</v>
      </c>
      <c r="N18" s="88">
        <f t="shared" si="1"/>
        <v>0</v>
      </c>
      <c r="O18" s="89">
        <f t="shared" si="1"/>
        <v>0</v>
      </c>
      <c r="P18" s="134">
        <f>(($H18+$J18)+$L18)+$N18</f>
        <v>0</v>
      </c>
      <c r="Q18" s="89">
        <f>(($I18+$K18)+$M18)+$O18</f>
        <v>0</v>
      </c>
      <c r="R18" s="140">
        <f>IF($J18=0,0,(($L18-$J18)/$J18)*100)</f>
        <v>0</v>
      </c>
      <c r="S18" s="72">
        <f>IF($K18=0,0,(($M18-$K18)/$K18)*100)</f>
        <v>0</v>
      </c>
      <c r="T18" s="140">
        <f>IF($E18=0,0,($P18/$E18)*100)</f>
        <v>0</v>
      </c>
      <c r="U18" s="73">
        <f>IF($E18=0,0,($Q18/$E18)*100)</f>
        <v>0</v>
      </c>
    </row>
    <row r="19" spans="1:21" ht="12.75">
      <c r="A19" s="64" t="s">
        <v>39</v>
      </c>
      <c r="B19" s="90"/>
      <c r="C19" s="90"/>
      <c r="D19" s="90"/>
      <c r="E19" s="90"/>
      <c r="F19" s="135"/>
      <c r="G19" s="92"/>
      <c r="H19" s="135"/>
      <c r="I19" s="92"/>
      <c r="J19" s="135"/>
      <c r="K19" s="92"/>
      <c r="L19" s="135"/>
      <c r="M19" s="92"/>
      <c r="N19" s="91"/>
      <c r="O19" s="92"/>
      <c r="P19" s="135"/>
      <c r="Q19" s="92"/>
      <c r="R19" s="138"/>
      <c r="S19" s="67"/>
      <c r="T19" s="138"/>
      <c r="U19" s="68"/>
    </row>
    <row r="20" spans="1:21" ht="12.75">
      <c r="A20" s="102" t="s">
        <v>40</v>
      </c>
      <c r="B20" s="84">
        <v>376926000</v>
      </c>
      <c r="C20" s="84"/>
      <c r="D20" s="84"/>
      <c r="E20" s="84">
        <f>($B20+$C20)+$D20</f>
        <v>376926000</v>
      </c>
      <c r="F20" s="133">
        <f>E20</f>
        <v>376926000</v>
      </c>
      <c r="G20" s="86">
        <v>376926000</v>
      </c>
      <c r="H20" s="133">
        <v>164386000</v>
      </c>
      <c r="I20" s="86">
        <v>93256105</v>
      </c>
      <c r="J20" s="133">
        <v>179305000</v>
      </c>
      <c r="K20" s="86">
        <v>171276570</v>
      </c>
      <c r="L20" s="133"/>
      <c r="M20" s="86">
        <v>32041896</v>
      </c>
      <c r="N20" s="85"/>
      <c r="O20" s="86"/>
      <c r="P20" s="133">
        <f>(($H20+$J20)+$L20)+$N20</f>
        <v>343691000</v>
      </c>
      <c r="Q20" s="86">
        <f>(($I20+$K20)+$M20)+$O20</f>
        <v>296574571</v>
      </c>
      <c r="R20" s="139">
        <f>IF($J20=0,0,(($L20-$J20)/$J20)*100)</f>
        <v>-100</v>
      </c>
      <c r="S20" s="69">
        <f>IF($K20=0,0,(($M20-$K20)/$K20)*100)</f>
        <v>-81.29230635573798</v>
      </c>
      <c r="T20" s="139">
        <f>IF($E20=0,0,($P20/$E20)*100)</f>
        <v>91.18261940009444</v>
      </c>
      <c r="U20" s="70">
        <f>IF($E20=0,0,($Q20/$E20)*100)</f>
        <v>78.68243925863432</v>
      </c>
    </row>
    <row r="21" spans="1:21" ht="12.75">
      <c r="A21" s="102" t="s">
        <v>41</v>
      </c>
      <c r="B21" s="84"/>
      <c r="C21" s="84"/>
      <c r="D21" s="84"/>
      <c r="E21" s="84">
        <f>($B21+$C21)+$D21</f>
        <v>0</v>
      </c>
      <c r="F21" s="133">
        <f>E21</f>
        <v>0</v>
      </c>
      <c r="G21" s="86"/>
      <c r="H21" s="133"/>
      <c r="I21" s="86"/>
      <c r="J21" s="133"/>
      <c r="K21" s="86"/>
      <c r="L21" s="133"/>
      <c r="M21" s="86"/>
      <c r="N21" s="85"/>
      <c r="O21" s="86"/>
      <c r="P21" s="133">
        <f>(($H21+$J21)+$L21)+$N21</f>
        <v>0</v>
      </c>
      <c r="Q21" s="86">
        <f>(($I21+$K21)+$M21)+$O21</f>
        <v>0</v>
      </c>
      <c r="R21" s="139">
        <f>IF($J21=0,0,(($L21-$J21)/$J21)*100)</f>
        <v>0</v>
      </c>
      <c r="S21" s="69">
        <f>IF($K21=0,0,(($M21-$K21)/$K21)*100)</f>
        <v>0</v>
      </c>
      <c r="T21" s="139">
        <f>IF($E21=0,0,($P21/$E21)*100)</f>
        <v>0</v>
      </c>
      <c r="U21" s="70">
        <f>IF($E21=0,0,($Q21/$E21)*100)</f>
        <v>0</v>
      </c>
    </row>
    <row r="22" spans="1:21" ht="12.75">
      <c r="A22" s="71" t="s">
        <v>34</v>
      </c>
      <c r="B22" s="87">
        <f>SUM(B20:B21)</f>
        <v>376926000</v>
      </c>
      <c r="C22" s="87">
        <f>SUM(C20:C21)</f>
        <v>0</v>
      </c>
      <c r="D22" s="87">
        <f>SUM(D20:D21)</f>
        <v>0</v>
      </c>
      <c r="E22" s="87">
        <f>($B22+$C22)+$D22</f>
        <v>376926000</v>
      </c>
      <c r="F22" s="134">
        <f aca="true" t="shared" si="2" ref="F22:O22">SUM(F20:F21)</f>
        <v>376926000</v>
      </c>
      <c r="G22" s="89">
        <f t="shared" si="2"/>
        <v>376926000</v>
      </c>
      <c r="H22" s="134">
        <f t="shared" si="2"/>
        <v>164386000</v>
      </c>
      <c r="I22" s="89">
        <f t="shared" si="2"/>
        <v>93256105</v>
      </c>
      <c r="J22" s="134">
        <f t="shared" si="2"/>
        <v>179305000</v>
      </c>
      <c r="K22" s="89">
        <f t="shared" si="2"/>
        <v>171276570</v>
      </c>
      <c r="L22" s="134">
        <f t="shared" si="2"/>
        <v>0</v>
      </c>
      <c r="M22" s="89">
        <f t="shared" si="2"/>
        <v>32041896</v>
      </c>
      <c r="N22" s="88">
        <f t="shared" si="2"/>
        <v>0</v>
      </c>
      <c r="O22" s="89">
        <f t="shared" si="2"/>
        <v>0</v>
      </c>
      <c r="P22" s="134">
        <f>(($H22+$J22)+$L22)+$N22</f>
        <v>343691000</v>
      </c>
      <c r="Q22" s="89">
        <f>(($I22+$K22)+$M22)+$O22</f>
        <v>296574571</v>
      </c>
      <c r="R22" s="140">
        <f>IF($J22=0,0,(($L22-$J22)/$J22)*100)</f>
        <v>-100</v>
      </c>
      <c r="S22" s="72">
        <f>IF($K22=0,0,(($M22-$K22)/$K22)*100)</f>
        <v>-81.29230635573798</v>
      </c>
      <c r="T22" s="140">
        <f>IF($E22=0,0,($P22/$E22)*100)</f>
        <v>91.18261940009444</v>
      </c>
      <c r="U22" s="73">
        <f>IF($E22=0,0,($Q22/$E22)*100)</f>
        <v>78.68243925863432</v>
      </c>
    </row>
    <row r="23" spans="1:21" ht="12.75">
      <c r="A23" s="64" t="s">
        <v>42</v>
      </c>
      <c r="B23" s="90"/>
      <c r="C23" s="90"/>
      <c r="D23" s="90"/>
      <c r="E23" s="90"/>
      <c r="F23" s="135"/>
      <c r="G23" s="92"/>
      <c r="H23" s="135"/>
      <c r="I23" s="92"/>
      <c r="J23" s="135"/>
      <c r="K23" s="92"/>
      <c r="L23" s="135"/>
      <c r="M23" s="92"/>
      <c r="N23" s="91"/>
      <c r="O23" s="92"/>
      <c r="P23" s="135"/>
      <c r="Q23" s="92"/>
      <c r="R23" s="138"/>
      <c r="S23" s="67"/>
      <c r="T23" s="138"/>
      <c r="U23" s="68"/>
    </row>
    <row r="24" spans="1:21" ht="12.75">
      <c r="A24" s="102" t="s">
        <v>43</v>
      </c>
      <c r="B24" s="84">
        <v>16761000</v>
      </c>
      <c r="C24" s="84"/>
      <c r="D24" s="84"/>
      <c r="E24" s="84">
        <f>($B24+$C24)+$D24</f>
        <v>16761000</v>
      </c>
      <c r="F24" s="133">
        <f>E24</f>
        <v>16761000</v>
      </c>
      <c r="G24" s="86">
        <v>43237000</v>
      </c>
      <c r="H24" s="133"/>
      <c r="I24" s="86"/>
      <c r="J24" s="133"/>
      <c r="K24" s="86"/>
      <c r="L24" s="133"/>
      <c r="M24" s="86"/>
      <c r="N24" s="85"/>
      <c r="O24" s="86"/>
      <c r="P24" s="133">
        <f>(($H24+$J24)+$L24)+$N24</f>
        <v>0</v>
      </c>
      <c r="Q24" s="86">
        <f>(($I24+$K24)+$M24)+$O24</f>
        <v>0</v>
      </c>
      <c r="R24" s="139">
        <f>IF($J24=0,0,(($L24-$J24)/$J24)*100)</f>
        <v>0</v>
      </c>
      <c r="S24" s="69">
        <f>IF($K24=0,0,(($M24-$K24)/$K24)*100)</f>
        <v>0</v>
      </c>
      <c r="T24" s="139">
        <f>IF($E24=0,0,($P24/$E24)*100)</f>
        <v>0</v>
      </c>
      <c r="U24" s="70">
        <f>IF($E24=0,0,($Q24/$E24)*100)</f>
        <v>0</v>
      </c>
    </row>
    <row r="25" spans="1:21" ht="12.75">
      <c r="A25" s="71" t="s">
        <v>34</v>
      </c>
      <c r="B25" s="87">
        <f>B24</f>
        <v>16761000</v>
      </c>
      <c r="C25" s="87">
        <f>C24</f>
        <v>0</v>
      </c>
      <c r="D25" s="87">
        <f>D24</f>
        <v>0</v>
      </c>
      <c r="E25" s="87">
        <f>($B25+$C25)+$D25</f>
        <v>16761000</v>
      </c>
      <c r="F25" s="134">
        <f aca="true" t="shared" si="3" ref="F25:O25">F24</f>
        <v>16761000</v>
      </c>
      <c r="G25" s="89">
        <f t="shared" si="3"/>
        <v>43237000</v>
      </c>
      <c r="H25" s="134">
        <f t="shared" si="3"/>
        <v>0</v>
      </c>
      <c r="I25" s="89">
        <f t="shared" si="3"/>
        <v>0</v>
      </c>
      <c r="J25" s="134">
        <f t="shared" si="3"/>
        <v>0</v>
      </c>
      <c r="K25" s="89">
        <f t="shared" si="3"/>
        <v>0</v>
      </c>
      <c r="L25" s="134">
        <f t="shared" si="3"/>
        <v>0</v>
      </c>
      <c r="M25" s="89">
        <f t="shared" si="3"/>
        <v>0</v>
      </c>
      <c r="N25" s="88">
        <f t="shared" si="3"/>
        <v>0</v>
      </c>
      <c r="O25" s="89">
        <f t="shared" si="3"/>
        <v>0</v>
      </c>
      <c r="P25" s="134">
        <f>(($H25+$J25)+$L25)+$N25</f>
        <v>0</v>
      </c>
      <c r="Q25" s="89">
        <f>(($I25+$K25)+$M25)+$O25</f>
        <v>0</v>
      </c>
      <c r="R25" s="140">
        <f>IF($J25=0,0,(($L25-$J25)/$J25)*100)</f>
        <v>0</v>
      </c>
      <c r="S25" s="72">
        <f>IF($K25=0,0,(($M25-$K25)/$K25)*100)</f>
        <v>0</v>
      </c>
      <c r="T25" s="140">
        <f>IF($E25=0,0,($P25/$E25)*100)</f>
        <v>0</v>
      </c>
      <c r="U25" s="73">
        <f>IF($E25=0,0,($Q25/$E25)*100)</f>
        <v>0</v>
      </c>
    </row>
    <row r="26" spans="1:21" ht="12.75">
      <c r="A26" s="64" t="s">
        <v>44</v>
      </c>
      <c r="B26" s="90"/>
      <c r="C26" s="90"/>
      <c r="D26" s="90"/>
      <c r="E26" s="90"/>
      <c r="F26" s="135"/>
      <c r="G26" s="92"/>
      <c r="H26" s="135"/>
      <c r="I26" s="92"/>
      <c r="J26" s="135"/>
      <c r="K26" s="92"/>
      <c r="L26" s="135"/>
      <c r="M26" s="92"/>
      <c r="N26" s="91"/>
      <c r="O26" s="92"/>
      <c r="P26" s="135"/>
      <c r="Q26" s="92"/>
      <c r="R26" s="138"/>
      <c r="S26" s="67"/>
      <c r="T26" s="138"/>
      <c r="U26" s="68"/>
    </row>
    <row r="27" spans="1:21" ht="12.75">
      <c r="A27" s="102" t="s">
        <v>45</v>
      </c>
      <c r="B27" s="84">
        <v>47800000</v>
      </c>
      <c r="C27" s="84"/>
      <c r="D27" s="84"/>
      <c r="E27" s="84">
        <f aca="true" t="shared" si="4" ref="E27:E32">($B27+$C27)+$D27</f>
        <v>47800000</v>
      </c>
      <c r="F27" s="133">
        <f>E27</f>
        <v>47800000</v>
      </c>
      <c r="G27" s="86">
        <v>47800000</v>
      </c>
      <c r="H27" s="133"/>
      <c r="I27" s="86"/>
      <c r="J27" s="133"/>
      <c r="K27" s="86"/>
      <c r="L27" s="133">
        <v>47800000</v>
      </c>
      <c r="M27" s="86"/>
      <c r="N27" s="85"/>
      <c r="O27" s="86"/>
      <c r="P27" s="133">
        <f aca="true" t="shared" si="5" ref="P27:P32">(($H27+$J27)+$L27)+$N27</f>
        <v>47800000</v>
      </c>
      <c r="Q27" s="86">
        <f aca="true" t="shared" si="6" ref="Q27:Q32">(($I27+$K27)+$M27)+$O27</f>
        <v>0</v>
      </c>
      <c r="R27" s="139">
        <f aca="true" t="shared" si="7" ref="R27:R32">IF($J27=0,0,(($L27-$J27)/$J27)*100)</f>
        <v>0</v>
      </c>
      <c r="S27" s="69">
        <f aca="true" t="shared" si="8" ref="S27:S32">IF($K27=0,0,(($M27-$K27)/$K27)*100)</f>
        <v>0</v>
      </c>
      <c r="T27" s="139">
        <f aca="true" t="shared" si="9" ref="T27:T32">IF($E27=0,0,($P27/$E27)*100)</f>
        <v>100</v>
      </c>
      <c r="U27" s="70">
        <f aca="true" t="shared" si="10" ref="U27:U32">IF($E27=0,0,($Q27/$E27)*100)</f>
        <v>0</v>
      </c>
    </row>
    <row r="28" spans="1:21" ht="12.75">
      <c r="A28" s="102" t="s">
        <v>46</v>
      </c>
      <c r="B28" s="84">
        <v>192000</v>
      </c>
      <c r="C28" s="84">
        <v>1258000</v>
      </c>
      <c r="D28" s="84"/>
      <c r="E28" s="84">
        <f t="shared" si="4"/>
        <v>1450000</v>
      </c>
      <c r="F28" s="133">
        <f>E28</f>
        <v>1450000</v>
      </c>
      <c r="G28" s="86">
        <v>1258000</v>
      </c>
      <c r="H28" s="133">
        <v>4000</v>
      </c>
      <c r="I28" s="86"/>
      <c r="J28" s="133">
        <v>1500000</v>
      </c>
      <c r="K28" s="86"/>
      <c r="L28" s="133"/>
      <c r="M28" s="86"/>
      <c r="N28" s="85"/>
      <c r="O28" s="86"/>
      <c r="P28" s="133">
        <f t="shared" si="5"/>
        <v>1504000</v>
      </c>
      <c r="Q28" s="86">
        <f t="shared" si="6"/>
        <v>0</v>
      </c>
      <c r="R28" s="139">
        <f t="shared" si="7"/>
        <v>-100</v>
      </c>
      <c r="S28" s="69">
        <f t="shared" si="8"/>
        <v>0</v>
      </c>
      <c r="T28" s="139">
        <f t="shared" si="9"/>
        <v>103.72413793103448</v>
      </c>
      <c r="U28" s="70">
        <f t="shared" si="10"/>
        <v>0</v>
      </c>
    </row>
    <row r="29" spans="1:21" ht="12.75">
      <c r="A29" s="102" t="s">
        <v>47</v>
      </c>
      <c r="B29" s="84"/>
      <c r="C29" s="84"/>
      <c r="D29" s="84"/>
      <c r="E29" s="84">
        <f t="shared" si="4"/>
        <v>0</v>
      </c>
      <c r="F29" s="133">
        <f>E29</f>
        <v>0</v>
      </c>
      <c r="G29" s="86"/>
      <c r="H29" s="133"/>
      <c r="I29" s="86"/>
      <c r="J29" s="133"/>
      <c r="K29" s="86"/>
      <c r="L29" s="133"/>
      <c r="M29" s="86"/>
      <c r="N29" s="85"/>
      <c r="O29" s="86"/>
      <c r="P29" s="133">
        <f t="shared" si="5"/>
        <v>0</v>
      </c>
      <c r="Q29" s="86">
        <f t="shared" si="6"/>
        <v>0</v>
      </c>
      <c r="R29" s="139">
        <f t="shared" si="7"/>
        <v>0</v>
      </c>
      <c r="S29" s="69">
        <f t="shared" si="8"/>
        <v>0</v>
      </c>
      <c r="T29" s="139">
        <f t="shared" si="9"/>
        <v>0</v>
      </c>
      <c r="U29" s="70">
        <f t="shared" si="10"/>
        <v>0</v>
      </c>
    </row>
    <row r="30" spans="1:21" ht="12.75">
      <c r="A30" s="102" t="s">
        <v>48</v>
      </c>
      <c r="B30" s="84">
        <v>8000000</v>
      </c>
      <c r="C30" s="84"/>
      <c r="D30" s="84"/>
      <c r="E30" s="84">
        <f t="shared" si="4"/>
        <v>8000000</v>
      </c>
      <c r="F30" s="133">
        <f>E30</f>
        <v>8000000</v>
      </c>
      <c r="G30" s="86"/>
      <c r="H30" s="133"/>
      <c r="I30" s="86"/>
      <c r="J30" s="133"/>
      <c r="K30" s="86"/>
      <c r="L30" s="133"/>
      <c r="M30" s="86"/>
      <c r="N30" s="85"/>
      <c r="O30" s="86"/>
      <c r="P30" s="133">
        <f t="shared" si="5"/>
        <v>0</v>
      </c>
      <c r="Q30" s="86">
        <f t="shared" si="6"/>
        <v>0</v>
      </c>
      <c r="R30" s="139">
        <f t="shared" si="7"/>
        <v>0</v>
      </c>
      <c r="S30" s="69">
        <f t="shared" si="8"/>
        <v>0</v>
      </c>
      <c r="T30" s="139">
        <f t="shared" si="9"/>
        <v>0</v>
      </c>
      <c r="U30" s="70">
        <f t="shared" si="10"/>
        <v>0</v>
      </c>
    </row>
    <row r="31" spans="1:21" ht="12.75">
      <c r="A31" s="102" t="s">
        <v>49</v>
      </c>
      <c r="B31" s="84"/>
      <c r="C31" s="84"/>
      <c r="D31" s="84"/>
      <c r="E31" s="84">
        <f t="shared" si="4"/>
        <v>0</v>
      </c>
      <c r="F31" s="133">
        <f>E31</f>
        <v>0</v>
      </c>
      <c r="G31" s="86"/>
      <c r="H31" s="133"/>
      <c r="I31" s="86"/>
      <c r="J31" s="133"/>
      <c r="K31" s="86"/>
      <c r="L31" s="133"/>
      <c r="M31" s="86"/>
      <c r="N31" s="85"/>
      <c r="O31" s="86"/>
      <c r="P31" s="133">
        <f t="shared" si="5"/>
        <v>0</v>
      </c>
      <c r="Q31" s="86">
        <f t="shared" si="6"/>
        <v>0</v>
      </c>
      <c r="R31" s="139">
        <f t="shared" si="7"/>
        <v>0</v>
      </c>
      <c r="S31" s="69">
        <f t="shared" si="8"/>
        <v>0</v>
      </c>
      <c r="T31" s="139">
        <f t="shared" si="9"/>
        <v>0</v>
      </c>
      <c r="U31" s="70">
        <f t="shared" si="10"/>
        <v>0</v>
      </c>
    </row>
    <row r="32" spans="1:21" ht="12.75">
      <c r="A32" s="71" t="s">
        <v>34</v>
      </c>
      <c r="B32" s="87">
        <f>SUM(B27:B31)</f>
        <v>55992000</v>
      </c>
      <c r="C32" s="87">
        <f>SUM(C27:C31)</f>
        <v>1258000</v>
      </c>
      <c r="D32" s="87">
        <f>SUM(D27:D31)</f>
        <v>0</v>
      </c>
      <c r="E32" s="87">
        <f t="shared" si="4"/>
        <v>57250000</v>
      </c>
      <c r="F32" s="134">
        <f aca="true" t="shared" si="11" ref="F32:O32">SUM(F27:F31)</f>
        <v>57250000</v>
      </c>
      <c r="G32" s="89">
        <f t="shared" si="11"/>
        <v>49058000</v>
      </c>
      <c r="H32" s="134">
        <f t="shared" si="11"/>
        <v>4000</v>
      </c>
      <c r="I32" s="89">
        <f t="shared" si="11"/>
        <v>0</v>
      </c>
      <c r="J32" s="134">
        <f t="shared" si="11"/>
        <v>1500000</v>
      </c>
      <c r="K32" s="89">
        <f t="shared" si="11"/>
        <v>0</v>
      </c>
      <c r="L32" s="134">
        <f t="shared" si="11"/>
        <v>47800000</v>
      </c>
      <c r="M32" s="89">
        <f t="shared" si="11"/>
        <v>0</v>
      </c>
      <c r="N32" s="88">
        <f t="shared" si="11"/>
        <v>0</v>
      </c>
      <c r="O32" s="89">
        <f t="shared" si="11"/>
        <v>0</v>
      </c>
      <c r="P32" s="134">
        <f t="shared" si="5"/>
        <v>49304000</v>
      </c>
      <c r="Q32" s="89">
        <f t="shared" si="6"/>
        <v>0</v>
      </c>
      <c r="R32" s="140">
        <f t="shared" si="7"/>
        <v>3086.6666666666665</v>
      </c>
      <c r="S32" s="72">
        <f t="shared" si="8"/>
        <v>0</v>
      </c>
      <c r="T32" s="140">
        <f t="shared" si="9"/>
        <v>86.12052401746725</v>
      </c>
      <c r="U32" s="73">
        <f t="shared" si="10"/>
        <v>0</v>
      </c>
    </row>
    <row r="33" spans="1:21" ht="12.75">
      <c r="A33" s="64" t="s">
        <v>50</v>
      </c>
      <c r="B33" s="90"/>
      <c r="C33" s="90"/>
      <c r="D33" s="90"/>
      <c r="E33" s="90"/>
      <c r="F33" s="135"/>
      <c r="G33" s="92"/>
      <c r="H33" s="135"/>
      <c r="I33" s="92"/>
      <c r="J33" s="135"/>
      <c r="K33" s="92"/>
      <c r="L33" s="135"/>
      <c r="M33" s="92"/>
      <c r="N33" s="91"/>
      <c r="O33" s="92"/>
      <c r="P33" s="135"/>
      <c r="Q33" s="92"/>
      <c r="R33" s="138"/>
      <c r="S33" s="67"/>
      <c r="T33" s="138"/>
      <c r="U33" s="68"/>
    </row>
    <row r="34" spans="1:21" ht="12.75">
      <c r="A34" s="102" t="s">
        <v>51</v>
      </c>
      <c r="B34" s="84">
        <v>2632000</v>
      </c>
      <c r="C34" s="84"/>
      <c r="D34" s="84"/>
      <c r="E34" s="84">
        <f aca="true" t="shared" si="12" ref="E34:E40">($B34+$C34)+$D34</f>
        <v>2632000</v>
      </c>
      <c r="F34" s="133">
        <f aca="true" t="shared" si="13" ref="F34:F39">E34</f>
        <v>2632000</v>
      </c>
      <c r="G34" s="86"/>
      <c r="H34" s="133"/>
      <c r="I34" s="86"/>
      <c r="J34" s="133"/>
      <c r="K34" s="86"/>
      <c r="L34" s="133"/>
      <c r="M34" s="86"/>
      <c r="N34" s="85"/>
      <c r="O34" s="86"/>
      <c r="P34" s="133">
        <f aca="true" t="shared" si="14" ref="P34:P40">(($H34+$J34)+$L34)+$N34</f>
        <v>0</v>
      </c>
      <c r="Q34" s="86">
        <f aca="true" t="shared" si="15" ref="Q34:Q40">(($I34+$K34)+$M34)+$O34</f>
        <v>0</v>
      </c>
      <c r="R34" s="139">
        <f aca="true" t="shared" si="16" ref="R34:R40">IF($J34=0,0,(($L34-$J34)/$J34)*100)</f>
        <v>0</v>
      </c>
      <c r="S34" s="69">
        <f aca="true" t="shared" si="17" ref="S34:S40">IF($K34=0,0,(($M34-$K34)/$K34)*100)</f>
        <v>0</v>
      </c>
      <c r="T34" s="139">
        <f aca="true" t="shared" si="18" ref="T34:T40">IF($E34=0,0,($P34/$E34)*100)</f>
        <v>0</v>
      </c>
      <c r="U34" s="70">
        <f aca="true" t="shared" si="19" ref="U34:U40">IF($E34=0,0,($Q34/$E34)*100)</f>
        <v>0</v>
      </c>
    </row>
    <row r="35" spans="1:21" ht="12.75">
      <c r="A35" s="102" t="s">
        <v>52</v>
      </c>
      <c r="B35" s="84"/>
      <c r="C35" s="84"/>
      <c r="D35" s="84"/>
      <c r="E35" s="84">
        <f t="shared" si="12"/>
        <v>0</v>
      </c>
      <c r="F35" s="133">
        <f t="shared" si="13"/>
        <v>0</v>
      </c>
      <c r="G35" s="86"/>
      <c r="H35" s="133"/>
      <c r="I35" s="86"/>
      <c r="J35" s="133"/>
      <c r="K35" s="86"/>
      <c r="L35" s="133"/>
      <c r="M35" s="86"/>
      <c r="N35" s="85"/>
      <c r="O35" s="86"/>
      <c r="P35" s="133">
        <f t="shared" si="14"/>
        <v>0</v>
      </c>
      <c r="Q35" s="86">
        <f t="shared" si="15"/>
        <v>0</v>
      </c>
      <c r="R35" s="139">
        <f t="shared" si="16"/>
        <v>0</v>
      </c>
      <c r="S35" s="69">
        <f t="shared" si="17"/>
        <v>0</v>
      </c>
      <c r="T35" s="139">
        <f t="shared" si="18"/>
        <v>0</v>
      </c>
      <c r="U35" s="70">
        <f t="shared" si="19"/>
        <v>0</v>
      </c>
    </row>
    <row r="36" spans="1:21" ht="12.75">
      <c r="A36" s="102" t="s">
        <v>53</v>
      </c>
      <c r="B36" s="84"/>
      <c r="C36" s="84"/>
      <c r="D36" s="84"/>
      <c r="E36" s="84">
        <f t="shared" si="12"/>
        <v>0</v>
      </c>
      <c r="F36" s="133">
        <f t="shared" si="13"/>
        <v>0</v>
      </c>
      <c r="G36" s="86"/>
      <c r="H36" s="133"/>
      <c r="I36" s="86"/>
      <c r="J36" s="133"/>
      <c r="K36" s="86"/>
      <c r="L36" s="133"/>
      <c r="M36" s="86"/>
      <c r="N36" s="85"/>
      <c r="O36" s="86"/>
      <c r="P36" s="133">
        <f t="shared" si="14"/>
        <v>0</v>
      </c>
      <c r="Q36" s="86">
        <f t="shared" si="15"/>
        <v>0</v>
      </c>
      <c r="R36" s="139">
        <f t="shared" si="16"/>
        <v>0</v>
      </c>
      <c r="S36" s="69">
        <f t="shared" si="17"/>
        <v>0</v>
      </c>
      <c r="T36" s="139">
        <f t="shared" si="18"/>
        <v>0</v>
      </c>
      <c r="U36" s="70">
        <f t="shared" si="19"/>
        <v>0</v>
      </c>
    </row>
    <row r="37" spans="1:21" ht="12.75">
      <c r="A37" s="102" t="s">
        <v>54</v>
      </c>
      <c r="B37" s="84">
        <v>293100</v>
      </c>
      <c r="C37" s="84"/>
      <c r="D37" s="84"/>
      <c r="E37" s="84">
        <f t="shared" si="12"/>
        <v>293100</v>
      </c>
      <c r="F37" s="133">
        <f t="shared" si="13"/>
        <v>293100</v>
      </c>
      <c r="G37" s="86">
        <v>293000</v>
      </c>
      <c r="H37" s="133">
        <v>151000</v>
      </c>
      <c r="I37" s="86"/>
      <c r="J37" s="133"/>
      <c r="K37" s="86"/>
      <c r="L37" s="133"/>
      <c r="M37" s="86"/>
      <c r="N37" s="85"/>
      <c r="O37" s="86"/>
      <c r="P37" s="133">
        <f t="shared" si="14"/>
        <v>151000</v>
      </c>
      <c r="Q37" s="86">
        <f t="shared" si="15"/>
        <v>0</v>
      </c>
      <c r="R37" s="139">
        <f t="shared" si="16"/>
        <v>0</v>
      </c>
      <c r="S37" s="69">
        <f t="shared" si="17"/>
        <v>0</v>
      </c>
      <c r="T37" s="139">
        <f t="shared" si="18"/>
        <v>51.51825315591948</v>
      </c>
      <c r="U37" s="70">
        <f t="shared" si="19"/>
        <v>0</v>
      </c>
    </row>
    <row r="38" spans="1:21" ht="12.75">
      <c r="A38" s="102" t="s">
        <v>55</v>
      </c>
      <c r="B38" s="84"/>
      <c r="C38" s="84"/>
      <c r="D38" s="84"/>
      <c r="E38" s="84">
        <f t="shared" si="12"/>
        <v>0</v>
      </c>
      <c r="F38" s="133">
        <f t="shared" si="13"/>
        <v>0</v>
      </c>
      <c r="G38" s="86"/>
      <c r="H38" s="133"/>
      <c r="I38" s="86"/>
      <c r="J38" s="133"/>
      <c r="K38" s="86"/>
      <c r="L38" s="133"/>
      <c r="M38" s="86"/>
      <c r="N38" s="85"/>
      <c r="O38" s="86"/>
      <c r="P38" s="133">
        <f t="shared" si="14"/>
        <v>0</v>
      </c>
      <c r="Q38" s="86">
        <f t="shared" si="15"/>
        <v>0</v>
      </c>
      <c r="R38" s="139">
        <f t="shared" si="16"/>
        <v>0</v>
      </c>
      <c r="S38" s="69">
        <f t="shared" si="17"/>
        <v>0</v>
      </c>
      <c r="T38" s="139">
        <f t="shared" si="18"/>
        <v>0</v>
      </c>
      <c r="U38" s="70">
        <f t="shared" si="19"/>
        <v>0</v>
      </c>
    </row>
    <row r="39" spans="1:21" ht="12.75">
      <c r="A39" s="102" t="s">
        <v>56</v>
      </c>
      <c r="B39" s="84"/>
      <c r="C39" s="84"/>
      <c r="D39" s="84"/>
      <c r="E39" s="84">
        <f t="shared" si="12"/>
        <v>0</v>
      </c>
      <c r="F39" s="133">
        <f t="shared" si="13"/>
        <v>0</v>
      </c>
      <c r="G39" s="86"/>
      <c r="H39" s="133"/>
      <c r="I39" s="86"/>
      <c r="J39" s="133"/>
      <c r="K39" s="86"/>
      <c r="L39" s="133"/>
      <c r="M39" s="86"/>
      <c r="N39" s="85"/>
      <c r="O39" s="86"/>
      <c r="P39" s="133">
        <f t="shared" si="14"/>
        <v>0</v>
      </c>
      <c r="Q39" s="86">
        <f t="shared" si="15"/>
        <v>0</v>
      </c>
      <c r="R39" s="139">
        <f t="shared" si="16"/>
        <v>0</v>
      </c>
      <c r="S39" s="69">
        <f t="shared" si="17"/>
        <v>0</v>
      </c>
      <c r="T39" s="139">
        <f t="shared" si="18"/>
        <v>0</v>
      </c>
      <c r="U39" s="70">
        <f t="shared" si="19"/>
        <v>0</v>
      </c>
    </row>
    <row r="40" spans="1:21" ht="12.75">
      <c r="A40" s="71" t="s">
        <v>34</v>
      </c>
      <c r="B40" s="87">
        <f>SUM(B34:B39)</f>
        <v>2925100</v>
      </c>
      <c r="C40" s="87">
        <f>SUM(C34:C39)</f>
        <v>0</v>
      </c>
      <c r="D40" s="87">
        <f>SUM(D34:D39)</f>
        <v>0</v>
      </c>
      <c r="E40" s="87">
        <f t="shared" si="12"/>
        <v>2925100</v>
      </c>
      <c r="F40" s="134">
        <f aca="true" t="shared" si="20" ref="F40:O40">SUM(F34:F39)</f>
        <v>2925100</v>
      </c>
      <c r="G40" s="89">
        <f t="shared" si="20"/>
        <v>293000</v>
      </c>
      <c r="H40" s="134">
        <f t="shared" si="20"/>
        <v>151000</v>
      </c>
      <c r="I40" s="89">
        <f t="shared" si="20"/>
        <v>0</v>
      </c>
      <c r="J40" s="134">
        <f t="shared" si="20"/>
        <v>0</v>
      </c>
      <c r="K40" s="89">
        <f t="shared" si="20"/>
        <v>0</v>
      </c>
      <c r="L40" s="134">
        <f t="shared" si="20"/>
        <v>0</v>
      </c>
      <c r="M40" s="89">
        <f t="shared" si="20"/>
        <v>0</v>
      </c>
      <c r="N40" s="88">
        <f t="shared" si="20"/>
        <v>0</v>
      </c>
      <c r="O40" s="89">
        <f t="shared" si="20"/>
        <v>0</v>
      </c>
      <c r="P40" s="134">
        <f t="shared" si="14"/>
        <v>151000</v>
      </c>
      <c r="Q40" s="89">
        <f t="shared" si="15"/>
        <v>0</v>
      </c>
      <c r="R40" s="140">
        <f t="shared" si="16"/>
        <v>0</v>
      </c>
      <c r="S40" s="72">
        <f t="shared" si="17"/>
        <v>0</v>
      </c>
      <c r="T40" s="140">
        <f t="shared" si="18"/>
        <v>5.162216676352945</v>
      </c>
      <c r="U40" s="73">
        <f t="shared" si="19"/>
        <v>0</v>
      </c>
    </row>
    <row r="41" spans="1:21" ht="12.75">
      <c r="A41" s="64" t="s">
        <v>57</v>
      </c>
      <c r="B41" s="90"/>
      <c r="C41" s="90"/>
      <c r="D41" s="90"/>
      <c r="E41" s="90"/>
      <c r="F41" s="135"/>
      <c r="G41" s="92"/>
      <c r="H41" s="135"/>
      <c r="I41" s="92"/>
      <c r="J41" s="135"/>
      <c r="K41" s="92"/>
      <c r="L41" s="135"/>
      <c r="M41" s="92"/>
      <c r="N41" s="91"/>
      <c r="O41" s="92"/>
      <c r="P41" s="135"/>
      <c r="Q41" s="92"/>
      <c r="R41" s="138"/>
      <c r="S41" s="67"/>
      <c r="T41" s="138"/>
      <c r="U41" s="68"/>
    </row>
    <row r="42" spans="1:21" ht="12.75">
      <c r="A42" s="103" t="s">
        <v>58</v>
      </c>
      <c r="B42" s="84">
        <v>60000000</v>
      </c>
      <c r="C42" s="84"/>
      <c r="D42" s="84"/>
      <c r="E42" s="84">
        <f>($B42+$C42)+$D42</f>
        <v>60000000</v>
      </c>
      <c r="F42" s="133">
        <f>E42</f>
        <v>60000000</v>
      </c>
      <c r="G42" s="86">
        <v>60000000</v>
      </c>
      <c r="H42" s="133"/>
      <c r="I42" s="86"/>
      <c r="J42" s="133">
        <v>60000000</v>
      </c>
      <c r="K42" s="86"/>
      <c r="L42" s="133"/>
      <c r="M42" s="86"/>
      <c r="N42" s="85"/>
      <c r="O42" s="86"/>
      <c r="P42" s="133">
        <f>(($H42+$J42)+$L42)+$N42</f>
        <v>60000000</v>
      </c>
      <c r="Q42" s="86">
        <f>(($I42+$K42)+$M42)+$O42</f>
        <v>0</v>
      </c>
      <c r="R42" s="139">
        <f>IF($J42=0,0,(($L42-$J42)/$J42)*100)</f>
        <v>-100</v>
      </c>
      <c r="S42" s="69">
        <f>IF($K42=0,0,(($M42-$K42)/$K42)*100)</f>
        <v>0</v>
      </c>
      <c r="T42" s="139">
        <f>IF($E42=0,0,($P42/$E42)*100)</f>
        <v>100</v>
      </c>
      <c r="U42" s="70">
        <f>IF($E42=0,0,($Q42/$E42)*100)</f>
        <v>0</v>
      </c>
    </row>
    <row r="43" spans="1:21" ht="12.75">
      <c r="A43" s="102" t="s">
        <v>59</v>
      </c>
      <c r="B43" s="84">
        <v>465393032</v>
      </c>
      <c r="C43" s="84"/>
      <c r="D43" s="84"/>
      <c r="E43" s="84">
        <f>($B43+$C43)+$D43</f>
        <v>465393032</v>
      </c>
      <c r="F43" s="133">
        <f>E43</f>
        <v>465393032</v>
      </c>
      <c r="G43" s="86">
        <v>465393000</v>
      </c>
      <c r="H43" s="133">
        <v>168716000</v>
      </c>
      <c r="I43" s="86"/>
      <c r="J43" s="133">
        <v>267801000</v>
      </c>
      <c r="K43" s="86"/>
      <c r="L43" s="133">
        <v>28876000</v>
      </c>
      <c r="M43" s="86"/>
      <c r="N43" s="85"/>
      <c r="O43" s="86"/>
      <c r="P43" s="133">
        <f>(($H43+$J43)+$L43)+$N43</f>
        <v>465393000</v>
      </c>
      <c r="Q43" s="86">
        <f>(($I43+$K43)+$M43)+$O43</f>
        <v>0</v>
      </c>
      <c r="R43" s="139">
        <f>IF($J43=0,0,(($L43-$J43)/$J43)*100)</f>
        <v>-89.21736662671162</v>
      </c>
      <c r="S43" s="69">
        <f>IF($K43=0,0,(($M43-$K43)/$K43)*100)</f>
        <v>0</v>
      </c>
      <c r="T43" s="139">
        <f>IF($E43=0,0,($P43/$E43)*100)</f>
        <v>99.99999312409129</v>
      </c>
      <c r="U43" s="70">
        <f>IF($E43=0,0,($Q43/$E43)*100)</f>
        <v>0</v>
      </c>
    </row>
    <row r="44" spans="1:21" ht="12.75">
      <c r="A44" s="74" t="s">
        <v>34</v>
      </c>
      <c r="B44" s="93">
        <f>SUM(B42:B43)</f>
        <v>525393032</v>
      </c>
      <c r="C44" s="93">
        <f>SUM(C42:C43)</f>
        <v>0</v>
      </c>
      <c r="D44" s="93">
        <f>SUM(D42:D43)</f>
        <v>0</v>
      </c>
      <c r="E44" s="93">
        <f>($B44+$C44)+$D44</f>
        <v>525393032</v>
      </c>
      <c r="F44" s="136">
        <f aca="true" t="shared" si="21" ref="F44:O44">SUM(F42:F43)</f>
        <v>525393032</v>
      </c>
      <c r="G44" s="95">
        <f t="shared" si="21"/>
        <v>525393000</v>
      </c>
      <c r="H44" s="136">
        <f t="shared" si="21"/>
        <v>168716000</v>
      </c>
      <c r="I44" s="95">
        <f t="shared" si="21"/>
        <v>0</v>
      </c>
      <c r="J44" s="136">
        <f t="shared" si="21"/>
        <v>327801000</v>
      </c>
      <c r="K44" s="95">
        <f t="shared" si="21"/>
        <v>0</v>
      </c>
      <c r="L44" s="136">
        <f t="shared" si="21"/>
        <v>28876000</v>
      </c>
      <c r="M44" s="95">
        <f t="shared" si="21"/>
        <v>0</v>
      </c>
      <c r="N44" s="94">
        <f t="shared" si="21"/>
        <v>0</v>
      </c>
      <c r="O44" s="95">
        <f t="shared" si="21"/>
        <v>0</v>
      </c>
      <c r="P44" s="136">
        <f>(($H44+$J44)+$L44)+$N44</f>
        <v>525393000</v>
      </c>
      <c r="Q44" s="95">
        <f>(($I44+$K44)+$M44)+$O44</f>
        <v>0</v>
      </c>
      <c r="R44" s="141">
        <f>IF($J44=0,0,(($L44-$J44)/$J44)*100)</f>
        <v>-91.19099697682435</v>
      </c>
      <c r="S44" s="75">
        <f>IF($K44=0,0,(($M44-$K44)/$K44)*100)</f>
        <v>0</v>
      </c>
      <c r="T44" s="141">
        <f>IF($E44=0,0,($P44/$E44)*100)</f>
        <v>99.99999390932159</v>
      </c>
      <c r="U44" s="76">
        <f>IF($E44=0,0,($Q44/$E44)*100)</f>
        <v>0</v>
      </c>
    </row>
    <row r="45" spans="1:21" ht="12.75">
      <c r="A45" s="77" t="s">
        <v>60</v>
      </c>
      <c r="B45" s="96">
        <f>SUM(B9:B12,B15:B17,B20:B21,B24,B27:B31,B34:B39,B42:B43)</f>
        <v>1068430576</v>
      </c>
      <c r="C45" s="96">
        <f>SUM(C9:C12,C15:C17,C20:C21,C24,C27:C31,C34:C39,C42:C43)</f>
        <v>13659000</v>
      </c>
      <c r="D45" s="96">
        <f>SUM(D9:D12,D15:D17,D20:D21,D24,D27:D31,D34:D39,D42:D43)</f>
        <v>0</v>
      </c>
      <c r="E45" s="96">
        <f>($B45+$C45)+$D45</f>
        <v>1082089576</v>
      </c>
      <c r="F45" s="131">
        <f aca="true" t="shared" si="22" ref="F45:O45">SUM(F9:F12,F15:F17,F20:F21,F24,F27:F31,F34:F39,F42:F43)</f>
        <v>1082089576</v>
      </c>
      <c r="G45" s="98">
        <f t="shared" si="22"/>
        <v>1096054000</v>
      </c>
      <c r="H45" s="131">
        <f t="shared" si="22"/>
        <v>351086000</v>
      </c>
      <c r="I45" s="98">
        <f t="shared" si="22"/>
        <v>94747597</v>
      </c>
      <c r="J45" s="131">
        <f t="shared" si="22"/>
        <v>520102000</v>
      </c>
      <c r="K45" s="98">
        <f t="shared" si="22"/>
        <v>200179548</v>
      </c>
      <c r="L45" s="131">
        <f t="shared" si="22"/>
        <v>148249000</v>
      </c>
      <c r="M45" s="98">
        <f t="shared" si="22"/>
        <v>67976269</v>
      </c>
      <c r="N45" s="97">
        <f t="shared" si="22"/>
        <v>0</v>
      </c>
      <c r="O45" s="98">
        <f t="shared" si="22"/>
        <v>0</v>
      </c>
      <c r="P45" s="131">
        <f>(($H45+$J45)+$L45)+$N45</f>
        <v>1019437000</v>
      </c>
      <c r="Q45" s="98">
        <f>(($I45+$K45)+$M45)+$O45</f>
        <v>362903414</v>
      </c>
      <c r="R45" s="142">
        <f>IF($J45=0,0,(($L45-$J45)/$J45)*100)</f>
        <v>-71.4961680593422</v>
      </c>
      <c r="S45" s="78">
        <f>IF($K45=0,0,(($M45-$K45)/$K45)*100)</f>
        <v>-66.04235064013633</v>
      </c>
      <c r="T45" s="142">
        <f>IF($E45=0,0,($P45/$E45)*100)</f>
        <v>94.21003793127751</v>
      </c>
      <c r="U45" s="79">
        <f>IF($E45=0,0,($Q45/$E45)*100)</f>
        <v>33.53728028149862</v>
      </c>
    </row>
    <row r="46" spans="1:21" ht="12.75">
      <c r="A46" s="64" t="s">
        <v>35</v>
      </c>
      <c r="B46" s="90"/>
      <c r="C46" s="90"/>
      <c r="D46" s="90"/>
      <c r="E46" s="90"/>
      <c r="F46" s="135"/>
      <c r="G46" s="92"/>
      <c r="H46" s="135"/>
      <c r="I46" s="92"/>
      <c r="J46" s="135"/>
      <c r="K46" s="92"/>
      <c r="L46" s="135"/>
      <c r="M46" s="92"/>
      <c r="N46" s="91"/>
      <c r="O46" s="92"/>
      <c r="P46" s="135"/>
      <c r="Q46" s="92"/>
      <c r="R46" s="138"/>
      <c r="S46" s="67"/>
      <c r="T46" s="138"/>
      <c r="U46" s="68"/>
    </row>
    <row r="47" spans="1:21" ht="12.75">
      <c r="A47" s="102" t="s">
        <v>61</v>
      </c>
      <c r="B47" s="84">
        <v>508950000</v>
      </c>
      <c r="C47" s="84"/>
      <c r="D47" s="84"/>
      <c r="E47" s="84">
        <f>($B47+$C47)+$D47</f>
        <v>508950000</v>
      </c>
      <c r="F47" s="133">
        <f>E47</f>
        <v>508950000</v>
      </c>
      <c r="G47" s="86">
        <v>508950000</v>
      </c>
      <c r="H47" s="133">
        <v>97018000</v>
      </c>
      <c r="I47" s="86">
        <v>97018000</v>
      </c>
      <c r="J47" s="137">
        <v>137311000</v>
      </c>
      <c r="K47" s="86">
        <v>137311000</v>
      </c>
      <c r="L47" s="133">
        <v>137311000</v>
      </c>
      <c r="M47" s="86">
        <v>137311000</v>
      </c>
      <c r="N47" s="85"/>
      <c r="O47" s="86"/>
      <c r="P47" s="133">
        <f>(($H47+$J47)+$L47)+$N47</f>
        <v>371640000</v>
      </c>
      <c r="Q47" s="86">
        <f>(($I47+$K47)+$M47)+$O47</f>
        <v>371640000</v>
      </c>
      <c r="R47" s="139">
        <f>IF($J47=0,0,(($L47-$J47)/$J47)*100)</f>
        <v>0</v>
      </c>
      <c r="S47" s="69">
        <f>IF($K47=0,0,(($M47-$K47)/$K47)*100)</f>
        <v>0</v>
      </c>
      <c r="T47" s="139">
        <f>IF($E47=0,0,($P47/$E47)*100)</f>
        <v>73.02092543471855</v>
      </c>
      <c r="U47" s="70">
        <f>IF($E47=0,0,($Q47/$E47)*100)</f>
        <v>73.02092543471855</v>
      </c>
    </row>
    <row r="48" spans="1:21" s="81" customFormat="1" ht="12.75">
      <c r="A48" s="80"/>
      <c r="B48" s="84"/>
      <c r="C48" s="84"/>
      <c r="D48" s="84"/>
      <c r="E48" s="84">
        <f>($B48+$C48)+$D48</f>
        <v>0</v>
      </c>
      <c r="F48" s="133"/>
      <c r="G48" s="86"/>
      <c r="H48" s="133"/>
      <c r="I48" s="86"/>
      <c r="J48" s="133"/>
      <c r="K48" s="86"/>
      <c r="L48" s="133"/>
      <c r="M48" s="86"/>
      <c r="N48" s="85"/>
      <c r="O48" s="86"/>
      <c r="P48" s="133">
        <f>(($H48+$J48)+$L48)+$N48</f>
        <v>0</v>
      </c>
      <c r="Q48" s="86">
        <f>(($I48+$K48)+$M48)+$O48</f>
        <v>0</v>
      </c>
      <c r="R48" s="139">
        <f>IF($J48=0,0,(($L48-$J48)/$J48)*100)</f>
        <v>0</v>
      </c>
      <c r="S48" s="69">
        <f>IF($K48=0,0,(($M48-$K48)/$K48)*100)</f>
        <v>0</v>
      </c>
      <c r="T48" s="139">
        <f>IF($E48=0,0,($P48/$E48)*100)</f>
        <v>0</v>
      </c>
      <c r="U48" s="70">
        <f>IF($E48=0,0,($Q48/$E48)*100)</f>
        <v>0</v>
      </c>
    </row>
    <row r="49" spans="1:21" ht="12.75">
      <c r="A49" s="74" t="s">
        <v>34</v>
      </c>
      <c r="B49" s="93">
        <f>SUM(B47:B48)</f>
        <v>508950000</v>
      </c>
      <c r="C49" s="93">
        <f>SUM(C47:C48)</f>
        <v>0</v>
      </c>
      <c r="D49" s="93">
        <f>SUM(D47:D48)</f>
        <v>0</v>
      </c>
      <c r="E49" s="93">
        <f>($B49+$C49)+$D49</f>
        <v>508950000</v>
      </c>
      <c r="F49" s="136">
        <f aca="true" t="shared" si="23" ref="F49:O49">SUM(F47:F48)</f>
        <v>508950000</v>
      </c>
      <c r="G49" s="95">
        <f t="shared" si="23"/>
        <v>508950000</v>
      </c>
      <c r="H49" s="136">
        <f t="shared" si="23"/>
        <v>97018000</v>
      </c>
      <c r="I49" s="95">
        <f t="shared" si="23"/>
        <v>97018000</v>
      </c>
      <c r="J49" s="136">
        <f t="shared" si="23"/>
        <v>137311000</v>
      </c>
      <c r="K49" s="95">
        <f t="shared" si="23"/>
        <v>137311000</v>
      </c>
      <c r="L49" s="136">
        <f t="shared" si="23"/>
        <v>137311000</v>
      </c>
      <c r="M49" s="95">
        <f t="shared" si="23"/>
        <v>137311000</v>
      </c>
      <c r="N49" s="94">
        <f t="shared" si="23"/>
        <v>0</v>
      </c>
      <c r="O49" s="95">
        <f t="shared" si="23"/>
        <v>0</v>
      </c>
      <c r="P49" s="136">
        <f>(($H49+$J49)+$L49)+$N49</f>
        <v>371640000</v>
      </c>
      <c r="Q49" s="95">
        <f>(($I49+$K49)+$M49)+$O49</f>
        <v>371640000</v>
      </c>
      <c r="R49" s="141">
        <f>IF($J49=0,0,(($L49-$J49)/$J49)*100)</f>
        <v>0</v>
      </c>
      <c r="S49" s="75">
        <f>IF($K49=0,0,(($M49-$K49)/$K49)*100)</f>
        <v>0</v>
      </c>
      <c r="T49" s="141">
        <f>IF($E49=0,0,($P49/$E49)*100)</f>
        <v>73.02092543471855</v>
      </c>
      <c r="U49" s="76">
        <f>IF($E49=0,0,($Q49/$E49)*100)</f>
        <v>73.02092543471855</v>
      </c>
    </row>
    <row r="50" spans="1:21" ht="12.75">
      <c r="A50" s="77" t="s">
        <v>60</v>
      </c>
      <c r="B50" s="96">
        <f>SUM(B47:B48)</f>
        <v>508950000</v>
      </c>
      <c r="C50" s="96">
        <f>SUM(C47:C48)</f>
        <v>0</v>
      </c>
      <c r="D50" s="96">
        <f>SUM(D47:D48)</f>
        <v>0</v>
      </c>
      <c r="E50" s="96">
        <f>($B50+$C50)+$D50</f>
        <v>508950000</v>
      </c>
      <c r="F50" s="131">
        <f aca="true" t="shared" si="24" ref="F50:O50">SUM(F47:F48)</f>
        <v>508950000</v>
      </c>
      <c r="G50" s="98">
        <f t="shared" si="24"/>
        <v>508950000</v>
      </c>
      <c r="H50" s="131">
        <f t="shared" si="24"/>
        <v>97018000</v>
      </c>
      <c r="I50" s="98">
        <f t="shared" si="24"/>
        <v>97018000</v>
      </c>
      <c r="J50" s="131">
        <f t="shared" si="24"/>
        <v>137311000</v>
      </c>
      <c r="K50" s="98">
        <f t="shared" si="24"/>
        <v>137311000</v>
      </c>
      <c r="L50" s="131">
        <f t="shared" si="24"/>
        <v>137311000</v>
      </c>
      <c r="M50" s="98">
        <f t="shared" si="24"/>
        <v>137311000</v>
      </c>
      <c r="N50" s="97">
        <f t="shared" si="24"/>
        <v>0</v>
      </c>
      <c r="O50" s="98">
        <f t="shared" si="24"/>
        <v>0</v>
      </c>
      <c r="P50" s="131">
        <f>(($H50+$J50)+$L50)+$N50</f>
        <v>371640000</v>
      </c>
      <c r="Q50" s="98">
        <f>(($I50+$K50)+$M50)+$O50</f>
        <v>371640000</v>
      </c>
      <c r="R50" s="142">
        <f>IF($J50=0,0,(($L50-$J50)/$J50)*100)</f>
        <v>0</v>
      </c>
      <c r="S50" s="78">
        <f>IF($K50=0,0,(($M50-$K50)/$K50)*100)</f>
        <v>0</v>
      </c>
      <c r="T50" s="142">
        <f>IF($E50=0,0,($P50/$E50)*100)</f>
        <v>73.02092543471855</v>
      </c>
      <c r="U50" s="79">
        <f>IF($E50=0,0,($Q50/$E50)*100)</f>
        <v>73.02092543471855</v>
      </c>
    </row>
    <row r="51" spans="1:21" ht="13.5" thickBot="1">
      <c r="A51" s="77" t="s">
        <v>62</v>
      </c>
      <c r="B51" s="129">
        <f>SUM(B9:B12,B15:B17,B20:B21,B24,B27:B31,B34:B39,B42:B43,B47:B48)</f>
        <v>1577380576</v>
      </c>
      <c r="C51" s="129">
        <f>SUM(C9:C12,C15:C17,C20:C21,C24,C27:C31,C34:C39,C42:C43,C47:C48)</f>
        <v>13659000</v>
      </c>
      <c r="D51" s="129">
        <f>SUM(D9:D12,D15:D17,D20:D21,D24,D27:D31,D34:D39,D42:D43,D47:D48)</f>
        <v>0</v>
      </c>
      <c r="E51" s="129">
        <f>($B51+$C51)+$D51</f>
        <v>1591039576</v>
      </c>
      <c r="F51" s="131">
        <f aca="true" t="shared" si="25" ref="F51:O51">SUM(F9:F12,F15:F17,F20:F21,F24,F27:F31,F34:F39,F42:F43,F47:F48)</f>
        <v>1591039576</v>
      </c>
      <c r="G51" s="98">
        <f t="shared" si="25"/>
        <v>1605004000</v>
      </c>
      <c r="H51" s="131">
        <f t="shared" si="25"/>
        <v>448104000</v>
      </c>
      <c r="I51" s="98">
        <f t="shared" si="25"/>
        <v>191765597</v>
      </c>
      <c r="J51" s="131">
        <f t="shared" si="25"/>
        <v>657413000</v>
      </c>
      <c r="K51" s="98">
        <f t="shared" si="25"/>
        <v>337490548</v>
      </c>
      <c r="L51" s="131">
        <f t="shared" si="25"/>
        <v>285560000</v>
      </c>
      <c r="M51" s="98">
        <f t="shared" si="25"/>
        <v>205287269</v>
      </c>
      <c r="N51" s="97">
        <f t="shared" si="25"/>
        <v>0</v>
      </c>
      <c r="O51" s="98">
        <f t="shared" si="25"/>
        <v>0</v>
      </c>
      <c r="P51" s="131">
        <f>(($H51+$J51)+$L51)+$N51</f>
        <v>1391077000</v>
      </c>
      <c r="Q51" s="98">
        <f>(($I51+$K51)+$M51)+$O51</f>
        <v>734543414</v>
      </c>
      <c r="R51" s="142">
        <f>IF($J51=0,0,(($L51-$J51)/$J51)*100)</f>
        <v>-56.56307374511913</v>
      </c>
      <c r="S51" s="78">
        <f>IF($K51=0,0,(($M51-$K51)/$K51)*100)</f>
        <v>-39.172438986350514</v>
      </c>
      <c r="T51" s="142">
        <f>IF($E51=0,0,($P51/($E51-E12-E28-E29-E31-E34-E36-E38))*100)</f>
        <v>87.8644734327623</v>
      </c>
      <c r="U51" s="79">
        <f>IF($E51=0,0,($Q51/($E51-E12-E28-E29-E31-E34-E36-E38))*100)</f>
        <v>46.3959006472061</v>
      </c>
    </row>
    <row r="52" spans="1:21" ht="13.5" thickTop="1">
      <c r="A52" s="82"/>
      <c r="B52" s="99"/>
      <c r="C52" s="100"/>
      <c r="D52" s="100"/>
      <c r="E52" s="101"/>
      <c r="F52" s="99"/>
      <c r="G52" s="100"/>
      <c r="H52" s="100"/>
      <c r="I52" s="101"/>
      <c r="J52" s="100"/>
      <c r="K52" s="101"/>
      <c r="L52" s="100"/>
      <c r="M52" s="100"/>
      <c r="N52" s="100"/>
      <c r="O52" s="100"/>
      <c r="P52" s="100"/>
      <c r="Q52" s="100"/>
      <c r="R52" s="83"/>
      <c r="S52" s="83"/>
      <c r="T52" s="83"/>
      <c r="U52" s="147"/>
    </row>
    <row r="53" spans="1:21" ht="12.75" customHeight="1">
      <c r="A53" s="1"/>
      <c r="B53" s="2"/>
      <c r="C53" s="3"/>
      <c r="D53" s="3"/>
      <c r="E53" s="4"/>
      <c r="F53" s="5" t="s">
        <v>69</v>
      </c>
      <c r="G53" s="6"/>
      <c r="H53" s="5" t="s">
        <v>3</v>
      </c>
      <c r="I53" s="7"/>
      <c r="J53" s="5" t="s">
        <v>4</v>
      </c>
      <c r="K53" s="7"/>
      <c r="L53" s="5" t="s">
        <v>5</v>
      </c>
      <c r="M53" s="5"/>
      <c r="N53" s="8" t="s">
        <v>6</v>
      </c>
      <c r="O53" s="5"/>
      <c r="P53" s="8" t="s">
        <v>70</v>
      </c>
      <c r="Q53" s="5"/>
      <c r="R53" s="109" t="s">
        <v>128</v>
      </c>
      <c r="S53" s="110"/>
      <c r="T53" s="109" t="s">
        <v>127</v>
      </c>
      <c r="U53" s="110"/>
    </row>
    <row r="54" spans="1:21" ht="67.5">
      <c r="A54" s="9" t="s">
        <v>71</v>
      </c>
      <c r="B54" s="10" t="s">
        <v>72</v>
      </c>
      <c r="C54" s="10" t="s">
        <v>73</v>
      </c>
      <c r="D54" s="11" t="s">
        <v>74</v>
      </c>
      <c r="E54" s="10" t="s">
        <v>75</v>
      </c>
      <c r="F54" s="10" t="s">
        <v>76</v>
      </c>
      <c r="G54" s="10" t="s">
        <v>77</v>
      </c>
      <c r="H54" s="10" t="s">
        <v>78</v>
      </c>
      <c r="I54" s="12" t="s">
        <v>79</v>
      </c>
      <c r="J54" s="10" t="s">
        <v>78</v>
      </c>
      <c r="K54" s="12" t="s">
        <v>80</v>
      </c>
      <c r="L54" s="10" t="s">
        <v>78</v>
      </c>
      <c r="M54" s="12" t="s">
        <v>81</v>
      </c>
      <c r="N54" s="10" t="s">
        <v>78</v>
      </c>
      <c r="O54" s="12" t="s">
        <v>82</v>
      </c>
      <c r="P54" s="12" t="s">
        <v>83</v>
      </c>
      <c r="Q54" s="13" t="s">
        <v>84</v>
      </c>
      <c r="R54" s="14" t="s">
        <v>78</v>
      </c>
      <c r="S54" s="15" t="s">
        <v>129</v>
      </c>
      <c r="T54" s="14" t="s">
        <v>85</v>
      </c>
      <c r="U54" s="11" t="s">
        <v>86</v>
      </c>
    </row>
    <row r="55" spans="1:21" ht="12.75">
      <c r="A55" s="16"/>
      <c r="B55" s="17"/>
      <c r="C55" s="17"/>
      <c r="D55" s="17"/>
      <c r="E55" s="17"/>
      <c r="F55" s="19"/>
      <c r="G55" s="20"/>
      <c r="H55" s="17"/>
      <c r="I55" s="17"/>
      <c r="J55" s="20"/>
      <c r="K55" s="21"/>
      <c r="L55" s="20"/>
      <c r="M55" s="22"/>
      <c r="N55" s="20"/>
      <c r="O55" s="22"/>
      <c r="P55" s="20"/>
      <c r="Q55" s="22"/>
      <c r="R55" s="20"/>
      <c r="S55" s="22"/>
      <c r="T55" s="20"/>
      <c r="U55" s="20"/>
    </row>
    <row r="56" spans="1:21" ht="12.75">
      <c r="A56" s="23" t="s">
        <v>87</v>
      </c>
      <c r="B56" s="24"/>
      <c r="C56" s="24">
        <v>100</v>
      </c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24"/>
      <c r="O56" s="25"/>
      <c r="P56" s="24"/>
      <c r="Q56" s="25"/>
      <c r="R56" s="24"/>
      <c r="S56" s="25"/>
      <c r="T56" s="24"/>
      <c r="U56" s="24"/>
    </row>
    <row r="57" spans="1:21" ht="12.7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7"/>
      <c r="O57" s="18"/>
      <c r="P57" s="17"/>
      <c r="Q57" s="18"/>
      <c r="R57" s="17"/>
      <c r="S57" s="18"/>
      <c r="T57" s="17"/>
      <c r="U57" s="17"/>
    </row>
    <row r="58" spans="1:21" ht="12.75" hidden="1">
      <c r="A58" s="26" t="s">
        <v>88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8"/>
      <c r="N58" s="27"/>
      <c r="O58" s="28"/>
      <c r="P58" s="27"/>
      <c r="Q58" s="28"/>
      <c r="R58" s="27"/>
      <c r="S58" s="28"/>
      <c r="T58" s="27"/>
      <c r="U58" s="27"/>
    </row>
    <row r="59" spans="1:21" ht="12.75" hidden="1">
      <c r="A59" s="29" t="s">
        <v>89</v>
      </c>
      <c r="B59" s="30">
        <f aca="true" t="shared" si="26" ref="B59:M59">SUM(B60:B63)</f>
        <v>0</v>
      </c>
      <c r="C59" s="30">
        <f t="shared" si="26"/>
        <v>0</v>
      </c>
      <c r="D59" s="30">
        <f t="shared" si="26"/>
        <v>0</v>
      </c>
      <c r="E59" s="30">
        <f t="shared" si="26"/>
        <v>0</v>
      </c>
      <c r="F59" s="30">
        <f t="shared" si="26"/>
        <v>0</v>
      </c>
      <c r="G59" s="30">
        <f t="shared" si="26"/>
        <v>0</v>
      </c>
      <c r="H59" s="30">
        <f t="shared" si="26"/>
        <v>0</v>
      </c>
      <c r="I59" s="30">
        <f t="shared" si="26"/>
        <v>0</v>
      </c>
      <c r="J59" s="30">
        <f t="shared" si="26"/>
        <v>0</v>
      </c>
      <c r="K59" s="30">
        <f t="shared" si="26"/>
        <v>0</v>
      </c>
      <c r="L59" s="30">
        <f t="shared" si="26"/>
        <v>0</v>
      </c>
      <c r="M59" s="31">
        <f t="shared" si="26"/>
        <v>0</v>
      </c>
      <c r="N59" s="30"/>
      <c r="O59" s="31"/>
      <c r="P59" s="30"/>
      <c r="Q59" s="31"/>
      <c r="R59" s="30"/>
      <c r="S59" s="31"/>
      <c r="T59" s="30"/>
      <c r="U59" s="30"/>
    </row>
    <row r="60" spans="1:21" ht="12.75" hidden="1">
      <c r="A60" s="1" t="s">
        <v>90</v>
      </c>
      <c r="B60" s="32"/>
      <c r="C60" s="32"/>
      <c r="D60" s="32"/>
      <c r="E60" s="32">
        <f>SUM(B60:D60)</f>
        <v>0</v>
      </c>
      <c r="F60" s="32"/>
      <c r="G60" s="32"/>
      <c r="H60" s="32"/>
      <c r="I60" s="33"/>
      <c r="J60" s="32"/>
      <c r="K60" s="33"/>
      <c r="L60" s="32"/>
      <c r="M60" s="34"/>
      <c r="N60" s="32"/>
      <c r="O60" s="34"/>
      <c r="P60" s="32"/>
      <c r="Q60" s="34"/>
      <c r="R60" s="32"/>
      <c r="S60" s="34"/>
      <c r="T60" s="32"/>
      <c r="U60" s="32"/>
    </row>
    <row r="61" spans="1:21" ht="12.75" hidden="1">
      <c r="A61" s="1" t="s">
        <v>91</v>
      </c>
      <c r="B61" s="32"/>
      <c r="C61" s="32"/>
      <c r="D61" s="32"/>
      <c r="E61" s="32">
        <f>SUM(B61:D61)</f>
        <v>0</v>
      </c>
      <c r="F61" s="32"/>
      <c r="G61" s="32"/>
      <c r="H61" s="32"/>
      <c r="I61" s="33"/>
      <c r="J61" s="32"/>
      <c r="K61" s="33"/>
      <c r="L61" s="32"/>
      <c r="M61" s="34"/>
      <c r="N61" s="32"/>
      <c r="O61" s="34"/>
      <c r="P61" s="32"/>
      <c r="Q61" s="34"/>
      <c r="R61" s="32"/>
      <c r="S61" s="34"/>
      <c r="T61" s="32"/>
      <c r="U61" s="32"/>
    </row>
    <row r="62" spans="1:21" ht="12.75" hidden="1">
      <c r="A62" s="1" t="s">
        <v>92</v>
      </c>
      <c r="B62" s="32"/>
      <c r="C62" s="32"/>
      <c r="D62" s="32"/>
      <c r="E62" s="32">
        <f>SUM(B62:D62)</f>
        <v>0</v>
      </c>
      <c r="F62" s="32"/>
      <c r="G62" s="32"/>
      <c r="H62" s="32"/>
      <c r="I62" s="33"/>
      <c r="J62" s="32"/>
      <c r="K62" s="33"/>
      <c r="L62" s="32"/>
      <c r="M62" s="34"/>
      <c r="N62" s="32"/>
      <c r="O62" s="34"/>
      <c r="P62" s="32"/>
      <c r="Q62" s="34"/>
      <c r="R62" s="32"/>
      <c r="S62" s="34"/>
      <c r="T62" s="32"/>
      <c r="U62" s="32"/>
    </row>
    <row r="63" spans="1:21" ht="12.75" hidden="1">
      <c r="A63" s="1" t="s">
        <v>93</v>
      </c>
      <c r="B63" s="32"/>
      <c r="C63" s="32"/>
      <c r="D63" s="32"/>
      <c r="E63" s="32">
        <f>SUM(B63:D63)</f>
        <v>0</v>
      </c>
      <c r="F63" s="32"/>
      <c r="G63" s="32"/>
      <c r="H63" s="32"/>
      <c r="I63" s="33"/>
      <c r="J63" s="32"/>
      <c r="K63" s="33"/>
      <c r="L63" s="32"/>
      <c r="M63" s="34"/>
      <c r="N63" s="32"/>
      <c r="O63" s="34"/>
      <c r="P63" s="32"/>
      <c r="Q63" s="34"/>
      <c r="R63" s="32"/>
      <c r="S63" s="34"/>
      <c r="T63" s="32"/>
      <c r="U63" s="32"/>
    </row>
    <row r="64" spans="1:21" ht="12.75" hidden="1">
      <c r="A64" s="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4"/>
      <c r="N64" s="32"/>
      <c r="O64" s="34"/>
      <c r="P64" s="32"/>
      <c r="Q64" s="34"/>
      <c r="R64" s="32"/>
      <c r="S64" s="34"/>
      <c r="T64" s="32"/>
      <c r="U64" s="32"/>
    </row>
    <row r="65" spans="1:21" ht="12.75">
      <c r="A65" s="35" t="s">
        <v>94</v>
      </c>
      <c r="B65" s="36">
        <f aca="true" t="shared" si="27" ref="B65:Q65">+B66+B71+B76+B81+B86+B91+B96+B101+B106</f>
        <v>716846000</v>
      </c>
      <c r="C65" s="36">
        <f t="shared" si="27"/>
        <v>10946000</v>
      </c>
      <c r="D65" s="36">
        <f t="shared" si="27"/>
        <v>0</v>
      </c>
      <c r="E65" s="36">
        <f t="shared" si="27"/>
        <v>727792000</v>
      </c>
      <c r="F65" s="36">
        <f t="shared" si="27"/>
        <v>0</v>
      </c>
      <c r="G65" s="36">
        <f t="shared" si="27"/>
        <v>0</v>
      </c>
      <c r="H65" s="36">
        <f t="shared" si="27"/>
        <v>0</v>
      </c>
      <c r="I65" s="36">
        <f t="shared" si="27"/>
        <v>0</v>
      </c>
      <c r="J65" s="36">
        <f t="shared" si="27"/>
        <v>0</v>
      </c>
      <c r="K65" s="36">
        <f t="shared" si="27"/>
        <v>0</v>
      </c>
      <c r="L65" s="36">
        <f t="shared" si="27"/>
        <v>0</v>
      </c>
      <c r="M65" s="36">
        <f t="shared" si="27"/>
        <v>0</v>
      </c>
      <c r="N65" s="36">
        <f t="shared" si="27"/>
        <v>0</v>
      </c>
      <c r="O65" s="36">
        <f t="shared" si="27"/>
        <v>0</v>
      </c>
      <c r="P65" s="36">
        <f t="shared" si="27"/>
        <v>0</v>
      </c>
      <c r="Q65" s="36">
        <f t="shared" si="27"/>
        <v>0</v>
      </c>
      <c r="R65" s="37" t="str">
        <f aca="true" t="shared" si="28" ref="R65:R96">IF(L65=0," ",(N65-L65)/L65)</f>
        <v> </v>
      </c>
      <c r="S65" s="38" t="str">
        <f aca="true" t="shared" si="29" ref="S65:S96">IF(M65=0," ",(O65-M65)/M65)</f>
        <v> </v>
      </c>
      <c r="T65" s="37">
        <f aca="true" t="shared" si="30" ref="T65:T96">IF(E65=0," ",(P65/E65))</f>
        <v>0</v>
      </c>
      <c r="U65" s="38">
        <f aca="true" t="shared" si="31" ref="U65:U96">IF(E65=0," ",(Q65/E65))</f>
        <v>0</v>
      </c>
    </row>
    <row r="66" spans="1:21" ht="12.75">
      <c r="A66" s="39" t="s">
        <v>95</v>
      </c>
      <c r="B66" s="114">
        <f aca="true" t="shared" si="32" ref="B66:Q66">SUM(B67:B70)</f>
        <v>0</v>
      </c>
      <c r="C66" s="114">
        <f t="shared" si="32"/>
        <v>0</v>
      </c>
      <c r="D66" s="114">
        <f t="shared" si="32"/>
        <v>0</v>
      </c>
      <c r="E66" s="114">
        <f t="shared" si="32"/>
        <v>0</v>
      </c>
      <c r="F66" s="114">
        <f t="shared" si="32"/>
        <v>0</v>
      </c>
      <c r="G66" s="114">
        <f t="shared" si="32"/>
        <v>0</v>
      </c>
      <c r="H66" s="114">
        <f t="shared" si="32"/>
        <v>0</v>
      </c>
      <c r="I66" s="114">
        <f t="shared" si="32"/>
        <v>0</v>
      </c>
      <c r="J66" s="114">
        <f t="shared" si="32"/>
        <v>0</v>
      </c>
      <c r="K66" s="114">
        <f t="shared" si="32"/>
        <v>0</v>
      </c>
      <c r="L66" s="114">
        <f t="shared" si="32"/>
        <v>0</v>
      </c>
      <c r="M66" s="114">
        <f t="shared" si="32"/>
        <v>0</v>
      </c>
      <c r="N66" s="114">
        <f t="shared" si="32"/>
        <v>0</v>
      </c>
      <c r="O66" s="114">
        <f t="shared" si="32"/>
        <v>0</v>
      </c>
      <c r="P66" s="114">
        <f t="shared" si="32"/>
        <v>0</v>
      </c>
      <c r="Q66" s="114">
        <f t="shared" si="32"/>
        <v>0</v>
      </c>
      <c r="R66" s="115" t="str">
        <f t="shared" si="28"/>
        <v> </v>
      </c>
      <c r="S66" s="116" t="str">
        <f t="shared" si="29"/>
        <v> </v>
      </c>
      <c r="T66" s="115" t="str">
        <f t="shared" si="30"/>
        <v> </v>
      </c>
      <c r="U66" s="116" t="str">
        <f t="shared" si="31"/>
        <v> </v>
      </c>
    </row>
    <row r="67" spans="1:21" ht="12.75" hidden="1">
      <c r="A67" s="40" t="s">
        <v>96</v>
      </c>
      <c r="B67" s="41"/>
      <c r="C67" s="41"/>
      <c r="D67" s="41"/>
      <c r="E67" s="42"/>
      <c r="F67" s="41"/>
      <c r="G67" s="41"/>
      <c r="H67" s="41"/>
      <c r="I67" s="41"/>
      <c r="J67" s="41"/>
      <c r="K67" s="41"/>
      <c r="L67" s="41"/>
      <c r="M67" s="43"/>
      <c r="N67" s="41"/>
      <c r="O67" s="43"/>
      <c r="P67" s="2">
        <f aca="true" t="shared" si="33" ref="P67:P98">+H67+J67+L67+N67</f>
        <v>0</v>
      </c>
      <c r="Q67" s="2">
        <f aca="true" t="shared" si="34" ref="Q67:Q98">I67+K67+M67+O67</f>
        <v>0</v>
      </c>
      <c r="R67" s="117" t="str">
        <f t="shared" si="28"/>
        <v> </v>
      </c>
      <c r="S67" s="118" t="str">
        <f t="shared" si="29"/>
        <v> </v>
      </c>
      <c r="T67" s="117" t="str">
        <f t="shared" si="30"/>
        <v> </v>
      </c>
      <c r="U67" s="118" t="str">
        <f t="shared" si="31"/>
        <v> </v>
      </c>
    </row>
    <row r="68" spans="1:21" ht="12.75" hidden="1">
      <c r="A68" s="40" t="s">
        <v>97</v>
      </c>
      <c r="B68" s="41"/>
      <c r="C68" s="41"/>
      <c r="D68" s="41"/>
      <c r="E68" s="42"/>
      <c r="F68" s="41"/>
      <c r="G68" s="41"/>
      <c r="H68" s="41"/>
      <c r="I68" s="41"/>
      <c r="J68" s="41"/>
      <c r="K68" s="41"/>
      <c r="L68" s="41"/>
      <c r="M68" s="43"/>
      <c r="N68" s="41"/>
      <c r="O68" s="43"/>
      <c r="P68" s="2">
        <f t="shared" si="33"/>
        <v>0</v>
      </c>
      <c r="Q68" s="2">
        <f t="shared" si="34"/>
        <v>0</v>
      </c>
      <c r="R68" s="117" t="str">
        <f t="shared" si="28"/>
        <v> </v>
      </c>
      <c r="S68" s="118" t="str">
        <f t="shared" si="29"/>
        <v> </v>
      </c>
      <c r="T68" s="117" t="str">
        <f t="shared" si="30"/>
        <v> </v>
      </c>
      <c r="U68" s="118" t="str">
        <f t="shared" si="31"/>
        <v> </v>
      </c>
    </row>
    <row r="69" spans="1:21" ht="12.75" hidden="1">
      <c r="A69" s="44"/>
      <c r="B69" s="41"/>
      <c r="C69" s="41"/>
      <c r="D69" s="41"/>
      <c r="E69" s="42"/>
      <c r="F69" s="41"/>
      <c r="G69" s="41"/>
      <c r="H69" s="41"/>
      <c r="I69" s="41"/>
      <c r="J69" s="41"/>
      <c r="K69" s="41"/>
      <c r="L69" s="41"/>
      <c r="M69" s="43"/>
      <c r="N69" s="41"/>
      <c r="O69" s="43"/>
      <c r="P69" s="2">
        <f t="shared" si="33"/>
        <v>0</v>
      </c>
      <c r="Q69" s="2">
        <f t="shared" si="34"/>
        <v>0</v>
      </c>
      <c r="R69" s="117" t="str">
        <f t="shared" si="28"/>
        <v> </v>
      </c>
      <c r="S69" s="118" t="str">
        <f t="shared" si="29"/>
        <v> </v>
      </c>
      <c r="T69" s="117" t="str">
        <f t="shared" si="30"/>
        <v> </v>
      </c>
      <c r="U69" s="118" t="str">
        <f t="shared" si="31"/>
        <v> </v>
      </c>
    </row>
    <row r="70" spans="1:21" ht="12.75" hidden="1">
      <c r="A70" s="40"/>
      <c r="B70" s="41"/>
      <c r="C70" s="41"/>
      <c r="D70" s="41"/>
      <c r="E70" s="42"/>
      <c r="F70" s="41"/>
      <c r="G70" s="41"/>
      <c r="H70" s="41"/>
      <c r="I70" s="41"/>
      <c r="J70" s="41"/>
      <c r="K70" s="41"/>
      <c r="L70" s="41"/>
      <c r="M70" s="43"/>
      <c r="N70" s="41"/>
      <c r="O70" s="43"/>
      <c r="P70" s="2">
        <f t="shared" si="33"/>
        <v>0</v>
      </c>
      <c r="Q70" s="2">
        <f t="shared" si="34"/>
        <v>0</v>
      </c>
      <c r="R70" s="117" t="str">
        <f t="shared" si="28"/>
        <v> </v>
      </c>
      <c r="S70" s="118" t="str">
        <f t="shared" si="29"/>
        <v> </v>
      </c>
      <c r="T70" s="117" t="str">
        <f t="shared" si="30"/>
        <v> </v>
      </c>
      <c r="U70" s="118" t="str">
        <f t="shared" si="31"/>
        <v> </v>
      </c>
    </row>
    <row r="71" spans="1:21" ht="12.75">
      <c r="A71" s="45" t="s">
        <v>98</v>
      </c>
      <c r="B71" s="42">
        <f aca="true" t="shared" si="35" ref="B71:O71">SUM(B72:B75)</f>
        <v>43507000</v>
      </c>
      <c r="C71" s="42">
        <f t="shared" si="35"/>
        <v>108000</v>
      </c>
      <c r="D71" s="42">
        <f t="shared" si="35"/>
        <v>0</v>
      </c>
      <c r="E71" s="42">
        <f t="shared" si="35"/>
        <v>43615000</v>
      </c>
      <c r="F71" s="42">
        <f t="shared" si="35"/>
        <v>0</v>
      </c>
      <c r="G71" s="42">
        <f t="shared" si="35"/>
        <v>0</v>
      </c>
      <c r="H71" s="42">
        <f t="shared" si="35"/>
        <v>0</v>
      </c>
      <c r="I71" s="42">
        <f t="shared" si="35"/>
        <v>0</v>
      </c>
      <c r="J71" s="42">
        <f t="shared" si="35"/>
        <v>0</v>
      </c>
      <c r="K71" s="42">
        <f t="shared" si="35"/>
        <v>0</v>
      </c>
      <c r="L71" s="42">
        <f t="shared" si="35"/>
        <v>0</v>
      </c>
      <c r="M71" s="42">
        <f t="shared" si="35"/>
        <v>0</v>
      </c>
      <c r="N71" s="42">
        <f t="shared" si="35"/>
        <v>0</v>
      </c>
      <c r="O71" s="42">
        <f t="shared" si="35"/>
        <v>0</v>
      </c>
      <c r="P71" s="2">
        <f t="shared" si="33"/>
        <v>0</v>
      </c>
      <c r="Q71" s="2">
        <f t="shared" si="34"/>
        <v>0</v>
      </c>
      <c r="R71" s="117" t="str">
        <f t="shared" si="28"/>
        <v> </v>
      </c>
      <c r="S71" s="118" t="str">
        <f t="shared" si="29"/>
        <v> </v>
      </c>
      <c r="T71" s="117">
        <f t="shared" si="30"/>
        <v>0</v>
      </c>
      <c r="U71" s="118">
        <f t="shared" si="31"/>
        <v>0</v>
      </c>
    </row>
    <row r="72" spans="1:21" ht="12.75" hidden="1">
      <c r="A72" s="40" t="s">
        <v>96</v>
      </c>
      <c r="B72" s="41">
        <v>43507000</v>
      </c>
      <c r="C72" s="41">
        <v>108000</v>
      </c>
      <c r="D72" s="41"/>
      <c r="E72" s="42">
        <f>SUM(B72:D72)</f>
        <v>43615000</v>
      </c>
      <c r="F72" s="41"/>
      <c r="G72" s="41"/>
      <c r="H72" s="41"/>
      <c r="I72" s="41"/>
      <c r="J72" s="41"/>
      <c r="K72" s="41"/>
      <c r="L72" s="41"/>
      <c r="M72" s="43"/>
      <c r="N72" s="41"/>
      <c r="O72" s="43"/>
      <c r="P72" s="2">
        <f t="shared" si="33"/>
        <v>0</v>
      </c>
      <c r="Q72" s="2">
        <f t="shared" si="34"/>
        <v>0</v>
      </c>
      <c r="R72" s="117" t="str">
        <f t="shared" si="28"/>
        <v> </v>
      </c>
      <c r="S72" s="118" t="str">
        <f t="shared" si="29"/>
        <v> </v>
      </c>
      <c r="T72" s="117">
        <f t="shared" si="30"/>
        <v>0</v>
      </c>
      <c r="U72" s="118">
        <f t="shared" si="31"/>
        <v>0</v>
      </c>
    </row>
    <row r="73" spans="1:21" ht="12.75" hidden="1">
      <c r="A73" s="40" t="s">
        <v>97</v>
      </c>
      <c r="B73" s="41"/>
      <c r="C73" s="41"/>
      <c r="D73" s="41"/>
      <c r="E73" s="42">
        <f>SUM(B73:D73)</f>
        <v>0</v>
      </c>
      <c r="F73" s="41"/>
      <c r="G73" s="41"/>
      <c r="H73" s="41"/>
      <c r="I73" s="41"/>
      <c r="J73" s="41"/>
      <c r="K73" s="41"/>
      <c r="L73" s="41"/>
      <c r="M73" s="43"/>
      <c r="N73" s="41"/>
      <c r="O73" s="43"/>
      <c r="P73" s="2">
        <f t="shared" si="33"/>
        <v>0</v>
      </c>
      <c r="Q73" s="2">
        <f t="shared" si="34"/>
        <v>0</v>
      </c>
      <c r="R73" s="117" t="str">
        <f t="shared" si="28"/>
        <v> </v>
      </c>
      <c r="S73" s="118" t="str">
        <f t="shared" si="29"/>
        <v> </v>
      </c>
      <c r="T73" s="117" t="str">
        <f t="shared" si="30"/>
        <v> </v>
      </c>
      <c r="U73" s="118" t="str">
        <f t="shared" si="31"/>
        <v> </v>
      </c>
    </row>
    <row r="74" spans="1:21" ht="12.75" hidden="1">
      <c r="A74" s="44"/>
      <c r="B74" s="41"/>
      <c r="C74" s="41"/>
      <c r="D74" s="41"/>
      <c r="E74" s="42">
        <f>SUM(B74:D74)</f>
        <v>0</v>
      </c>
      <c r="F74" s="41"/>
      <c r="G74" s="41"/>
      <c r="H74" s="41"/>
      <c r="I74" s="41"/>
      <c r="J74" s="41"/>
      <c r="K74" s="41"/>
      <c r="L74" s="41"/>
      <c r="M74" s="43"/>
      <c r="N74" s="41"/>
      <c r="O74" s="43"/>
      <c r="P74" s="2">
        <f t="shared" si="33"/>
        <v>0</v>
      </c>
      <c r="Q74" s="2">
        <f t="shared" si="34"/>
        <v>0</v>
      </c>
      <c r="R74" s="117" t="str">
        <f t="shared" si="28"/>
        <v> </v>
      </c>
      <c r="S74" s="118" t="str">
        <f t="shared" si="29"/>
        <v> </v>
      </c>
      <c r="T74" s="117" t="str">
        <f t="shared" si="30"/>
        <v> </v>
      </c>
      <c r="U74" s="118" t="str">
        <f t="shared" si="31"/>
        <v> </v>
      </c>
    </row>
    <row r="75" spans="1:21" ht="12.75" hidden="1">
      <c r="A75" s="40"/>
      <c r="B75" s="41"/>
      <c r="C75" s="41"/>
      <c r="D75" s="41"/>
      <c r="E75" s="42">
        <f>SUM(B75:D75)</f>
        <v>0</v>
      </c>
      <c r="F75" s="41"/>
      <c r="G75" s="41"/>
      <c r="H75" s="41"/>
      <c r="I75" s="41"/>
      <c r="J75" s="41"/>
      <c r="K75" s="41"/>
      <c r="L75" s="41"/>
      <c r="M75" s="43"/>
      <c r="N75" s="41"/>
      <c r="O75" s="43"/>
      <c r="P75" s="2">
        <f t="shared" si="33"/>
        <v>0</v>
      </c>
      <c r="Q75" s="2">
        <f t="shared" si="34"/>
        <v>0</v>
      </c>
      <c r="R75" s="117" t="str">
        <f t="shared" si="28"/>
        <v> </v>
      </c>
      <c r="S75" s="118" t="str">
        <f t="shared" si="29"/>
        <v> </v>
      </c>
      <c r="T75" s="117" t="str">
        <f t="shared" si="30"/>
        <v> </v>
      </c>
      <c r="U75" s="118" t="str">
        <f t="shared" si="31"/>
        <v> </v>
      </c>
    </row>
    <row r="76" spans="1:21" ht="12.75">
      <c r="A76" s="45" t="s">
        <v>99</v>
      </c>
      <c r="B76" s="42">
        <f aca="true" t="shared" si="36" ref="B76:O76">SUM(B77:B80)</f>
        <v>0</v>
      </c>
      <c r="C76" s="42">
        <f t="shared" si="36"/>
        <v>0</v>
      </c>
      <c r="D76" s="42">
        <f t="shared" si="36"/>
        <v>0</v>
      </c>
      <c r="E76" s="42">
        <f t="shared" si="36"/>
        <v>0</v>
      </c>
      <c r="F76" s="42">
        <f t="shared" si="36"/>
        <v>0</v>
      </c>
      <c r="G76" s="42">
        <f t="shared" si="36"/>
        <v>0</v>
      </c>
      <c r="H76" s="42">
        <f t="shared" si="36"/>
        <v>0</v>
      </c>
      <c r="I76" s="42">
        <f t="shared" si="36"/>
        <v>0</v>
      </c>
      <c r="J76" s="42">
        <f t="shared" si="36"/>
        <v>0</v>
      </c>
      <c r="K76" s="42">
        <f t="shared" si="36"/>
        <v>0</v>
      </c>
      <c r="L76" s="42">
        <f t="shared" si="36"/>
        <v>0</v>
      </c>
      <c r="M76" s="42">
        <f t="shared" si="36"/>
        <v>0</v>
      </c>
      <c r="N76" s="42">
        <f t="shared" si="36"/>
        <v>0</v>
      </c>
      <c r="O76" s="42">
        <f t="shared" si="36"/>
        <v>0</v>
      </c>
      <c r="P76" s="2">
        <f t="shared" si="33"/>
        <v>0</v>
      </c>
      <c r="Q76" s="2">
        <f t="shared" si="34"/>
        <v>0</v>
      </c>
      <c r="R76" s="117" t="str">
        <f t="shared" si="28"/>
        <v> </v>
      </c>
      <c r="S76" s="118" t="str">
        <f t="shared" si="29"/>
        <v> </v>
      </c>
      <c r="T76" s="117" t="str">
        <f t="shared" si="30"/>
        <v> </v>
      </c>
      <c r="U76" s="118" t="str">
        <f t="shared" si="31"/>
        <v> </v>
      </c>
    </row>
    <row r="77" spans="1:21" ht="12.75" hidden="1">
      <c r="A77" s="40" t="s">
        <v>96</v>
      </c>
      <c r="B77" s="41"/>
      <c r="C77" s="41"/>
      <c r="D77" s="41"/>
      <c r="E77" s="42">
        <f>SUM(B77:D77)</f>
        <v>0</v>
      </c>
      <c r="F77" s="41"/>
      <c r="G77" s="41"/>
      <c r="H77" s="41"/>
      <c r="I77" s="41"/>
      <c r="J77" s="41"/>
      <c r="K77" s="41"/>
      <c r="L77" s="41"/>
      <c r="M77" s="43"/>
      <c r="N77" s="41"/>
      <c r="O77" s="43"/>
      <c r="P77" s="2">
        <f t="shared" si="33"/>
        <v>0</v>
      </c>
      <c r="Q77" s="2">
        <f t="shared" si="34"/>
        <v>0</v>
      </c>
      <c r="R77" s="117" t="str">
        <f t="shared" si="28"/>
        <v> </v>
      </c>
      <c r="S77" s="118" t="str">
        <f t="shared" si="29"/>
        <v> </v>
      </c>
      <c r="T77" s="117" t="str">
        <f t="shared" si="30"/>
        <v> </v>
      </c>
      <c r="U77" s="118" t="str">
        <f t="shared" si="31"/>
        <v> </v>
      </c>
    </row>
    <row r="78" spans="1:21" ht="12.75" hidden="1">
      <c r="A78" s="40" t="s">
        <v>97</v>
      </c>
      <c r="B78" s="41"/>
      <c r="C78" s="41"/>
      <c r="D78" s="41"/>
      <c r="E78" s="42"/>
      <c r="F78" s="41"/>
      <c r="G78" s="41"/>
      <c r="H78" s="41"/>
      <c r="I78" s="41"/>
      <c r="J78" s="41"/>
      <c r="K78" s="41"/>
      <c r="L78" s="41"/>
      <c r="M78" s="43"/>
      <c r="N78" s="41"/>
      <c r="O78" s="43"/>
      <c r="P78" s="2">
        <f t="shared" si="33"/>
        <v>0</v>
      </c>
      <c r="Q78" s="2">
        <f t="shared" si="34"/>
        <v>0</v>
      </c>
      <c r="R78" s="117" t="str">
        <f t="shared" si="28"/>
        <v> </v>
      </c>
      <c r="S78" s="118" t="str">
        <f t="shared" si="29"/>
        <v> </v>
      </c>
      <c r="T78" s="117" t="str">
        <f t="shared" si="30"/>
        <v> </v>
      </c>
      <c r="U78" s="118" t="str">
        <f t="shared" si="31"/>
        <v> </v>
      </c>
    </row>
    <row r="79" spans="1:21" ht="12.75" hidden="1">
      <c r="A79" s="44"/>
      <c r="B79" s="41"/>
      <c r="C79" s="41"/>
      <c r="D79" s="41"/>
      <c r="E79" s="42"/>
      <c r="F79" s="41"/>
      <c r="G79" s="41"/>
      <c r="H79" s="41"/>
      <c r="I79" s="41"/>
      <c r="J79" s="41"/>
      <c r="K79" s="41"/>
      <c r="L79" s="41"/>
      <c r="M79" s="43"/>
      <c r="N79" s="41"/>
      <c r="O79" s="43"/>
      <c r="P79" s="2">
        <f t="shared" si="33"/>
        <v>0</v>
      </c>
      <c r="Q79" s="2">
        <f t="shared" si="34"/>
        <v>0</v>
      </c>
      <c r="R79" s="117" t="str">
        <f t="shared" si="28"/>
        <v> </v>
      </c>
      <c r="S79" s="118" t="str">
        <f t="shared" si="29"/>
        <v> </v>
      </c>
      <c r="T79" s="117" t="str">
        <f t="shared" si="30"/>
        <v> </v>
      </c>
      <c r="U79" s="118" t="str">
        <f t="shared" si="31"/>
        <v> </v>
      </c>
    </row>
    <row r="80" spans="1:21" ht="12.75" hidden="1">
      <c r="A80" s="40"/>
      <c r="B80" s="41"/>
      <c r="C80" s="41"/>
      <c r="D80" s="41"/>
      <c r="E80" s="42"/>
      <c r="F80" s="41"/>
      <c r="G80" s="41"/>
      <c r="H80" s="41"/>
      <c r="I80" s="41"/>
      <c r="J80" s="41"/>
      <c r="K80" s="41"/>
      <c r="L80" s="41"/>
      <c r="M80" s="43"/>
      <c r="N80" s="41"/>
      <c r="O80" s="43"/>
      <c r="P80" s="2">
        <f t="shared" si="33"/>
        <v>0</v>
      </c>
      <c r="Q80" s="2">
        <f t="shared" si="34"/>
        <v>0</v>
      </c>
      <c r="R80" s="117" t="str">
        <f t="shared" si="28"/>
        <v> </v>
      </c>
      <c r="S80" s="118" t="str">
        <f t="shared" si="29"/>
        <v> </v>
      </c>
      <c r="T80" s="117" t="str">
        <f t="shared" si="30"/>
        <v> </v>
      </c>
      <c r="U80" s="118" t="str">
        <f t="shared" si="31"/>
        <v> </v>
      </c>
    </row>
    <row r="81" spans="1:21" ht="12.75">
      <c r="A81" s="45" t="s">
        <v>100</v>
      </c>
      <c r="B81" s="42">
        <f aca="true" t="shared" si="37" ref="B81:O81">SUM(B82:B85)</f>
        <v>170315000</v>
      </c>
      <c r="C81" s="42">
        <f t="shared" si="37"/>
        <v>1118000</v>
      </c>
      <c r="D81" s="42">
        <f t="shared" si="37"/>
        <v>0</v>
      </c>
      <c r="E81" s="42">
        <f t="shared" si="37"/>
        <v>171433000</v>
      </c>
      <c r="F81" s="42">
        <f t="shared" si="37"/>
        <v>0</v>
      </c>
      <c r="G81" s="42">
        <f t="shared" si="37"/>
        <v>0</v>
      </c>
      <c r="H81" s="42">
        <f t="shared" si="37"/>
        <v>0</v>
      </c>
      <c r="I81" s="42">
        <f t="shared" si="37"/>
        <v>0</v>
      </c>
      <c r="J81" s="42">
        <f t="shared" si="37"/>
        <v>0</v>
      </c>
      <c r="K81" s="42">
        <f t="shared" si="37"/>
        <v>0</v>
      </c>
      <c r="L81" s="42">
        <f t="shared" si="37"/>
        <v>0</v>
      </c>
      <c r="M81" s="42">
        <f t="shared" si="37"/>
        <v>0</v>
      </c>
      <c r="N81" s="42">
        <f t="shared" si="37"/>
        <v>0</v>
      </c>
      <c r="O81" s="42">
        <f t="shared" si="37"/>
        <v>0</v>
      </c>
      <c r="P81" s="2">
        <f t="shared" si="33"/>
        <v>0</v>
      </c>
      <c r="Q81" s="2">
        <f t="shared" si="34"/>
        <v>0</v>
      </c>
      <c r="R81" s="117" t="str">
        <f t="shared" si="28"/>
        <v> </v>
      </c>
      <c r="S81" s="118" t="str">
        <f t="shared" si="29"/>
        <v> </v>
      </c>
      <c r="T81" s="117">
        <f t="shared" si="30"/>
        <v>0</v>
      </c>
      <c r="U81" s="118">
        <f t="shared" si="31"/>
        <v>0</v>
      </c>
    </row>
    <row r="82" spans="1:21" ht="12.75" hidden="1">
      <c r="A82" s="40" t="s">
        <v>42</v>
      </c>
      <c r="B82" s="41">
        <v>170315000</v>
      </c>
      <c r="C82" s="41">
        <f>171433000-170315000</f>
        <v>1118000</v>
      </c>
      <c r="D82" s="41"/>
      <c r="E82" s="42">
        <f>SUM(B82:D82)</f>
        <v>171433000</v>
      </c>
      <c r="F82" s="41"/>
      <c r="G82" s="41"/>
      <c r="H82" s="41"/>
      <c r="I82" s="41"/>
      <c r="J82" s="41"/>
      <c r="K82" s="41"/>
      <c r="L82" s="41"/>
      <c r="M82" s="43"/>
      <c r="N82" s="41"/>
      <c r="O82" s="43"/>
      <c r="P82" s="2">
        <f t="shared" si="33"/>
        <v>0</v>
      </c>
      <c r="Q82" s="2">
        <f t="shared" si="34"/>
        <v>0</v>
      </c>
      <c r="R82" s="117" t="str">
        <f t="shared" si="28"/>
        <v> </v>
      </c>
      <c r="S82" s="118" t="str">
        <f t="shared" si="29"/>
        <v> </v>
      </c>
      <c r="T82" s="117">
        <f t="shared" si="30"/>
        <v>0</v>
      </c>
      <c r="U82" s="118">
        <f t="shared" si="31"/>
        <v>0</v>
      </c>
    </row>
    <row r="83" spans="1:21" ht="12.75" hidden="1">
      <c r="A83" s="40" t="s">
        <v>97</v>
      </c>
      <c r="B83" s="41"/>
      <c r="C83" s="41"/>
      <c r="D83" s="41"/>
      <c r="E83" s="42">
        <f>SUM(B83:D83)</f>
        <v>0</v>
      </c>
      <c r="F83" s="41"/>
      <c r="G83" s="41"/>
      <c r="H83" s="41"/>
      <c r="I83" s="41"/>
      <c r="J83" s="41"/>
      <c r="K83" s="41"/>
      <c r="L83" s="41"/>
      <c r="M83" s="43"/>
      <c r="N83" s="41"/>
      <c r="O83" s="43"/>
      <c r="P83" s="2">
        <f t="shared" si="33"/>
        <v>0</v>
      </c>
      <c r="Q83" s="2">
        <f t="shared" si="34"/>
        <v>0</v>
      </c>
      <c r="R83" s="117" t="str">
        <f t="shared" si="28"/>
        <v> </v>
      </c>
      <c r="S83" s="118" t="str">
        <f t="shared" si="29"/>
        <v> </v>
      </c>
      <c r="T83" s="117" t="str">
        <f t="shared" si="30"/>
        <v> </v>
      </c>
      <c r="U83" s="118" t="str">
        <f t="shared" si="31"/>
        <v> </v>
      </c>
    </row>
    <row r="84" spans="1:21" ht="12.75" hidden="1">
      <c r="A84" s="44"/>
      <c r="B84" s="41"/>
      <c r="C84" s="41"/>
      <c r="D84" s="41"/>
      <c r="E84" s="42">
        <f>SUM(B84:D84)</f>
        <v>0</v>
      </c>
      <c r="F84" s="41"/>
      <c r="G84" s="41"/>
      <c r="H84" s="41"/>
      <c r="I84" s="41"/>
      <c r="J84" s="41"/>
      <c r="K84" s="41"/>
      <c r="L84" s="41"/>
      <c r="M84" s="43"/>
      <c r="N84" s="41"/>
      <c r="O84" s="43"/>
      <c r="P84" s="2">
        <f t="shared" si="33"/>
        <v>0</v>
      </c>
      <c r="Q84" s="2">
        <f t="shared" si="34"/>
        <v>0</v>
      </c>
      <c r="R84" s="117" t="str">
        <f t="shared" si="28"/>
        <v> </v>
      </c>
      <c r="S84" s="118" t="str">
        <f t="shared" si="29"/>
        <v> </v>
      </c>
      <c r="T84" s="117" t="str">
        <f t="shared" si="30"/>
        <v> </v>
      </c>
      <c r="U84" s="118" t="str">
        <f t="shared" si="31"/>
        <v> </v>
      </c>
    </row>
    <row r="85" spans="1:21" ht="12.75" hidden="1">
      <c r="A85" s="40"/>
      <c r="B85" s="41"/>
      <c r="C85" s="41"/>
      <c r="D85" s="41"/>
      <c r="E85" s="42">
        <f>SUM(B85:D85)</f>
        <v>0</v>
      </c>
      <c r="F85" s="41"/>
      <c r="G85" s="41"/>
      <c r="H85" s="41"/>
      <c r="I85" s="41"/>
      <c r="J85" s="41"/>
      <c r="K85" s="41"/>
      <c r="L85" s="41"/>
      <c r="M85" s="43"/>
      <c r="N85" s="41"/>
      <c r="O85" s="43"/>
      <c r="P85" s="2">
        <f t="shared" si="33"/>
        <v>0</v>
      </c>
      <c r="Q85" s="2">
        <f t="shared" si="34"/>
        <v>0</v>
      </c>
      <c r="R85" s="117" t="str">
        <f t="shared" si="28"/>
        <v> </v>
      </c>
      <c r="S85" s="118" t="str">
        <f t="shared" si="29"/>
        <v> </v>
      </c>
      <c r="T85" s="117" t="str">
        <f t="shared" si="30"/>
        <v> </v>
      </c>
      <c r="U85" s="118" t="str">
        <f t="shared" si="31"/>
        <v> </v>
      </c>
    </row>
    <row r="86" spans="1:21" ht="12.75">
      <c r="A86" s="45" t="s">
        <v>101</v>
      </c>
      <c r="B86" s="42">
        <f aca="true" t="shared" si="38" ref="B86:O86">SUM(B87:B90)</f>
        <v>0</v>
      </c>
      <c r="C86" s="42">
        <f t="shared" si="38"/>
        <v>0</v>
      </c>
      <c r="D86" s="42">
        <f t="shared" si="38"/>
        <v>0</v>
      </c>
      <c r="E86" s="42">
        <f t="shared" si="38"/>
        <v>0</v>
      </c>
      <c r="F86" s="42">
        <f t="shared" si="38"/>
        <v>0</v>
      </c>
      <c r="G86" s="42">
        <f t="shared" si="38"/>
        <v>0</v>
      </c>
      <c r="H86" s="42">
        <f t="shared" si="38"/>
        <v>0</v>
      </c>
      <c r="I86" s="42">
        <f t="shared" si="38"/>
        <v>0</v>
      </c>
      <c r="J86" s="42">
        <f t="shared" si="38"/>
        <v>0</v>
      </c>
      <c r="K86" s="42">
        <f t="shared" si="38"/>
        <v>0</v>
      </c>
      <c r="L86" s="42">
        <f t="shared" si="38"/>
        <v>0</v>
      </c>
      <c r="M86" s="42">
        <f t="shared" si="38"/>
        <v>0</v>
      </c>
      <c r="N86" s="42">
        <f t="shared" si="38"/>
        <v>0</v>
      </c>
      <c r="O86" s="42">
        <f t="shared" si="38"/>
        <v>0</v>
      </c>
      <c r="P86" s="2">
        <f t="shared" si="33"/>
        <v>0</v>
      </c>
      <c r="Q86" s="2">
        <f t="shared" si="34"/>
        <v>0</v>
      </c>
      <c r="R86" s="117" t="str">
        <f t="shared" si="28"/>
        <v> </v>
      </c>
      <c r="S86" s="118" t="str">
        <f t="shared" si="29"/>
        <v> </v>
      </c>
      <c r="T86" s="117" t="str">
        <f t="shared" si="30"/>
        <v> </v>
      </c>
      <c r="U86" s="118" t="str">
        <f t="shared" si="31"/>
        <v> </v>
      </c>
    </row>
    <row r="87" spans="1:21" ht="12.75" hidden="1">
      <c r="A87" s="40" t="s">
        <v>119</v>
      </c>
      <c r="B87" s="41"/>
      <c r="C87" s="41"/>
      <c r="D87" s="41"/>
      <c r="E87" s="42">
        <f>SUM(B87:D87)</f>
        <v>0</v>
      </c>
      <c r="F87" s="41"/>
      <c r="G87" s="41"/>
      <c r="H87" s="41"/>
      <c r="I87" s="41"/>
      <c r="J87" s="41"/>
      <c r="K87" s="41"/>
      <c r="L87" s="41"/>
      <c r="M87" s="43"/>
      <c r="N87" s="41"/>
      <c r="O87" s="43"/>
      <c r="P87" s="2">
        <f t="shared" si="33"/>
        <v>0</v>
      </c>
      <c r="Q87" s="2">
        <f t="shared" si="34"/>
        <v>0</v>
      </c>
      <c r="R87" s="117" t="str">
        <f t="shared" si="28"/>
        <v> </v>
      </c>
      <c r="S87" s="118" t="str">
        <f t="shared" si="29"/>
        <v> </v>
      </c>
      <c r="T87" s="117" t="str">
        <f t="shared" si="30"/>
        <v> </v>
      </c>
      <c r="U87" s="118" t="str">
        <f t="shared" si="31"/>
        <v> </v>
      </c>
    </row>
    <row r="88" spans="1:21" ht="12.75" hidden="1">
      <c r="A88" s="40" t="s">
        <v>97</v>
      </c>
      <c r="B88" s="41"/>
      <c r="C88" s="41"/>
      <c r="D88" s="41"/>
      <c r="E88" s="42">
        <f>SUM(B88:D88)</f>
        <v>0</v>
      </c>
      <c r="F88" s="41"/>
      <c r="G88" s="41"/>
      <c r="H88" s="41"/>
      <c r="I88" s="41"/>
      <c r="J88" s="41"/>
      <c r="K88" s="41"/>
      <c r="L88" s="41"/>
      <c r="M88" s="43"/>
      <c r="N88" s="41"/>
      <c r="O88" s="43"/>
      <c r="P88" s="2">
        <f t="shared" si="33"/>
        <v>0</v>
      </c>
      <c r="Q88" s="2">
        <f t="shared" si="34"/>
        <v>0</v>
      </c>
      <c r="R88" s="117" t="str">
        <f t="shared" si="28"/>
        <v> </v>
      </c>
      <c r="S88" s="118" t="str">
        <f t="shared" si="29"/>
        <v> </v>
      </c>
      <c r="T88" s="117" t="str">
        <f t="shared" si="30"/>
        <v> </v>
      </c>
      <c r="U88" s="118" t="str">
        <f t="shared" si="31"/>
        <v> </v>
      </c>
    </row>
    <row r="89" spans="1:21" ht="12.75" hidden="1">
      <c r="A89" s="44" t="s">
        <v>93</v>
      </c>
      <c r="B89" s="41"/>
      <c r="C89" s="41"/>
      <c r="D89" s="41"/>
      <c r="E89" s="42">
        <f>SUM(B89:D89)</f>
        <v>0</v>
      </c>
      <c r="F89" s="41"/>
      <c r="G89" s="41"/>
      <c r="H89" s="41"/>
      <c r="I89" s="41"/>
      <c r="J89" s="41"/>
      <c r="K89" s="41"/>
      <c r="L89" s="41"/>
      <c r="M89" s="43"/>
      <c r="N89" s="41"/>
      <c r="O89" s="43"/>
      <c r="P89" s="2">
        <f t="shared" si="33"/>
        <v>0</v>
      </c>
      <c r="Q89" s="2">
        <f t="shared" si="34"/>
        <v>0</v>
      </c>
      <c r="R89" s="117" t="str">
        <f t="shared" si="28"/>
        <v> </v>
      </c>
      <c r="S89" s="118" t="str">
        <f t="shared" si="29"/>
        <v> </v>
      </c>
      <c r="T89" s="117" t="str">
        <f t="shared" si="30"/>
        <v> </v>
      </c>
      <c r="U89" s="118" t="str">
        <f t="shared" si="31"/>
        <v> </v>
      </c>
    </row>
    <row r="90" spans="1:21" ht="12.75" hidden="1">
      <c r="A90" s="40"/>
      <c r="B90" s="41"/>
      <c r="C90" s="41"/>
      <c r="D90" s="41"/>
      <c r="E90" s="42"/>
      <c r="F90" s="41"/>
      <c r="G90" s="41"/>
      <c r="H90" s="41"/>
      <c r="I90" s="41"/>
      <c r="J90" s="41"/>
      <c r="K90" s="41"/>
      <c r="L90" s="41"/>
      <c r="M90" s="43"/>
      <c r="N90" s="41"/>
      <c r="O90" s="43"/>
      <c r="P90" s="2">
        <f t="shared" si="33"/>
        <v>0</v>
      </c>
      <c r="Q90" s="2">
        <f t="shared" si="34"/>
        <v>0</v>
      </c>
      <c r="R90" s="117" t="str">
        <f t="shared" si="28"/>
        <v> </v>
      </c>
      <c r="S90" s="118" t="str">
        <f t="shared" si="29"/>
        <v> </v>
      </c>
      <c r="T90" s="117" t="str">
        <f t="shared" si="30"/>
        <v> </v>
      </c>
      <c r="U90" s="118" t="str">
        <f t="shared" si="31"/>
        <v> </v>
      </c>
    </row>
    <row r="91" spans="1:21" ht="12.75">
      <c r="A91" s="45" t="s">
        <v>102</v>
      </c>
      <c r="B91" s="42">
        <f aca="true" t="shared" si="39" ref="B91:O91">SUM(B92:B95)</f>
        <v>0</v>
      </c>
      <c r="C91" s="42">
        <f t="shared" si="39"/>
        <v>2634000</v>
      </c>
      <c r="D91" s="42">
        <f t="shared" si="39"/>
        <v>0</v>
      </c>
      <c r="E91" s="42">
        <f t="shared" si="39"/>
        <v>2634000</v>
      </c>
      <c r="F91" s="42">
        <f t="shared" si="39"/>
        <v>0</v>
      </c>
      <c r="G91" s="42">
        <f t="shared" si="39"/>
        <v>0</v>
      </c>
      <c r="H91" s="42">
        <f t="shared" si="39"/>
        <v>0</v>
      </c>
      <c r="I91" s="42">
        <f t="shared" si="39"/>
        <v>0</v>
      </c>
      <c r="J91" s="42">
        <f t="shared" si="39"/>
        <v>0</v>
      </c>
      <c r="K91" s="42">
        <f t="shared" si="39"/>
        <v>0</v>
      </c>
      <c r="L91" s="42">
        <f t="shared" si="39"/>
        <v>0</v>
      </c>
      <c r="M91" s="42">
        <f t="shared" si="39"/>
        <v>0</v>
      </c>
      <c r="N91" s="42">
        <f t="shared" si="39"/>
        <v>0</v>
      </c>
      <c r="O91" s="42">
        <f t="shared" si="39"/>
        <v>0</v>
      </c>
      <c r="P91" s="2">
        <f t="shared" si="33"/>
        <v>0</v>
      </c>
      <c r="Q91" s="2">
        <f t="shared" si="34"/>
        <v>0</v>
      </c>
      <c r="R91" s="117" t="str">
        <f t="shared" si="28"/>
        <v> </v>
      </c>
      <c r="S91" s="118" t="str">
        <f t="shared" si="29"/>
        <v> </v>
      </c>
      <c r="T91" s="117">
        <f t="shared" si="30"/>
        <v>0</v>
      </c>
      <c r="U91" s="118">
        <f t="shared" si="31"/>
        <v>0</v>
      </c>
    </row>
    <row r="92" spans="1:21" ht="12.75" hidden="1">
      <c r="A92" s="40" t="s">
        <v>120</v>
      </c>
      <c r="B92" s="41"/>
      <c r="C92" s="41">
        <v>2634000</v>
      </c>
      <c r="D92" s="41"/>
      <c r="E92" s="42">
        <f>SUM(B92:D92)</f>
        <v>2634000</v>
      </c>
      <c r="F92" s="41"/>
      <c r="G92" s="41"/>
      <c r="H92" s="41"/>
      <c r="I92" s="41"/>
      <c r="J92" s="41"/>
      <c r="K92" s="41"/>
      <c r="L92" s="41"/>
      <c r="M92" s="43"/>
      <c r="N92" s="41"/>
      <c r="O92" s="43"/>
      <c r="P92" s="2">
        <f t="shared" si="33"/>
        <v>0</v>
      </c>
      <c r="Q92" s="2">
        <f t="shared" si="34"/>
        <v>0</v>
      </c>
      <c r="R92" s="117" t="str">
        <f t="shared" si="28"/>
        <v> </v>
      </c>
      <c r="S92" s="118" t="str">
        <f t="shared" si="29"/>
        <v> </v>
      </c>
      <c r="T92" s="117">
        <f t="shared" si="30"/>
        <v>0</v>
      </c>
      <c r="U92" s="118">
        <f t="shared" si="31"/>
        <v>0</v>
      </c>
    </row>
    <row r="93" spans="1:21" ht="12.75" hidden="1">
      <c r="A93" s="40" t="s">
        <v>121</v>
      </c>
      <c r="B93" s="41"/>
      <c r="C93" s="41"/>
      <c r="D93" s="41"/>
      <c r="E93" s="42">
        <f>SUM(B93:D93)</f>
        <v>0</v>
      </c>
      <c r="F93" s="41"/>
      <c r="G93" s="41"/>
      <c r="H93" s="41"/>
      <c r="I93" s="41"/>
      <c r="J93" s="41"/>
      <c r="K93" s="41"/>
      <c r="L93" s="41"/>
      <c r="M93" s="43"/>
      <c r="N93" s="41"/>
      <c r="O93" s="43"/>
      <c r="P93" s="2">
        <f t="shared" si="33"/>
        <v>0</v>
      </c>
      <c r="Q93" s="2">
        <f t="shared" si="34"/>
        <v>0</v>
      </c>
      <c r="R93" s="117" t="str">
        <f t="shared" si="28"/>
        <v> </v>
      </c>
      <c r="S93" s="118" t="str">
        <f t="shared" si="29"/>
        <v> </v>
      </c>
      <c r="T93" s="117" t="str">
        <f t="shared" si="30"/>
        <v> </v>
      </c>
      <c r="U93" s="118" t="str">
        <f t="shared" si="31"/>
        <v> </v>
      </c>
    </row>
    <row r="94" spans="1:21" ht="12.75" hidden="1">
      <c r="A94" s="44"/>
      <c r="B94" s="41"/>
      <c r="C94" s="41"/>
      <c r="D94" s="41"/>
      <c r="E94" s="42">
        <f>SUM(B94:D94)</f>
        <v>0</v>
      </c>
      <c r="F94" s="41"/>
      <c r="G94" s="41"/>
      <c r="H94" s="41"/>
      <c r="I94" s="41"/>
      <c r="J94" s="41"/>
      <c r="K94" s="41"/>
      <c r="L94" s="41"/>
      <c r="M94" s="43"/>
      <c r="N94" s="41"/>
      <c r="O94" s="43"/>
      <c r="P94" s="2">
        <f t="shared" si="33"/>
        <v>0</v>
      </c>
      <c r="Q94" s="2">
        <f t="shared" si="34"/>
        <v>0</v>
      </c>
      <c r="R94" s="117" t="str">
        <f t="shared" si="28"/>
        <v> </v>
      </c>
      <c r="S94" s="118" t="str">
        <f t="shared" si="29"/>
        <v> </v>
      </c>
      <c r="T94" s="117" t="str">
        <f t="shared" si="30"/>
        <v> </v>
      </c>
      <c r="U94" s="118" t="str">
        <f t="shared" si="31"/>
        <v> </v>
      </c>
    </row>
    <row r="95" spans="1:21" ht="12.75" hidden="1">
      <c r="A95" s="44"/>
      <c r="B95" s="41"/>
      <c r="C95" s="41"/>
      <c r="D95" s="41"/>
      <c r="E95" s="42">
        <f>SUM(B95:D95)</f>
        <v>0</v>
      </c>
      <c r="F95" s="41"/>
      <c r="G95" s="41"/>
      <c r="H95" s="41"/>
      <c r="I95" s="41"/>
      <c r="J95" s="41"/>
      <c r="K95" s="41"/>
      <c r="L95" s="41"/>
      <c r="M95" s="43"/>
      <c r="N95" s="41"/>
      <c r="O95" s="43"/>
      <c r="P95" s="2">
        <f t="shared" si="33"/>
        <v>0</v>
      </c>
      <c r="Q95" s="2">
        <f t="shared" si="34"/>
        <v>0</v>
      </c>
      <c r="R95" s="117" t="str">
        <f t="shared" si="28"/>
        <v> </v>
      </c>
      <c r="S95" s="118" t="str">
        <f t="shared" si="29"/>
        <v> </v>
      </c>
      <c r="T95" s="117" t="str">
        <f t="shared" si="30"/>
        <v> </v>
      </c>
      <c r="U95" s="118" t="str">
        <f t="shared" si="31"/>
        <v> </v>
      </c>
    </row>
    <row r="96" spans="1:21" ht="12.75">
      <c r="A96" s="45" t="s">
        <v>103</v>
      </c>
      <c r="B96" s="42">
        <f aca="true" t="shared" si="40" ref="B96:O96">SUM(B97:B100)</f>
        <v>352875000</v>
      </c>
      <c r="C96" s="42">
        <f t="shared" si="40"/>
        <v>7235000</v>
      </c>
      <c r="D96" s="42">
        <f t="shared" si="40"/>
        <v>0</v>
      </c>
      <c r="E96" s="42">
        <f t="shared" si="40"/>
        <v>360110000</v>
      </c>
      <c r="F96" s="42">
        <f t="shared" si="40"/>
        <v>0</v>
      </c>
      <c r="G96" s="42">
        <f t="shared" si="40"/>
        <v>0</v>
      </c>
      <c r="H96" s="42">
        <f t="shared" si="40"/>
        <v>0</v>
      </c>
      <c r="I96" s="42">
        <f t="shared" si="40"/>
        <v>0</v>
      </c>
      <c r="J96" s="42">
        <f t="shared" si="40"/>
        <v>0</v>
      </c>
      <c r="K96" s="42">
        <f t="shared" si="40"/>
        <v>0</v>
      </c>
      <c r="L96" s="42">
        <f t="shared" si="40"/>
        <v>0</v>
      </c>
      <c r="M96" s="42">
        <f t="shared" si="40"/>
        <v>0</v>
      </c>
      <c r="N96" s="42">
        <f t="shared" si="40"/>
        <v>0</v>
      </c>
      <c r="O96" s="42">
        <f t="shared" si="40"/>
        <v>0</v>
      </c>
      <c r="P96" s="2">
        <f t="shared" si="33"/>
        <v>0</v>
      </c>
      <c r="Q96" s="2">
        <f t="shared" si="34"/>
        <v>0</v>
      </c>
      <c r="R96" s="117" t="str">
        <f t="shared" si="28"/>
        <v> </v>
      </c>
      <c r="S96" s="118" t="str">
        <f t="shared" si="29"/>
        <v> </v>
      </c>
      <c r="T96" s="117">
        <f t="shared" si="30"/>
        <v>0</v>
      </c>
      <c r="U96" s="118">
        <f t="shared" si="31"/>
        <v>0</v>
      </c>
    </row>
    <row r="97" spans="1:21" ht="12.75" hidden="1">
      <c r="A97" s="40" t="s">
        <v>122</v>
      </c>
      <c r="B97" s="41">
        <v>301000000</v>
      </c>
      <c r="C97" s="41">
        <f>309110000-301000000</f>
        <v>8110000</v>
      </c>
      <c r="D97" s="41"/>
      <c r="E97" s="42">
        <f>SUM(B97:D97)</f>
        <v>309110000</v>
      </c>
      <c r="F97" s="41"/>
      <c r="G97" s="41"/>
      <c r="H97" s="41"/>
      <c r="I97" s="41"/>
      <c r="J97" s="41"/>
      <c r="K97" s="41"/>
      <c r="L97" s="41"/>
      <c r="M97" s="43"/>
      <c r="N97" s="41"/>
      <c r="O97" s="43"/>
      <c r="P97" s="2">
        <f t="shared" si="33"/>
        <v>0</v>
      </c>
      <c r="Q97" s="2">
        <f t="shared" si="34"/>
        <v>0</v>
      </c>
      <c r="R97" s="117" t="str">
        <f aca="true" t="shared" si="41" ref="R97:R128">IF(L97=0," ",(N97-L97)/L97)</f>
        <v> </v>
      </c>
      <c r="S97" s="118" t="str">
        <f aca="true" t="shared" si="42" ref="S97:S128">IF(M97=0," ",(O97-M97)/M97)</f>
        <v> </v>
      </c>
      <c r="T97" s="117">
        <f aca="true" t="shared" si="43" ref="T97:T128">IF(E97=0," ",(P97/E97))</f>
        <v>0</v>
      </c>
      <c r="U97" s="118">
        <f aca="true" t="shared" si="44" ref="U97:U128">IF(E97=0," ",(Q97/E97))</f>
        <v>0</v>
      </c>
    </row>
    <row r="98" spans="1:21" ht="12.75" hidden="1">
      <c r="A98" s="40" t="s">
        <v>123</v>
      </c>
      <c r="B98" s="41">
        <v>51875000</v>
      </c>
      <c r="C98" s="41">
        <v>-875000</v>
      </c>
      <c r="D98" s="41"/>
      <c r="E98" s="42">
        <f>SUM(B98:D98)</f>
        <v>51000000</v>
      </c>
      <c r="F98" s="41"/>
      <c r="G98" s="41"/>
      <c r="H98" s="41"/>
      <c r="I98" s="41"/>
      <c r="J98" s="41"/>
      <c r="K98" s="41"/>
      <c r="L98" s="41"/>
      <c r="M98" s="43"/>
      <c r="N98" s="41"/>
      <c r="O98" s="43"/>
      <c r="P98" s="2">
        <f t="shared" si="33"/>
        <v>0</v>
      </c>
      <c r="Q98" s="2">
        <f t="shared" si="34"/>
        <v>0</v>
      </c>
      <c r="R98" s="117" t="str">
        <f t="shared" si="41"/>
        <v> </v>
      </c>
      <c r="S98" s="118" t="str">
        <f t="shared" si="42"/>
        <v> </v>
      </c>
      <c r="T98" s="117">
        <f t="shared" si="43"/>
        <v>0</v>
      </c>
      <c r="U98" s="118">
        <f t="shared" si="44"/>
        <v>0</v>
      </c>
    </row>
    <row r="99" spans="1:21" ht="12.75" hidden="1">
      <c r="A99" s="44"/>
      <c r="B99" s="41"/>
      <c r="C99" s="41"/>
      <c r="D99" s="41"/>
      <c r="E99" s="42">
        <f>SUM(B99:D99)</f>
        <v>0</v>
      </c>
      <c r="F99" s="41"/>
      <c r="G99" s="41"/>
      <c r="H99" s="41"/>
      <c r="I99" s="41"/>
      <c r="J99" s="41"/>
      <c r="K99" s="41"/>
      <c r="L99" s="41"/>
      <c r="M99" s="43"/>
      <c r="N99" s="41"/>
      <c r="O99" s="43"/>
      <c r="P99" s="2">
        <f aca="true" t="shared" si="45" ref="P99:P122">+H99+J99+L99+N99</f>
        <v>0</v>
      </c>
      <c r="Q99" s="2">
        <f aca="true" t="shared" si="46" ref="Q99:Q122">I99+K99+M99+O99</f>
        <v>0</v>
      </c>
      <c r="R99" s="117" t="str">
        <f t="shared" si="41"/>
        <v> </v>
      </c>
      <c r="S99" s="118" t="str">
        <f t="shared" si="42"/>
        <v> </v>
      </c>
      <c r="T99" s="117" t="str">
        <f t="shared" si="43"/>
        <v> </v>
      </c>
      <c r="U99" s="118" t="str">
        <f t="shared" si="44"/>
        <v> </v>
      </c>
    </row>
    <row r="100" spans="1:21" ht="12.75" hidden="1">
      <c r="A100" s="44"/>
      <c r="B100" s="41"/>
      <c r="C100" s="41"/>
      <c r="D100" s="41"/>
      <c r="E100" s="42">
        <f>SUM(B100:D100)</f>
        <v>0</v>
      </c>
      <c r="F100" s="41"/>
      <c r="G100" s="41"/>
      <c r="H100" s="41"/>
      <c r="I100" s="41"/>
      <c r="J100" s="41"/>
      <c r="K100" s="41"/>
      <c r="L100" s="41"/>
      <c r="M100" s="43"/>
      <c r="N100" s="41"/>
      <c r="O100" s="43"/>
      <c r="P100" s="2">
        <f t="shared" si="45"/>
        <v>0</v>
      </c>
      <c r="Q100" s="2">
        <f t="shared" si="46"/>
        <v>0</v>
      </c>
      <c r="R100" s="117" t="str">
        <f t="shared" si="41"/>
        <v> </v>
      </c>
      <c r="S100" s="118" t="str">
        <f t="shared" si="42"/>
        <v> </v>
      </c>
      <c r="T100" s="117" t="str">
        <f t="shared" si="43"/>
        <v> </v>
      </c>
      <c r="U100" s="118" t="str">
        <f t="shared" si="44"/>
        <v> </v>
      </c>
    </row>
    <row r="101" spans="1:21" ht="12.75">
      <c r="A101" s="45" t="s">
        <v>104</v>
      </c>
      <c r="B101" s="42">
        <f aca="true" t="shared" si="47" ref="B101:O101">SUM(B102:B105)</f>
        <v>149000</v>
      </c>
      <c r="C101" s="42">
        <f t="shared" si="47"/>
        <v>-149000</v>
      </c>
      <c r="D101" s="42">
        <f t="shared" si="47"/>
        <v>0</v>
      </c>
      <c r="E101" s="42">
        <f t="shared" si="47"/>
        <v>0</v>
      </c>
      <c r="F101" s="42">
        <f t="shared" si="47"/>
        <v>0</v>
      </c>
      <c r="G101" s="42">
        <f t="shared" si="47"/>
        <v>0</v>
      </c>
      <c r="H101" s="42">
        <f t="shared" si="47"/>
        <v>0</v>
      </c>
      <c r="I101" s="42">
        <f t="shared" si="47"/>
        <v>0</v>
      </c>
      <c r="J101" s="42">
        <f t="shared" si="47"/>
        <v>0</v>
      </c>
      <c r="K101" s="42">
        <f t="shared" si="47"/>
        <v>0</v>
      </c>
      <c r="L101" s="42">
        <f t="shared" si="47"/>
        <v>0</v>
      </c>
      <c r="M101" s="42">
        <f t="shared" si="47"/>
        <v>0</v>
      </c>
      <c r="N101" s="42">
        <f t="shared" si="47"/>
        <v>0</v>
      </c>
      <c r="O101" s="42">
        <f t="shared" si="47"/>
        <v>0</v>
      </c>
      <c r="P101" s="2">
        <f t="shared" si="45"/>
        <v>0</v>
      </c>
      <c r="Q101" s="2">
        <f t="shared" si="46"/>
        <v>0</v>
      </c>
      <c r="R101" s="117" t="str">
        <f t="shared" si="41"/>
        <v> </v>
      </c>
      <c r="S101" s="118" t="str">
        <f t="shared" si="42"/>
        <v> </v>
      </c>
      <c r="T101" s="117" t="str">
        <f t="shared" si="43"/>
        <v> </v>
      </c>
      <c r="U101" s="118" t="str">
        <f t="shared" si="44"/>
        <v> </v>
      </c>
    </row>
    <row r="102" spans="1:21" ht="12.75" hidden="1">
      <c r="A102" s="40" t="s">
        <v>96</v>
      </c>
      <c r="B102" s="41">
        <v>149000</v>
      </c>
      <c r="C102" s="41">
        <v>-149000</v>
      </c>
      <c r="D102" s="41"/>
      <c r="E102" s="42">
        <f>SUM(B102:D102)</f>
        <v>0</v>
      </c>
      <c r="F102" s="41"/>
      <c r="G102" s="41"/>
      <c r="H102" s="41"/>
      <c r="I102" s="41"/>
      <c r="J102" s="41"/>
      <c r="K102" s="41"/>
      <c r="L102" s="41"/>
      <c r="M102" s="43"/>
      <c r="N102" s="41"/>
      <c r="O102" s="43"/>
      <c r="P102" s="2">
        <f t="shared" si="45"/>
        <v>0</v>
      </c>
      <c r="Q102" s="2">
        <f t="shared" si="46"/>
        <v>0</v>
      </c>
      <c r="R102" s="117" t="str">
        <f t="shared" si="41"/>
        <v> </v>
      </c>
      <c r="S102" s="118" t="str">
        <f t="shared" si="42"/>
        <v> </v>
      </c>
      <c r="T102" s="117" t="str">
        <f t="shared" si="43"/>
        <v> </v>
      </c>
      <c r="U102" s="118" t="str">
        <f t="shared" si="44"/>
        <v> </v>
      </c>
    </row>
    <row r="103" spans="1:21" ht="12.75" hidden="1">
      <c r="A103" s="40" t="s">
        <v>97</v>
      </c>
      <c r="B103" s="41"/>
      <c r="C103" s="41"/>
      <c r="D103" s="41"/>
      <c r="E103" s="42">
        <f>SUM(B103:D103)</f>
        <v>0</v>
      </c>
      <c r="F103" s="41"/>
      <c r="G103" s="41"/>
      <c r="H103" s="41"/>
      <c r="I103" s="41"/>
      <c r="J103" s="41"/>
      <c r="K103" s="41"/>
      <c r="L103" s="41"/>
      <c r="M103" s="43"/>
      <c r="N103" s="41"/>
      <c r="O103" s="43"/>
      <c r="P103" s="2">
        <f t="shared" si="45"/>
        <v>0</v>
      </c>
      <c r="Q103" s="2">
        <f t="shared" si="46"/>
        <v>0</v>
      </c>
      <c r="R103" s="117" t="str">
        <f t="shared" si="41"/>
        <v> </v>
      </c>
      <c r="S103" s="118" t="str">
        <f t="shared" si="42"/>
        <v> </v>
      </c>
      <c r="T103" s="117" t="str">
        <f t="shared" si="43"/>
        <v> </v>
      </c>
      <c r="U103" s="118" t="str">
        <f t="shared" si="44"/>
        <v> </v>
      </c>
    </row>
    <row r="104" spans="1:21" ht="12.75" hidden="1">
      <c r="A104" s="44"/>
      <c r="B104" s="41"/>
      <c r="C104" s="41"/>
      <c r="D104" s="41"/>
      <c r="E104" s="42">
        <f>SUM(B104:D104)</f>
        <v>0</v>
      </c>
      <c r="F104" s="41"/>
      <c r="G104" s="41"/>
      <c r="H104" s="41"/>
      <c r="I104" s="41"/>
      <c r="J104" s="41"/>
      <c r="K104" s="41"/>
      <c r="L104" s="41"/>
      <c r="M104" s="43"/>
      <c r="N104" s="41"/>
      <c r="O104" s="43"/>
      <c r="P104" s="2">
        <f t="shared" si="45"/>
        <v>0</v>
      </c>
      <c r="Q104" s="2">
        <f t="shared" si="46"/>
        <v>0</v>
      </c>
      <c r="R104" s="117" t="str">
        <f t="shared" si="41"/>
        <v> </v>
      </c>
      <c r="S104" s="118" t="str">
        <f t="shared" si="42"/>
        <v> </v>
      </c>
      <c r="T104" s="117" t="str">
        <f t="shared" si="43"/>
        <v> </v>
      </c>
      <c r="U104" s="118" t="str">
        <f t="shared" si="44"/>
        <v> </v>
      </c>
    </row>
    <row r="105" spans="1:21" ht="12.75" hidden="1">
      <c r="A105" s="44"/>
      <c r="B105" s="41"/>
      <c r="C105" s="41"/>
      <c r="D105" s="41"/>
      <c r="E105" s="42">
        <f>SUM(B105:D105)</f>
        <v>0</v>
      </c>
      <c r="F105" s="41"/>
      <c r="G105" s="41"/>
      <c r="H105" s="41"/>
      <c r="I105" s="41"/>
      <c r="J105" s="41"/>
      <c r="K105" s="41"/>
      <c r="L105" s="41"/>
      <c r="M105" s="43"/>
      <c r="N105" s="41"/>
      <c r="O105" s="43"/>
      <c r="P105" s="2">
        <f t="shared" si="45"/>
        <v>0</v>
      </c>
      <c r="Q105" s="2">
        <f t="shared" si="46"/>
        <v>0</v>
      </c>
      <c r="R105" s="117" t="str">
        <f t="shared" si="41"/>
        <v> </v>
      </c>
      <c r="S105" s="118" t="str">
        <f t="shared" si="42"/>
        <v> </v>
      </c>
      <c r="T105" s="117" t="str">
        <f t="shared" si="43"/>
        <v> </v>
      </c>
      <c r="U105" s="118" t="str">
        <f t="shared" si="44"/>
        <v> </v>
      </c>
    </row>
    <row r="106" spans="1:21" ht="12.75">
      <c r="A106" s="45" t="s">
        <v>105</v>
      </c>
      <c r="B106" s="42">
        <f aca="true" t="shared" si="48" ref="B106:O106">SUM(B107:B122)</f>
        <v>150000000</v>
      </c>
      <c r="C106" s="42">
        <f t="shared" si="48"/>
        <v>0</v>
      </c>
      <c r="D106" s="42">
        <f t="shared" si="48"/>
        <v>0</v>
      </c>
      <c r="E106" s="42">
        <f t="shared" si="48"/>
        <v>150000000</v>
      </c>
      <c r="F106" s="42">
        <f t="shared" si="48"/>
        <v>0</v>
      </c>
      <c r="G106" s="42">
        <f t="shared" si="48"/>
        <v>0</v>
      </c>
      <c r="H106" s="42">
        <f t="shared" si="48"/>
        <v>0</v>
      </c>
      <c r="I106" s="42">
        <f t="shared" si="48"/>
        <v>0</v>
      </c>
      <c r="J106" s="42">
        <f t="shared" si="48"/>
        <v>0</v>
      </c>
      <c r="K106" s="42">
        <f t="shared" si="48"/>
        <v>0</v>
      </c>
      <c r="L106" s="42">
        <f t="shared" si="48"/>
        <v>0</v>
      </c>
      <c r="M106" s="42">
        <f t="shared" si="48"/>
        <v>0</v>
      </c>
      <c r="N106" s="42">
        <f t="shared" si="48"/>
        <v>0</v>
      </c>
      <c r="O106" s="42">
        <f t="shared" si="48"/>
        <v>0</v>
      </c>
      <c r="P106" s="2">
        <f t="shared" si="45"/>
        <v>0</v>
      </c>
      <c r="Q106" s="2">
        <f t="shared" si="46"/>
        <v>0</v>
      </c>
      <c r="R106" s="117" t="str">
        <f t="shared" si="41"/>
        <v> </v>
      </c>
      <c r="S106" s="118" t="str">
        <f t="shared" si="42"/>
        <v> </v>
      </c>
      <c r="T106" s="117">
        <f t="shared" si="43"/>
        <v>0</v>
      </c>
      <c r="U106" s="118">
        <f t="shared" si="44"/>
        <v>0</v>
      </c>
    </row>
    <row r="107" spans="1:21" ht="12.75" hidden="1">
      <c r="A107" s="40" t="s">
        <v>106</v>
      </c>
      <c r="B107" s="41"/>
      <c r="C107" s="41"/>
      <c r="D107" s="41"/>
      <c r="E107" s="42">
        <f aca="true" t="shared" si="49" ref="E107:E121">SUM(B107:D107)</f>
        <v>0</v>
      </c>
      <c r="F107" s="41"/>
      <c r="G107" s="41"/>
      <c r="H107" s="41"/>
      <c r="I107" s="41"/>
      <c r="J107" s="41"/>
      <c r="K107" s="41"/>
      <c r="L107" s="41"/>
      <c r="M107" s="43"/>
      <c r="N107" s="41"/>
      <c r="O107" s="43"/>
      <c r="P107" s="2">
        <f t="shared" si="45"/>
        <v>0</v>
      </c>
      <c r="Q107" s="2">
        <f t="shared" si="46"/>
        <v>0</v>
      </c>
      <c r="R107" s="117" t="str">
        <f t="shared" si="41"/>
        <v> </v>
      </c>
      <c r="S107" s="118" t="str">
        <f t="shared" si="42"/>
        <v> </v>
      </c>
      <c r="T107" s="117" t="str">
        <f t="shared" si="43"/>
        <v> </v>
      </c>
      <c r="U107" s="118" t="str">
        <f t="shared" si="44"/>
        <v> </v>
      </c>
    </row>
    <row r="108" spans="1:21" ht="12.75" hidden="1">
      <c r="A108" s="40" t="s">
        <v>124</v>
      </c>
      <c r="B108" s="41">
        <v>150000000</v>
      </c>
      <c r="C108" s="41"/>
      <c r="D108" s="41"/>
      <c r="E108" s="42">
        <f t="shared" si="49"/>
        <v>150000000</v>
      </c>
      <c r="F108" s="41"/>
      <c r="G108" s="41"/>
      <c r="H108" s="41"/>
      <c r="I108" s="41"/>
      <c r="J108" s="41"/>
      <c r="K108" s="41"/>
      <c r="L108" s="41"/>
      <c r="M108" s="43"/>
      <c r="N108" s="41"/>
      <c r="O108" s="43"/>
      <c r="P108" s="2">
        <f t="shared" si="45"/>
        <v>0</v>
      </c>
      <c r="Q108" s="2">
        <f t="shared" si="46"/>
        <v>0</v>
      </c>
      <c r="R108" s="117" t="str">
        <f t="shared" si="41"/>
        <v> </v>
      </c>
      <c r="S108" s="118" t="str">
        <f t="shared" si="42"/>
        <v> </v>
      </c>
      <c r="T108" s="117">
        <f t="shared" si="43"/>
        <v>0</v>
      </c>
      <c r="U108" s="118">
        <f t="shared" si="44"/>
        <v>0</v>
      </c>
    </row>
    <row r="109" spans="1:21" ht="12.75" hidden="1">
      <c r="A109" s="44"/>
      <c r="B109" s="41"/>
      <c r="C109" s="41"/>
      <c r="D109" s="41"/>
      <c r="E109" s="42">
        <f t="shared" si="49"/>
        <v>0</v>
      </c>
      <c r="F109" s="41"/>
      <c r="G109" s="41"/>
      <c r="H109" s="41"/>
      <c r="I109" s="41"/>
      <c r="J109" s="41"/>
      <c r="K109" s="41"/>
      <c r="L109" s="41"/>
      <c r="M109" s="43"/>
      <c r="N109" s="41"/>
      <c r="O109" s="43"/>
      <c r="P109" s="2">
        <f t="shared" si="45"/>
        <v>0</v>
      </c>
      <c r="Q109" s="2">
        <f t="shared" si="46"/>
        <v>0</v>
      </c>
      <c r="R109" s="117" t="str">
        <f t="shared" si="41"/>
        <v> </v>
      </c>
      <c r="S109" s="118" t="str">
        <f t="shared" si="42"/>
        <v> </v>
      </c>
      <c r="T109" s="117" t="str">
        <f t="shared" si="43"/>
        <v> </v>
      </c>
      <c r="U109" s="118" t="str">
        <f t="shared" si="44"/>
        <v> </v>
      </c>
    </row>
    <row r="110" spans="1:21" ht="12.75" hidden="1">
      <c r="A110" s="44"/>
      <c r="B110" s="41"/>
      <c r="C110" s="41"/>
      <c r="D110" s="41"/>
      <c r="E110" s="42">
        <f t="shared" si="49"/>
        <v>0</v>
      </c>
      <c r="F110" s="41"/>
      <c r="G110" s="41"/>
      <c r="H110" s="41"/>
      <c r="I110" s="41"/>
      <c r="J110" s="41"/>
      <c r="K110" s="41"/>
      <c r="L110" s="41"/>
      <c r="M110" s="43"/>
      <c r="N110" s="41"/>
      <c r="O110" s="43"/>
      <c r="P110" s="2">
        <f t="shared" si="45"/>
        <v>0</v>
      </c>
      <c r="Q110" s="2">
        <f t="shared" si="46"/>
        <v>0</v>
      </c>
      <c r="R110" s="117" t="str">
        <f t="shared" si="41"/>
        <v> </v>
      </c>
      <c r="S110" s="118" t="str">
        <f t="shared" si="42"/>
        <v> </v>
      </c>
      <c r="T110" s="117" t="str">
        <f t="shared" si="43"/>
        <v> </v>
      </c>
      <c r="U110" s="118" t="str">
        <f t="shared" si="44"/>
        <v> </v>
      </c>
    </row>
    <row r="111" spans="1:21" ht="12.75" hidden="1">
      <c r="A111" s="44"/>
      <c r="B111" s="41"/>
      <c r="C111" s="41"/>
      <c r="D111" s="41"/>
      <c r="E111" s="42">
        <f t="shared" si="49"/>
        <v>0</v>
      </c>
      <c r="F111" s="41"/>
      <c r="G111" s="41"/>
      <c r="H111" s="41"/>
      <c r="I111" s="41"/>
      <c r="J111" s="41"/>
      <c r="K111" s="41"/>
      <c r="L111" s="41"/>
      <c r="M111" s="43"/>
      <c r="N111" s="41"/>
      <c r="O111" s="43"/>
      <c r="P111" s="2">
        <f t="shared" si="45"/>
        <v>0</v>
      </c>
      <c r="Q111" s="2">
        <f t="shared" si="46"/>
        <v>0</v>
      </c>
      <c r="R111" s="117" t="str">
        <f t="shared" si="41"/>
        <v> </v>
      </c>
      <c r="S111" s="118" t="str">
        <f t="shared" si="42"/>
        <v> </v>
      </c>
      <c r="T111" s="117" t="str">
        <f t="shared" si="43"/>
        <v> </v>
      </c>
      <c r="U111" s="118" t="str">
        <f t="shared" si="44"/>
        <v> </v>
      </c>
    </row>
    <row r="112" spans="1:21" ht="12.75" hidden="1">
      <c r="A112" s="44"/>
      <c r="B112" s="41"/>
      <c r="C112" s="41"/>
      <c r="D112" s="41"/>
      <c r="E112" s="42">
        <f t="shared" si="49"/>
        <v>0</v>
      </c>
      <c r="F112" s="41"/>
      <c r="G112" s="41"/>
      <c r="H112" s="41"/>
      <c r="I112" s="41"/>
      <c r="J112" s="41"/>
      <c r="K112" s="41"/>
      <c r="L112" s="41"/>
      <c r="M112" s="43"/>
      <c r="N112" s="41"/>
      <c r="O112" s="43"/>
      <c r="P112" s="2">
        <f t="shared" si="45"/>
        <v>0</v>
      </c>
      <c r="Q112" s="2">
        <f t="shared" si="46"/>
        <v>0</v>
      </c>
      <c r="R112" s="117" t="str">
        <f t="shared" si="41"/>
        <v> </v>
      </c>
      <c r="S112" s="118" t="str">
        <f t="shared" si="42"/>
        <v> </v>
      </c>
      <c r="T112" s="117" t="str">
        <f t="shared" si="43"/>
        <v> </v>
      </c>
      <c r="U112" s="118" t="str">
        <f t="shared" si="44"/>
        <v> </v>
      </c>
    </row>
    <row r="113" spans="1:21" ht="12.75" hidden="1">
      <c r="A113" s="44"/>
      <c r="B113" s="41"/>
      <c r="C113" s="41"/>
      <c r="D113" s="41"/>
      <c r="E113" s="42">
        <f t="shared" si="49"/>
        <v>0</v>
      </c>
      <c r="F113" s="41"/>
      <c r="G113" s="41"/>
      <c r="H113" s="41"/>
      <c r="I113" s="41"/>
      <c r="J113" s="41"/>
      <c r="K113" s="41"/>
      <c r="L113" s="41"/>
      <c r="M113" s="43"/>
      <c r="N113" s="41"/>
      <c r="O113" s="43"/>
      <c r="P113" s="2">
        <f t="shared" si="45"/>
        <v>0</v>
      </c>
      <c r="Q113" s="2">
        <f t="shared" si="46"/>
        <v>0</v>
      </c>
      <c r="R113" s="117" t="str">
        <f t="shared" si="41"/>
        <v> </v>
      </c>
      <c r="S113" s="118" t="str">
        <f t="shared" si="42"/>
        <v> </v>
      </c>
      <c r="T113" s="117" t="str">
        <f t="shared" si="43"/>
        <v> </v>
      </c>
      <c r="U113" s="118" t="str">
        <f t="shared" si="44"/>
        <v> </v>
      </c>
    </row>
    <row r="114" spans="1:21" ht="12.75" hidden="1">
      <c r="A114" s="44"/>
      <c r="B114" s="41"/>
      <c r="C114" s="41"/>
      <c r="D114" s="41"/>
      <c r="E114" s="42">
        <f t="shared" si="49"/>
        <v>0</v>
      </c>
      <c r="F114" s="41"/>
      <c r="G114" s="41"/>
      <c r="H114" s="41"/>
      <c r="I114" s="41"/>
      <c r="J114" s="41"/>
      <c r="K114" s="41"/>
      <c r="L114" s="41"/>
      <c r="M114" s="43"/>
      <c r="N114" s="41"/>
      <c r="O114" s="43"/>
      <c r="P114" s="2">
        <f t="shared" si="45"/>
        <v>0</v>
      </c>
      <c r="Q114" s="2">
        <f t="shared" si="46"/>
        <v>0</v>
      </c>
      <c r="R114" s="117" t="str">
        <f t="shared" si="41"/>
        <v> </v>
      </c>
      <c r="S114" s="118" t="str">
        <f t="shared" si="42"/>
        <v> </v>
      </c>
      <c r="T114" s="117" t="str">
        <f t="shared" si="43"/>
        <v> </v>
      </c>
      <c r="U114" s="118" t="str">
        <f t="shared" si="44"/>
        <v> </v>
      </c>
    </row>
    <row r="115" spans="1:21" ht="12.75" hidden="1">
      <c r="A115" s="44"/>
      <c r="B115" s="41"/>
      <c r="C115" s="41"/>
      <c r="D115" s="41"/>
      <c r="E115" s="42">
        <f t="shared" si="49"/>
        <v>0</v>
      </c>
      <c r="F115" s="41"/>
      <c r="G115" s="41"/>
      <c r="H115" s="41"/>
      <c r="I115" s="41"/>
      <c r="J115" s="41"/>
      <c r="K115" s="41"/>
      <c r="L115" s="41"/>
      <c r="M115" s="43"/>
      <c r="N115" s="41"/>
      <c r="O115" s="43"/>
      <c r="P115" s="2">
        <f t="shared" si="45"/>
        <v>0</v>
      </c>
      <c r="Q115" s="2">
        <f t="shared" si="46"/>
        <v>0</v>
      </c>
      <c r="R115" s="117" t="str">
        <f t="shared" si="41"/>
        <v> </v>
      </c>
      <c r="S115" s="118" t="str">
        <f t="shared" si="42"/>
        <v> </v>
      </c>
      <c r="T115" s="117" t="str">
        <f t="shared" si="43"/>
        <v> </v>
      </c>
      <c r="U115" s="118" t="str">
        <f t="shared" si="44"/>
        <v> </v>
      </c>
    </row>
    <row r="116" spans="1:21" ht="12.75" hidden="1">
      <c r="A116" s="44"/>
      <c r="B116" s="41"/>
      <c r="C116" s="41"/>
      <c r="D116" s="41"/>
      <c r="E116" s="42">
        <f t="shared" si="49"/>
        <v>0</v>
      </c>
      <c r="F116" s="41"/>
      <c r="G116" s="41"/>
      <c r="H116" s="41"/>
      <c r="I116" s="41"/>
      <c r="J116" s="41"/>
      <c r="K116" s="41"/>
      <c r="L116" s="41"/>
      <c r="M116" s="43"/>
      <c r="N116" s="41"/>
      <c r="O116" s="43"/>
      <c r="P116" s="2">
        <f t="shared" si="45"/>
        <v>0</v>
      </c>
      <c r="Q116" s="2">
        <f t="shared" si="46"/>
        <v>0</v>
      </c>
      <c r="R116" s="117" t="str">
        <f t="shared" si="41"/>
        <v> </v>
      </c>
      <c r="S116" s="118" t="str">
        <f t="shared" si="42"/>
        <v> </v>
      </c>
      <c r="T116" s="117" t="str">
        <f t="shared" si="43"/>
        <v> </v>
      </c>
      <c r="U116" s="118" t="str">
        <f t="shared" si="44"/>
        <v> </v>
      </c>
    </row>
    <row r="117" spans="1:21" ht="12.75" hidden="1">
      <c r="A117" s="44"/>
      <c r="B117" s="41"/>
      <c r="C117" s="41"/>
      <c r="D117" s="41"/>
      <c r="E117" s="42">
        <f t="shared" si="49"/>
        <v>0</v>
      </c>
      <c r="F117" s="41"/>
      <c r="G117" s="41"/>
      <c r="H117" s="41"/>
      <c r="I117" s="41"/>
      <c r="J117" s="41"/>
      <c r="K117" s="41"/>
      <c r="L117" s="41"/>
      <c r="M117" s="43"/>
      <c r="N117" s="41"/>
      <c r="O117" s="43"/>
      <c r="P117" s="2">
        <f t="shared" si="45"/>
        <v>0</v>
      </c>
      <c r="Q117" s="2">
        <f t="shared" si="46"/>
        <v>0</v>
      </c>
      <c r="R117" s="117" t="str">
        <f t="shared" si="41"/>
        <v> </v>
      </c>
      <c r="S117" s="118" t="str">
        <f t="shared" si="42"/>
        <v> </v>
      </c>
      <c r="T117" s="117" t="str">
        <f t="shared" si="43"/>
        <v> </v>
      </c>
      <c r="U117" s="118" t="str">
        <f t="shared" si="44"/>
        <v> </v>
      </c>
    </row>
    <row r="118" spans="1:21" ht="12.75" hidden="1">
      <c r="A118" s="44"/>
      <c r="B118" s="41"/>
      <c r="C118" s="41"/>
      <c r="D118" s="41"/>
      <c r="E118" s="42">
        <f t="shared" si="49"/>
        <v>0</v>
      </c>
      <c r="F118" s="41"/>
      <c r="G118" s="41"/>
      <c r="H118" s="41"/>
      <c r="I118" s="41"/>
      <c r="J118" s="41"/>
      <c r="K118" s="41"/>
      <c r="L118" s="41"/>
      <c r="M118" s="43"/>
      <c r="N118" s="41"/>
      <c r="O118" s="43"/>
      <c r="P118" s="2">
        <f t="shared" si="45"/>
        <v>0</v>
      </c>
      <c r="Q118" s="2">
        <f t="shared" si="46"/>
        <v>0</v>
      </c>
      <c r="R118" s="117" t="str">
        <f t="shared" si="41"/>
        <v> </v>
      </c>
      <c r="S118" s="118" t="str">
        <f t="shared" si="42"/>
        <v> </v>
      </c>
      <c r="T118" s="117" t="str">
        <f t="shared" si="43"/>
        <v> </v>
      </c>
      <c r="U118" s="118" t="str">
        <f t="shared" si="44"/>
        <v> </v>
      </c>
    </row>
    <row r="119" spans="1:21" ht="12.75" hidden="1">
      <c r="A119" s="44"/>
      <c r="B119" s="41"/>
      <c r="C119" s="41"/>
      <c r="D119" s="41"/>
      <c r="E119" s="42">
        <f t="shared" si="49"/>
        <v>0</v>
      </c>
      <c r="F119" s="41"/>
      <c r="G119" s="41"/>
      <c r="H119" s="41"/>
      <c r="I119" s="41"/>
      <c r="J119" s="41"/>
      <c r="K119" s="41"/>
      <c r="L119" s="41"/>
      <c r="M119" s="43"/>
      <c r="N119" s="41"/>
      <c r="O119" s="43"/>
      <c r="P119" s="2">
        <f t="shared" si="45"/>
        <v>0</v>
      </c>
      <c r="Q119" s="2">
        <f t="shared" si="46"/>
        <v>0</v>
      </c>
      <c r="R119" s="117" t="str">
        <f t="shared" si="41"/>
        <v> </v>
      </c>
      <c r="S119" s="118" t="str">
        <f t="shared" si="42"/>
        <v> </v>
      </c>
      <c r="T119" s="117" t="str">
        <f t="shared" si="43"/>
        <v> </v>
      </c>
      <c r="U119" s="118" t="str">
        <f t="shared" si="44"/>
        <v> </v>
      </c>
    </row>
    <row r="120" spans="1:21" ht="12.75" hidden="1">
      <c r="A120" s="44"/>
      <c r="B120" s="41"/>
      <c r="C120" s="41"/>
      <c r="D120" s="41"/>
      <c r="E120" s="42">
        <f t="shared" si="49"/>
        <v>0</v>
      </c>
      <c r="F120" s="41"/>
      <c r="G120" s="41"/>
      <c r="H120" s="41"/>
      <c r="I120" s="41"/>
      <c r="J120" s="41"/>
      <c r="K120" s="41"/>
      <c r="L120" s="41"/>
      <c r="M120" s="43"/>
      <c r="N120" s="41"/>
      <c r="O120" s="43"/>
      <c r="P120" s="2">
        <f t="shared" si="45"/>
        <v>0</v>
      </c>
      <c r="Q120" s="2">
        <f t="shared" si="46"/>
        <v>0</v>
      </c>
      <c r="R120" s="117" t="str">
        <f t="shared" si="41"/>
        <v> </v>
      </c>
      <c r="S120" s="118" t="str">
        <f t="shared" si="42"/>
        <v> </v>
      </c>
      <c r="T120" s="117" t="str">
        <f t="shared" si="43"/>
        <v> </v>
      </c>
      <c r="U120" s="118" t="str">
        <f t="shared" si="44"/>
        <v> </v>
      </c>
    </row>
    <row r="121" spans="1:21" ht="12.75" hidden="1">
      <c r="A121" s="44"/>
      <c r="B121" s="41"/>
      <c r="C121" s="41"/>
      <c r="D121" s="41"/>
      <c r="E121" s="42">
        <f t="shared" si="49"/>
        <v>0</v>
      </c>
      <c r="F121" s="41"/>
      <c r="G121" s="41"/>
      <c r="H121" s="41"/>
      <c r="I121" s="41"/>
      <c r="J121" s="41"/>
      <c r="K121" s="41"/>
      <c r="L121" s="41"/>
      <c r="M121" s="43"/>
      <c r="N121" s="41"/>
      <c r="O121" s="43"/>
      <c r="P121" s="2">
        <f t="shared" si="45"/>
        <v>0</v>
      </c>
      <c r="Q121" s="2">
        <f t="shared" si="46"/>
        <v>0</v>
      </c>
      <c r="R121" s="117" t="str">
        <f t="shared" si="41"/>
        <v> </v>
      </c>
      <c r="S121" s="118" t="str">
        <f t="shared" si="42"/>
        <v> </v>
      </c>
      <c r="T121" s="117" t="str">
        <f t="shared" si="43"/>
        <v> </v>
      </c>
      <c r="U121" s="118" t="str">
        <f t="shared" si="44"/>
        <v> </v>
      </c>
    </row>
    <row r="122" spans="1:21" ht="12.75" hidden="1">
      <c r="A122" s="46"/>
      <c r="B122" s="47"/>
      <c r="C122" s="47"/>
      <c r="D122" s="47"/>
      <c r="E122" s="42"/>
      <c r="F122" s="47"/>
      <c r="G122" s="47"/>
      <c r="H122" s="47"/>
      <c r="I122" s="47"/>
      <c r="J122" s="47"/>
      <c r="K122" s="47"/>
      <c r="L122" s="47"/>
      <c r="M122" s="48"/>
      <c r="N122" s="47"/>
      <c r="O122" s="48"/>
      <c r="P122" s="2">
        <f t="shared" si="45"/>
        <v>0</v>
      </c>
      <c r="Q122" s="2">
        <f t="shared" si="46"/>
        <v>0</v>
      </c>
      <c r="R122" s="119" t="str">
        <f t="shared" si="41"/>
        <v> </v>
      </c>
      <c r="S122" s="120" t="str">
        <f t="shared" si="42"/>
        <v> </v>
      </c>
      <c r="T122" s="117" t="str">
        <f t="shared" si="43"/>
        <v> </v>
      </c>
      <c r="U122" s="118" t="str">
        <f t="shared" si="44"/>
        <v> </v>
      </c>
    </row>
    <row r="123" spans="1:21" ht="22.5" hidden="1">
      <c r="A123" s="49" t="s">
        <v>107</v>
      </c>
      <c r="B123" s="121">
        <f aca="true" t="shared" si="50" ref="B123:M123">SUM(B124:B138)</f>
        <v>0</v>
      </c>
      <c r="C123" s="121">
        <f t="shared" si="50"/>
        <v>0</v>
      </c>
      <c r="D123" s="121">
        <f t="shared" si="50"/>
        <v>0</v>
      </c>
      <c r="E123" s="121">
        <f t="shared" si="50"/>
        <v>0</v>
      </c>
      <c r="F123" s="121">
        <f t="shared" si="50"/>
        <v>0</v>
      </c>
      <c r="G123" s="121">
        <f t="shared" si="50"/>
        <v>0</v>
      </c>
      <c r="H123" s="121">
        <f t="shared" si="50"/>
        <v>0</v>
      </c>
      <c r="I123" s="121">
        <f t="shared" si="50"/>
        <v>0</v>
      </c>
      <c r="J123" s="121">
        <f t="shared" si="50"/>
        <v>0</v>
      </c>
      <c r="K123" s="121">
        <f t="shared" si="50"/>
        <v>0</v>
      </c>
      <c r="L123" s="121">
        <f t="shared" si="50"/>
        <v>0</v>
      </c>
      <c r="M123" s="122">
        <f t="shared" si="50"/>
        <v>0</v>
      </c>
      <c r="N123" s="121"/>
      <c r="O123" s="122"/>
      <c r="P123" s="121"/>
      <c r="Q123" s="122"/>
      <c r="R123" s="117" t="str">
        <f t="shared" si="41"/>
        <v> </v>
      </c>
      <c r="S123" s="117" t="str">
        <f t="shared" si="42"/>
        <v> </v>
      </c>
      <c r="T123" s="117" t="str">
        <f t="shared" si="43"/>
        <v> </v>
      </c>
      <c r="U123" s="118" t="str">
        <f t="shared" si="44"/>
        <v> </v>
      </c>
    </row>
    <row r="124" spans="1:21" ht="12.75" hidden="1">
      <c r="A124" s="44"/>
      <c r="B124" s="41"/>
      <c r="C124" s="41"/>
      <c r="D124" s="41"/>
      <c r="E124" s="42">
        <f aca="true" t="shared" si="51" ref="E124:E138">SUM(B124:D124)</f>
        <v>0</v>
      </c>
      <c r="F124" s="41"/>
      <c r="G124" s="41"/>
      <c r="H124" s="41"/>
      <c r="I124" s="41"/>
      <c r="J124" s="41"/>
      <c r="K124" s="41"/>
      <c r="L124" s="41"/>
      <c r="M124" s="43"/>
      <c r="N124" s="41"/>
      <c r="O124" s="43"/>
      <c r="P124" s="41"/>
      <c r="Q124" s="43"/>
      <c r="R124" s="117" t="str">
        <f t="shared" si="41"/>
        <v> </v>
      </c>
      <c r="S124" s="117" t="str">
        <f t="shared" si="42"/>
        <v> </v>
      </c>
      <c r="T124" s="117" t="str">
        <f t="shared" si="43"/>
        <v> </v>
      </c>
      <c r="U124" s="118" t="str">
        <f t="shared" si="44"/>
        <v> </v>
      </c>
    </row>
    <row r="125" spans="1:21" ht="12.75" hidden="1">
      <c r="A125" s="44"/>
      <c r="B125" s="41"/>
      <c r="C125" s="41"/>
      <c r="D125" s="41"/>
      <c r="E125" s="42">
        <f t="shared" si="51"/>
        <v>0</v>
      </c>
      <c r="F125" s="41"/>
      <c r="G125" s="41"/>
      <c r="H125" s="41"/>
      <c r="I125" s="41"/>
      <c r="J125" s="41"/>
      <c r="K125" s="41"/>
      <c r="L125" s="41"/>
      <c r="M125" s="43"/>
      <c r="N125" s="41"/>
      <c r="O125" s="43"/>
      <c r="P125" s="41"/>
      <c r="Q125" s="43"/>
      <c r="R125" s="117" t="str">
        <f t="shared" si="41"/>
        <v> </v>
      </c>
      <c r="S125" s="117" t="str">
        <f t="shared" si="42"/>
        <v> </v>
      </c>
      <c r="T125" s="117" t="str">
        <f t="shared" si="43"/>
        <v> </v>
      </c>
      <c r="U125" s="118" t="str">
        <f t="shared" si="44"/>
        <v> </v>
      </c>
    </row>
    <row r="126" spans="1:21" ht="12.75" hidden="1">
      <c r="A126" s="44"/>
      <c r="B126" s="41"/>
      <c r="C126" s="41"/>
      <c r="D126" s="41"/>
      <c r="E126" s="42">
        <f t="shared" si="51"/>
        <v>0</v>
      </c>
      <c r="F126" s="41"/>
      <c r="G126" s="41"/>
      <c r="H126" s="41"/>
      <c r="I126" s="41"/>
      <c r="J126" s="41"/>
      <c r="K126" s="41"/>
      <c r="L126" s="41"/>
      <c r="M126" s="43"/>
      <c r="N126" s="41"/>
      <c r="O126" s="43"/>
      <c r="P126" s="41"/>
      <c r="Q126" s="43"/>
      <c r="R126" s="117" t="str">
        <f t="shared" si="41"/>
        <v> </v>
      </c>
      <c r="S126" s="117" t="str">
        <f t="shared" si="42"/>
        <v> </v>
      </c>
      <c r="T126" s="117" t="str">
        <f t="shared" si="43"/>
        <v> </v>
      </c>
      <c r="U126" s="118" t="str">
        <f t="shared" si="44"/>
        <v> </v>
      </c>
    </row>
    <row r="127" spans="1:21" ht="12.75" hidden="1">
      <c r="A127" s="44"/>
      <c r="B127" s="41"/>
      <c r="C127" s="41"/>
      <c r="D127" s="41"/>
      <c r="E127" s="42">
        <f t="shared" si="51"/>
        <v>0</v>
      </c>
      <c r="F127" s="41"/>
      <c r="G127" s="41"/>
      <c r="H127" s="41"/>
      <c r="I127" s="41"/>
      <c r="J127" s="41"/>
      <c r="K127" s="41"/>
      <c r="L127" s="41"/>
      <c r="M127" s="43"/>
      <c r="N127" s="41"/>
      <c r="O127" s="43"/>
      <c r="P127" s="41"/>
      <c r="Q127" s="43"/>
      <c r="R127" s="117" t="str">
        <f t="shared" si="41"/>
        <v> </v>
      </c>
      <c r="S127" s="117" t="str">
        <f t="shared" si="42"/>
        <v> </v>
      </c>
      <c r="T127" s="117" t="str">
        <f t="shared" si="43"/>
        <v> </v>
      </c>
      <c r="U127" s="118" t="str">
        <f t="shared" si="44"/>
        <v> </v>
      </c>
    </row>
    <row r="128" spans="1:21" ht="12.75" hidden="1">
      <c r="A128" s="44"/>
      <c r="B128" s="41"/>
      <c r="C128" s="41"/>
      <c r="D128" s="41"/>
      <c r="E128" s="42">
        <f t="shared" si="51"/>
        <v>0</v>
      </c>
      <c r="F128" s="41"/>
      <c r="G128" s="41"/>
      <c r="H128" s="41"/>
      <c r="I128" s="41"/>
      <c r="J128" s="41"/>
      <c r="K128" s="41"/>
      <c r="L128" s="41"/>
      <c r="M128" s="43"/>
      <c r="N128" s="41"/>
      <c r="O128" s="43"/>
      <c r="P128" s="41"/>
      <c r="Q128" s="43"/>
      <c r="R128" s="117" t="str">
        <f t="shared" si="41"/>
        <v> </v>
      </c>
      <c r="S128" s="117" t="str">
        <f t="shared" si="42"/>
        <v> </v>
      </c>
      <c r="T128" s="117" t="str">
        <f t="shared" si="43"/>
        <v> </v>
      </c>
      <c r="U128" s="118" t="str">
        <f t="shared" si="44"/>
        <v> </v>
      </c>
    </row>
    <row r="129" spans="1:21" ht="12.75" hidden="1">
      <c r="A129" s="44"/>
      <c r="B129" s="41"/>
      <c r="C129" s="41"/>
      <c r="D129" s="41"/>
      <c r="E129" s="42">
        <f t="shared" si="51"/>
        <v>0</v>
      </c>
      <c r="F129" s="41"/>
      <c r="G129" s="41"/>
      <c r="H129" s="41"/>
      <c r="I129" s="41"/>
      <c r="J129" s="41"/>
      <c r="K129" s="41"/>
      <c r="L129" s="41"/>
      <c r="M129" s="43"/>
      <c r="N129" s="41"/>
      <c r="O129" s="43"/>
      <c r="P129" s="41"/>
      <c r="Q129" s="43"/>
      <c r="R129" s="117" t="str">
        <f aca="true" t="shared" si="52" ref="R129:R141">IF(L129=0," ",(N129-L129)/L129)</f>
        <v> </v>
      </c>
      <c r="S129" s="117" t="str">
        <f aca="true" t="shared" si="53" ref="S129:S141">IF(M129=0," ",(O129-M129)/M129)</f>
        <v> </v>
      </c>
      <c r="T129" s="117" t="str">
        <f aca="true" t="shared" si="54" ref="T129:T141">IF(E129=0," ",(P129/E129))</f>
        <v> </v>
      </c>
      <c r="U129" s="118" t="str">
        <f aca="true" t="shared" si="55" ref="U129:U141">IF(E129=0," ",(Q129/E129))</f>
        <v> </v>
      </c>
    </row>
    <row r="130" spans="1:21" ht="12.75" hidden="1">
      <c r="A130" s="44"/>
      <c r="B130" s="41"/>
      <c r="C130" s="41"/>
      <c r="D130" s="41"/>
      <c r="E130" s="42">
        <f t="shared" si="51"/>
        <v>0</v>
      </c>
      <c r="F130" s="41"/>
      <c r="G130" s="41"/>
      <c r="H130" s="41"/>
      <c r="I130" s="41"/>
      <c r="J130" s="41"/>
      <c r="K130" s="41"/>
      <c r="L130" s="41"/>
      <c r="M130" s="43"/>
      <c r="N130" s="41"/>
      <c r="O130" s="43"/>
      <c r="P130" s="41"/>
      <c r="Q130" s="43"/>
      <c r="R130" s="117" t="str">
        <f t="shared" si="52"/>
        <v> </v>
      </c>
      <c r="S130" s="117" t="str">
        <f t="shared" si="53"/>
        <v> </v>
      </c>
      <c r="T130" s="117" t="str">
        <f t="shared" si="54"/>
        <v> </v>
      </c>
      <c r="U130" s="118" t="str">
        <f t="shared" si="55"/>
        <v> </v>
      </c>
    </row>
    <row r="131" spans="1:21" ht="12.75" hidden="1">
      <c r="A131" s="44"/>
      <c r="B131" s="41"/>
      <c r="C131" s="41"/>
      <c r="D131" s="41"/>
      <c r="E131" s="42">
        <f t="shared" si="51"/>
        <v>0</v>
      </c>
      <c r="F131" s="41"/>
      <c r="G131" s="41"/>
      <c r="H131" s="41"/>
      <c r="I131" s="41"/>
      <c r="J131" s="41"/>
      <c r="K131" s="41"/>
      <c r="L131" s="41"/>
      <c r="M131" s="43"/>
      <c r="N131" s="41"/>
      <c r="O131" s="43"/>
      <c r="P131" s="41"/>
      <c r="Q131" s="43"/>
      <c r="R131" s="117" t="str">
        <f t="shared" si="52"/>
        <v> </v>
      </c>
      <c r="S131" s="117" t="str">
        <f t="shared" si="53"/>
        <v> </v>
      </c>
      <c r="T131" s="117" t="str">
        <f t="shared" si="54"/>
        <v> </v>
      </c>
      <c r="U131" s="118" t="str">
        <f t="shared" si="55"/>
        <v> </v>
      </c>
    </row>
    <row r="132" spans="1:21" ht="12.75" hidden="1">
      <c r="A132" s="44"/>
      <c r="B132" s="41"/>
      <c r="C132" s="41"/>
      <c r="D132" s="41"/>
      <c r="E132" s="42">
        <f t="shared" si="51"/>
        <v>0</v>
      </c>
      <c r="F132" s="41"/>
      <c r="G132" s="41"/>
      <c r="H132" s="41"/>
      <c r="I132" s="41"/>
      <c r="J132" s="41"/>
      <c r="K132" s="41"/>
      <c r="L132" s="41"/>
      <c r="M132" s="43"/>
      <c r="N132" s="41"/>
      <c r="O132" s="43"/>
      <c r="P132" s="41"/>
      <c r="Q132" s="43"/>
      <c r="R132" s="117" t="str">
        <f t="shared" si="52"/>
        <v> </v>
      </c>
      <c r="S132" s="117" t="str">
        <f t="shared" si="53"/>
        <v> </v>
      </c>
      <c r="T132" s="117" t="str">
        <f t="shared" si="54"/>
        <v> </v>
      </c>
      <c r="U132" s="118" t="str">
        <f t="shared" si="55"/>
        <v> </v>
      </c>
    </row>
    <row r="133" spans="1:21" ht="12.75" hidden="1">
      <c r="A133" s="44"/>
      <c r="B133" s="41"/>
      <c r="C133" s="41"/>
      <c r="D133" s="41"/>
      <c r="E133" s="42">
        <f t="shared" si="51"/>
        <v>0</v>
      </c>
      <c r="F133" s="41"/>
      <c r="G133" s="41"/>
      <c r="H133" s="41"/>
      <c r="I133" s="41"/>
      <c r="J133" s="41"/>
      <c r="K133" s="41"/>
      <c r="L133" s="41"/>
      <c r="M133" s="43"/>
      <c r="N133" s="41"/>
      <c r="O133" s="43"/>
      <c r="P133" s="41"/>
      <c r="Q133" s="43"/>
      <c r="R133" s="117" t="str">
        <f t="shared" si="52"/>
        <v> </v>
      </c>
      <c r="S133" s="117" t="str">
        <f t="shared" si="53"/>
        <v> </v>
      </c>
      <c r="T133" s="117" t="str">
        <f t="shared" si="54"/>
        <v> </v>
      </c>
      <c r="U133" s="118" t="str">
        <f t="shared" si="55"/>
        <v> </v>
      </c>
    </row>
    <row r="134" spans="1:21" ht="12.75" hidden="1">
      <c r="A134" s="44"/>
      <c r="B134" s="41"/>
      <c r="C134" s="41"/>
      <c r="D134" s="41"/>
      <c r="E134" s="42">
        <f t="shared" si="51"/>
        <v>0</v>
      </c>
      <c r="F134" s="41"/>
      <c r="G134" s="41"/>
      <c r="H134" s="41"/>
      <c r="I134" s="41"/>
      <c r="J134" s="41"/>
      <c r="K134" s="41"/>
      <c r="L134" s="41"/>
      <c r="M134" s="43"/>
      <c r="N134" s="41"/>
      <c r="O134" s="43"/>
      <c r="P134" s="41"/>
      <c r="Q134" s="43"/>
      <c r="R134" s="117" t="str">
        <f t="shared" si="52"/>
        <v> </v>
      </c>
      <c r="S134" s="117" t="str">
        <f t="shared" si="53"/>
        <v> </v>
      </c>
      <c r="T134" s="117" t="str">
        <f t="shared" si="54"/>
        <v> </v>
      </c>
      <c r="U134" s="118" t="str">
        <f t="shared" si="55"/>
        <v> </v>
      </c>
    </row>
    <row r="135" spans="1:21" ht="12.75" hidden="1">
      <c r="A135" s="44"/>
      <c r="B135" s="41"/>
      <c r="C135" s="41"/>
      <c r="D135" s="41"/>
      <c r="E135" s="42">
        <f t="shared" si="51"/>
        <v>0</v>
      </c>
      <c r="F135" s="41"/>
      <c r="G135" s="41"/>
      <c r="H135" s="41"/>
      <c r="I135" s="41"/>
      <c r="J135" s="41"/>
      <c r="K135" s="41"/>
      <c r="L135" s="41"/>
      <c r="M135" s="43"/>
      <c r="N135" s="41"/>
      <c r="O135" s="43"/>
      <c r="P135" s="41"/>
      <c r="Q135" s="43"/>
      <c r="R135" s="117" t="str">
        <f t="shared" si="52"/>
        <v> </v>
      </c>
      <c r="S135" s="117" t="str">
        <f t="shared" si="53"/>
        <v> </v>
      </c>
      <c r="T135" s="117" t="str">
        <f t="shared" si="54"/>
        <v> </v>
      </c>
      <c r="U135" s="118" t="str">
        <f t="shared" si="55"/>
        <v> </v>
      </c>
    </row>
    <row r="136" spans="1:21" ht="12.75" hidden="1">
      <c r="A136" s="44"/>
      <c r="B136" s="41"/>
      <c r="C136" s="41"/>
      <c r="D136" s="41"/>
      <c r="E136" s="42">
        <f t="shared" si="51"/>
        <v>0</v>
      </c>
      <c r="F136" s="41"/>
      <c r="G136" s="41"/>
      <c r="H136" s="43"/>
      <c r="I136" s="41"/>
      <c r="J136" s="43"/>
      <c r="K136" s="41"/>
      <c r="L136" s="43"/>
      <c r="M136" s="43"/>
      <c r="N136" s="43"/>
      <c r="O136" s="43"/>
      <c r="P136" s="43"/>
      <c r="Q136" s="43"/>
      <c r="R136" s="117" t="str">
        <f t="shared" si="52"/>
        <v> </v>
      </c>
      <c r="S136" s="117" t="str">
        <f t="shared" si="53"/>
        <v> </v>
      </c>
      <c r="T136" s="117" t="str">
        <f t="shared" si="54"/>
        <v> </v>
      </c>
      <c r="U136" s="118" t="str">
        <f t="shared" si="55"/>
        <v> </v>
      </c>
    </row>
    <row r="137" spans="1:21" ht="12.75" hidden="1">
      <c r="A137" s="44"/>
      <c r="B137" s="41"/>
      <c r="C137" s="41"/>
      <c r="D137" s="41"/>
      <c r="E137" s="42">
        <f t="shared" si="51"/>
        <v>0</v>
      </c>
      <c r="F137" s="41"/>
      <c r="G137" s="41"/>
      <c r="H137" s="43"/>
      <c r="I137" s="41"/>
      <c r="J137" s="43"/>
      <c r="K137" s="41"/>
      <c r="L137" s="43"/>
      <c r="M137" s="43"/>
      <c r="N137" s="43"/>
      <c r="O137" s="43"/>
      <c r="P137" s="43"/>
      <c r="Q137" s="43"/>
      <c r="R137" s="117" t="str">
        <f t="shared" si="52"/>
        <v> </v>
      </c>
      <c r="S137" s="117" t="str">
        <f t="shared" si="53"/>
        <v> </v>
      </c>
      <c r="T137" s="117" t="str">
        <f t="shared" si="54"/>
        <v> </v>
      </c>
      <c r="U137" s="118" t="str">
        <f t="shared" si="55"/>
        <v> </v>
      </c>
    </row>
    <row r="138" spans="1:21" ht="12.75" hidden="1">
      <c r="A138" s="44"/>
      <c r="B138" s="41"/>
      <c r="C138" s="41"/>
      <c r="D138" s="41"/>
      <c r="E138" s="42">
        <f t="shared" si="51"/>
        <v>0</v>
      </c>
      <c r="F138" s="41"/>
      <c r="G138" s="41"/>
      <c r="H138" s="43"/>
      <c r="I138" s="41"/>
      <c r="J138" s="43"/>
      <c r="K138" s="41"/>
      <c r="L138" s="43"/>
      <c r="M138" s="43"/>
      <c r="N138" s="43"/>
      <c r="O138" s="43"/>
      <c r="P138" s="43"/>
      <c r="Q138" s="43"/>
      <c r="R138" s="117" t="str">
        <f t="shared" si="52"/>
        <v> </v>
      </c>
      <c r="S138" s="117" t="str">
        <f t="shared" si="53"/>
        <v> </v>
      </c>
      <c r="T138" s="117" t="str">
        <f t="shared" si="54"/>
        <v> </v>
      </c>
      <c r="U138" s="118" t="str">
        <f t="shared" si="55"/>
        <v> </v>
      </c>
    </row>
    <row r="139" spans="1:21" ht="12.75" hidden="1">
      <c r="A139" s="50"/>
      <c r="B139" s="124"/>
      <c r="C139" s="124"/>
      <c r="D139" s="124"/>
      <c r="E139" s="124"/>
      <c r="F139" s="123"/>
      <c r="G139" s="124"/>
      <c r="H139" s="123"/>
      <c r="I139" s="124"/>
      <c r="J139" s="123"/>
      <c r="K139" s="124"/>
      <c r="L139" s="123"/>
      <c r="M139" s="123"/>
      <c r="N139" s="123"/>
      <c r="O139" s="123"/>
      <c r="P139" s="123"/>
      <c r="Q139" s="123"/>
      <c r="R139" s="125" t="str">
        <f t="shared" si="52"/>
        <v> </v>
      </c>
      <c r="S139" s="126" t="str">
        <f t="shared" si="53"/>
        <v> </v>
      </c>
      <c r="T139" s="125" t="str">
        <f t="shared" si="54"/>
        <v> </v>
      </c>
      <c r="U139" s="126" t="str">
        <f t="shared" si="55"/>
        <v> </v>
      </c>
    </row>
    <row r="140" spans="1:21" ht="12.75" hidden="1">
      <c r="A140" s="50" t="s">
        <v>60</v>
      </c>
      <c r="B140" s="124">
        <f aca="true" t="shared" si="56" ref="B140:Q140">B123+B65</f>
        <v>716846000</v>
      </c>
      <c r="C140" s="124">
        <f t="shared" si="56"/>
        <v>10946000</v>
      </c>
      <c r="D140" s="124">
        <f t="shared" si="56"/>
        <v>0</v>
      </c>
      <c r="E140" s="124">
        <f t="shared" si="56"/>
        <v>727792000</v>
      </c>
      <c r="F140" s="123">
        <f t="shared" si="56"/>
        <v>0</v>
      </c>
      <c r="G140" s="123">
        <f t="shared" si="56"/>
        <v>0</v>
      </c>
      <c r="H140" s="123">
        <f t="shared" si="56"/>
        <v>0</v>
      </c>
      <c r="I140" s="123">
        <f t="shared" si="56"/>
        <v>0</v>
      </c>
      <c r="J140" s="123">
        <f t="shared" si="56"/>
        <v>0</v>
      </c>
      <c r="K140" s="123">
        <f t="shared" si="56"/>
        <v>0</v>
      </c>
      <c r="L140" s="123">
        <f t="shared" si="56"/>
        <v>0</v>
      </c>
      <c r="M140" s="123">
        <f t="shared" si="56"/>
        <v>0</v>
      </c>
      <c r="N140" s="123">
        <f t="shared" si="56"/>
        <v>0</v>
      </c>
      <c r="O140" s="123">
        <f t="shared" si="56"/>
        <v>0</v>
      </c>
      <c r="P140" s="123">
        <f t="shared" si="56"/>
        <v>0</v>
      </c>
      <c r="Q140" s="123">
        <f t="shared" si="56"/>
        <v>0</v>
      </c>
      <c r="R140" s="125" t="str">
        <f t="shared" si="52"/>
        <v> </v>
      </c>
      <c r="S140" s="126" t="str">
        <f t="shared" si="53"/>
        <v> </v>
      </c>
      <c r="T140" s="125">
        <f t="shared" si="54"/>
        <v>0</v>
      </c>
      <c r="U140" s="126">
        <f t="shared" si="55"/>
        <v>0</v>
      </c>
    </row>
    <row r="141" spans="1:21" ht="12.75">
      <c r="A141" s="51" t="s">
        <v>108</v>
      </c>
      <c r="B141" s="130">
        <f aca="true" t="shared" si="57" ref="B141:Q141">B65</f>
        <v>716846000</v>
      </c>
      <c r="C141" s="130">
        <f t="shared" si="57"/>
        <v>10946000</v>
      </c>
      <c r="D141" s="130">
        <f t="shared" si="57"/>
        <v>0</v>
      </c>
      <c r="E141" s="130">
        <f t="shared" si="57"/>
        <v>727792000</v>
      </c>
      <c r="F141" s="127">
        <f t="shared" si="57"/>
        <v>0</v>
      </c>
      <c r="G141" s="127">
        <f t="shared" si="57"/>
        <v>0</v>
      </c>
      <c r="H141" s="127">
        <f t="shared" si="57"/>
        <v>0</v>
      </c>
      <c r="I141" s="127">
        <f t="shared" si="57"/>
        <v>0</v>
      </c>
      <c r="J141" s="127">
        <f t="shared" si="57"/>
        <v>0</v>
      </c>
      <c r="K141" s="127">
        <f t="shared" si="57"/>
        <v>0</v>
      </c>
      <c r="L141" s="127">
        <f t="shared" si="57"/>
        <v>0</v>
      </c>
      <c r="M141" s="127">
        <f t="shared" si="57"/>
        <v>0</v>
      </c>
      <c r="N141" s="127">
        <f t="shared" si="57"/>
        <v>0</v>
      </c>
      <c r="O141" s="127">
        <f t="shared" si="57"/>
        <v>0</v>
      </c>
      <c r="P141" s="127">
        <f t="shared" si="57"/>
        <v>0</v>
      </c>
      <c r="Q141" s="127">
        <f t="shared" si="57"/>
        <v>0</v>
      </c>
      <c r="R141" s="125" t="str">
        <f t="shared" si="52"/>
        <v> </v>
      </c>
      <c r="S141" s="126" t="str">
        <f t="shared" si="53"/>
        <v> </v>
      </c>
      <c r="T141" s="125">
        <f t="shared" si="54"/>
        <v>0</v>
      </c>
      <c r="U141" s="126">
        <f t="shared" si="55"/>
        <v>0</v>
      </c>
    </row>
    <row r="142" spans="1:21" ht="12.75">
      <c r="A142" s="52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4"/>
      <c r="S142" s="54"/>
      <c r="T142" s="54"/>
      <c r="U142" s="54"/>
    </row>
    <row r="143" ht="12.75">
      <c r="A143" s="55" t="s">
        <v>109</v>
      </c>
    </row>
    <row r="144" ht="12.75">
      <c r="A144" s="55" t="s">
        <v>110</v>
      </c>
    </row>
    <row r="145" spans="1:11" ht="12.75">
      <c r="A145" s="55" t="s">
        <v>111</v>
      </c>
      <c r="B145" s="57"/>
      <c r="C145" s="57"/>
      <c r="D145" s="57"/>
      <c r="E145" s="57"/>
      <c r="F145" s="57"/>
      <c r="H145" s="57"/>
      <c r="I145" s="57"/>
      <c r="J145" s="57"/>
      <c r="K145" s="57"/>
    </row>
    <row r="146" spans="1:11" ht="12.75">
      <c r="A146" s="55" t="s">
        <v>112</v>
      </c>
      <c r="B146" s="57"/>
      <c r="C146" s="57"/>
      <c r="D146" s="57"/>
      <c r="E146" s="57"/>
      <c r="F146" s="57"/>
      <c r="H146" s="57"/>
      <c r="I146" s="57"/>
      <c r="J146" s="57"/>
      <c r="K146" s="57"/>
    </row>
    <row r="147" spans="1:11" ht="12.75">
      <c r="A147" s="55" t="s">
        <v>113</v>
      </c>
      <c r="B147" s="57"/>
      <c r="C147" s="57"/>
      <c r="D147" s="57"/>
      <c r="E147" s="57"/>
      <c r="F147" s="57"/>
      <c r="H147" s="57"/>
      <c r="I147" s="57"/>
      <c r="J147" s="57"/>
      <c r="K147" s="57"/>
    </row>
    <row r="148" ht="12.75">
      <c r="A148" s="55" t="s">
        <v>114</v>
      </c>
    </row>
    <row r="149" ht="12.75" hidden="1"/>
    <row r="150" ht="12.75" hidden="1"/>
    <row r="151" spans="1:7" ht="12.75" hidden="1">
      <c r="A151" s="57" t="s">
        <v>115</v>
      </c>
      <c r="G151" s="57" t="s">
        <v>116</v>
      </c>
    </row>
    <row r="152" spans="1:7" ht="12.75" hidden="1">
      <c r="A152" s="57"/>
      <c r="G152" s="57"/>
    </row>
    <row r="153" spans="1:7" ht="12.75" hidden="1">
      <c r="A153" s="57" t="s">
        <v>117</v>
      </c>
      <c r="G153" s="57" t="s">
        <v>117</v>
      </c>
    </row>
    <row r="154" ht="12.75" hidden="1"/>
    <row r="155" ht="12.75" hidden="1"/>
    <row r="156" ht="12.75" hidden="1"/>
    <row r="157" ht="12.75" hidden="1"/>
  </sheetData>
  <sheetProtection/>
  <mergeCells count="15">
    <mergeCell ref="T6:U6"/>
    <mergeCell ref="L6:M6"/>
    <mergeCell ref="N6:O6"/>
    <mergeCell ref="P6:Q6"/>
    <mergeCell ref="R6:S6"/>
    <mergeCell ref="R53:S53"/>
    <mergeCell ref="T53:U53"/>
    <mergeCell ref="A1:U1"/>
    <mergeCell ref="A2:U2"/>
    <mergeCell ref="A3:U3"/>
    <mergeCell ref="A4:U4"/>
    <mergeCell ref="A5:U5"/>
    <mergeCell ref="F6:G6"/>
    <mergeCell ref="H6:I6"/>
    <mergeCell ref="J6:K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53"/>
  <sheetViews>
    <sheetView showGridLines="0" workbookViewId="0" topLeftCell="A1">
      <selection activeCell="U51" activeCellId="8" sqref="G51 G8:G51 I8:I51 K8:K51 M8:M51 Q8:Q51 S8:S51 U51:U52 U8:U51"/>
    </sheetView>
  </sheetViews>
  <sheetFormatPr defaultColWidth="9.140625" defaultRowHeight="12.75"/>
  <cols>
    <col min="1" max="1" width="51.57421875" style="56" customWidth="1"/>
    <col min="2" max="13" width="13.7109375" style="56" customWidth="1"/>
    <col min="14" max="15" width="13.7109375" style="56" hidden="1" customWidth="1"/>
    <col min="16" max="21" width="13.7109375" style="56" customWidth="1"/>
    <col min="22" max="22" width="2.7109375" style="56" customWidth="1"/>
    <col min="23" max="16384" width="9.140625" style="56" customWidth="1"/>
  </cols>
  <sheetData>
    <row r="1" spans="1:21" ht="12.7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18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8" customHeight="1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8" customHeight="1">
      <c r="A4" s="112" t="s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5" customHeight="1">
      <c r="A5" s="113" t="s">
        <v>68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21" ht="12.75" customHeight="1">
      <c r="A6" s="58"/>
      <c r="B6" s="58"/>
      <c r="C6" s="58"/>
      <c r="D6" s="58"/>
      <c r="E6" s="59"/>
      <c r="F6" s="107" t="s">
        <v>2</v>
      </c>
      <c r="G6" s="108"/>
      <c r="H6" s="107" t="s">
        <v>3</v>
      </c>
      <c r="I6" s="108"/>
      <c r="J6" s="107" t="s">
        <v>4</v>
      </c>
      <c r="K6" s="108"/>
      <c r="L6" s="107" t="s">
        <v>5</v>
      </c>
      <c r="M6" s="108"/>
      <c r="N6" s="107" t="s">
        <v>6</v>
      </c>
      <c r="O6" s="108"/>
      <c r="P6" s="107" t="s">
        <v>7</v>
      </c>
      <c r="Q6" s="108"/>
      <c r="R6" s="107" t="s">
        <v>8</v>
      </c>
      <c r="S6" s="108"/>
      <c r="T6" s="107" t="s">
        <v>9</v>
      </c>
      <c r="U6" s="108"/>
    </row>
    <row r="7" spans="1:21" ht="76.5">
      <c r="A7" s="60" t="s">
        <v>10</v>
      </c>
      <c r="B7" s="61" t="s">
        <v>118</v>
      </c>
      <c r="C7" s="61" t="s">
        <v>12</v>
      </c>
      <c r="D7" s="61" t="s">
        <v>13</v>
      </c>
      <c r="E7" s="61" t="s">
        <v>14</v>
      </c>
      <c r="F7" s="62" t="s">
        <v>15</v>
      </c>
      <c r="G7" s="63" t="s">
        <v>16</v>
      </c>
      <c r="H7" s="62" t="s">
        <v>17</v>
      </c>
      <c r="I7" s="63" t="s">
        <v>18</v>
      </c>
      <c r="J7" s="62" t="s">
        <v>19</v>
      </c>
      <c r="K7" s="63" t="s">
        <v>20</v>
      </c>
      <c r="L7" s="62" t="s">
        <v>21</v>
      </c>
      <c r="M7" s="63" t="s">
        <v>22</v>
      </c>
      <c r="N7" s="62" t="s">
        <v>23</v>
      </c>
      <c r="O7" s="63" t="s">
        <v>24</v>
      </c>
      <c r="P7" s="62" t="s">
        <v>25</v>
      </c>
      <c r="Q7" s="63" t="s">
        <v>26</v>
      </c>
      <c r="R7" s="62" t="s">
        <v>25</v>
      </c>
      <c r="S7" s="63" t="s">
        <v>25</v>
      </c>
      <c r="T7" s="62" t="s">
        <v>27</v>
      </c>
      <c r="U7" s="63" t="s">
        <v>28</v>
      </c>
    </row>
    <row r="8" spans="1:21" ht="12.75">
      <c r="A8" s="64" t="s">
        <v>29</v>
      </c>
      <c r="B8" s="128"/>
      <c r="C8" s="128"/>
      <c r="D8" s="128"/>
      <c r="E8" s="128"/>
      <c r="F8" s="132"/>
      <c r="G8" s="145"/>
      <c r="H8" s="132"/>
      <c r="I8" s="145"/>
      <c r="J8" s="132"/>
      <c r="K8" s="145"/>
      <c r="L8" s="132"/>
      <c r="M8" s="145"/>
      <c r="N8" s="65"/>
      <c r="O8" s="66"/>
      <c r="P8" s="132"/>
      <c r="Q8" s="145"/>
      <c r="R8" s="138"/>
      <c r="S8" s="146"/>
      <c r="T8" s="138"/>
      <c r="U8" s="148"/>
    </row>
    <row r="9" spans="1:21" ht="12.75">
      <c r="A9" s="102" t="s">
        <v>30</v>
      </c>
      <c r="B9" s="84"/>
      <c r="C9" s="84"/>
      <c r="D9" s="84"/>
      <c r="E9" s="84">
        <f>($B9+$C9)+$D9</f>
        <v>0</v>
      </c>
      <c r="F9" s="133"/>
      <c r="G9" s="86"/>
      <c r="H9" s="133"/>
      <c r="I9" s="86"/>
      <c r="J9" s="133"/>
      <c r="K9" s="86"/>
      <c r="L9" s="133"/>
      <c r="M9" s="86"/>
      <c r="N9" s="85"/>
      <c r="O9" s="86"/>
      <c r="P9" s="133">
        <f>(($H9+$J9)+$L9)+$N9</f>
        <v>0</v>
      </c>
      <c r="Q9" s="86">
        <f>(($I9+$K9)+$M9)+$O9</f>
        <v>0</v>
      </c>
      <c r="R9" s="139">
        <f>IF($J9=0,0,(($L9-$J9)/$J9)*100)</f>
        <v>0</v>
      </c>
      <c r="S9" s="69">
        <f>IF($K9=0,0,(($M9-$K9)/$K9)*100)</f>
        <v>0</v>
      </c>
      <c r="T9" s="139">
        <f>IF($E9=0,0,($P9/$E9)*100)</f>
        <v>0</v>
      </c>
      <c r="U9" s="70">
        <f>IF($E9=0,0,($Q9/$E9)*100)</f>
        <v>0</v>
      </c>
    </row>
    <row r="10" spans="1:21" ht="12.75">
      <c r="A10" s="102" t="s">
        <v>31</v>
      </c>
      <c r="B10" s="84">
        <v>750000</v>
      </c>
      <c r="C10" s="84"/>
      <c r="D10" s="84"/>
      <c r="E10" s="84">
        <f>($B10+$C10)+$D10</f>
        <v>750000</v>
      </c>
      <c r="F10" s="133">
        <v>750000</v>
      </c>
      <c r="G10" s="86">
        <v>750000</v>
      </c>
      <c r="H10" s="133">
        <v>471000</v>
      </c>
      <c r="I10" s="86">
        <v>471098</v>
      </c>
      <c r="J10" s="133">
        <v>279000</v>
      </c>
      <c r="K10" s="86">
        <v>603830</v>
      </c>
      <c r="L10" s="133"/>
      <c r="M10" s="86">
        <v>1706369</v>
      </c>
      <c r="N10" s="85"/>
      <c r="O10" s="86"/>
      <c r="P10" s="133">
        <f>(($H10+$J10)+$L10)+$N10</f>
        <v>750000</v>
      </c>
      <c r="Q10" s="86">
        <f>(($I10+$K10)+$M10)+$O10</f>
        <v>2781297</v>
      </c>
      <c r="R10" s="139">
        <f>IF($J10=0,0,(($L10-$J10)/$J10)*100)</f>
        <v>-100</v>
      </c>
      <c r="S10" s="69">
        <f>IF($K10=0,0,(($M10-$K10)/$K10)*100)</f>
        <v>182.59096103207858</v>
      </c>
      <c r="T10" s="139">
        <f>IF($E10=0,0,($P10/$E10)*100)</f>
        <v>100</v>
      </c>
      <c r="U10" s="70">
        <f>IF($E10=0,0,($Q10/$E10)*100)</f>
        <v>370.8396</v>
      </c>
    </row>
    <row r="11" spans="1:21" ht="12.75">
      <c r="A11" s="102" t="s">
        <v>32</v>
      </c>
      <c r="B11" s="84">
        <v>57551000</v>
      </c>
      <c r="C11" s="84">
        <v>7449000</v>
      </c>
      <c r="D11" s="84"/>
      <c r="E11" s="84">
        <f>($B11+$C11)+$D11</f>
        <v>65000000</v>
      </c>
      <c r="F11" s="133">
        <v>65000000</v>
      </c>
      <c r="G11" s="86">
        <v>69795000</v>
      </c>
      <c r="H11" s="133">
        <v>10889000</v>
      </c>
      <c r="I11" s="86">
        <v>8523085</v>
      </c>
      <c r="J11" s="133">
        <v>2215000</v>
      </c>
      <c r="K11" s="86">
        <v>8221007</v>
      </c>
      <c r="L11" s="133">
        <v>2581000</v>
      </c>
      <c r="M11" s="86">
        <v>7607450</v>
      </c>
      <c r="N11" s="85"/>
      <c r="O11" s="86"/>
      <c r="P11" s="133">
        <f>(($H11+$J11)+$L11)+$N11</f>
        <v>15685000</v>
      </c>
      <c r="Q11" s="86">
        <f>(($I11+$K11)+$M11)+$O11</f>
        <v>24351542</v>
      </c>
      <c r="R11" s="139">
        <f>IF($J11=0,0,(($L11-$J11)/$J11)*100)</f>
        <v>16.523702031602706</v>
      </c>
      <c r="S11" s="69">
        <f>IF($K11=0,0,(($M11-$K11)/$K11)*100)</f>
        <v>-7.4632827827539865</v>
      </c>
      <c r="T11" s="139">
        <f>IF($E11=0,0,($P11/$E11)*100)</f>
        <v>24.130769230769232</v>
      </c>
      <c r="U11" s="70">
        <f>IF($E11=0,0,($Q11/$E11)*100)</f>
        <v>37.463910769230765</v>
      </c>
    </row>
    <row r="12" spans="1:21" ht="12.75">
      <c r="A12" s="102" t="s">
        <v>33</v>
      </c>
      <c r="B12" s="84">
        <v>6740000</v>
      </c>
      <c r="C12" s="84">
        <v>2260000</v>
      </c>
      <c r="D12" s="84"/>
      <c r="E12" s="84">
        <f>($B12+$C12)+$D12</f>
        <v>9000000</v>
      </c>
      <c r="F12" s="133">
        <v>9000000</v>
      </c>
      <c r="G12" s="86">
        <v>9000000</v>
      </c>
      <c r="H12" s="133">
        <v>2646000</v>
      </c>
      <c r="I12" s="86"/>
      <c r="J12" s="133">
        <v>3780000</v>
      </c>
      <c r="K12" s="86"/>
      <c r="L12" s="133">
        <v>802000</v>
      </c>
      <c r="M12" s="86"/>
      <c r="N12" s="85"/>
      <c r="O12" s="86"/>
      <c r="P12" s="133">
        <f>(($H12+$J12)+$L12)+$N12</f>
        <v>7228000</v>
      </c>
      <c r="Q12" s="86">
        <f>(($I12+$K12)+$M12)+$O12</f>
        <v>0</v>
      </c>
      <c r="R12" s="139">
        <f>IF($J12=0,0,(($L12-$J12)/$J12)*100)</f>
        <v>-78.78306878306879</v>
      </c>
      <c r="S12" s="69">
        <f>IF($K12=0,0,(($M12-$K12)/$K12)*100)</f>
        <v>0</v>
      </c>
      <c r="T12" s="139">
        <f>IF($E12=0,0,($P12/$E12)*100)</f>
        <v>80.31111111111112</v>
      </c>
      <c r="U12" s="70">
        <f>IF($E12=0,0,($Q12/$E12)*100)</f>
        <v>0</v>
      </c>
    </row>
    <row r="13" spans="1:21" ht="12.75">
      <c r="A13" s="71" t="s">
        <v>34</v>
      </c>
      <c r="B13" s="87">
        <f>SUM(B9:B12)</f>
        <v>65041000</v>
      </c>
      <c r="C13" s="87">
        <f>SUM(C9:C12)</f>
        <v>9709000</v>
      </c>
      <c r="D13" s="87">
        <f>SUM(D9:D12)</f>
        <v>0</v>
      </c>
      <c r="E13" s="87">
        <f>($B13+$C13)+$D13</f>
        <v>74750000</v>
      </c>
      <c r="F13" s="134">
        <f aca="true" t="shared" si="0" ref="F13:O13">SUM(F9:F12)</f>
        <v>74750000</v>
      </c>
      <c r="G13" s="89">
        <f t="shared" si="0"/>
        <v>79545000</v>
      </c>
      <c r="H13" s="134">
        <f t="shared" si="0"/>
        <v>14006000</v>
      </c>
      <c r="I13" s="89">
        <f t="shared" si="0"/>
        <v>8994183</v>
      </c>
      <c r="J13" s="134">
        <f t="shared" si="0"/>
        <v>6274000</v>
      </c>
      <c r="K13" s="89">
        <f t="shared" si="0"/>
        <v>8824837</v>
      </c>
      <c r="L13" s="134">
        <f t="shared" si="0"/>
        <v>3383000</v>
      </c>
      <c r="M13" s="89">
        <f t="shared" si="0"/>
        <v>9313819</v>
      </c>
      <c r="N13" s="88">
        <f t="shared" si="0"/>
        <v>0</v>
      </c>
      <c r="O13" s="89">
        <f t="shared" si="0"/>
        <v>0</v>
      </c>
      <c r="P13" s="134">
        <f>(($H13+$J13)+$L13)+$N13</f>
        <v>23663000</v>
      </c>
      <c r="Q13" s="89">
        <f>(($I13+$K13)+$M13)+$O13</f>
        <v>27132839</v>
      </c>
      <c r="R13" s="140">
        <f>IF($J13=0,0,(($L13-$J13)/$J13)*100)</f>
        <v>-46.0790564233344</v>
      </c>
      <c r="S13" s="72">
        <f>IF($K13=0,0,(($M13-$K13)/$K13)*100)</f>
        <v>5.540974864464919</v>
      </c>
      <c r="T13" s="140">
        <f>IF($E13=0,0,($P13/$E13)*100)</f>
        <v>31.6561872909699</v>
      </c>
      <c r="U13" s="73">
        <f>IF($E13=0,0,($Q13/$E13)*100)</f>
        <v>36.29811237458194</v>
      </c>
    </row>
    <row r="14" spans="1:21" ht="12.75">
      <c r="A14" s="64" t="s">
        <v>35</v>
      </c>
      <c r="B14" s="90"/>
      <c r="C14" s="90"/>
      <c r="D14" s="90"/>
      <c r="E14" s="90"/>
      <c r="F14" s="135"/>
      <c r="G14" s="92"/>
      <c r="H14" s="135"/>
      <c r="I14" s="92"/>
      <c r="J14" s="135"/>
      <c r="K14" s="92"/>
      <c r="L14" s="135"/>
      <c r="M14" s="92"/>
      <c r="N14" s="91"/>
      <c r="O14" s="92"/>
      <c r="P14" s="135"/>
      <c r="Q14" s="92"/>
      <c r="R14" s="138"/>
      <c r="S14" s="67"/>
      <c r="T14" s="138"/>
      <c r="U14" s="68"/>
    </row>
    <row r="15" spans="1:21" ht="12.75">
      <c r="A15" s="102" t="s">
        <v>36</v>
      </c>
      <c r="B15" s="84"/>
      <c r="C15" s="84"/>
      <c r="D15" s="84"/>
      <c r="E15" s="84">
        <f>($B15+$C15)+$D15</f>
        <v>0</v>
      </c>
      <c r="F15" s="133">
        <v>0</v>
      </c>
      <c r="G15" s="86"/>
      <c r="H15" s="133"/>
      <c r="I15" s="86"/>
      <c r="J15" s="133"/>
      <c r="K15" s="86"/>
      <c r="L15" s="133"/>
      <c r="M15" s="86"/>
      <c r="N15" s="85"/>
      <c r="O15" s="86"/>
      <c r="P15" s="133">
        <f>(($H15+$J15)+$L15)+$N15</f>
        <v>0</v>
      </c>
      <c r="Q15" s="86">
        <f>(($I15+$K15)+$M15)+$O15</f>
        <v>0</v>
      </c>
      <c r="R15" s="139">
        <f>IF($J15=0,0,(($L15-$J15)/$J15)*100)</f>
        <v>0</v>
      </c>
      <c r="S15" s="69">
        <f>IF($K15=0,0,(($M15-$K15)/$K15)*100)</f>
        <v>0</v>
      </c>
      <c r="T15" s="139">
        <f>IF($E15=0,0,($P15/$E15)*100)</f>
        <v>0</v>
      </c>
      <c r="U15" s="70">
        <f>IF($E15=0,0,($Q15/$E15)*100)</f>
        <v>0</v>
      </c>
    </row>
    <row r="16" spans="1:21" ht="12.75">
      <c r="A16" s="102" t="s">
        <v>37</v>
      </c>
      <c r="B16" s="84"/>
      <c r="C16" s="84"/>
      <c r="D16" s="84"/>
      <c r="E16" s="84">
        <f>($B16+$C16)+$D16</f>
        <v>0</v>
      </c>
      <c r="F16" s="133">
        <v>0</v>
      </c>
      <c r="G16" s="86"/>
      <c r="H16" s="133"/>
      <c r="I16" s="86"/>
      <c r="J16" s="133"/>
      <c r="K16" s="86"/>
      <c r="L16" s="133"/>
      <c r="M16" s="86"/>
      <c r="N16" s="85"/>
      <c r="O16" s="86"/>
      <c r="P16" s="133">
        <f>(($H16+$J16)+$L16)+$N16</f>
        <v>0</v>
      </c>
      <c r="Q16" s="86">
        <f>(($I16+$K16)+$M16)+$O16</f>
        <v>0</v>
      </c>
      <c r="R16" s="139">
        <f>IF($J16=0,0,(($L16-$J16)/$J16)*100)</f>
        <v>0</v>
      </c>
      <c r="S16" s="69">
        <f>IF($K16=0,0,(($M16-$K16)/$K16)*100)</f>
        <v>0</v>
      </c>
      <c r="T16" s="139">
        <f>IF($E16=0,0,($P16/$E16)*100)</f>
        <v>0</v>
      </c>
      <c r="U16" s="70">
        <f>IF($E16=0,0,($Q16/$E16)*100)</f>
        <v>0</v>
      </c>
    </row>
    <row r="17" spans="1:21" ht="12.75">
      <c r="A17" s="102" t="s">
        <v>38</v>
      </c>
      <c r="B17" s="84"/>
      <c r="C17" s="84"/>
      <c r="D17" s="84"/>
      <c r="E17" s="84">
        <f>($B17+$C17)+$D17</f>
        <v>0</v>
      </c>
      <c r="F17" s="133">
        <v>0</v>
      </c>
      <c r="G17" s="86"/>
      <c r="H17" s="133"/>
      <c r="I17" s="86"/>
      <c r="J17" s="133"/>
      <c r="K17" s="86"/>
      <c r="L17" s="133"/>
      <c r="M17" s="86"/>
      <c r="N17" s="85"/>
      <c r="O17" s="86"/>
      <c r="P17" s="133">
        <f>(($H17+$J17)+$L17)+$N17</f>
        <v>0</v>
      </c>
      <c r="Q17" s="86">
        <f>(($I17+$K17)+$M17)+$O17</f>
        <v>0</v>
      </c>
      <c r="R17" s="139">
        <f>IF($J17=0,0,(($L17-$J17)/$J17)*100)</f>
        <v>0</v>
      </c>
      <c r="S17" s="69">
        <f>IF($K17=0,0,(($M17-$K17)/$K17)*100)</f>
        <v>0</v>
      </c>
      <c r="T17" s="139">
        <f>IF($E17=0,0,($P17/$E17)*100)</f>
        <v>0</v>
      </c>
      <c r="U17" s="70">
        <f>IF($E17=0,0,($Q17/$E17)*100)</f>
        <v>0</v>
      </c>
    </row>
    <row r="18" spans="1:21" ht="12.75">
      <c r="A18" s="71" t="s">
        <v>34</v>
      </c>
      <c r="B18" s="87">
        <f>SUM(B15:B17)</f>
        <v>0</v>
      </c>
      <c r="C18" s="87">
        <f>SUM(C15:C17)</f>
        <v>0</v>
      </c>
      <c r="D18" s="87">
        <f>SUM(D15:D17)</f>
        <v>0</v>
      </c>
      <c r="E18" s="87">
        <f>($B18+$C18)+$D18</f>
        <v>0</v>
      </c>
      <c r="F18" s="134">
        <f aca="true" t="shared" si="1" ref="F18:O18">SUM(F15:F17)</f>
        <v>0</v>
      </c>
      <c r="G18" s="89">
        <f t="shared" si="1"/>
        <v>0</v>
      </c>
      <c r="H18" s="134">
        <f t="shared" si="1"/>
        <v>0</v>
      </c>
      <c r="I18" s="89">
        <f t="shared" si="1"/>
        <v>0</v>
      </c>
      <c r="J18" s="134">
        <f t="shared" si="1"/>
        <v>0</v>
      </c>
      <c r="K18" s="89">
        <f t="shared" si="1"/>
        <v>0</v>
      </c>
      <c r="L18" s="134">
        <f t="shared" si="1"/>
        <v>0</v>
      </c>
      <c r="M18" s="89">
        <f t="shared" si="1"/>
        <v>0</v>
      </c>
      <c r="N18" s="88">
        <f t="shared" si="1"/>
        <v>0</v>
      </c>
      <c r="O18" s="89">
        <f t="shared" si="1"/>
        <v>0</v>
      </c>
      <c r="P18" s="134">
        <f>(($H18+$J18)+$L18)+$N18</f>
        <v>0</v>
      </c>
      <c r="Q18" s="89">
        <f>(($I18+$K18)+$M18)+$O18</f>
        <v>0</v>
      </c>
      <c r="R18" s="140">
        <f>IF($J18=0,0,(($L18-$J18)/$J18)*100)</f>
        <v>0</v>
      </c>
      <c r="S18" s="72">
        <f>IF($K18=0,0,(($M18-$K18)/$K18)*100)</f>
        <v>0</v>
      </c>
      <c r="T18" s="140">
        <f>IF($E18=0,0,($P18/$E18)*100)</f>
        <v>0</v>
      </c>
      <c r="U18" s="73">
        <f>IF($E18=0,0,($Q18/$E18)*100)</f>
        <v>0</v>
      </c>
    </row>
    <row r="19" spans="1:21" ht="12.75">
      <c r="A19" s="64" t="s">
        <v>39</v>
      </c>
      <c r="B19" s="90"/>
      <c r="C19" s="90"/>
      <c r="D19" s="90"/>
      <c r="E19" s="90"/>
      <c r="F19" s="135"/>
      <c r="G19" s="92"/>
      <c r="H19" s="135"/>
      <c r="I19" s="92"/>
      <c r="J19" s="135"/>
      <c r="K19" s="92"/>
      <c r="L19" s="135"/>
      <c r="M19" s="92"/>
      <c r="N19" s="91"/>
      <c r="O19" s="92"/>
      <c r="P19" s="135"/>
      <c r="Q19" s="92"/>
      <c r="R19" s="138"/>
      <c r="S19" s="67"/>
      <c r="T19" s="138"/>
      <c r="U19" s="68"/>
    </row>
    <row r="20" spans="1:21" ht="12.75">
      <c r="A20" s="102" t="s">
        <v>40</v>
      </c>
      <c r="B20" s="84">
        <v>332500000</v>
      </c>
      <c r="C20" s="84"/>
      <c r="D20" s="84"/>
      <c r="E20" s="84">
        <f>($B20+$C20)+$D20</f>
        <v>332500000</v>
      </c>
      <c r="F20" s="133">
        <v>332500000</v>
      </c>
      <c r="G20" s="86">
        <v>332500000</v>
      </c>
      <c r="H20" s="133">
        <v>96866000</v>
      </c>
      <c r="I20" s="86">
        <v>137776674</v>
      </c>
      <c r="J20" s="133">
        <v>202316000</v>
      </c>
      <c r="K20" s="86">
        <v>246350432</v>
      </c>
      <c r="L20" s="133"/>
      <c r="M20" s="86">
        <v>-84944782</v>
      </c>
      <c r="N20" s="85"/>
      <c r="O20" s="86"/>
      <c r="P20" s="133">
        <f>(($H20+$J20)+$L20)+$N20</f>
        <v>299182000</v>
      </c>
      <c r="Q20" s="86">
        <f>(($I20+$K20)+$M20)+$O20</f>
        <v>299182324</v>
      </c>
      <c r="R20" s="139">
        <f>IF($J20=0,0,(($L20-$J20)/$J20)*100)</f>
        <v>-100</v>
      </c>
      <c r="S20" s="69">
        <f>IF($K20=0,0,(($M20-$K20)/$K20)*100)</f>
        <v>-134.48127990293113</v>
      </c>
      <c r="T20" s="139">
        <f>IF($E20=0,0,($P20/$E20)*100)</f>
        <v>89.97954887218044</v>
      </c>
      <c r="U20" s="70">
        <f>IF($E20=0,0,($Q20/$E20)*100)</f>
        <v>89.97964631578948</v>
      </c>
    </row>
    <row r="21" spans="1:21" ht="12.75">
      <c r="A21" s="102" t="s">
        <v>41</v>
      </c>
      <c r="B21" s="84"/>
      <c r="C21" s="84"/>
      <c r="D21" s="84"/>
      <c r="E21" s="84">
        <f>($B21+$C21)+$D21</f>
        <v>0</v>
      </c>
      <c r="F21" s="133">
        <v>0</v>
      </c>
      <c r="G21" s="86"/>
      <c r="H21" s="133"/>
      <c r="I21" s="86"/>
      <c r="J21" s="133"/>
      <c r="K21" s="86"/>
      <c r="L21" s="133"/>
      <c r="M21" s="86"/>
      <c r="N21" s="85"/>
      <c r="O21" s="86"/>
      <c r="P21" s="133">
        <f>(($H21+$J21)+$L21)+$N21</f>
        <v>0</v>
      </c>
      <c r="Q21" s="86">
        <f>(($I21+$K21)+$M21)+$O21</f>
        <v>0</v>
      </c>
      <c r="R21" s="139">
        <f>IF($J21=0,0,(($L21-$J21)/$J21)*100)</f>
        <v>0</v>
      </c>
      <c r="S21" s="69">
        <f>IF($K21=0,0,(($M21-$K21)/$K21)*100)</f>
        <v>0</v>
      </c>
      <c r="T21" s="139">
        <f>IF($E21=0,0,($P21/$E21)*100)</f>
        <v>0</v>
      </c>
      <c r="U21" s="70">
        <f>IF($E21=0,0,($Q21/$E21)*100)</f>
        <v>0</v>
      </c>
    </row>
    <row r="22" spans="1:21" ht="12.75">
      <c r="A22" s="71" t="s">
        <v>34</v>
      </c>
      <c r="B22" s="87">
        <f>SUM(B20:B21)</f>
        <v>332500000</v>
      </c>
      <c r="C22" s="87">
        <f>SUM(C20:C21)</f>
        <v>0</v>
      </c>
      <c r="D22" s="87">
        <f>SUM(D20:D21)</f>
        <v>0</v>
      </c>
      <c r="E22" s="87">
        <f>($B22+$C22)+$D22</f>
        <v>332500000</v>
      </c>
      <c r="F22" s="134">
        <f aca="true" t="shared" si="2" ref="F22:O22">SUM(F20:F21)</f>
        <v>332500000</v>
      </c>
      <c r="G22" s="89">
        <f t="shared" si="2"/>
        <v>332500000</v>
      </c>
      <c r="H22" s="134">
        <f t="shared" si="2"/>
        <v>96866000</v>
      </c>
      <c r="I22" s="89">
        <f t="shared" si="2"/>
        <v>137776674</v>
      </c>
      <c r="J22" s="134">
        <f t="shared" si="2"/>
        <v>202316000</v>
      </c>
      <c r="K22" s="89">
        <f t="shared" si="2"/>
        <v>246350432</v>
      </c>
      <c r="L22" s="134">
        <f t="shared" si="2"/>
        <v>0</v>
      </c>
      <c r="M22" s="89">
        <f t="shared" si="2"/>
        <v>-84944782</v>
      </c>
      <c r="N22" s="88">
        <f t="shared" si="2"/>
        <v>0</v>
      </c>
      <c r="O22" s="89">
        <f t="shared" si="2"/>
        <v>0</v>
      </c>
      <c r="P22" s="134">
        <f>(($H22+$J22)+$L22)+$N22</f>
        <v>299182000</v>
      </c>
      <c r="Q22" s="89">
        <f>(($I22+$K22)+$M22)+$O22</f>
        <v>299182324</v>
      </c>
      <c r="R22" s="140">
        <f>IF($J22=0,0,(($L22-$J22)/$J22)*100)</f>
        <v>-100</v>
      </c>
      <c r="S22" s="72">
        <f>IF($K22=0,0,(($M22-$K22)/$K22)*100)</f>
        <v>-134.48127990293113</v>
      </c>
      <c r="T22" s="140">
        <f>IF($E22=0,0,($P22/$E22)*100)</f>
        <v>89.97954887218044</v>
      </c>
      <c r="U22" s="73">
        <f>IF($E22=0,0,($Q22/$E22)*100)</f>
        <v>89.97964631578948</v>
      </c>
    </row>
    <row r="23" spans="1:21" ht="12.75">
      <c r="A23" s="64" t="s">
        <v>42</v>
      </c>
      <c r="B23" s="90"/>
      <c r="C23" s="90"/>
      <c r="D23" s="90"/>
      <c r="E23" s="90"/>
      <c r="F23" s="135"/>
      <c r="G23" s="92"/>
      <c r="H23" s="135"/>
      <c r="I23" s="92"/>
      <c r="J23" s="135"/>
      <c r="K23" s="92"/>
      <c r="L23" s="135"/>
      <c r="M23" s="92"/>
      <c r="N23" s="91"/>
      <c r="O23" s="92"/>
      <c r="P23" s="135"/>
      <c r="Q23" s="92"/>
      <c r="R23" s="138"/>
      <c r="S23" s="67"/>
      <c r="T23" s="138"/>
      <c r="U23" s="68"/>
    </row>
    <row r="24" spans="1:21" ht="12.75">
      <c r="A24" s="102" t="s">
        <v>43</v>
      </c>
      <c r="B24" s="84">
        <v>3423000</v>
      </c>
      <c r="C24" s="84"/>
      <c r="D24" s="84"/>
      <c r="E24" s="84">
        <f>($B24+$C24)+$D24</f>
        <v>3423000</v>
      </c>
      <c r="F24" s="133">
        <v>3423000</v>
      </c>
      <c r="G24" s="86"/>
      <c r="H24" s="133"/>
      <c r="I24" s="86"/>
      <c r="J24" s="133"/>
      <c r="K24" s="86"/>
      <c r="L24" s="133"/>
      <c r="M24" s="86"/>
      <c r="N24" s="85"/>
      <c r="O24" s="86"/>
      <c r="P24" s="133">
        <f>(($H24+$J24)+$L24)+$N24</f>
        <v>0</v>
      </c>
      <c r="Q24" s="86">
        <f>(($I24+$K24)+$M24)+$O24</f>
        <v>0</v>
      </c>
      <c r="R24" s="139">
        <f>IF($J24=0,0,(($L24-$J24)/$J24)*100)</f>
        <v>0</v>
      </c>
      <c r="S24" s="69">
        <f>IF($K24=0,0,(($M24-$K24)/$K24)*100)</f>
        <v>0</v>
      </c>
      <c r="T24" s="139">
        <f>IF($E24=0,0,($P24/$E24)*100)</f>
        <v>0</v>
      </c>
      <c r="U24" s="70">
        <f>IF($E24=0,0,($Q24/$E24)*100)</f>
        <v>0</v>
      </c>
    </row>
    <row r="25" spans="1:21" ht="12.75">
      <c r="A25" s="71" t="s">
        <v>34</v>
      </c>
      <c r="B25" s="87">
        <f>B24</f>
        <v>3423000</v>
      </c>
      <c r="C25" s="87">
        <f>C24</f>
        <v>0</v>
      </c>
      <c r="D25" s="87">
        <f>D24</f>
        <v>0</v>
      </c>
      <c r="E25" s="87">
        <f>($B25+$C25)+$D25</f>
        <v>3423000</v>
      </c>
      <c r="F25" s="134">
        <f aca="true" t="shared" si="3" ref="F25:O25">F24</f>
        <v>3423000</v>
      </c>
      <c r="G25" s="89">
        <f t="shared" si="3"/>
        <v>0</v>
      </c>
      <c r="H25" s="134">
        <f t="shared" si="3"/>
        <v>0</v>
      </c>
      <c r="I25" s="89">
        <f t="shared" si="3"/>
        <v>0</v>
      </c>
      <c r="J25" s="134">
        <f t="shared" si="3"/>
        <v>0</v>
      </c>
      <c r="K25" s="89">
        <f t="shared" si="3"/>
        <v>0</v>
      </c>
      <c r="L25" s="134">
        <f t="shared" si="3"/>
        <v>0</v>
      </c>
      <c r="M25" s="89">
        <f t="shared" si="3"/>
        <v>0</v>
      </c>
      <c r="N25" s="88">
        <f t="shared" si="3"/>
        <v>0</v>
      </c>
      <c r="O25" s="89">
        <f t="shared" si="3"/>
        <v>0</v>
      </c>
      <c r="P25" s="134">
        <f>(($H25+$J25)+$L25)+$N25</f>
        <v>0</v>
      </c>
      <c r="Q25" s="89">
        <f>(($I25+$K25)+$M25)+$O25</f>
        <v>0</v>
      </c>
      <c r="R25" s="140">
        <f>IF($J25=0,0,(($L25-$J25)/$J25)*100)</f>
        <v>0</v>
      </c>
      <c r="S25" s="72">
        <f>IF($K25=0,0,(($M25-$K25)/$K25)*100)</f>
        <v>0</v>
      </c>
      <c r="T25" s="140">
        <f>IF($E25=0,0,($P25/$E25)*100)</f>
        <v>0</v>
      </c>
      <c r="U25" s="73">
        <f>IF($E25=0,0,($Q25/$E25)*100)</f>
        <v>0</v>
      </c>
    </row>
    <row r="26" spans="1:21" ht="12.75">
      <c r="A26" s="64" t="s">
        <v>44</v>
      </c>
      <c r="B26" s="90"/>
      <c r="C26" s="90"/>
      <c r="D26" s="90"/>
      <c r="E26" s="90"/>
      <c r="F26" s="135"/>
      <c r="G26" s="92"/>
      <c r="H26" s="135"/>
      <c r="I26" s="92"/>
      <c r="J26" s="135"/>
      <c r="K26" s="92"/>
      <c r="L26" s="135"/>
      <c r="M26" s="92"/>
      <c r="N26" s="91"/>
      <c r="O26" s="92"/>
      <c r="P26" s="135"/>
      <c r="Q26" s="92"/>
      <c r="R26" s="138"/>
      <c r="S26" s="67"/>
      <c r="T26" s="138"/>
      <c r="U26" s="68"/>
    </row>
    <row r="27" spans="1:21" ht="12.75">
      <c r="A27" s="102" t="s">
        <v>45</v>
      </c>
      <c r="B27" s="84">
        <v>10000000</v>
      </c>
      <c r="C27" s="84"/>
      <c r="D27" s="84"/>
      <c r="E27" s="84">
        <f aca="true" t="shared" si="4" ref="E27:E32">($B27+$C27)+$D27</f>
        <v>10000000</v>
      </c>
      <c r="F27" s="133">
        <v>10000000</v>
      </c>
      <c r="G27" s="86">
        <v>10000000</v>
      </c>
      <c r="H27" s="133"/>
      <c r="I27" s="86">
        <v>377765</v>
      </c>
      <c r="J27" s="133"/>
      <c r="K27" s="86">
        <v>4178841</v>
      </c>
      <c r="L27" s="133"/>
      <c r="M27" s="86">
        <v>1377406</v>
      </c>
      <c r="N27" s="85"/>
      <c r="O27" s="86"/>
      <c r="P27" s="133">
        <f aca="true" t="shared" si="5" ref="P27:P32">(($H27+$J27)+$L27)+$N27</f>
        <v>0</v>
      </c>
      <c r="Q27" s="86">
        <f aca="true" t="shared" si="6" ref="Q27:Q32">(($I27+$K27)+$M27)+$O27</f>
        <v>5934012</v>
      </c>
      <c r="R27" s="139">
        <f aca="true" t="shared" si="7" ref="R27:R32">IF($J27=0,0,(($L27-$J27)/$J27)*100)</f>
        <v>0</v>
      </c>
      <c r="S27" s="69">
        <f aca="true" t="shared" si="8" ref="S27:S32">IF($K27=0,0,(($M27-$K27)/$K27)*100)</f>
        <v>-67.03856404203941</v>
      </c>
      <c r="T27" s="139">
        <f aca="true" t="shared" si="9" ref="T27:T32">IF($E27=0,0,($P27/$E27)*100)</f>
        <v>0</v>
      </c>
      <c r="U27" s="70">
        <f aca="true" t="shared" si="10" ref="U27:U32">IF($E27=0,0,($Q27/$E27)*100)</f>
        <v>59.34012</v>
      </c>
    </row>
    <row r="28" spans="1:21" ht="12.75">
      <c r="A28" s="102" t="s">
        <v>46</v>
      </c>
      <c r="B28" s="84">
        <v>121728000</v>
      </c>
      <c r="C28" s="84">
        <v>-464000</v>
      </c>
      <c r="D28" s="84"/>
      <c r="E28" s="84">
        <f t="shared" si="4"/>
        <v>121264000</v>
      </c>
      <c r="F28" s="133">
        <v>121264000</v>
      </c>
      <c r="G28" s="86">
        <v>104856000</v>
      </c>
      <c r="H28" s="133">
        <v>24759000</v>
      </c>
      <c r="I28" s="86"/>
      <c r="J28" s="133">
        <v>41648000</v>
      </c>
      <c r="K28" s="86"/>
      <c r="L28" s="133">
        <v>18258000</v>
      </c>
      <c r="M28" s="86"/>
      <c r="N28" s="85"/>
      <c r="O28" s="86"/>
      <c r="P28" s="133">
        <f t="shared" si="5"/>
        <v>84665000</v>
      </c>
      <c r="Q28" s="86">
        <f t="shared" si="6"/>
        <v>0</v>
      </c>
      <c r="R28" s="139">
        <f t="shared" si="7"/>
        <v>-56.1611601997695</v>
      </c>
      <c r="S28" s="69">
        <f t="shared" si="8"/>
        <v>0</v>
      </c>
      <c r="T28" s="139">
        <f t="shared" si="9"/>
        <v>69.81874257817654</v>
      </c>
      <c r="U28" s="70">
        <f t="shared" si="10"/>
        <v>0</v>
      </c>
    </row>
    <row r="29" spans="1:21" ht="12.75">
      <c r="A29" s="102" t="s">
        <v>47</v>
      </c>
      <c r="B29" s="84"/>
      <c r="C29" s="84"/>
      <c r="D29" s="84"/>
      <c r="E29" s="84">
        <f t="shared" si="4"/>
        <v>0</v>
      </c>
      <c r="F29" s="133">
        <v>0</v>
      </c>
      <c r="G29" s="86"/>
      <c r="H29" s="133"/>
      <c r="I29" s="86"/>
      <c r="J29" s="133"/>
      <c r="K29" s="86"/>
      <c r="L29" s="133"/>
      <c r="M29" s="86"/>
      <c r="N29" s="85"/>
      <c r="O29" s="86"/>
      <c r="P29" s="133">
        <f t="shared" si="5"/>
        <v>0</v>
      </c>
      <c r="Q29" s="86">
        <f t="shared" si="6"/>
        <v>0</v>
      </c>
      <c r="R29" s="139">
        <f t="shared" si="7"/>
        <v>0</v>
      </c>
      <c r="S29" s="69">
        <f t="shared" si="8"/>
        <v>0</v>
      </c>
      <c r="T29" s="139">
        <f t="shared" si="9"/>
        <v>0</v>
      </c>
      <c r="U29" s="70">
        <f t="shared" si="10"/>
        <v>0</v>
      </c>
    </row>
    <row r="30" spans="1:21" ht="12.75">
      <c r="A30" s="102" t="s">
        <v>48</v>
      </c>
      <c r="B30" s="84">
        <v>4000000</v>
      </c>
      <c r="C30" s="84"/>
      <c r="D30" s="84"/>
      <c r="E30" s="84">
        <f t="shared" si="4"/>
        <v>4000000</v>
      </c>
      <c r="F30" s="133">
        <v>4000000</v>
      </c>
      <c r="G30" s="86">
        <v>4000000</v>
      </c>
      <c r="H30" s="133"/>
      <c r="I30" s="86"/>
      <c r="J30" s="133"/>
      <c r="K30" s="86"/>
      <c r="L30" s="133"/>
      <c r="M30" s="86"/>
      <c r="N30" s="85"/>
      <c r="O30" s="86"/>
      <c r="P30" s="133">
        <f t="shared" si="5"/>
        <v>0</v>
      </c>
      <c r="Q30" s="86">
        <f t="shared" si="6"/>
        <v>0</v>
      </c>
      <c r="R30" s="139">
        <f t="shared" si="7"/>
        <v>0</v>
      </c>
      <c r="S30" s="69">
        <f t="shared" si="8"/>
        <v>0</v>
      </c>
      <c r="T30" s="139">
        <f t="shared" si="9"/>
        <v>0</v>
      </c>
      <c r="U30" s="70">
        <f t="shared" si="10"/>
        <v>0</v>
      </c>
    </row>
    <row r="31" spans="1:21" ht="12.75">
      <c r="A31" s="102" t="s">
        <v>49</v>
      </c>
      <c r="B31" s="84"/>
      <c r="C31" s="84"/>
      <c r="D31" s="84"/>
      <c r="E31" s="84">
        <f t="shared" si="4"/>
        <v>0</v>
      </c>
      <c r="F31" s="133">
        <v>0</v>
      </c>
      <c r="G31" s="86"/>
      <c r="H31" s="133"/>
      <c r="I31" s="86"/>
      <c r="J31" s="133"/>
      <c r="K31" s="86"/>
      <c r="L31" s="133"/>
      <c r="M31" s="86"/>
      <c r="N31" s="85"/>
      <c r="O31" s="86"/>
      <c r="P31" s="133">
        <f t="shared" si="5"/>
        <v>0</v>
      </c>
      <c r="Q31" s="86">
        <f t="shared" si="6"/>
        <v>0</v>
      </c>
      <c r="R31" s="139">
        <f t="shared" si="7"/>
        <v>0</v>
      </c>
      <c r="S31" s="69">
        <f t="shared" si="8"/>
        <v>0</v>
      </c>
      <c r="T31" s="139">
        <f t="shared" si="9"/>
        <v>0</v>
      </c>
      <c r="U31" s="70">
        <f t="shared" si="10"/>
        <v>0</v>
      </c>
    </row>
    <row r="32" spans="1:21" ht="12.75">
      <c r="A32" s="71" t="s">
        <v>34</v>
      </c>
      <c r="B32" s="87">
        <f>SUM(B27:B31)</f>
        <v>135728000</v>
      </c>
      <c r="C32" s="87">
        <f>SUM(C27:C31)</f>
        <v>-464000</v>
      </c>
      <c r="D32" s="87">
        <f>SUM(D27:D31)</f>
        <v>0</v>
      </c>
      <c r="E32" s="87">
        <f t="shared" si="4"/>
        <v>135264000</v>
      </c>
      <c r="F32" s="134">
        <f aca="true" t="shared" si="11" ref="F32:O32">SUM(F27:F31)</f>
        <v>135264000</v>
      </c>
      <c r="G32" s="89">
        <f t="shared" si="11"/>
        <v>118856000</v>
      </c>
      <c r="H32" s="134">
        <f t="shared" si="11"/>
        <v>24759000</v>
      </c>
      <c r="I32" s="89">
        <f t="shared" si="11"/>
        <v>377765</v>
      </c>
      <c r="J32" s="134">
        <f t="shared" si="11"/>
        <v>41648000</v>
      </c>
      <c r="K32" s="89">
        <f t="shared" si="11"/>
        <v>4178841</v>
      </c>
      <c r="L32" s="134">
        <f t="shared" si="11"/>
        <v>18258000</v>
      </c>
      <c r="M32" s="89">
        <f t="shared" si="11"/>
        <v>1377406</v>
      </c>
      <c r="N32" s="88">
        <f t="shared" si="11"/>
        <v>0</v>
      </c>
      <c r="O32" s="89">
        <f t="shared" si="11"/>
        <v>0</v>
      </c>
      <c r="P32" s="134">
        <f t="shared" si="5"/>
        <v>84665000</v>
      </c>
      <c r="Q32" s="89">
        <f t="shared" si="6"/>
        <v>5934012</v>
      </c>
      <c r="R32" s="140">
        <f t="shared" si="7"/>
        <v>-56.1611601997695</v>
      </c>
      <c r="S32" s="72">
        <f t="shared" si="8"/>
        <v>-67.03856404203941</v>
      </c>
      <c r="T32" s="140">
        <f t="shared" si="9"/>
        <v>62.592411876035015</v>
      </c>
      <c r="U32" s="73">
        <f t="shared" si="10"/>
        <v>4.386985450674237</v>
      </c>
    </row>
    <row r="33" spans="1:21" ht="12.75">
      <c r="A33" s="64" t="s">
        <v>50</v>
      </c>
      <c r="B33" s="90"/>
      <c r="C33" s="90"/>
      <c r="D33" s="90"/>
      <c r="E33" s="90"/>
      <c r="F33" s="135"/>
      <c r="G33" s="92"/>
      <c r="H33" s="135"/>
      <c r="I33" s="92"/>
      <c r="J33" s="135"/>
      <c r="K33" s="92"/>
      <c r="L33" s="135"/>
      <c r="M33" s="92"/>
      <c r="N33" s="91"/>
      <c r="O33" s="92"/>
      <c r="P33" s="135"/>
      <c r="Q33" s="92"/>
      <c r="R33" s="138"/>
      <c r="S33" s="67"/>
      <c r="T33" s="138"/>
      <c r="U33" s="68"/>
    </row>
    <row r="34" spans="1:21" ht="12.75">
      <c r="A34" s="102" t="s">
        <v>51</v>
      </c>
      <c r="B34" s="84"/>
      <c r="C34" s="84"/>
      <c r="D34" s="84"/>
      <c r="E34" s="84">
        <f aca="true" t="shared" si="12" ref="E34:E40">($B34+$C34)+$D34</f>
        <v>0</v>
      </c>
      <c r="F34" s="133">
        <v>0</v>
      </c>
      <c r="G34" s="86"/>
      <c r="H34" s="133"/>
      <c r="I34" s="86"/>
      <c r="J34" s="133"/>
      <c r="K34" s="86"/>
      <c r="L34" s="133"/>
      <c r="M34" s="86"/>
      <c r="N34" s="85"/>
      <c r="O34" s="86"/>
      <c r="P34" s="133">
        <f aca="true" t="shared" si="13" ref="P34:P40">(($H34+$J34)+$L34)+$N34</f>
        <v>0</v>
      </c>
      <c r="Q34" s="86">
        <f aca="true" t="shared" si="14" ref="Q34:Q40">(($I34+$K34)+$M34)+$O34</f>
        <v>0</v>
      </c>
      <c r="R34" s="139">
        <f aca="true" t="shared" si="15" ref="R34:R40">IF($J34=0,0,(($L34-$J34)/$J34)*100)</f>
        <v>0</v>
      </c>
      <c r="S34" s="69">
        <f aca="true" t="shared" si="16" ref="S34:S40">IF($K34=0,0,(($M34-$K34)/$K34)*100)</f>
        <v>0</v>
      </c>
      <c r="T34" s="139">
        <f aca="true" t="shared" si="17" ref="T34:T40">IF($E34=0,0,($P34/$E34)*100)</f>
        <v>0</v>
      </c>
      <c r="U34" s="70">
        <f aca="true" t="shared" si="18" ref="U34:U40">IF($E34=0,0,($Q34/$E34)*100)</f>
        <v>0</v>
      </c>
    </row>
    <row r="35" spans="1:21" ht="12.75">
      <c r="A35" s="102" t="s">
        <v>52</v>
      </c>
      <c r="B35" s="84"/>
      <c r="C35" s="84"/>
      <c r="D35" s="84"/>
      <c r="E35" s="84">
        <f t="shared" si="12"/>
        <v>0</v>
      </c>
      <c r="F35" s="133">
        <v>0</v>
      </c>
      <c r="G35" s="86"/>
      <c r="H35" s="133"/>
      <c r="I35" s="86"/>
      <c r="J35" s="133"/>
      <c r="K35" s="86"/>
      <c r="L35" s="133"/>
      <c r="M35" s="86"/>
      <c r="N35" s="85"/>
      <c r="O35" s="86"/>
      <c r="P35" s="133">
        <f t="shared" si="13"/>
        <v>0</v>
      </c>
      <c r="Q35" s="86">
        <f t="shared" si="14"/>
        <v>0</v>
      </c>
      <c r="R35" s="139">
        <f t="shared" si="15"/>
        <v>0</v>
      </c>
      <c r="S35" s="69">
        <f t="shared" si="16"/>
        <v>0</v>
      </c>
      <c r="T35" s="139">
        <f t="shared" si="17"/>
        <v>0</v>
      </c>
      <c r="U35" s="70">
        <f t="shared" si="18"/>
        <v>0</v>
      </c>
    </row>
    <row r="36" spans="1:21" ht="12.75">
      <c r="A36" s="102" t="s">
        <v>53</v>
      </c>
      <c r="B36" s="84"/>
      <c r="C36" s="84"/>
      <c r="D36" s="84"/>
      <c r="E36" s="84">
        <f t="shared" si="12"/>
        <v>0</v>
      </c>
      <c r="F36" s="133">
        <v>0</v>
      </c>
      <c r="G36" s="86"/>
      <c r="H36" s="133"/>
      <c r="I36" s="86"/>
      <c r="J36" s="133"/>
      <c r="K36" s="86"/>
      <c r="L36" s="133"/>
      <c r="M36" s="86"/>
      <c r="N36" s="85"/>
      <c r="O36" s="86"/>
      <c r="P36" s="133">
        <f t="shared" si="13"/>
        <v>0</v>
      </c>
      <c r="Q36" s="86">
        <f t="shared" si="14"/>
        <v>0</v>
      </c>
      <c r="R36" s="139">
        <f t="shared" si="15"/>
        <v>0</v>
      </c>
      <c r="S36" s="69">
        <f t="shared" si="16"/>
        <v>0</v>
      </c>
      <c r="T36" s="139">
        <f t="shared" si="17"/>
        <v>0</v>
      </c>
      <c r="U36" s="70">
        <f t="shared" si="18"/>
        <v>0</v>
      </c>
    </row>
    <row r="37" spans="1:21" ht="12.75">
      <c r="A37" s="102" t="s">
        <v>54</v>
      </c>
      <c r="B37" s="84"/>
      <c r="C37" s="84"/>
      <c r="D37" s="84"/>
      <c r="E37" s="84">
        <f t="shared" si="12"/>
        <v>0</v>
      </c>
      <c r="F37" s="133">
        <v>0</v>
      </c>
      <c r="G37" s="86"/>
      <c r="H37" s="133"/>
      <c r="I37" s="86"/>
      <c r="J37" s="133"/>
      <c r="K37" s="86"/>
      <c r="L37" s="133"/>
      <c r="M37" s="86"/>
      <c r="N37" s="85"/>
      <c r="O37" s="86"/>
      <c r="P37" s="133">
        <f t="shared" si="13"/>
        <v>0</v>
      </c>
      <c r="Q37" s="86">
        <f t="shared" si="14"/>
        <v>0</v>
      </c>
      <c r="R37" s="139">
        <f t="shared" si="15"/>
        <v>0</v>
      </c>
      <c r="S37" s="69">
        <f t="shared" si="16"/>
        <v>0</v>
      </c>
      <c r="T37" s="139">
        <f t="shared" si="17"/>
        <v>0</v>
      </c>
      <c r="U37" s="70">
        <f t="shared" si="18"/>
        <v>0</v>
      </c>
    </row>
    <row r="38" spans="1:21" ht="12.75">
      <c r="A38" s="102" t="s">
        <v>55</v>
      </c>
      <c r="B38" s="84"/>
      <c r="C38" s="84"/>
      <c r="D38" s="84"/>
      <c r="E38" s="84">
        <f t="shared" si="12"/>
        <v>0</v>
      </c>
      <c r="F38" s="133">
        <v>0</v>
      </c>
      <c r="G38" s="86"/>
      <c r="H38" s="133"/>
      <c r="I38" s="86"/>
      <c r="J38" s="133"/>
      <c r="K38" s="86"/>
      <c r="L38" s="133"/>
      <c r="M38" s="86"/>
      <c r="N38" s="85"/>
      <c r="O38" s="86"/>
      <c r="P38" s="133">
        <f t="shared" si="13"/>
        <v>0</v>
      </c>
      <c r="Q38" s="86">
        <f t="shared" si="14"/>
        <v>0</v>
      </c>
      <c r="R38" s="139">
        <f t="shared" si="15"/>
        <v>0</v>
      </c>
      <c r="S38" s="69">
        <f t="shared" si="16"/>
        <v>0</v>
      </c>
      <c r="T38" s="139">
        <f t="shared" si="17"/>
        <v>0</v>
      </c>
      <c r="U38" s="70">
        <f t="shared" si="18"/>
        <v>0</v>
      </c>
    </row>
    <row r="39" spans="1:21" ht="12.75">
      <c r="A39" s="102" t="s">
        <v>56</v>
      </c>
      <c r="B39" s="84"/>
      <c r="C39" s="84"/>
      <c r="D39" s="84"/>
      <c r="E39" s="84">
        <f t="shared" si="12"/>
        <v>0</v>
      </c>
      <c r="F39" s="133">
        <v>0</v>
      </c>
      <c r="G39" s="86"/>
      <c r="H39" s="133"/>
      <c r="I39" s="86"/>
      <c r="J39" s="133"/>
      <c r="K39" s="86"/>
      <c r="L39" s="133"/>
      <c r="M39" s="86"/>
      <c r="N39" s="85"/>
      <c r="O39" s="86"/>
      <c r="P39" s="133">
        <f t="shared" si="13"/>
        <v>0</v>
      </c>
      <c r="Q39" s="86">
        <f t="shared" si="14"/>
        <v>0</v>
      </c>
      <c r="R39" s="139">
        <f t="shared" si="15"/>
        <v>0</v>
      </c>
      <c r="S39" s="69">
        <f t="shared" si="16"/>
        <v>0</v>
      </c>
      <c r="T39" s="139">
        <f t="shared" si="17"/>
        <v>0</v>
      </c>
      <c r="U39" s="70">
        <f t="shared" si="18"/>
        <v>0</v>
      </c>
    </row>
    <row r="40" spans="1:21" ht="12.75">
      <c r="A40" s="71" t="s">
        <v>34</v>
      </c>
      <c r="B40" s="87">
        <f>SUM(B34:B39)</f>
        <v>0</v>
      </c>
      <c r="C40" s="87">
        <f>SUM(C34:C39)</f>
        <v>0</v>
      </c>
      <c r="D40" s="87">
        <f>SUM(D34:D39)</f>
        <v>0</v>
      </c>
      <c r="E40" s="87">
        <f t="shared" si="12"/>
        <v>0</v>
      </c>
      <c r="F40" s="134">
        <f aca="true" t="shared" si="19" ref="F40:O40">SUM(F34:F39)</f>
        <v>0</v>
      </c>
      <c r="G40" s="89">
        <f t="shared" si="19"/>
        <v>0</v>
      </c>
      <c r="H40" s="134">
        <f t="shared" si="19"/>
        <v>0</v>
      </c>
      <c r="I40" s="89">
        <f t="shared" si="19"/>
        <v>0</v>
      </c>
      <c r="J40" s="134">
        <f t="shared" si="19"/>
        <v>0</v>
      </c>
      <c r="K40" s="89">
        <f t="shared" si="19"/>
        <v>0</v>
      </c>
      <c r="L40" s="134">
        <f t="shared" si="19"/>
        <v>0</v>
      </c>
      <c r="M40" s="89">
        <f t="shared" si="19"/>
        <v>0</v>
      </c>
      <c r="N40" s="88">
        <f t="shared" si="19"/>
        <v>0</v>
      </c>
      <c r="O40" s="89">
        <f t="shared" si="19"/>
        <v>0</v>
      </c>
      <c r="P40" s="134">
        <f t="shared" si="13"/>
        <v>0</v>
      </c>
      <c r="Q40" s="89">
        <f t="shared" si="14"/>
        <v>0</v>
      </c>
      <c r="R40" s="140">
        <f t="shared" si="15"/>
        <v>0</v>
      </c>
      <c r="S40" s="72">
        <f t="shared" si="16"/>
        <v>0</v>
      </c>
      <c r="T40" s="140">
        <f t="shared" si="17"/>
        <v>0</v>
      </c>
      <c r="U40" s="73">
        <f t="shared" si="18"/>
        <v>0</v>
      </c>
    </row>
    <row r="41" spans="1:21" ht="12.75">
      <c r="A41" s="64" t="s">
        <v>57</v>
      </c>
      <c r="B41" s="90"/>
      <c r="C41" s="90"/>
      <c r="D41" s="90"/>
      <c r="E41" s="90"/>
      <c r="F41" s="135"/>
      <c r="G41" s="92"/>
      <c r="H41" s="135"/>
      <c r="I41" s="92"/>
      <c r="J41" s="135"/>
      <c r="K41" s="92"/>
      <c r="L41" s="135"/>
      <c r="M41" s="92"/>
      <c r="N41" s="91"/>
      <c r="O41" s="92"/>
      <c r="P41" s="135"/>
      <c r="Q41" s="92"/>
      <c r="R41" s="138"/>
      <c r="S41" s="67"/>
      <c r="T41" s="138"/>
      <c r="U41" s="68"/>
    </row>
    <row r="42" spans="1:21" ht="12.75">
      <c r="A42" s="103" t="s">
        <v>58</v>
      </c>
      <c r="B42" s="84">
        <v>57357000</v>
      </c>
      <c r="C42" s="84"/>
      <c r="D42" s="84"/>
      <c r="E42" s="84">
        <f>($B42+$C42)+$D42</f>
        <v>57357000</v>
      </c>
      <c r="F42" s="133">
        <v>57357000</v>
      </c>
      <c r="G42" s="86">
        <v>57357000</v>
      </c>
      <c r="H42" s="133"/>
      <c r="I42" s="86"/>
      <c r="J42" s="133">
        <v>28816000</v>
      </c>
      <c r="K42" s="86">
        <v>23815905</v>
      </c>
      <c r="L42" s="133">
        <v>16910000</v>
      </c>
      <c r="M42" s="86">
        <v>21233215</v>
      </c>
      <c r="N42" s="85"/>
      <c r="O42" s="86"/>
      <c r="P42" s="133">
        <f>(($H42+$J42)+$L42)+$N42</f>
        <v>45726000</v>
      </c>
      <c r="Q42" s="86">
        <f>(($I42+$K42)+$M42)+$O42</f>
        <v>45049120</v>
      </c>
      <c r="R42" s="139">
        <f>IF($J42=0,0,(($L42-$J42)/$J42)*100)</f>
        <v>-41.31732370905053</v>
      </c>
      <c r="S42" s="69">
        <f>IF($K42=0,0,(($M42-$K42)/$K42)*100)</f>
        <v>-10.84439159460873</v>
      </c>
      <c r="T42" s="139">
        <f>IF($E42=0,0,($P42/$E42)*100)</f>
        <v>79.72174276897327</v>
      </c>
      <c r="U42" s="70">
        <f>IF($E42=0,0,($Q42/$E42)*100)</f>
        <v>78.54162525934062</v>
      </c>
    </row>
    <row r="43" spans="1:21" ht="12.75">
      <c r="A43" s="102" t="s">
        <v>59</v>
      </c>
      <c r="B43" s="84">
        <v>814495936</v>
      </c>
      <c r="C43" s="84"/>
      <c r="D43" s="84"/>
      <c r="E43" s="84">
        <f>($B43+$C43)+$D43</f>
        <v>814495936</v>
      </c>
      <c r="F43" s="133">
        <v>814495936</v>
      </c>
      <c r="G43" s="86">
        <v>814495000</v>
      </c>
      <c r="H43" s="133">
        <v>504388000</v>
      </c>
      <c r="I43" s="86">
        <v>248639218</v>
      </c>
      <c r="J43" s="133">
        <v>201558000</v>
      </c>
      <c r="K43" s="86">
        <v>203212727</v>
      </c>
      <c r="L43" s="133">
        <v>44791000</v>
      </c>
      <c r="M43" s="86">
        <v>44791493</v>
      </c>
      <c r="N43" s="85"/>
      <c r="O43" s="86"/>
      <c r="P43" s="133">
        <f>(($H43+$J43)+$L43)+$N43</f>
        <v>750737000</v>
      </c>
      <c r="Q43" s="86">
        <f>(($I43+$K43)+$M43)+$O43</f>
        <v>496643438</v>
      </c>
      <c r="R43" s="139">
        <f>IF($J43=0,0,(($L43-$J43)/$J43)*100)</f>
        <v>-77.7776123994086</v>
      </c>
      <c r="S43" s="69">
        <f>IF($K43=0,0,(($M43-$K43)/$K43)*100)</f>
        <v>-77.95832295484131</v>
      </c>
      <c r="T43" s="139">
        <f>IF($E43=0,0,($P43/$E43)*100)</f>
        <v>92.17197616563676</v>
      </c>
      <c r="U43" s="70">
        <f>IF($E43=0,0,($Q43/$E43)*100)</f>
        <v>60.97555752567929</v>
      </c>
    </row>
    <row r="44" spans="1:21" ht="12.75">
      <c r="A44" s="74" t="s">
        <v>34</v>
      </c>
      <c r="B44" s="93">
        <f>SUM(B42:B43)</f>
        <v>871852936</v>
      </c>
      <c r="C44" s="93">
        <f>SUM(C42:C43)</f>
        <v>0</v>
      </c>
      <c r="D44" s="93">
        <f>SUM(D42:D43)</f>
        <v>0</v>
      </c>
      <c r="E44" s="93">
        <f>($B44+$C44)+$D44</f>
        <v>871852936</v>
      </c>
      <c r="F44" s="136">
        <f aca="true" t="shared" si="20" ref="F44:O44">SUM(F42:F43)</f>
        <v>871852936</v>
      </c>
      <c r="G44" s="95">
        <f t="shared" si="20"/>
        <v>871852000</v>
      </c>
      <c r="H44" s="136">
        <f t="shared" si="20"/>
        <v>504388000</v>
      </c>
      <c r="I44" s="95">
        <f t="shared" si="20"/>
        <v>248639218</v>
      </c>
      <c r="J44" s="136">
        <f t="shared" si="20"/>
        <v>230374000</v>
      </c>
      <c r="K44" s="95">
        <f t="shared" si="20"/>
        <v>227028632</v>
      </c>
      <c r="L44" s="136">
        <f t="shared" si="20"/>
        <v>61701000</v>
      </c>
      <c r="M44" s="95">
        <f t="shared" si="20"/>
        <v>66024708</v>
      </c>
      <c r="N44" s="94">
        <f t="shared" si="20"/>
        <v>0</v>
      </c>
      <c r="O44" s="95">
        <f t="shared" si="20"/>
        <v>0</v>
      </c>
      <c r="P44" s="136">
        <f>(($H44+$J44)+$L44)+$N44</f>
        <v>796463000</v>
      </c>
      <c r="Q44" s="95">
        <f>(($I44+$K44)+$M44)+$O44</f>
        <v>541692558</v>
      </c>
      <c r="R44" s="141">
        <f>IF($J44=0,0,(($L44-$J44)/$J44)*100)</f>
        <v>-73.21702969953206</v>
      </c>
      <c r="S44" s="75">
        <f>IF($K44=0,0,(($M44-$K44)/$K44)*100)</f>
        <v>-70.91789373949979</v>
      </c>
      <c r="T44" s="141">
        <f>IF($E44=0,0,($P44/$E44)*100)</f>
        <v>91.35290679344573</v>
      </c>
      <c r="U44" s="76">
        <f>IF($E44=0,0,($Q44/$E44)*100)</f>
        <v>62.13118470246225</v>
      </c>
    </row>
    <row r="45" spans="1:21" ht="12.75">
      <c r="A45" s="77" t="s">
        <v>60</v>
      </c>
      <c r="B45" s="96">
        <f>SUM(B9:B12,B15:B17,B20:B21,B24,B27:B31,B34:B39,B42:B43)</f>
        <v>1408544936</v>
      </c>
      <c r="C45" s="96">
        <f>SUM(C9:C12,C15:C17,C20:C21,C24,C27:C31,C34:C39,C42:C43)</f>
        <v>9245000</v>
      </c>
      <c r="D45" s="96">
        <f>SUM(D9:D12,D15:D17,D20:D21,D24,D27:D31,D34:D39,D42:D43)</f>
        <v>0</v>
      </c>
      <c r="E45" s="96">
        <f>($B45+$C45)+$D45</f>
        <v>1417789936</v>
      </c>
      <c r="F45" s="131">
        <f aca="true" t="shared" si="21" ref="F45:O45">SUM(F9:F12,F15:F17,F20:F21,F24,F27:F31,F34:F39,F42:F43)</f>
        <v>1417789936</v>
      </c>
      <c r="G45" s="98">
        <f t="shared" si="21"/>
        <v>1402753000</v>
      </c>
      <c r="H45" s="131">
        <f t="shared" si="21"/>
        <v>640019000</v>
      </c>
      <c r="I45" s="98">
        <f t="shared" si="21"/>
        <v>395787840</v>
      </c>
      <c r="J45" s="131">
        <f t="shared" si="21"/>
        <v>480612000</v>
      </c>
      <c r="K45" s="98">
        <f t="shared" si="21"/>
        <v>486382742</v>
      </c>
      <c r="L45" s="131">
        <f t="shared" si="21"/>
        <v>83342000</v>
      </c>
      <c r="M45" s="98">
        <f t="shared" si="21"/>
        <v>-8228849</v>
      </c>
      <c r="N45" s="97">
        <f t="shared" si="21"/>
        <v>0</v>
      </c>
      <c r="O45" s="98">
        <f t="shared" si="21"/>
        <v>0</v>
      </c>
      <c r="P45" s="131">
        <f>(($H45+$J45)+$L45)+$N45</f>
        <v>1203973000</v>
      </c>
      <c r="Q45" s="98">
        <f>(($I45+$K45)+$M45)+$O45</f>
        <v>873941733</v>
      </c>
      <c r="R45" s="142">
        <f>IF($J45=0,0,(($L45-$J45)/$J45)*100)</f>
        <v>-82.65919286243373</v>
      </c>
      <c r="S45" s="78">
        <f>IF($K45=0,0,(($M45-$K45)/$K45)*100)</f>
        <v>-101.6918464183501</v>
      </c>
      <c r="T45" s="142">
        <f>IF($E45=0,0,($P45/$E45)*100)</f>
        <v>84.91899747834012</v>
      </c>
      <c r="U45" s="79">
        <f>IF($E45=0,0,($Q45/$E45)*100)</f>
        <v>61.64112967719642</v>
      </c>
    </row>
    <row r="46" spans="1:21" ht="12.75">
      <c r="A46" s="64" t="s">
        <v>35</v>
      </c>
      <c r="B46" s="90"/>
      <c r="C46" s="90"/>
      <c r="D46" s="90"/>
      <c r="E46" s="90"/>
      <c r="F46" s="135"/>
      <c r="G46" s="92"/>
      <c r="H46" s="135"/>
      <c r="I46" s="92"/>
      <c r="J46" s="135"/>
      <c r="K46" s="92"/>
      <c r="L46" s="135"/>
      <c r="M46" s="92"/>
      <c r="N46" s="91"/>
      <c r="O46" s="92"/>
      <c r="P46" s="135"/>
      <c r="Q46" s="92"/>
      <c r="R46" s="138"/>
      <c r="S46" s="67"/>
      <c r="T46" s="138"/>
      <c r="U46" s="68"/>
    </row>
    <row r="47" spans="1:21" ht="12.75">
      <c r="A47" s="102" t="s">
        <v>61</v>
      </c>
      <c r="B47" s="84">
        <v>327790000</v>
      </c>
      <c r="C47" s="84"/>
      <c r="D47" s="84"/>
      <c r="E47" s="84">
        <f>($B47+$C47)+$D47</f>
        <v>327790000</v>
      </c>
      <c r="F47" s="133">
        <v>327790000</v>
      </c>
      <c r="G47" s="86">
        <v>327790000</v>
      </c>
      <c r="H47" s="137">
        <v>93603628</v>
      </c>
      <c r="I47" s="86">
        <v>93603628</v>
      </c>
      <c r="J47" s="137">
        <v>73573454</v>
      </c>
      <c r="K47" s="86">
        <v>73573454</v>
      </c>
      <c r="L47" s="137">
        <v>46231320</v>
      </c>
      <c r="M47" s="86">
        <v>46231320</v>
      </c>
      <c r="N47" s="85"/>
      <c r="O47" s="86"/>
      <c r="P47" s="133">
        <f>(($H47+$J47)+$L47)+$N47</f>
        <v>213408402</v>
      </c>
      <c r="Q47" s="86">
        <f>(($I47+$K47)+$M47)+$O47</f>
        <v>213408402</v>
      </c>
      <c r="R47" s="139">
        <f>IF($J47=0,0,(($L47-$J47)/$J47)*100)</f>
        <v>-37.163042528899076</v>
      </c>
      <c r="S47" s="69">
        <f>IF($K47=0,0,(($M47-$K47)/$K47)*100)</f>
        <v>-37.163042528899076</v>
      </c>
      <c r="T47" s="139">
        <f>IF($E47=0,0,($P47/$E47)*100)</f>
        <v>65.10522041550993</v>
      </c>
      <c r="U47" s="70">
        <f>IF($E47=0,0,($Q47/$E47)*100)</f>
        <v>65.10522041550993</v>
      </c>
    </row>
    <row r="48" spans="1:21" s="81" customFormat="1" ht="12.75">
      <c r="A48" s="80"/>
      <c r="B48" s="84"/>
      <c r="C48" s="84"/>
      <c r="D48" s="84"/>
      <c r="E48" s="84">
        <f>($B48+$C48)+$D48</f>
        <v>0</v>
      </c>
      <c r="F48" s="133">
        <v>0</v>
      </c>
      <c r="G48" s="86"/>
      <c r="H48" s="133"/>
      <c r="I48" s="86"/>
      <c r="J48" s="133"/>
      <c r="K48" s="86"/>
      <c r="L48" s="133"/>
      <c r="M48" s="86"/>
      <c r="N48" s="85"/>
      <c r="O48" s="86"/>
      <c r="P48" s="133">
        <f>(($H48+$J48)+$L48)+$N48</f>
        <v>0</v>
      </c>
      <c r="Q48" s="86">
        <f>(($I48+$K48)+$M48)+$O48</f>
        <v>0</v>
      </c>
      <c r="R48" s="139">
        <f>IF($J48=0,0,(($L48-$J48)/$J48)*100)</f>
        <v>0</v>
      </c>
      <c r="S48" s="69">
        <f>IF($K48=0,0,(($M48-$K48)/$K48)*100)</f>
        <v>0</v>
      </c>
      <c r="T48" s="139">
        <f>IF($E48=0,0,($P48/$E48)*100)</f>
        <v>0</v>
      </c>
      <c r="U48" s="70">
        <f>IF($E48=0,0,($Q48/$E48)*100)</f>
        <v>0</v>
      </c>
    </row>
    <row r="49" spans="1:21" ht="12.75">
      <c r="A49" s="74" t="s">
        <v>34</v>
      </c>
      <c r="B49" s="93">
        <f>SUM(B47:B48)</f>
        <v>327790000</v>
      </c>
      <c r="C49" s="93">
        <f>SUM(C47:C48)</f>
        <v>0</v>
      </c>
      <c r="D49" s="93">
        <f>SUM(D47:D48)</f>
        <v>0</v>
      </c>
      <c r="E49" s="93">
        <f>($B49+$C49)+$D49</f>
        <v>327790000</v>
      </c>
      <c r="F49" s="136">
        <f aca="true" t="shared" si="22" ref="F49:O49">SUM(F47:F48)</f>
        <v>327790000</v>
      </c>
      <c r="G49" s="95">
        <f t="shared" si="22"/>
        <v>327790000</v>
      </c>
      <c r="H49" s="136">
        <f t="shared" si="22"/>
        <v>93603628</v>
      </c>
      <c r="I49" s="95">
        <f t="shared" si="22"/>
        <v>93603628</v>
      </c>
      <c r="J49" s="136">
        <f t="shared" si="22"/>
        <v>73573454</v>
      </c>
      <c r="K49" s="95">
        <f t="shared" si="22"/>
        <v>73573454</v>
      </c>
      <c r="L49" s="136">
        <f t="shared" si="22"/>
        <v>46231320</v>
      </c>
      <c r="M49" s="95">
        <f t="shared" si="22"/>
        <v>46231320</v>
      </c>
      <c r="N49" s="94">
        <f t="shared" si="22"/>
        <v>0</v>
      </c>
      <c r="O49" s="95">
        <f t="shared" si="22"/>
        <v>0</v>
      </c>
      <c r="P49" s="136">
        <f>(($H49+$J49)+$L49)+$N49</f>
        <v>213408402</v>
      </c>
      <c r="Q49" s="95">
        <f>(($I49+$K49)+$M49)+$O49</f>
        <v>213408402</v>
      </c>
      <c r="R49" s="141">
        <f>IF($J49=0,0,(($L49-$J49)/$J49)*100)</f>
        <v>-37.163042528899076</v>
      </c>
      <c r="S49" s="75">
        <f>IF($K49=0,0,(($M49-$K49)/$K49)*100)</f>
        <v>-37.163042528899076</v>
      </c>
      <c r="T49" s="141">
        <f>IF($E49=0,0,($P49/$E49)*100)</f>
        <v>65.10522041550993</v>
      </c>
      <c r="U49" s="76">
        <f>IF($E49=0,0,($Q49/$E49)*100)</f>
        <v>65.10522041550993</v>
      </c>
    </row>
    <row r="50" spans="1:21" ht="12.75">
      <c r="A50" s="77" t="s">
        <v>60</v>
      </c>
      <c r="B50" s="96">
        <f>SUM(B47:B48)</f>
        <v>327790000</v>
      </c>
      <c r="C50" s="96">
        <f>SUM(C47:C48)</f>
        <v>0</v>
      </c>
      <c r="D50" s="96">
        <f>SUM(D47:D48)</f>
        <v>0</v>
      </c>
      <c r="E50" s="96">
        <f>($B50+$C50)+$D50</f>
        <v>327790000</v>
      </c>
      <c r="F50" s="131">
        <f aca="true" t="shared" si="23" ref="F50:O50">SUM(F47:F48)</f>
        <v>327790000</v>
      </c>
      <c r="G50" s="98">
        <f t="shared" si="23"/>
        <v>327790000</v>
      </c>
      <c r="H50" s="131">
        <f t="shared" si="23"/>
        <v>93603628</v>
      </c>
      <c r="I50" s="98">
        <f t="shared" si="23"/>
        <v>93603628</v>
      </c>
      <c r="J50" s="131">
        <f t="shared" si="23"/>
        <v>73573454</v>
      </c>
      <c r="K50" s="98">
        <f t="shared" si="23"/>
        <v>73573454</v>
      </c>
      <c r="L50" s="131">
        <f t="shared" si="23"/>
        <v>46231320</v>
      </c>
      <c r="M50" s="98">
        <f t="shared" si="23"/>
        <v>46231320</v>
      </c>
      <c r="N50" s="97">
        <f t="shared" si="23"/>
        <v>0</v>
      </c>
      <c r="O50" s="98">
        <f t="shared" si="23"/>
        <v>0</v>
      </c>
      <c r="P50" s="131">
        <f>(($H50+$J50)+$L50)+$N50</f>
        <v>213408402</v>
      </c>
      <c r="Q50" s="98">
        <f>(($I50+$K50)+$M50)+$O50</f>
        <v>213408402</v>
      </c>
      <c r="R50" s="142">
        <f>IF($J50=0,0,(($L50-$J50)/$J50)*100)</f>
        <v>-37.163042528899076</v>
      </c>
      <c r="S50" s="78">
        <f>IF($K50=0,0,(($M50-$K50)/$K50)*100)</f>
        <v>-37.163042528899076</v>
      </c>
      <c r="T50" s="142">
        <f>IF($E50=0,0,($P50/$E50)*100)</f>
        <v>65.10522041550993</v>
      </c>
      <c r="U50" s="79">
        <f>IF($E50=0,0,($Q50/$E50)*100)</f>
        <v>65.10522041550993</v>
      </c>
    </row>
    <row r="51" spans="1:21" ht="13.5" thickBot="1">
      <c r="A51" s="77" t="s">
        <v>62</v>
      </c>
      <c r="B51" s="129">
        <f>SUM(B9:B12,B15:B17,B20:B21,B24,B27:B31,B34:B39,B42:B43,B47:B48)</f>
        <v>1736334936</v>
      </c>
      <c r="C51" s="129">
        <f>SUM(C9:C12,C15:C17,C20:C21,C24,C27:C31,C34:C39,C42:C43,C47:C48)</f>
        <v>9245000</v>
      </c>
      <c r="D51" s="129">
        <f>SUM(D9:D12,D15:D17,D20:D21,D24,D27:D31,D34:D39,D42:D43,D47:D48)</f>
        <v>0</v>
      </c>
      <c r="E51" s="129">
        <f>($B51+$C51)+$D51</f>
        <v>1745579936</v>
      </c>
      <c r="F51" s="131">
        <f aca="true" t="shared" si="24" ref="F51:O51">SUM(F9:F12,F15:F17,F20:F21,F24,F27:F31,F34:F39,F42:F43,F47:F48)</f>
        <v>1745579936</v>
      </c>
      <c r="G51" s="98">
        <f t="shared" si="24"/>
        <v>1730543000</v>
      </c>
      <c r="H51" s="131">
        <f t="shared" si="24"/>
        <v>733622628</v>
      </c>
      <c r="I51" s="98">
        <f t="shared" si="24"/>
        <v>489391468</v>
      </c>
      <c r="J51" s="131">
        <f t="shared" si="24"/>
        <v>554185454</v>
      </c>
      <c r="K51" s="98">
        <f t="shared" si="24"/>
        <v>559956196</v>
      </c>
      <c r="L51" s="131">
        <f t="shared" si="24"/>
        <v>129573320</v>
      </c>
      <c r="M51" s="98">
        <f t="shared" si="24"/>
        <v>38002471</v>
      </c>
      <c r="N51" s="97">
        <f t="shared" si="24"/>
        <v>0</v>
      </c>
      <c r="O51" s="98">
        <f t="shared" si="24"/>
        <v>0</v>
      </c>
      <c r="P51" s="131">
        <f>(($H51+$J51)+$L51)+$N51</f>
        <v>1417381402</v>
      </c>
      <c r="Q51" s="98">
        <f>(($I51+$K51)+$M51)+$O51</f>
        <v>1087350135</v>
      </c>
      <c r="R51" s="142">
        <f>IF($J51=0,0,(($L51-$J51)/$J51)*100)</f>
        <v>-76.6191409275062</v>
      </c>
      <c r="S51" s="78">
        <f>IF($K51=0,0,(($M51-$K51)/$K51)*100)</f>
        <v>-93.21331359998024</v>
      </c>
      <c r="T51" s="144">
        <f>IF($E51=0,0,($P51/($E51-E12-E28-E29-E31-E34-E36-E38))*100)</f>
        <v>87.74638882780143</v>
      </c>
      <c r="U51" s="106">
        <f>IF($E51=0,0,($Q51/($E51-E12-E28-E29-E31-E34-E36-E38))*100)</f>
        <v>67.3150131665636</v>
      </c>
    </row>
    <row r="52" spans="1:21" ht="13.5" thickTop="1">
      <c r="A52" s="82"/>
      <c r="B52" s="99"/>
      <c r="C52" s="100"/>
      <c r="D52" s="100"/>
      <c r="E52" s="101"/>
      <c r="F52" s="99"/>
      <c r="G52" s="100"/>
      <c r="H52" s="100"/>
      <c r="I52" s="101"/>
      <c r="J52" s="100"/>
      <c r="K52" s="101"/>
      <c r="L52" s="100"/>
      <c r="M52" s="100"/>
      <c r="N52" s="100"/>
      <c r="O52" s="100"/>
      <c r="P52" s="100"/>
      <c r="Q52" s="100"/>
      <c r="R52" s="83"/>
      <c r="S52" s="83"/>
      <c r="T52" s="83"/>
      <c r="U52" s="147"/>
    </row>
    <row r="53" spans="1:21" ht="12.75" customHeight="1">
      <c r="A53" s="1"/>
      <c r="B53" s="2"/>
      <c r="C53" s="3"/>
      <c r="D53" s="3"/>
      <c r="E53" s="4"/>
      <c r="F53" s="5" t="s">
        <v>69</v>
      </c>
      <c r="G53" s="6"/>
      <c r="H53" s="5" t="s">
        <v>3</v>
      </c>
      <c r="I53" s="7"/>
      <c r="J53" s="5" t="s">
        <v>4</v>
      </c>
      <c r="K53" s="7"/>
      <c r="L53" s="5" t="s">
        <v>5</v>
      </c>
      <c r="M53" s="5"/>
      <c r="N53" s="8" t="s">
        <v>6</v>
      </c>
      <c r="O53" s="5"/>
      <c r="P53" s="8" t="s">
        <v>70</v>
      </c>
      <c r="Q53" s="5"/>
      <c r="R53" s="109" t="s">
        <v>128</v>
      </c>
      <c r="S53" s="110"/>
      <c r="T53" s="109" t="s">
        <v>127</v>
      </c>
      <c r="U53" s="110"/>
    </row>
    <row r="54" spans="1:21" ht="67.5">
      <c r="A54" s="9" t="s">
        <v>71</v>
      </c>
      <c r="B54" s="10" t="s">
        <v>72</v>
      </c>
      <c r="C54" s="10" t="s">
        <v>73</v>
      </c>
      <c r="D54" s="11" t="s">
        <v>74</v>
      </c>
      <c r="E54" s="10" t="s">
        <v>75</v>
      </c>
      <c r="F54" s="10" t="s">
        <v>76</v>
      </c>
      <c r="G54" s="10" t="s">
        <v>77</v>
      </c>
      <c r="H54" s="10" t="s">
        <v>78</v>
      </c>
      <c r="I54" s="12" t="s">
        <v>79</v>
      </c>
      <c r="J54" s="10" t="s">
        <v>78</v>
      </c>
      <c r="K54" s="12" t="s">
        <v>80</v>
      </c>
      <c r="L54" s="10" t="s">
        <v>78</v>
      </c>
      <c r="M54" s="12" t="s">
        <v>81</v>
      </c>
      <c r="N54" s="10" t="s">
        <v>78</v>
      </c>
      <c r="O54" s="12" t="s">
        <v>82</v>
      </c>
      <c r="P54" s="12" t="s">
        <v>83</v>
      </c>
      <c r="Q54" s="13" t="s">
        <v>84</v>
      </c>
      <c r="R54" s="14" t="s">
        <v>78</v>
      </c>
      <c r="S54" s="15" t="s">
        <v>129</v>
      </c>
      <c r="T54" s="14" t="s">
        <v>85</v>
      </c>
      <c r="U54" s="11" t="s">
        <v>86</v>
      </c>
    </row>
    <row r="55" spans="1:21" ht="12.75">
      <c r="A55" s="16"/>
      <c r="B55" s="17"/>
      <c r="C55" s="17"/>
      <c r="D55" s="17"/>
      <c r="E55" s="17"/>
      <c r="F55" s="19"/>
      <c r="G55" s="20"/>
      <c r="H55" s="17"/>
      <c r="I55" s="17"/>
      <c r="J55" s="20"/>
      <c r="K55" s="21"/>
      <c r="L55" s="20"/>
      <c r="M55" s="22"/>
      <c r="N55" s="20"/>
      <c r="O55" s="22"/>
      <c r="P55" s="20"/>
      <c r="Q55" s="22"/>
      <c r="R55" s="20"/>
      <c r="S55" s="22"/>
      <c r="T55" s="20"/>
      <c r="U55" s="20"/>
    </row>
    <row r="56" spans="1:21" ht="12.75">
      <c r="A56" s="23" t="s">
        <v>87</v>
      </c>
      <c r="B56" s="24"/>
      <c r="C56" s="24">
        <v>100</v>
      </c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24"/>
      <c r="O56" s="25"/>
      <c r="P56" s="24"/>
      <c r="Q56" s="25"/>
      <c r="R56" s="24"/>
      <c r="S56" s="25"/>
      <c r="T56" s="24"/>
      <c r="U56" s="24"/>
    </row>
    <row r="57" spans="1:21" ht="12.7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7"/>
      <c r="O57" s="18"/>
      <c r="P57" s="17"/>
      <c r="Q57" s="18"/>
      <c r="R57" s="17"/>
      <c r="S57" s="18"/>
      <c r="T57" s="17"/>
      <c r="U57" s="17"/>
    </row>
    <row r="58" spans="1:21" ht="12.75">
      <c r="A58" s="26" t="s">
        <v>88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8"/>
      <c r="N58" s="27"/>
      <c r="O58" s="28"/>
      <c r="P58" s="27"/>
      <c r="Q58" s="28"/>
      <c r="R58" s="27"/>
      <c r="S58" s="28"/>
      <c r="T58" s="27"/>
      <c r="U58" s="27"/>
    </row>
    <row r="59" spans="1:21" ht="12.75">
      <c r="A59" s="29" t="s">
        <v>89</v>
      </c>
      <c r="B59" s="30">
        <f aca="true" t="shared" si="25" ref="B59:M59">SUM(B60:B63)</f>
        <v>0</v>
      </c>
      <c r="C59" s="30">
        <f t="shared" si="25"/>
        <v>0</v>
      </c>
      <c r="D59" s="30">
        <f t="shared" si="25"/>
        <v>0</v>
      </c>
      <c r="E59" s="30">
        <f t="shared" si="25"/>
        <v>0</v>
      </c>
      <c r="F59" s="30">
        <f t="shared" si="25"/>
        <v>0</v>
      </c>
      <c r="G59" s="30">
        <f t="shared" si="25"/>
        <v>0</v>
      </c>
      <c r="H59" s="30">
        <f t="shared" si="25"/>
        <v>0</v>
      </c>
      <c r="I59" s="30">
        <f t="shared" si="25"/>
        <v>0</v>
      </c>
      <c r="J59" s="30">
        <f t="shared" si="25"/>
        <v>0</v>
      </c>
      <c r="K59" s="30">
        <f t="shared" si="25"/>
        <v>0</v>
      </c>
      <c r="L59" s="30">
        <f t="shared" si="25"/>
        <v>0</v>
      </c>
      <c r="M59" s="31">
        <f t="shared" si="25"/>
        <v>0</v>
      </c>
      <c r="N59" s="30"/>
      <c r="O59" s="31"/>
      <c r="P59" s="30"/>
      <c r="Q59" s="31"/>
      <c r="R59" s="30"/>
      <c r="S59" s="31"/>
      <c r="T59" s="30"/>
      <c r="U59" s="30"/>
    </row>
    <row r="60" spans="1:21" ht="12.75">
      <c r="A60" s="1" t="s">
        <v>90</v>
      </c>
      <c r="B60" s="32"/>
      <c r="C60" s="32"/>
      <c r="D60" s="32"/>
      <c r="E60" s="32">
        <f>SUM(B60:D60)</f>
        <v>0</v>
      </c>
      <c r="F60" s="32"/>
      <c r="G60" s="32"/>
      <c r="H60" s="32"/>
      <c r="I60" s="33"/>
      <c r="J60" s="32"/>
      <c r="K60" s="33"/>
      <c r="L60" s="32"/>
      <c r="M60" s="34"/>
      <c r="N60" s="32"/>
      <c r="O60" s="34"/>
      <c r="P60" s="32"/>
      <c r="Q60" s="34"/>
      <c r="R60" s="32"/>
      <c r="S60" s="34"/>
      <c r="T60" s="32"/>
      <c r="U60" s="32"/>
    </row>
    <row r="61" spans="1:21" ht="12.75">
      <c r="A61" s="1" t="s">
        <v>91</v>
      </c>
      <c r="B61" s="32"/>
      <c r="C61" s="32"/>
      <c r="D61" s="32"/>
      <c r="E61" s="32">
        <f>SUM(B61:D61)</f>
        <v>0</v>
      </c>
      <c r="F61" s="32"/>
      <c r="G61" s="32"/>
      <c r="H61" s="32"/>
      <c r="I61" s="33"/>
      <c r="J61" s="32"/>
      <c r="K61" s="33"/>
      <c r="L61" s="32"/>
      <c r="M61" s="34"/>
      <c r="N61" s="32"/>
      <c r="O61" s="34"/>
      <c r="P61" s="32"/>
      <c r="Q61" s="34"/>
      <c r="R61" s="32"/>
      <c r="S61" s="34"/>
      <c r="T61" s="32"/>
      <c r="U61" s="32"/>
    </row>
    <row r="62" spans="1:21" ht="12.75">
      <c r="A62" s="1" t="s">
        <v>92</v>
      </c>
      <c r="B62" s="32"/>
      <c r="C62" s="32"/>
      <c r="D62" s="32"/>
      <c r="E62" s="32">
        <f>SUM(B62:D62)</f>
        <v>0</v>
      </c>
      <c r="F62" s="32"/>
      <c r="G62" s="32"/>
      <c r="H62" s="32"/>
      <c r="I62" s="33"/>
      <c r="J62" s="32"/>
      <c r="K62" s="33"/>
      <c r="L62" s="32"/>
      <c r="M62" s="34"/>
      <c r="N62" s="32"/>
      <c r="O62" s="34"/>
      <c r="P62" s="32"/>
      <c r="Q62" s="34"/>
      <c r="R62" s="32"/>
      <c r="S62" s="34"/>
      <c r="T62" s="32"/>
      <c r="U62" s="32"/>
    </row>
    <row r="63" spans="1:21" ht="12.75">
      <c r="A63" s="1" t="s">
        <v>93</v>
      </c>
      <c r="B63" s="32"/>
      <c r="C63" s="32"/>
      <c r="D63" s="32"/>
      <c r="E63" s="32">
        <f>SUM(B63:D63)</f>
        <v>0</v>
      </c>
      <c r="F63" s="32"/>
      <c r="G63" s="32"/>
      <c r="H63" s="32"/>
      <c r="I63" s="33"/>
      <c r="J63" s="32"/>
      <c r="K63" s="33"/>
      <c r="L63" s="32"/>
      <c r="M63" s="34"/>
      <c r="N63" s="32"/>
      <c r="O63" s="34"/>
      <c r="P63" s="32"/>
      <c r="Q63" s="34"/>
      <c r="R63" s="32"/>
      <c r="S63" s="34"/>
      <c r="T63" s="32"/>
      <c r="U63" s="32"/>
    </row>
    <row r="64" spans="1:21" ht="12.75">
      <c r="A64" s="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4"/>
      <c r="N64" s="32"/>
      <c r="O64" s="34"/>
      <c r="P64" s="32"/>
      <c r="Q64" s="34"/>
      <c r="R64" s="32"/>
      <c r="S64" s="34"/>
      <c r="T64" s="32"/>
      <c r="U64" s="32"/>
    </row>
    <row r="65" spans="1:21" ht="12.75">
      <c r="A65" s="35" t="s">
        <v>94</v>
      </c>
      <c r="B65" s="36">
        <f aca="true" t="shared" si="26" ref="B65:Q65">+B66+B71+B76+B81+B86+B91+B96+B101+B106</f>
        <v>229018000</v>
      </c>
      <c r="C65" s="36">
        <f t="shared" si="26"/>
        <v>14930000</v>
      </c>
      <c r="D65" s="36">
        <f t="shared" si="26"/>
        <v>0</v>
      </c>
      <c r="E65" s="36">
        <f t="shared" si="26"/>
        <v>243948000</v>
      </c>
      <c r="F65" s="36">
        <f t="shared" si="26"/>
        <v>0</v>
      </c>
      <c r="G65" s="36">
        <f t="shared" si="26"/>
        <v>0</v>
      </c>
      <c r="H65" s="36">
        <f t="shared" si="26"/>
        <v>0</v>
      </c>
      <c r="I65" s="36">
        <f t="shared" si="26"/>
        <v>0</v>
      </c>
      <c r="J65" s="36">
        <f t="shared" si="26"/>
        <v>0</v>
      </c>
      <c r="K65" s="36">
        <f t="shared" si="26"/>
        <v>0</v>
      </c>
      <c r="L65" s="36">
        <f t="shared" si="26"/>
        <v>0</v>
      </c>
      <c r="M65" s="36">
        <f t="shared" si="26"/>
        <v>0</v>
      </c>
      <c r="N65" s="36">
        <f t="shared" si="26"/>
        <v>0</v>
      </c>
      <c r="O65" s="36">
        <f t="shared" si="26"/>
        <v>0</v>
      </c>
      <c r="P65" s="36">
        <f t="shared" si="26"/>
        <v>0</v>
      </c>
      <c r="Q65" s="36">
        <f t="shared" si="26"/>
        <v>0</v>
      </c>
      <c r="R65" s="37" t="str">
        <f aca="true" t="shared" si="27" ref="R65:R96">IF(L65=0," ",(N65-L65)/L65)</f>
        <v> </v>
      </c>
      <c r="S65" s="38" t="str">
        <f aca="true" t="shared" si="28" ref="S65:S96">IF(M65=0," ",(O65-M65)/M65)</f>
        <v> </v>
      </c>
      <c r="T65" s="37">
        <f aca="true" t="shared" si="29" ref="T65:T96">IF(E65=0," ",(P65/E65))</f>
        <v>0</v>
      </c>
      <c r="U65" s="38">
        <f aca="true" t="shared" si="30" ref="U65:U96">IF(E65=0," ",(Q65/E65))</f>
        <v>0</v>
      </c>
    </row>
    <row r="66" spans="1:21" ht="12.75">
      <c r="A66" s="39" t="s">
        <v>95</v>
      </c>
      <c r="B66" s="114">
        <f aca="true" t="shared" si="31" ref="B66:Q66">SUM(B67:B70)</f>
        <v>0</v>
      </c>
      <c r="C66" s="114">
        <f t="shared" si="31"/>
        <v>0</v>
      </c>
      <c r="D66" s="114">
        <f t="shared" si="31"/>
        <v>0</v>
      </c>
      <c r="E66" s="114">
        <f t="shared" si="31"/>
        <v>0</v>
      </c>
      <c r="F66" s="114">
        <f t="shared" si="31"/>
        <v>0</v>
      </c>
      <c r="G66" s="114">
        <f t="shared" si="31"/>
        <v>0</v>
      </c>
      <c r="H66" s="114">
        <f t="shared" si="31"/>
        <v>0</v>
      </c>
      <c r="I66" s="114">
        <f t="shared" si="31"/>
        <v>0</v>
      </c>
      <c r="J66" s="114">
        <f t="shared" si="31"/>
        <v>0</v>
      </c>
      <c r="K66" s="114">
        <f t="shared" si="31"/>
        <v>0</v>
      </c>
      <c r="L66" s="114">
        <f t="shared" si="31"/>
        <v>0</v>
      </c>
      <c r="M66" s="114">
        <f t="shared" si="31"/>
        <v>0</v>
      </c>
      <c r="N66" s="114">
        <f t="shared" si="31"/>
        <v>0</v>
      </c>
      <c r="O66" s="114">
        <f t="shared" si="31"/>
        <v>0</v>
      </c>
      <c r="P66" s="114">
        <f t="shared" si="31"/>
        <v>0</v>
      </c>
      <c r="Q66" s="114">
        <f t="shared" si="31"/>
        <v>0</v>
      </c>
      <c r="R66" s="115" t="str">
        <f t="shared" si="27"/>
        <v> </v>
      </c>
      <c r="S66" s="116" t="str">
        <f t="shared" si="28"/>
        <v> </v>
      </c>
      <c r="T66" s="115" t="str">
        <f t="shared" si="29"/>
        <v> </v>
      </c>
      <c r="U66" s="116" t="str">
        <f t="shared" si="30"/>
        <v> </v>
      </c>
    </row>
    <row r="67" spans="1:21" ht="12.75" hidden="1">
      <c r="A67" s="40" t="s">
        <v>96</v>
      </c>
      <c r="B67" s="41"/>
      <c r="C67" s="41"/>
      <c r="D67" s="41"/>
      <c r="E67" s="42"/>
      <c r="F67" s="41"/>
      <c r="G67" s="41"/>
      <c r="H67" s="41"/>
      <c r="I67" s="41"/>
      <c r="J67" s="41"/>
      <c r="K67" s="41"/>
      <c r="L67" s="41"/>
      <c r="M67" s="43"/>
      <c r="N67" s="41"/>
      <c r="O67" s="43"/>
      <c r="P67" s="2">
        <f aca="true" t="shared" si="32" ref="P67:P98">+H67+J67+L67+N67</f>
        <v>0</v>
      </c>
      <c r="Q67" s="2">
        <f aca="true" t="shared" si="33" ref="Q67:Q98">I67+K67+M67+O67</f>
        <v>0</v>
      </c>
      <c r="R67" s="117" t="str">
        <f t="shared" si="27"/>
        <v> </v>
      </c>
      <c r="S67" s="118" t="str">
        <f t="shared" si="28"/>
        <v> </v>
      </c>
      <c r="T67" s="117" t="str">
        <f t="shared" si="29"/>
        <v> </v>
      </c>
      <c r="U67" s="118" t="str">
        <f t="shared" si="30"/>
        <v> </v>
      </c>
    </row>
    <row r="68" spans="1:21" ht="12.75" hidden="1">
      <c r="A68" s="40" t="s">
        <v>97</v>
      </c>
      <c r="B68" s="41"/>
      <c r="C68" s="41"/>
      <c r="D68" s="41"/>
      <c r="E68" s="42"/>
      <c r="F68" s="41"/>
      <c r="G68" s="41"/>
      <c r="H68" s="41"/>
      <c r="I68" s="41"/>
      <c r="J68" s="41"/>
      <c r="K68" s="41"/>
      <c r="L68" s="41"/>
      <c r="M68" s="43"/>
      <c r="N68" s="41"/>
      <c r="O68" s="43"/>
      <c r="P68" s="2">
        <f t="shared" si="32"/>
        <v>0</v>
      </c>
      <c r="Q68" s="2">
        <f t="shared" si="33"/>
        <v>0</v>
      </c>
      <c r="R68" s="117" t="str">
        <f t="shared" si="27"/>
        <v> </v>
      </c>
      <c r="S68" s="118" t="str">
        <f t="shared" si="28"/>
        <v> </v>
      </c>
      <c r="T68" s="117" t="str">
        <f t="shared" si="29"/>
        <v> </v>
      </c>
      <c r="U68" s="118" t="str">
        <f t="shared" si="30"/>
        <v> </v>
      </c>
    </row>
    <row r="69" spans="1:21" ht="12.75" hidden="1">
      <c r="A69" s="44"/>
      <c r="B69" s="41"/>
      <c r="C69" s="41"/>
      <c r="D69" s="41"/>
      <c r="E69" s="42"/>
      <c r="F69" s="41"/>
      <c r="G69" s="41"/>
      <c r="H69" s="41"/>
      <c r="I69" s="41"/>
      <c r="J69" s="41"/>
      <c r="K69" s="41"/>
      <c r="L69" s="41"/>
      <c r="M69" s="43"/>
      <c r="N69" s="41"/>
      <c r="O69" s="43"/>
      <c r="P69" s="2">
        <f t="shared" si="32"/>
        <v>0</v>
      </c>
      <c r="Q69" s="2">
        <f t="shared" si="33"/>
        <v>0</v>
      </c>
      <c r="R69" s="117" t="str">
        <f t="shared" si="27"/>
        <v> </v>
      </c>
      <c r="S69" s="118" t="str">
        <f t="shared" si="28"/>
        <v> </v>
      </c>
      <c r="T69" s="117" t="str">
        <f t="shared" si="29"/>
        <v> </v>
      </c>
      <c r="U69" s="118" t="str">
        <f t="shared" si="30"/>
        <v> </v>
      </c>
    </row>
    <row r="70" spans="1:21" ht="12.75" hidden="1">
      <c r="A70" s="40"/>
      <c r="B70" s="41"/>
      <c r="C70" s="41"/>
      <c r="D70" s="41"/>
      <c r="E70" s="42"/>
      <c r="F70" s="41"/>
      <c r="G70" s="41"/>
      <c r="H70" s="41"/>
      <c r="I70" s="41"/>
      <c r="J70" s="41"/>
      <c r="K70" s="41"/>
      <c r="L70" s="41"/>
      <c r="M70" s="43"/>
      <c r="N70" s="41"/>
      <c r="O70" s="43"/>
      <c r="P70" s="2">
        <f t="shared" si="32"/>
        <v>0</v>
      </c>
      <c r="Q70" s="2">
        <f t="shared" si="33"/>
        <v>0</v>
      </c>
      <c r="R70" s="117" t="str">
        <f t="shared" si="27"/>
        <v> </v>
      </c>
      <c r="S70" s="118" t="str">
        <f t="shared" si="28"/>
        <v> </v>
      </c>
      <c r="T70" s="117" t="str">
        <f t="shared" si="29"/>
        <v> </v>
      </c>
      <c r="U70" s="118" t="str">
        <f t="shared" si="30"/>
        <v> </v>
      </c>
    </row>
    <row r="71" spans="1:21" ht="12.75">
      <c r="A71" s="45" t="s">
        <v>98</v>
      </c>
      <c r="B71" s="42">
        <f aca="true" t="shared" si="34" ref="B71:O71">SUM(B72:B75)</f>
        <v>189663000</v>
      </c>
      <c r="C71" s="42">
        <f t="shared" si="34"/>
        <v>14954000</v>
      </c>
      <c r="D71" s="42">
        <f t="shared" si="34"/>
        <v>0</v>
      </c>
      <c r="E71" s="42">
        <f t="shared" si="34"/>
        <v>204617000</v>
      </c>
      <c r="F71" s="42">
        <f t="shared" si="34"/>
        <v>0</v>
      </c>
      <c r="G71" s="42">
        <f t="shared" si="34"/>
        <v>0</v>
      </c>
      <c r="H71" s="42">
        <f t="shared" si="34"/>
        <v>0</v>
      </c>
      <c r="I71" s="42">
        <f t="shared" si="34"/>
        <v>0</v>
      </c>
      <c r="J71" s="42">
        <f t="shared" si="34"/>
        <v>0</v>
      </c>
      <c r="K71" s="42">
        <f t="shared" si="34"/>
        <v>0</v>
      </c>
      <c r="L71" s="42">
        <f t="shared" si="34"/>
        <v>0</v>
      </c>
      <c r="M71" s="42">
        <f t="shared" si="34"/>
        <v>0</v>
      </c>
      <c r="N71" s="42">
        <f t="shared" si="34"/>
        <v>0</v>
      </c>
      <c r="O71" s="42">
        <f t="shared" si="34"/>
        <v>0</v>
      </c>
      <c r="P71" s="2">
        <f t="shared" si="32"/>
        <v>0</v>
      </c>
      <c r="Q71" s="2">
        <f t="shared" si="33"/>
        <v>0</v>
      </c>
      <c r="R71" s="117" t="str">
        <f t="shared" si="27"/>
        <v> </v>
      </c>
      <c r="S71" s="118" t="str">
        <f t="shared" si="28"/>
        <v> </v>
      </c>
      <c r="T71" s="117">
        <f t="shared" si="29"/>
        <v>0</v>
      </c>
      <c r="U71" s="118">
        <f t="shared" si="30"/>
        <v>0</v>
      </c>
    </row>
    <row r="72" spans="1:21" ht="12.75" hidden="1">
      <c r="A72" s="40" t="s">
        <v>96</v>
      </c>
      <c r="B72" s="41">
        <v>189663000</v>
      </c>
      <c r="C72" s="41">
        <f>-189663000+204617000</f>
        <v>14954000</v>
      </c>
      <c r="D72" s="41"/>
      <c r="E72" s="42">
        <f>SUM(B72:D72)</f>
        <v>204617000</v>
      </c>
      <c r="F72" s="41"/>
      <c r="G72" s="41"/>
      <c r="H72" s="41"/>
      <c r="I72" s="41"/>
      <c r="J72" s="41"/>
      <c r="K72" s="41"/>
      <c r="L72" s="41"/>
      <c r="M72" s="43"/>
      <c r="N72" s="41"/>
      <c r="O72" s="43"/>
      <c r="P72" s="2">
        <f t="shared" si="32"/>
        <v>0</v>
      </c>
      <c r="Q72" s="2">
        <f t="shared" si="33"/>
        <v>0</v>
      </c>
      <c r="R72" s="117" t="str">
        <f t="shared" si="27"/>
        <v> </v>
      </c>
      <c r="S72" s="118" t="str">
        <f t="shared" si="28"/>
        <v> </v>
      </c>
      <c r="T72" s="117">
        <f t="shared" si="29"/>
        <v>0</v>
      </c>
      <c r="U72" s="118">
        <f t="shared" si="30"/>
        <v>0</v>
      </c>
    </row>
    <row r="73" spans="1:21" ht="12.75" hidden="1">
      <c r="A73" s="40" t="s">
        <v>97</v>
      </c>
      <c r="B73" s="41"/>
      <c r="C73" s="41"/>
      <c r="D73" s="41"/>
      <c r="E73" s="42"/>
      <c r="F73" s="41"/>
      <c r="G73" s="41"/>
      <c r="H73" s="41"/>
      <c r="I73" s="41"/>
      <c r="J73" s="41"/>
      <c r="K73" s="41"/>
      <c r="L73" s="41"/>
      <c r="M73" s="43"/>
      <c r="N73" s="41"/>
      <c r="O73" s="43"/>
      <c r="P73" s="2">
        <f t="shared" si="32"/>
        <v>0</v>
      </c>
      <c r="Q73" s="2">
        <f t="shared" si="33"/>
        <v>0</v>
      </c>
      <c r="R73" s="117" t="str">
        <f t="shared" si="27"/>
        <v> </v>
      </c>
      <c r="S73" s="118" t="str">
        <f t="shared" si="28"/>
        <v> </v>
      </c>
      <c r="T73" s="117" t="str">
        <f t="shared" si="29"/>
        <v> </v>
      </c>
      <c r="U73" s="118" t="str">
        <f t="shared" si="30"/>
        <v> </v>
      </c>
    </row>
    <row r="74" spans="1:21" ht="12.75" hidden="1">
      <c r="A74" s="44"/>
      <c r="B74" s="41"/>
      <c r="C74" s="41"/>
      <c r="D74" s="41"/>
      <c r="E74" s="42"/>
      <c r="F74" s="41"/>
      <c r="G74" s="41"/>
      <c r="H74" s="41"/>
      <c r="I74" s="41"/>
      <c r="J74" s="41"/>
      <c r="K74" s="41"/>
      <c r="L74" s="41"/>
      <c r="M74" s="43"/>
      <c r="N74" s="41"/>
      <c r="O74" s="43"/>
      <c r="P74" s="2">
        <f t="shared" si="32"/>
        <v>0</v>
      </c>
      <c r="Q74" s="2">
        <f t="shared" si="33"/>
        <v>0</v>
      </c>
      <c r="R74" s="117" t="str">
        <f t="shared" si="27"/>
        <v> </v>
      </c>
      <c r="S74" s="118" t="str">
        <f t="shared" si="28"/>
        <v> </v>
      </c>
      <c r="T74" s="117" t="str">
        <f t="shared" si="29"/>
        <v> </v>
      </c>
      <c r="U74" s="118" t="str">
        <f t="shared" si="30"/>
        <v> </v>
      </c>
    </row>
    <row r="75" spans="1:21" ht="12.75" hidden="1">
      <c r="A75" s="40"/>
      <c r="B75" s="41"/>
      <c r="C75" s="41"/>
      <c r="D75" s="41"/>
      <c r="E75" s="42"/>
      <c r="F75" s="41"/>
      <c r="G75" s="41"/>
      <c r="H75" s="41"/>
      <c r="I75" s="41"/>
      <c r="J75" s="41"/>
      <c r="K75" s="41"/>
      <c r="L75" s="41"/>
      <c r="M75" s="43"/>
      <c r="N75" s="41"/>
      <c r="O75" s="43"/>
      <c r="P75" s="2">
        <f t="shared" si="32"/>
        <v>0</v>
      </c>
      <c r="Q75" s="2">
        <f t="shared" si="33"/>
        <v>0</v>
      </c>
      <c r="R75" s="117" t="str">
        <f t="shared" si="27"/>
        <v> </v>
      </c>
      <c r="S75" s="118" t="str">
        <f t="shared" si="28"/>
        <v> </v>
      </c>
      <c r="T75" s="117" t="str">
        <f t="shared" si="29"/>
        <v> </v>
      </c>
      <c r="U75" s="118" t="str">
        <f t="shared" si="30"/>
        <v> </v>
      </c>
    </row>
    <row r="76" spans="1:21" ht="12.75">
      <c r="A76" s="45" t="s">
        <v>99</v>
      </c>
      <c r="B76" s="42">
        <f aca="true" t="shared" si="35" ref="B76:O76">SUM(B77:B80)</f>
        <v>0</v>
      </c>
      <c r="C76" s="42">
        <f t="shared" si="35"/>
        <v>0</v>
      </c>
      <c r="D76" s="42">
        <f t="shared" si="35"/>
        <v>0</v>
      </c>
      <c r="E76" s="42">
        <f t="shared" si="35"/>
        <v>0</v>
      </c>
      <c r="F76" s="42">
        <f t="shared" si="35"/>
        <v>0</v>
      </c>
      <c r="G76" s="42">
        <f t="shared" si="35"/>
        <v>0</v>
      </c>
      <c r="H76" s="42">
        <f t="shared" si="35"/>
        <v>0</v>
      </c>
      <c r="I76" s="42">
        <f t="shared" si="35"/>
        <v>0</v>
      </c>
      <c r="J76" s="42">
        <f t="shared" si="35"/>
        <v>0</v>
      </c>
      <c r="K76" s="42">
        <f t="shared" si="35"/>
        <v>0</v>
      </c>
      <c r="L76" s="42">
        <f t="shared" si="35"/>
        <v>0</v>
      </c>
      <c r="M76" s="42">
        <f t="shared" si="35"/>
        <v>0</v>
      </c>
      <c r="N76" s="42">
        <f t="shared" si="35"/>
        <v>0</v>
      </c>
      <c r="O76" s="42">
        <f t="shared" si="35"/>
        <v>0</v>
      </c>
      <c r="P76" s="2">
        <f t="shared" si="32"/>
        <v>0</v>
      </c>
      <c r="Q76" s="2">
        <f t="shared" si="33"/>
        <v>0</v>
      </c>
      <c r="R76" s="117" t="str">
        <f t="shared" si="27"/>
        <v> </v>
      </c>
      <c r="S76" s="118" t="str">
        <f t="shared" si="28"/>
        <v> </v>
      </c>
      <c r="T76" s="117" t="str">
        <f t="shared" si="29"/>
        <v> </v>
      </c>
      <c r="U76" s="118" t="str">
        <f t="shared" si="30"/>
        <v> </v>
      </c>
    </row>
    <row r="77" spans="1:21" ht="12.75" hidden="1">
      <c r="A77" s="40" t="s">
        <v>96</v>
      </c>
      <c r="B77" s="41"/>
      <c r="C77" s="41"/>
      <c r="D77" s="41"/>
      <c r="E77" s="42"/>
      <c r="F77" s="41"/>
      <c r="G77" s="41"/>
      <c r="H77" s="41"/>
      <c r="I77" s="41"/>
      <c r="J77" s="41"/>
      <c r="K77" s="41"/>
      <c r="L77" s="41"/>
      <c r="M77" s="43"/>
      <c r="N77" s="41"/>
      <c r="O77" s="43"/>
      <c r="P77" s="2">
        <f t="shared" si="32"/>
        <v>0</v>
      </c>
      <c r="Q77" s="2">
        <f t="shared" si="33"/>
        <v>0</v>
      </c>
      <c r="R77" s="117" t="str">
        <f t="shared" si="27"/>
        <v> </v>
      </c>
      <c r="S77" s="118" t="str">
        <f t="shared" si="28"/>
        <v> </v>
      </c>
      <c r="T77" s="117" t="str">
        <f t="shared" si="29"/>
        <v> </v>
      </c>
      <c r="U77" s="118" t="str">
        <f t="shared" si="30"/>
        <v> </v>
      </c>
    </row>
    <row r="78" spans="1:21" ht="12.75" hidden="1">
      <c r="A78" s="40" t="s">
        <v>97</v>
      </c>
      <c r="B78" s="41"/>
      <c r="C78" s="41"/>
      <c r="D78" s="41"/>
      <c r="E78" s="42"/>
      <c r="F78" s="41"/>
      <c r="G78" s="41"/>
      <c r="H78" s="41"/>
      <c r="I78" s="41"/>
      <c r="J78" s="41"/>
      <c r="K78" s="41"/>
      <c r="L78" s="41"/>
      <c r="M78" s="43"/>
      <c r="N78" s="41"/>
      <c r="O78" s="43"/>
      <c r="P78" s="2">
        <f t="shared" si="32"/>
        <v>0</v>
      </c>
      <c r="Q78" s="2">
        <f t="shared" si="33"/>
        <v>0</v>
      </c>
      <c r="R78" s="117" t="str">
        <f t="shared" si="27"/>
        <v> </v>
      </c>
      <c r="S78" s="118" t="str">
        <f t="shared" si="28"/>
        <v> </v>
      </c>
      <c r="T78" s="117" t="str">
        <f t="shared" si="29"/>
        <v> </v>
      </c>
      <c r="U78" s="118" t="str">
        <f t="shared" si="30"/>
        <v> </v>
      </c>
    </row>
    <row r="79" spans="1:21" ht="12.75" hidden="1">
      <c r="A79" s="44"/>
      <c r="B79" s="41"/>
      <c r="C79" s="41"/>
      <c r="D79" s="41"/>
      <c r="E79" s="42"/>
      <c r="F79" s="41"/>
      <c r="G79" s="41"/>
      <c r="H79" s="41"/>
      <c r="I79" s="41"/>
      <c r="J79" s="41"/>
      <c r="K79" s="41"/>
      <c r="L79" s="41"/>
      <c r="M79" s="43"/>
      <c r="N79" s="41"/>
      <c r="O79" s="43"/>
      <c r="P79" s="2">
        <f t="shared" si="32"/>
        <v>0</v>
      </c>
      <c r="Q79" s="2">
        <f t="shared" si="33"/>
        <v>0</v>
      </c>
      <c r="R79" s="117" t="str">
        <f t="shared" si="27"/>
        <v> </v>
      </c>
      <c r="S79" s="118" t="str">
        <f t="shared" si="28"/>
        <v> </v>
      </c>
      <c r="T79" s="117" t="str">
        <f t="shared" si="29"/>
        <v> </v>
      </c>
      <c r="U79" s="118" t="str">
        <f t="shared" si="30"/>
        <v> </v>
      </c>
    </row>
    <row r="80" spans="1:21" ht="12.75" hidden="1">
      <c r="A80" s="40"/>
      <c r="B80" s="41"/>
      <c r="C80" s="41"/>
      <c r="D80" s="41"/>
      <c r="E80" s="42"/>
      <c r="F80" s="41"/>
      <c r="G80" s="41"/>
      <c r="H80" s="41"/>
      <c r="I80" s="41"/>
      <c r="J80" s="41"/>
      <c r="K80" s="41"/>
      <c r="L80" s="41"/>
      <c r="M80" s="43"/>
      <c r="N80" s="41"/>
      <c r="O80" s="43"/>
      <c r="P80" s="2">
        <f t="shared" si="32"/>
        <v>0</v>
      </c>
      <c r="Q80" s="2">
        <f t="shared" si="33"/>
        <v>0</v>
      </c>
      <c r="R80" s="117" t="str">
        <f t="shared" si="27"/>
        <v> </v>
      </c>
      <c r="S80" s="118" t="str">
        <f t="shared" si="28"/>
        <v> </v>
      </c>
      <c r="T80" s="117" t="str">
        <f t="shared" si="29"/>
        <v> </v>
      </c>
      <c r="U80" s="118" t="str">
        <f t="shared" si="30"/>
        <v> </v>
      </c>
    </row>
    <row r="81" spans="1:21" ht="12.75">
      <c r="A81" s="45" t="s">
        <v>100</v>
      </c>
      <c r="B81" s="42">
        <f aca="true" t="shared" si="36" ref="B81:O81">SUM(B82:B85)</f>
        <v>19300000</v>
      </c>
      <c r="C81" s="42">
        <f t="shared" si="36"/>
        <v>0</v>
      </c>
      <c r="D81" s="42">
        <f t="shared" si="36"/>
        <v>0</v>
      </c>
      <c r="E81" s="42">
        <f t="shared" si="36"/>
        <v>19300000</v>
      </c>
      <c r="F81" s="42">
        <f t="shared" si="36"/>
        <v>0</v>
      </c>
      <c r="G81" s="42">
        <f t="shared" si="36"/>
        <v>0</v>
      </c>
      <c r="H81" s="42">
        <f t="shared" si="36"/>
        <v>0</v>
      </c>
      <c r="I81" s="42">
        <f t="shared" si="36"/>
        <v>0</v>
      </c>
      <c r="J81" s="42">
        <f t="shared" si="36"/>
        <v>0</v>
      </c>
      <c r="K81" s="42">
        <f t="shared" si="36"/>
        <v>0</v>
      </c>
      <c r="L81" s="42">
        <f t="shared" si="36"/>
        <v>0</v>
      </c>
      <c r="M81" s="42">
        <f t="shared" si="36"/>
        <v>0</v>
      </c>
      <c r="N81" s="42">
        <f t="shared" si="36"/>
        <v>0</v>
      </c>
      <c r="O81" s="42">
        <f t="shared" si="36"/>
        <v>0</v>
      </c>
      <c r="P81" s="2">
        <f t="shared" si="32"/>
        <v>0</v>
      </c>
      <c r="Q81" s="2">
        <f t="shared" si="33"/>
        <v>0</v>
      </c>
      <c r="R81" s="117" t="str">
        <f t="shared" si="27"/>
        <v> </v>
      </c>
      <c r="S81" s="118" t="str">
        <f t="shared" si="28"/>
        <v> </v>
      </c>
      <c r="T81" s="117">
        <f t="shared" si="29"/>
        <v>0</v>
      </c>
      <c r="U81" s="118">
        <f t="shared" si="30"/>
        <v>0</v>
      </c>
    </row>
    <row r="82" spans="1:21" ht="12.75" hidden="1">
      <c r="A82" s="40" t="s">
        <v>96</v>
      </c>
      <c r="B82" s="41">
        <v>19300000</v>
      </c>
      <c r="C82" s="41"/>
      <c r="D82" s="41"/>
      <c r="E82" s="42">
        <f>SUM(B82:D82)</f>
        <v>19300000</v>
      </c>
      <c r="F82" s="41"/>
      <c r="G82" s="41"/>
      <c r="H82" s="41"/>
      <c r="I82" s="41"/>
      <c r="J82" s="41"/>
      <c r="K82" s="41"/>
      <c r="L82" s="41"/>
      <c r="M82" s="43"/>
      <c r="N82" s="41"/>
      <c r="O82" s="43"/>
      <c r="P82" s="2">
        <f t="shared" si="32"/>
        <v>0</v>
      </c>
      <c r="Q82" s="2">
        <f t="shared" si="33"/>
        <v>0</v>
      </c>
      <c r="R82" s="117" t="str">
        <f t="shared" si="27"/>
        <v> </v>
      </c>
      <c r="S82" s="118" t="str">
        <f t="shared" si="28"/>
        <v> </v>
      </c>
      <c r="T82" s="117">
        <f t="shared" si="29"/>
        <v>0</v>
      </c>
      <c r="U82" s="118">
        <f t="shared" si="30"/>
        <v>0</v>
      </c>
    </row>
    <row r="83" spans="1:21" ht="12.75" hidden="1">
      <c r="A83" s="40" t="s">
        <v>97</v>
      </c>
      <c r="B83" s="41"/>
      <c r="C83" s="41"/>
      <c r="D83" s="41"/>
      <c r="E83" s="42"/>
      <c r="F83" s="41"/>
      <c r="G83" s="41"/>
      <c r="H83" s="41"/>
      <c r="I83" s="41"/>
      <c r="J83" s="41"/>
      <c r="K83" s="41"/>
      <c r="L83" s="41"/>
      <c r="M83" s="43"/>
      <c r="N83" s="41"/>
      <c r="O83" s="43"/>
      <c r="P83" s="2">
        <f t="shared" si="32"/>
        <v>0</v>
      </c>
      <c r="Q83" s="2">
        <f t="shared" si="33"/>
        <v>0</v>
      </c>
      <c r="R83" s="117" t="str">
        <f t="shared" si="27"/>
        <v> </v>
      </c>
      <c r="S83" s="118" t="str">
        <f t="shared" si="28"/>
        <v> </v>
      </c>
      <c r="T83" s="117" t="str">
        <f t="shared" si="29"/>
        <v> </v>
      </c>
      <c r="U83" s="118" t="str">
        <f t="shared" si="30"/>
        <v> </v>
      </c>
    </row>
    <row r="84" spans="1:21" ht="12.75" hidden="1">
      <c r="A84" s="44"/>
      <c r="B84" s="41"/>
      <c r="C84" s="41"/>
      <c r="D84" s="41"/>
      <c r="E84" s="42"/>
      <c r="F84" s="41"/>
      <c r="G84" s="41"/>
      <c r="H84" s="41"/>
      <c r="I84" s="41"/>
      <c r="J84" s="41"/>
      <c r="K84" s="41"/>
      <c r="L84" s="41"/>
      <c r="M84" s="43"/>
      <c r="N84" s="41"/>
      <c r="O84" s="43"/>
      <c r="P84" s="2">
        <f t="shared" si="32"/>
        <v>0</v>
      </c>
      <c r="Q84" s="2">
        <f t="shared" si="33"/>
        <v>0</v>
      </c>
      <c r="R84" s="117" t="str">
        <f t="shared" si="27"/>
        <v> </v>
      </c>
      <c r="S84" s="118" t="str">
        <f t="shared" si="28"/>
        <v> </v>
      </c>
      <c r="T84" s="117" t="str">
        <f t="shared" si="29"/>
        <v> </v>
      </c>
      <c r="U84" s="118" t="str">
        <f t="shared" si="30"/>
        <v> </v>
      </c>
    </row>
    <row r="85" spans="1:21" ht="12.75" hidden="1">
      <c r="A85" s="40"/>
      <c r="B85" s="41"/>
      <c r="C85" s="41"/>
      <c r="D85" s="41"/>
      <c r="E85" s="42"/>
      <c r="F85" s="41"/>
      <c r="G85" s="41"/>
      <c r="H85" s="41"/>
      <c r="I85" s="41"/>
      <c r="J85" s="41"/>
      <c r="K85" s="41"/>
      <c r="L85" s="41"/>
      <c r="M85" s="43"/>
      <c r="N85" s="41"/>
      <c r="O85" s="43"/>
      <c r="P85" s="2">
        <f t="shared" si="32"/>
        <v>0</v>
      </c>
      <c r="Q85" s="2">
        <f t="shared" si="33"/>
        <v>0</v>
      </c>
      <c r="R85" s="117" t="str">
        <f t="shared" si="27"/>
        <v> </v>
      </c>
      <c r="S85" s="118" t="str">
        <f t="shared" si="28"/>
        <v> </v>
      </c>
      <c r="T85" s="117" t="str">
        <f t="shared" si="29"/>
        <v> </v>
      </c>
      <c r="U85" s="118" t="str">
        <f t="shared" si="30"/>
        <v> </v>
      </c>
    </row>
    <row r="86" spans="1:21" ht="12.75">
      <c r="A86" s="45" t="s">
        <v>101</v>
      </c>
      <c r="B86" s="42">
        <f aca="true" t="shared" si="37" ref="B86:O86">SUM(B87:B90)</f>
        <v>0</v>
      </c>
      <c r="C86" s="42">
        <f t="shared" si="37"/>
        <v>0</v>
      </c>
      <c r="D86" s="42">
        <f t="shared" si="37"/>
        <v>0</v>
      </c>
      <c r="E86" s="42">
        <f t="shared" si="37"/>
        <v>0</v>
      </c>
      <c r="F86" s="42">
        <f t="shared" si="37"/>
        <v>0</v>
      </c>
      <c r="G86" s="42">
        <f t="shared" si="37"/>
        <v>0</v>
      </c>
      <c r="H86" s="42">
        <f t="shared" si="37"/>
        <v>0</v>
      </c>
      <c r="I86" s="42">
        <f t="shared" si="37"/>
        <v>0</v>
      </c>
      <c r="J86" s="42">
        <f t="shared" si="37"/>
        <v>0</v>
      </c>
      <c r="K86" s="42">
        <f t="shared" si="37"/>
        <v>0</v>
      </c>
      <c r="L86" s="42">
        <f t="shared" si="37"/>
        <v>0</v>
      </c>
      <c r="M86" s="42">
        <f t="shared" si="37"/>
        <v>0</v>
      </c>
      <c r="N86" s="42">
        <f t="shared" si="37"/>
        <v>0</v>
      </c>
      <c r="O86" s="42">
        <f t="shared" si="37"/>
        <v>0</v>
      </c>
      <c r="P86" s="2">
        <f t="shared" si="32"/>
        <v>0</v>
      </c>
      <c r="Q86" s="2">
        <f t="shared" si="33"/>
        <v>0</v>
      </c>
      <c r="R86" s="117" t="str">
        <f t="shared" si="27"/>
        <v> </v>
      </c>
      <c r="S86" s="118" t="str">
        <f t="shared" si="28"/>
        <v> </v>
      </c>
      <c r="T86" s="117" t="str">
        <f t="shared" si="29"/>
        <v> </v>
      </c>
      <c r="U86" s="118" t="str">
        <f t="shared" si="30"/>
        <v> </v>
      </c>
    </row>
    <row r="87" spans="1:21" ht="12.75" hidden="1">
      <c r="A87" s="40" t="s">
        <v>96</v>
      </c>
      <c r="B87" s="41"/>
      <c r="C87" s="41"/>
      <c r="D87" s="41"/>
      <c r="E87" s="42"/>
      <c r="F87" s="41"/>
      <c r="G87" s="41"/>
      <c r="H87" s="41"/>
      <c r="I87" s="41"/>
      <c r="J87" s="41"/>
      <c r="K87" s="41"/>
      <c r="L87" s="41"/>
      <c r="M87" s="43"/>
      <c r="N87" s="41"/>
      <c r="O87" s="43"/>
      <c r="P87" s="2">
        <f t="shared" si="32"/>
        <v>0</v>
      </c>
      <c r="Q87" s="2">
        <f t="shared" si="33"/>
        <v>0</v>
      </c>
      <c r="R87" s="117" t="str">
        <f t="shared" si="27"/>
        <v> </v>
      </c>
      <c r="S87" s="118" t="str">
        <f t="shared" si="28"/>
        <v> </v>
      </c>
      <c r="T87" s="117" t="str">
        <f t="shared" si="29"/>
        <v> </v>
      </c>
      <c r="U87" s="118" t="str">
        <f t="shared" si="30"/>
        <v> </v>
      </c>
    </row>
    <row r="88" spans="1:21" ht="12.75" hidden="1">
      <c r="A88" s="40" t="s">
        <v>97</v>
      </c>
      <c r="B88" s="41"/>
      <c r="C88" s="41"/>
      <c r="D88" s="41"/>
      <c r="E88" s="42"/>
      <c r="F88" s="41"/>
      <c r="G88" s="41"/>
      <c r="H88" s="41"/>
      <c r="I88" s="41"/>
      <c r="J88" s="41"/>
      <c r="K88" s="41"/>
      <c r="L88" s="41"/>
      <c r="M88" s="43"/>
      <c r="N88" s="41"/>
      <c r="O88" s="43"/>
      <c r="P88" s="2">
        <f t="shared" si="32"/>
        <v>0</v>
      </c>
      <c r="Q88" s="2">
        <f t="shared" si="33"/>
        <v>0</v>
      </c>
      <c r="R88" s="117" t="str">
        <f t="shared" si="27"/>
        <v> </v>
      </c>
      <c r="S88" s="118" t="str">
        <f t="shared" si="28"/>
        <v> </v>
      </c>
      <c r="T88" s="117" t="str">
        <f t="shared" si="29"/>
        <v> </v>
      </c>
      <c r="U88" s="118" t="str">
        <f t="shared" si="30"/>
        <v> </v>
      </c>
    </row>
    <row r="89" spans="1:21" ht="12.75" hidden="1">
      <c r="A89" s="44"/>
      <c r="B89" s="41"/>
      <c r="C89" s="41"/>
      <c r="D89" s="41"/>
      <c r="E89" s="42"/>
      <c r="F89" s="41"/>
      <c r="G89" s="41"/>
      <c r="H89" s="41"/>
      <c r="I89" s="41"/>
      <c r="J89" s="41"/>
      <c r="K89" s="41"/>
      <c r="L89" s="41"/>
      <c r="M89" s="43"/>
      <c r="N89" s="41"/>
      <c r="O89" s="43"/>
      <c r="P89" s="2">
        <f t="shared" si="32"/>
        <v>0</v>
      </c>
      <c r="Q89" s="2">
        <f t="shared" si="33"/>
        <v>0</v>
      </c>
      <c r="R89" s="117" t="str">
        <f t="shared" si="27"/>
        <v> </v>
      </c>
      <c r="S89" s="118" t="str">
        <f t="shared" si="28"/>
        <v> </v>
      </c>
      <c r="T89" s="117" t="str">
        <f t="shared" si="29"/>
        <v> </v>
      </c>
      <c r="U89" s="118" t="str">
        <f t="shared" si="30"/>
        <v> </v>
      </c>
    </row>
    <row r="90" spans="1:21" ht="12.75" hidden="1">
      <c r="A90" s="40"/>
      <c r="B90" s="41"/>
      <c r="C90" s="41"/>
      <c r="D90" s="41"/>
      <c r="E90" s="42"/>
      <c r="F90" s="41"/>
      <c r="G90" s="41"/>
      <c r="H90" s="41"/>
      <c r="I90" s="41"/>
      <c r="J90" s="41"/>
      <c r="K90" s="41"/>
      <c r="L90" s="41"/>
      <c r="M90" s="43"/>
      <c r="N90" s="41"/>
      <c r="O90" s="43"/>
      <c r="P90" s="2">
        <f t="shared" si="32"/>
        <v>0</v>
      </c>
      <c r="Q90" s="2">
        <f t="shared" si="33"/>
        <v>0</v>
      </c>
      <c r="R90" s="117" t="str">
        <f t="shared" si="27"/>
        <v> </v>
      </c>
      <c r="S90" s="118" t="str">
        <f t="shared" si="28"/>
        <v> </v>
      </c>
      <c r="T90" s="117" t="str">
        <f t="shared" si="29"/>
        <v> </v>
      </c>
      <c r="U90" s="118" t="str">
        <f t="shared" si="30"/>
        <v> </v>
      </c>
    </row>
    <row r="91" spans="1:21" ht="12.75">
      <c r="A91" s="45" t="s">
        <v>102</v>
      </c>
      <c r="B91" s="42">
        <f aca="true" t="shared" si="38" ref="B91:O91">SUM(B92:B95)</f>
        <v>19520000</v>
      </c>
      <c r="C91" s="42">
        <f t="shared" si="38"/>
        <v>0</v>
      </c>
      <c r="D91" s="42">
        <f t="shared" si="38"/>
        <v>0</v>
      </c>
      <c r="E91" s="42">
        <f t="shared" si="38"/>
        <v>19520000</v>
      </c>
      <c r="F91" s="42">
        <f t="shared" si="38"/>
        <v>0</v>
      </c>
      <c r="G91" s="42">
        <f t="shared" si="38"/>
        <v>0</v>
      </c>
      <c r="H91" s="42">
        <f t="shared" si="38"/>
        <v>0</v>
      </c>
      <c r="I91" s="42">
        <f t="shared" si="38"/>
        <v>0</v>
      </c>
      <c r="J91" s="42">
        <f t="shared" si="38"/>
        <v>0</v>
      </c>
      <c r="K91" s="42">
        <f t="shared" si="38"/>
        <v>0</v>
      </c>
      <c r="L91" s="42">
        <f t="shared" si="38"/>
        <v>0</v>
      </c>
      <c r="M91" s="42">
        <f t="shared" si="38"/>
        <v>0</v>
      </c>
      <c r="N91" s="42">
        <f t="shared" si="38"/>
        <v>0</v>
      </c>
      <c r="O91" s="42">
        <f t="shared" si="38"/>
        <v>0</v>
      </c>
      <c r="P91" s="2">
        <f t="shared" si="32"/>
        <v>0</v>
      </c>
      <c r="Q91" s="2">
        <f t="shared" si="33"/>
        <v>0</v>
      </c>
      <c r="R91" s="117" t="str">
        <f t="shared" si="27"/>
        <v> </v>
      </c>
      <c r="S91" s="118" t="str">
        <f t="shared" si="28"/>
        <v> </v>
      </c>
      <c r="T91" s="117">
        <f t="shared" si="29"/>
        <v>0</v>
      </c>
      <c r="U91" s="118">
        <f t="shared" si="30"/>
        <v>0</v>
      </c>
    </row>
    <row r="92" spans="1:21" ht="12.75" hidden="1">
      <c r="A92" s="40" t="s">
        <v>96</v>
      </c>
      <c r="B92" s="41">
        <v>19520000</v>
      </c>
      <c r="C92" s="41"/>
      <c r="D92" s="41"/>
      <c r="E92" s="42">
        <f>SUM(B92:D92)</f>
        <v>19520000</v>
      </c>
      <c r="F92" s="41"/>
      <c r="G92" s="41"/>
      <c r="H92" s="41"/>
      <c r="I92" s="41"/>
      <c r="J92" s="41"/>
      <c r="K92" s="41"/>
      <c r="L92" s="41"/>
      <c r="M92" s="43"/>
      <c r="N92" s="41"/>
      <c r="O92" s="43"/>
      <c r="P92" s="2">
        <f t="shared" si="32"/>
        <v>0</v>
      </c>
      <c r="Q92" s="2">
        <f t="shared" si="33"/>
        <v>0</v>
      </c>
      <c r="R92" s="117" t="str">
        <f t="shared" si="27"/>
        <v> </v>
      </c>
      <c r="S92" s="118" t="str">
        <f t="shared" si="28"/>
        <v> </v>
      </c>
      <c r="T92" s="117">
        <f t="shared" si="29"/>
        <v>0</v>
      </c>
      <c r="U92" s="118">
        <f t="shared" si="30"/>
        <v>0</v>
      </c>
    </row>
    <row r="93" spans="1:21" ht="12.75" hidden="1">
      <c r="A93" s="40" t="s">
        <v>97</v>
      </c>
      <c r="B93" s="41"/>
      <c r="C93" s="41"/>
      <c r="D93" s="41"/>
      <c r="E93" s="42"/>
      <c r="F93" s="41"/>
      <c r="G93" s="41"/>
      <c r="H93" s="41"/>
      <c r="I93" s="41"/>
      <c r="J93" s="41"/>
      <c r="K93" s="41"/>
      <c r="L93" s="41"/>
      <c r="M93" s="43"/>
      <c r="N93" s="41"/>
      <c r="O93" s="43"/>
      <c r="P93" s="2">
        <f t="shared" si="32"/>
        <v>0</v>
      </c>
      <c r="Q93" s="2">
        <f t="shared" si="33"/>
        <v>0</v>
      </c>
      <c r="R93" s="117" t="str">
        <f t="shared" si="27"/>
        <v> </v>
      </c>
      <c r="S93" s="118" t="str">
        <f t="shared" si="28"/>
        <v> </v>
      </c>
      <c r="T93" s="117" t="str">
        <f t="shared" si="29"/>
        <v> </v>
      </c>
      <c r="U93" s="118" t="str">
        <f t="shared" si="30"/>
        <v> </v>
      </c>
    </row>
    <row r="94" spans="1:21" ht="12.75" hidden="1">
      <c r="A94" s="44"/>
      <c r="B94" s="41"/>
      <c r="C94" s="41"/>
      <c r="D94" s="41"/>
      <c r="E94" s="42"/>
      <c r="F94" s="41"/>
      <c r="G94" s="41"/>
      <c r="H94" s="41"/>
      <c r="I94" s="41"/>
      <c r="J94" s="41"/>
      <c r="K94" s="41"/>
      <c r="L94" s="41"/>
      <c r="M94" s="43"/>
      <c r="N94" s="41"/>
      <c r="O94" s="43"/>
      <c r="P94" s="2">
        <f t="shared" si="32"/>
        <v>0</v>
      </c>
      <c r="Q94" s="2">
        <f t="shared" si="33"/>
        <v>0</v>
      </c>
      <c r="R94" s="117" t="str">
        <f t="shared" si="27"/>
        <v> </v>
      </c>
      <c r="S94" s="118" t="str">
        <f t="shared" si="28"/>
        <v> </v>
      </c>
      <c r="T94" s="117" t="str">
        <f t="shared" si="29"/>
        <v> </v>
      </c>
      <c r="U94" s="118" t="str">
        <f t="shared" si="30"/>
        <v> </v>
      </c>
    </row>
    <row r="95" spans="1:21" ht="12.75" hidden="1">
      <c r="A95" s="44"/>
      <c r="B95" s="41"/>
      <c r="C95" s="41"/>
      <c r="D95" s="41"/>
      <c r="E95" s="42"/>
      <c r="F95" s="41"/>
      <c r="G95" s="41"/>
      <c r="H95" s="41"/>
      <c r="I95" s="41"/>
      <c r="J95" s="41"/>
      <c r="K95" s="41"/>
      <c r="L95" s="41"/>
      <c r="M95" s="43"/>
      <c r="N95" s="41"/>
      <c r="O95" s="43"/>
      <c r="P95" s="2">
        <f t="shared" si="32"/>
        <v>0</v>
      </c>
      <c r="Q95" s="2">
        <f t="shared" si="33"/>
        <v>0</v>
      </c>
      <c r="R95" s="117" t="str">
        <f t="shared" si="27"/>
        <v> </v>
      </c>
      <c r="S95" s="118" t="str">
        <f t="shared" si="28"/>
        <v> </v>
      </c>
      <c r="T95" s="117" t="str">
        <f t="shared" si="29"/>
        <v> </v>
      </c>
      <c r="U95" s="118" t="str">
        <f t="shared" si="30"/>
        <v> </v>
      </c>
    </row>
    <row r="96" spans="1:21" ht="12.75">
      <c r="A96" s="45" t="s">
        <v>103</v>
      </c>
      <c r="B96" s="42">
        <f aca="true" t="shared" si="39" ref="B96:O96">SUM(B97:B100)</f>
        <v>500000</v>
      </c>
      <c r="C96" s="42">
        <f t="shared" si="39"/>
        <v>0</v>
      </c>
      <c r="D96" s="42">
        <f t="shared" si="39"/>
        <v>0</v>
      </c>
      <c r="E96" s="42">
        <f t="shared" si="39"/>
        <v>500000</v>
      </c>
      <c r="F96" s="42">
        <f t="shared" si="39"/>
        <v>0</v>
      </c>
      <c r="G96" s="42">
        <f t="shared" si="39"/>
        <v>0</v>
      </c>
      <c r="H96" s="42">
        <f t="shared" si="39"/>
        <v>0</v>
      </c>
      <c r="I96" s="42">
        <f t="shared" si="39"/>
        <v>0</v>
      </c>
      <c r="J96" s="42">
        <f t="shared" si="39"/>
        <v>0</v>
      </c>
      <c r="K96" s="42">
        <f t="shared" si="39"/>
        <v>0</v>
      </c>
      <c r="L96" s="42">
        <f t="shared" si="39"/>
        <v>0</v>
      </c>
      <c r="M96" s="42">
        <f t="shared" si="39"/>
        <v>0</v>
      </c>
      <c r="N96" s="42">
        <f t="shared" si="39"/>
        <v>0</v>
      </c>
      <c r="O96" s="42">
        <f t="shared" si="39"/>
        <v>0</v>
      </c>
      <c r="P96" s="2">
        <f t="shared" si="32"/>
        <v>0</v>
      </c>
      <c r="Q96" s="2">
        <f t="shared" si="33"/>
        <v>0</v>
      </c>
      <c r="R96" s="117" t="str">
        <f t="shared" si="27"/>
        <v> </v>
      </c>
      <c r="S96" s="118" t="str">
        <f t="shared" si="28"/>
        <v> </v>
      </c>
      <c r="T96" s="117">
        <f t="shared" si="29"/>
        <v>0</v>
      </c>
      <c r="U96" s="118">
        <f t="shared" si="30"/>
        <v>0</v>
      </c>
    </row>
    <row r="97" spans="1:21" ht="12.75" hidden="1">
      <c r="A97" s="40" t="s">
        <v>96</v>
      </c>
      <c r="B97" s="41">
        <v>500000</v>
      </c>
      <c r="C97" s="41"/>
      <c r="D97" s="41"/>
      <c r="E97" s="42">
        <f>SUM(B97:D97)</f>
        <v>500000</v>
      </c>
      <c r="F97" s="41"/>
      <c r="G97" s="41"/>
      <c r="H97" s="41"/>
      <c r="I97" s="41"/>
      <c r="J97" s="41"/>
      <c r="K97" s="41"/>
      <c r="L97" s="41"/>
      <c r="M97" s="43"/>
      <c r="N97" s="41"/>
      <c r="O97" s="43"/>
      <c r="P97" s="2">
        <f t="shared" si="32"/>
        <v>0</v>
      </c>
      <c r="Q97" s="2">
        <f t="shared" si="33"/>
        <v>0</v>
      </c>
      <c r="R97" s="117" t="str">
        <f aca="true" t="shared" si="40" ref="R97:R128">IF(L97=0," ",(N97-L97)/L97)</f>
        <v> </v>
      </c>
      <c r="S97" s="118" t="str">
        <f aca="true" t="shared" si="41" ref="S97:S128">IF(M97=0," ",(O97-M97)/M97)</f>
        <v> </v>
      </c>
      <c r="T97" s="117">
        <f aca="true" t="shared" si="42" ref="T97:T128">IF(E97=0," ",(P97/E97))</f>
        <v>0</v>
      </c>
      <c r="U97" s="118">
        <f aca="true" t="shared" si="43" ref="U97:U128">IF(E97=0," ",(Q97/E97))</f>
        <v>0</v>
      </c>
    </row>
    <row r="98" spans="1:21" ht="12.75" hidden="1">
      <c r="A98" s="40" t="s">
        <v>97</v>
      </c>
      <c r="B98" s="41"/>
      <c r="C98" s="41"/>
      <c r="D98" s="41">
        <v>0</v>
      </c>
      <c r="E98" s="42"/>
      <c r="F98" s="41"/>
      <c r="G98" s="41"/>
      <c r="H98" s="41"/>
      <c r="I98" s="41"/>
      <c r="J98" s="41"/>
      <c r="K98" s="41"/>
      <c r="L98" s="41"/>
      <c r="M98" s="43"/>
      <c r="N98" s="41"/>
      <c r="O98" s="43"/>
      <c r="P98" s="2">
        <f t="shared" si="32"/>
        <v>0</v>
      </c>
      <c r="Q98" s="2">
        <f t="shared" si="33"/>
        <v>0</v>
      </c>
      <c r="R98" s="117" t="str">
        <f t="shared" si="40"/>
        <v> </v>
      </c>
      <c r="S98" s="118" t="str">
        <f t="shared" si="41"/>
        <v> </v>
      </c>
      <c r="T98" s="117" t="str">
        <f t="shared" si="42"/>
        <v> </v>
      </c>
      <c r="U98" s="118" t="str">
        <f t="shared" si="43"/>
        <v> </v>
      </c>
    </row>
    <row r="99" spans="1:21" ht="12.75" hidden="1">
      <c r="A99" s="44"/>
      <c r="B99" s="41"/>
      <c r="C99" s="41"/>
      <c r="D99" s="41"/>
      <c r="E99" s="42"/>
      <c r="F99" s="41"/>
      <c r="G99" s="41"/>
      <c r="H99" s="41"/>
      <c r="I99" s="41"/>
      <c r="J99" s="41"/>
      <c r="K99" s="41"/>
      <c r="L99" s="41"/>
      <c r="M99" s="43"/>
      <c r="N99" s="41"/>
      <c r="O99" s="43"/>
      <c r="P99" s="2">
        <f aca="true" t="shared" si="44" ref="P99:P122">+H99+J99+L99+N99</f>
        <v>0</v>
      </c>
      <c r="Q99" s="2">
        <f aca="true" t="shared" si="45" ref="Q99:Q122">I99+K99+M99+O99</f>
        <v>0</v>
      </c>
      <c r="R99" s="117" t="str">
        <f t="shared" si="40"/>
        <v> </v>
      </c>
      <c r="S99" s="118" t="str">
        <f t="shared" si="41"/>
        <v> </v>
      </c>
      <c r="T99" s="117" t="str">
        <f t="shared" si="42"/>
        <v> </v>
      </c>
      <c r="U99" s="118" t="str">
        <f t="shared" si="43"/>
        <v> </v>
      </c>
    </row>
    <row r="100" spans="1:21" ht="12.75" hidden="1">
      <c r="A100" s="44"/>
      <c r="B100" s="41"/>
      <c r="C100" s="41"/>
      <c r="D100" s="41"/>
      <c r="E100" s="42"/>
      <c r="F100" s="41"/>
      <c r="G100" s="41"/>
      <c r="H100" s="41"/>
      <c r="I100" s="41"/>
      <c r="J100" s="41"/>
      <c r="K100" s="41"/>
      <c r="L100" s="41"/>
      <c r="M100" s="43"/>
      <c r="N100" s="41"/>
      <c r="O100" s="43"/>
      <c r="P100" s="2">
        <f t="shared" si="44"/>
        <v>0</v>
      </c>
      <c r="Q100" s="2">
        <f t="shared" si="45"/>
        <v>0</v>
      </c>
      <c r="R100" s="117" t="str">
        <f t="shared" si="40"/>
        <v> </v>
      </c>
      <c r="S100" s="118" t="str">
        <f t="shared" si="41"/>
        <v> </v>
      </c>
      <c r="T100" s="117" t="str">
        <f t="shared" si="42"/>
        <v> </v>
      </c>
      <c r="U100" s="118" t="str">
        <f t="shared" si="43"/>
        <v> </v>
      </c>
    </row>
    <row r="101" spans="1:21" ht="12.75">
      <c r="A101" s="45" t="s">
        <v>104</v>
      </c>
      <c r="B101" s="42">
        <f aca="true" t="shared" si="46" ref="B101:O101">SUM(B102:B105)</f>
        <v>0</v>
      </c>
      <c r="C101" s="42">
        <f t="shared" si="46"/>
        <v>0</v>
      </c>
      <c r="D101" s="42">
        <f t="shared" si="46"/>
        <v>0</v>
      </c>
      <c r="E101" s="42">
        <f t="shared" si="46"/>
        <v>0</v>
      </c>
      <c r="F101" s="42">
        <f t="shared" si="46"/>
        <v>0</v>
      </c>
      <c r="G101" s="42">
        <f t="shared" si="46"/>
        <v>0</v>
      </c>
      <c r="H101" s="42">
        <f t="shared" si="46"/>
        <v>0</v>
      </c>
      <c r="I101" s="42">
        <f t="shared" si="46"/>
        <v>0</v>
      </c>
      <c r="J101" s="42">
        <f t="shared" si="46"/>
        <v>0</v>
      </c>
      <c r="K101" s="42">
        <f t="shared" si="46"/>
        <v>0</v>
      </c>
      <c r="L101" s="42">
        <f t="shared" si="46"/>
        <v>0</v>
      </c>
      <c r="M101" s="42">
        <f t="shared" si="46"/>
        <v>0</v>
      </c>
      <c r="N101" s="42">
        <f t="shared" si="46"/>
        <v>0</v>
      </c>
      <c r="O101" s="42">
        <f t="shared" si="46"/>
        <v>0</v>
      </c>
      <c r="P101" s="2">
        <f t="shared" si="44"/>
        <v>0</v>
      </c>
      <c r="Q101" s="2">
        <f t="shared" si="45"/>
        <v>0</v>
      </c>
      <c r="R101" s="117" t="str">
        <f t="shared" si="40"/>
        <v> </v>
      </c>
      <c r="S101" s="118" t="str">
        <f t="shared" si="41"/>
        <v> </v>
      </c>
      <c r="T101" s="117" t="str">
        <f t="shared" si="42"/>
        <v> </v>
      </c>
      <c r="U101" s="118" t="str">
        <f t="shared" si="43"/>
        <v> </v>
      </c>
    </row>
    <row r="102" spans="1:21" ht="12.75" hidden="1">
      <c r="A102" s="40" t="s">
        <v>96</v>
      </c>
      <c r="B102" s="41"/>
      <c r="C102" s="41"/>
      <c r="D102" s="41"/>
      <c r="E102" s="42"/>
      <c r="F102" s="41"/>
      <c r="G102" s="41"/>
      <c r="H102" s="41"/>
      <c r="I102" s="41"/>
      <c r="J102" s="41"/>
      <c r="K102" s="41"/>
      <c r="L102" s="41"/>
      <c r="M102" s="43"/>
      <c r="N102" s="41"/>
      <c r="O102" s="43"/>
      <c r="P102" s="2">
        <f t="shared" si="44"/>
        <v>0</v>
      </c>
      <c r="Q102" s="2">
        <f t="shared" si="45"/>
        <v>0</v>
      </c>
      <c r="R102" s="117" t="str">
        <f t="shared" si="40"/>
        <v> </v>
      </c>
      <c r="S102" s="118" t="str">
        <f t="shared" si="41"/>
        <v> </v>
      </c>
      <c r="T102" s="117" t="str">
        <f t="shared" si="42"/>
        <v> </v>
      </c>
      <c r="U102" s="118" t="str">
        <f t="shared" si="43"/>
        <v> </v>
      </c>
    </row>
    <row r="103" spans="1:21" ht="12.75" hidden="1">
      <c r="A103" s="40" t="s">
        <v>97</v>
      </c>
      <c r="B103" s="41"/>
      <c r="C103" s="41"/>
      <c r="D103" s="41"/>
      <c r="E103" s="42"/>
      <c r="F103" s="41"/>
      <c r="G103" s="41"/>
      <c r="H103" s="41"/>
      <c r="I103" s="41"/>
      <c r="J103" s="41"/>
      <c r="K103" s="41"/>
      <c r="L103" s="41"/>
      <c r="M103" s="43"/>
      <c r="N103" s="41"/>
      <c r="O103" s="43"/>
      <c r="P103" s="2">
        <f t="shared" si="44"/>
        <v>0</v>
      </c>
      <c r="Q103" s="2">
        <f t="shared" si="45"/>
        <v>0</v>
      </c>
      <c r="R103" s="117" t="str">
        <f t="shared" si="40"/>
        <v> </v>
      </c>
      <c r="S103" s="118" t="str">
        <f t="shared" si="41"/>
        <v> </v>
      </c>
      <c r="T103" s="117" t="str">
        <f t="shared" si="42"/>
        <v> </v>
      </c>
      <c r="U103" s="118" t="str">
        <f t="shared" si="43"/>
        <v> </v>
      </c>
    </row>
    <row r="104" spans="1:21" ht="12.75" hidden="1">
      <c r="A104" s="44"/>
      <c r="B104" s="41"/>
      <c r="C104" s="41"/>
      <c r="D104" s="41"/>
      <c r="E104" s="42"/>
      <c r="F104" s="41"/>
      <c r="G104" s="41"/>
      <c r="H104" s="41"/>
      <c r="I104" s="41"/>
      <c r="J104" s="41"/>
      <c r="K104" s="41"/>
      <c r="L104" s="41"/>
      <c r="M104" s="43"/>
      <c r="N104" s="41"/>
      <c r="O104" s="43"/>
      <c r="P104" s="2">
        <f t="shared" si="44"/>
        <v>0</v>
      </c>
      <c r="Q104" s="2">
        <f t="shared" si="45"/>
        <v>0</v>
      </c>
      <c r="R104" s="117" t="str">
        <f t="shared" si="40"/>
        <v> </v>
      </c>
      <c r="S104" s="118" t="str">
        <f t="shared" si="41"/>
        <v> </v>
      </c>
      <c r="T104" s="117" t="str">
        <f t="shared" si="42"/>
        <v> </v>
      </c>
      <c r="U104" s="118" t="str">
        <f t="shared" si="43"/>
        <v> </v>
      </c>
    </row>
    <row r="105" spans="1:21" ht="12.75" hidden="1">
      <c r="A105" s="44"/>
      <c r="B105" s="41"/>
      <c r="C105" s="41"/>
      <c r="D105" s="41"/>
      <c r="E105" s="42"/>
      <c r="F105" s="41"/>
      <c r="G105" s="41"/>
      <c r="H105" s="41"/>
      <c r="I105" s="41"/>
      <c r="J105" s="41"/>
      <c r="K105" s="41"/>
      <c r="L105" s="41"/>
      <c r="M105" s="43"/>
      <c r="N105" s="41"/>
      <c r="O105" s="43"/>
      <c r="P105" s="2">
        <f t="shared" si="44"/>
        <v>0</v>
      </c>
      <c r="Q105" s="2">
        <f t="shared" si="45"/>
        <v>0</v>
      </c>
      <c r="R105" s="117" t="str">
        <f t="shared" si="40"/>
        <v> </v>
      </c>
      <c r="S105" s="118" t="str">
        <f t="shared" si="41"/>
        <v> </v>
      </c>
      <c r="T105" s="117" t="str">
        <f t="shared" si="42"/>
        <v> </v>
      </c>
      <c r="U105" s="118" t="str">
        <f t="shared" si="43"/>
        <v> </v>
      </c>
    </row>
    <row r="106" spans="1:21" ht="12.75">
      <c r="A106" s="45" t="s">
        <v>105</v>
      </c>
      <c r="B106" s="42">
        <f aca="true" t="shared" si="47" ref="B106:O106">SUM(B107:B122)</f>
        <v>35000</v>
      </c>
      <c r="C106" s="42">
        <f t="shared" si="47"/>
        <v>-24000</v>
      </c>
      <c r="D106" s="42">
        <f t="shared" si="47"/>
        <v>0</v>
      </c>
      <c r="E106" s="42">
        <f t="shared" si="47"/>
        <v>11000</v>
      </c>
      <c r="F106" s="42">
        <f t="shared" si="47"/>
        <v>0</v>
      </c>
      <c r="G106" s="42">
        <f t="shared" si="47"/>
        <v>0</v>
      </c>
      <c r="H106" s="42">
        <f t="shared" si="47"/>
        <v>0</v>
      </c>
      <c r="I106" s="42">
        <f t="shared" si="47"/>
        <v>0</v>
      </c>
      <c r="J106" s="42">
        <f t="shared" si="47"/>
        <v>0</v>
      </c>
      <c r="K106" s="42">
        <f t="shared" si="47"/>
        <v>0</v>
      </c>
      <c r="L106" s="42">
        <f t="shared" si="47"/>
        <v>0</v>
      </c>
      <c r="M106" s="42">
        <f t="shared" si="47"/>
        <v>0</v>
      </c>
      <c r="N106" s="42">
        <f t="shared" si="47"/>
        <v>0</v>
      </c>
      <c r="O106" s="42">
        <f t="shared" si="47"/>
        <v>0</v>
      </c>
      <c r="P106" s="2">
        <f t="shared" si="44"/>
        <v>0</v>
      </c>
      <c r="Q106" s="2">
        <f t="shared" si="45"/>
        <v>0</v>
      </c>
      <c r="R106" s="117" t="str">
        <f t="shared" si="40"/>
        <v> </v>
      </c>
      <c r="S106" s="118" t="str">
        <f t="shared" si="41"/>
        <v> </v>
      </c>
      <c r="T106" s="117">
        <f t="shared" si="42"/>
        <v>0</v>
      </c>
      <c r="U106" s="118">
        <f t="shared" si="43"/>
        <v>0</v>
      </c>
    </row>
    <row r="107" spans="1:21" ht="12.75" hidden="1">
      <c r="A107" s="40" t="s">
        <v>106</v>
      </c>
      <c r="B107" s="41"/>
      <c r="C107" s="41"/>
      <c r="D107" s="41"/>
      <c r="E107" s="42">
        <f aca="true" t="shared" si="48" ref="E107:E121">SUM(B107:D107)</f>
        <v>0</v>
      </c>
      <c r="F107" s="41"/>
      <c r="G107" s="41"/>
      <c r="H107" s="41"/>
      <c r="I107" s="41"/>
      <c r="J107" s="41"/>
      <c r="K107" s="41"/>
      <c r="L107" s="41"/>
      <c r="M107" s="43"/>
      <c r="N107" s="41"/>
      <c r="O107" s="43"/>
      <c r="P107" s="2">
        <f t="shared" si="44"/>
        <v>0</v>
      </c>
      <c r="Q107" s="2">
        <f t="shared" si="45"/>
        <v>0</v>
      </c>
      <c r="R107" s="117" t="str">
        <f t="shared" si="40"/>
        <v> </v>
      </c>
      <c r="S107" s="118" t="str">
        <f t="shared" si="41"/>
        <v> </v>
      </c>
      <c r="T107" s="117" t="str">
        <f t="shared" si="42"/>
        <v> </v>
      </c>
      <c r="U107" s="118" t="str">
        <f t="shared" si="43"/>
        <v> </v>
      </c>
    </row>
    <row r="108" spans="1:21" ht="12.75" hidden="1">
      <c r="A108" s="40" t="s">
        <v>125</v>
      </c>
      <c r="B108" s="41">
        <v>35000</v>
      </c>
      <c r="C108" s="41">
        <f>-35000+11000</f>
        <v>-24000</v>
      </c>
      <c r="D108" s="41"/>
      <c r="E108" s="42">
        <f t="shared" si="48"/>
        <v>11000</v>
      </c>
      <c r="F108" s="41"/>
      <c r="G108" s="41"/>
      <c r="H108" s="41"/>
      <c r="I108" s="41"/>
      <c r="J108" s="41"/>
      <c r="K108" s="41"/>
      <c r="L108" s="41"/>
      <c r="M108" s="43"/>
      <c r="N108" s="41"/>
      <c r="O108" s="43"/>
      <c r="P108" s="2">
        <f t="shared" si="44"/>
        <v>0</v>
      </c>
      <c r="Q108" s="2">
        <f t="shared" si="45"/>
        <v>0</v>
      </c>
      <c r="R108" s="117" t="str">
        <f t="shared" si="40"/>
        <v> </v>
      </c>
      <c r="S108" s="118" t="str">
        <f t="shared" si="41"/>
        <v> </v>
      </c>
      <c r="T108" s="117">
        <f t="shared" si="42"/>
        <v>0</v>
      </c>
      <c r="U108" s="118">
        <f t="shared" si="43"/>
        <v>0</v>
      </c>
    </row>
    <row r="109" spans="1:21" ht="12.75" hidden="1">
      <c r="A109" s="44"/>
      <c r="B109" s="41"/>
      <c r="C109" s="41"/>
      <c r="D109" s="41"/>
      <c r="E109" s="42">
        <f t="shared" si="48"/>
        <v>0</v>
      </c>
      <c r="F109" s="41"/>
      <c r="G109" s="41"/>
      <c r="H109" s="41"/>
      <c r="I109" s="41"/>
      <c r="J109" s="41"/>
      <c r="K109" s="41"/>
      <c r="L109" s="41"/>
      <c r="M109" s="43"/>
      <c r="N109" s="41"/>
      <c r="O109" s="43"/>
      <c r="P109" s="2">
        <f t="shared" si="44"/>
        <v>0</v>
      </c>
      <c r="Q109" s="2">
        <f t="shared" si="45"/>
        <v>0</v>
      </c>
      <c r="R109" s="117" t="str">
        <f t="shared" si="40"/>
        <v> </v>
      </c>
      <c r="S109" s="118" t="str">
        <f t="shared" si="41"/>
        <v> </v>
      </c>
      <c r="T109" s="117" t="str">
        <f t="shared" si="42"/>
        <v> </v>
      </c>
      <c r="U109" s="118" t="str">
        <f t="shared" si="43"/>
        <v> </v>
      </c>
    </row>
    <row r="110" spans="1:21" ht="12.75" hidden="1">
      <c r="A110" s="44"/>
      <c r="B110" s="41"/>
      <c r="C110" s="41"/>
      <c r="D110" s="41"/>
      <c r="E110" s="42">
        <f t="shared" si="48"/>
        <v>0</v>
      </c>
      <c r="F110" s="41"/>
      <c r="G110" s="41"/>
      <c r="H110" s="41"/>
      <c r="I110" s="41"/>
      <c r="J110" s="41"/>
      <c r="K110" s="41"/>
      <c r="L110" s="41"/>
      <c r="M110" s="43"/>
      <c r="N110" s="41"/>
      <c r="O110" s="43"/>
      <c r="P110" s="2">
        <f t="shared" si="44"/>
        <v>0</v>
      </c>
      <c r="Q110" s="2">
        <f t="shared" si="45"/>
        <v>0</v>
      </c>
      <c r="R110" s="117" t="str">
        <f t="shared" si="40"/>
        <v> </v>
      </c>
      <c r="S110" s="118" t="str">
        <f t="shared" si="41"/>
        <v> </v>
      </c>
      <c r="T110" s="117" t="str">
        <f t="shared" si="42"/>
        <v> </v>
      </c>
      <c r="U110" s="118" t="str">
        <f t="shared" si="43"/>
        <v> </v>
      </c>
    </row>
    <row r="111" spans="1:21" ht="12.75" hidden="1">
      <c r="A111" s="44"/>
      <c r="B111" s="41"/>
      <c r="C111" s="41"/>
      <c r="D111" s="41"/>
      <c r="E111" s="42">
        <f t="shared" si="48"/>
        <v>0</v>
      </c>
      <c r="F111" s="41"/>
      <c r="G111" s="41"/>
      <c r="H111" s="41"/>
      <c r="I111" s="41"/>
      <c r="J111" s="41"/>
      <c r="K111" s="41"/>
      <c r="L111" s="41"/>
      <c r="M111" s="43"/>
      <c r="N111" s="41"/>
      <c r="O111" s="43"/>
      <c r="P111" s="2">
        <f t="shared" si="44"/>
        <v>0</v>
      </c>
      <c r="Q111" s="2">
        <f t="shared" si="45"/>
        <v>0</v>
      </c>
      <c r="R111" s="117" t="str">
        <f t="shared" si="40"/>
        <v> </v>
      </c>
      <c r="S111" s="118" t="str">
        <f t="shared" si="41"/>
        <v> </v>
      </c>
      <c r="T111" s="117" t="str">
        <f t="shared" si="42"/>
        <v> </v>
      </c>
      <c r="U111" s="118" t="str">
        <f t="shared" si="43"/>
        <v> </v>
      </c>
    </row>
    <row r="112" spans="1:21" ht="12.75" hidden="1">
      <c r="A112" s="44"/>
      <c r="B112" s="41"/>
      <c r="C112" s="41"/>
      <c r="D112" s="41"/>
      <c r="E112" s="42">
        <f t="shared" si="48"/>
        <v>0</v>
      </c>
      <c r="F112" s="41"/>
      <c r="G112" s="41"/>
      <c r="H112" s="41"/>
      <c r="I112" s="41"/>
      <c r="J112" s="41"/>
      <c r="K112" s="41"/>
      <c r="L112" s="41"/>
      <c r="M112" s="43"/>
      <c r="N112" s="41"/>
      <c r="O112" s="43"/>
      <c r="P112" s="2">
        <f t="shared" si="44"/>
        <v>0</v>
      </c>
      <c r="Q112" s="2">
        <f t="shared" si="45"/>
        <v>0</v>
      </c>
      <c r="R112" s="117" t="str">
        <f t="shared" si="40"/>
        <v> </v>
      </c>
      <c r="S112" s="118" t="str">
        <f t="shared" si="41"/>
        <v> </v>
      </c>
      <c r="T112" s="117" t="str">
        <f t="shared" si="42"/>
        <v> </v>
      </c>
      <c r="U112" s="118" t="str">
        <f t="shared" si="43"/>
        <v> </v>
      </c>
    </row>
    <row r="113" spans="1:21" ht="12.75" hidden="1">
      <c r="A113" s="44"/>
      <c r="B113" s="41"/>
      <c r="C113" s="41"/>
      <c r="D113" s="41"/>
      <c r="E113" s="42">
        <f t="shared" si="48"/>
        <v>0</v>
      </c>
      <c r="F113" s="41"/>
      <c r="G113" s="41"/>
      <c r="H113" s="41"/>
      <c r="I113" s="41"/>
      <c r="J113" s="41"/>
      <c r="K113" s="41"/>
      <c r="L113" s="41"/>
      <c r="M113" s="43"/>
      <c r="N113" s="41"/>
      <c r="O113" s="43"/>
      <c r="P113" s="2">
        <f t="shared" si="44"/>
        <v>0</v>
      </c>
      <c r="Q113" s="2">
        <f t="shared" si="45"/>
        <v>0</v>
      </c>
      <c r="R113" s="117" t="str">
        <f t="shared" si="40"/>
        <v> </v>
      </c>
      <c r="S113" s="118" t="str">
        <f t="shared" si="41"/>
        <v> </v>
      </c>
      <c r="T113" s="117" t="str">
        <f t="shared" si="42"/>
        <v> </v>
      </c>
      <c r="U113" s="118" t="str">
        <f t="shared" si="43"/>
        <v> </v>
      </c>
    </row>
    <row r="114" spans="1:21" ht="12.75" hidden="1">
      <c r="A114" s="44"/>
      <c r="B114" s="41"/>
      <c r="C114" s="41"/>
      <c r="D114" s="41"/>
      <c r="E114" s="42">
        <f t="shared" si="48"/>
        <v>0</v>
      </c>
      <c r="F114" s="41"/>
      <c r="G114" s="41"/>
      <c r="H114" s="41"/>
      <c r="I114" s="41"/>
      <c r="J114" s="41"/>
      <c r="K114" s="41"/>
      <c r="L114" s="41"/>
      <c r="M114" s="43"/>
      <c r="N114" s="41"/>
      <c r="O114" s="43"/>
      <c r="P114" s="2">
        <f t="shared" si="44"/>
        <v>0</v>
      </c>
      <c r="Q114" s="2">
        <f t="shared" si="45"/>
        <v>0</v>
      </c>
      <c r="R114" s="117" t="str">
        <f t="shared" si="40"/>
        <v> </v>
      </c>
      <c r="S114" s="118" t="str">
        <f t="shared" si="41"/>
        <v> </v>
      </c>
      <c r="T114" s="117" t="str">
        <f t="shared" si="42"/>
        <v> </v>
      </c>
      <c r="U114" s="118" t="str">
        <f t="shared" si="43"/>
        <v> </v>
      </c>
    </row>
    <row r="115" spans="1:21" ht="12.75" hidden="1">
      <c r="A115" s="44"/>
      <c r="B115" s="41"/>
      <c r="C115" s="41"/>
      <c r="D115" s="41"/>
      <c r="E115" s="42">
        <f t="shared" si="48"/>
        <v>0</v>
      </c>
      <c r="F115" s="41"/>
      <c r="G115" s="41"/>
      <c r="H115" s="41"/>
      <c r="I115" s="41"/>
      <c r="J115" s="41"/>
      <c r="K115" s="41"/>
      <c r="L115" s="41"/>
      <c r="M115" s="43"/>
      <c r="N115" s="41"/>
      <c r="O115" s="43"/>
      <c r="P115" s="2">
        <f t="shared" si="44"/>
        <v>0</v>
      </c>
      <c r="Q115" s="2">
        <f t="shared" si="45"/>
        <v>0</v>
      </c>
      <c r="R115" s="117" t="str">
        <f t="shared" si="40"/>
        <v> </v>
      </c>
      <c r="S115" s="118" t="str">
        <f t="shared" si="41"/>
        <v> </v>
      </c>
      <c r="T115" s="117" t="str">
        <f t="shared" si="42"/>
        <v> </v>
      </c>
      <c r="U115" s="118" t="str">
        <f t="shared" si="43"/>
        <v> </v>
      </c>
    </row>
    <row r="116" spans="1:21" ht="12.75" hidden="1">
      <c r="A116" s="44"/>
      <c r="B116" s="41"/>
      <c r="C116" s="41"/>
      <c r="D116" s="41"/>
      <c r="E116" s="42">
        <f t="shared" si="48"/>
        <v>0</v>
      </c>
      <c r="F116" s="41"/>
      <c r="G116" s="41"/>
      <c r="H116" s="41"/>
      <c r="I116" s="41"/>
      <c r="J116" s="41"/>
      <c r="K116" s="41"/>
      <c r="L116" s="41"/>
      <c r="M116" s="43"/>
      <c r="N116" s="41"/>
      <c r="O116" s="43"/>
      <c r="P116" s="2">
        <f t="shared" si="44"/>
        <v>0</v>
      </c>
      <c r="Q116" s="2">
        <f t="shared" si="45"/>
        <v>0</v>
      </c>
      <c r="R116" s="117" t="str">
        <f t="shared" si="40"/>
        <v> </v>
      </c>
      <c r="S116" s="118" t="str">
        <f t="shared" si="41"/>
        <v> </v>
      </c>
      <c r="T116" s="117" t="str">
        <f t="shared" si="42"/>
        <v> </v>
      </c>
      <c r="U116" s="118" t="str">
        <f t="shared" si="43"/>
        <v> </v>
      </c>
    </row>
    <row r="117" spans="1:21" ht="12.75" hidden="1">
      <c r="A117" s="44"/>
      <c r="B117" s="41"/>
      <c r="C117" s="41"/>
      <c r="D117" s="41"/>
      <c r="E117" s="42">
        <f t="shared" si="48"/>
        <v>0</v>
      </c>
      <c r="F117" s="41"/>
      <c r="G117" s="41"/>
      <c r="H117" s="41"/>
      <c r="I117" s="41"/>
      <c r="J117" s="41"/>
      <c r="K117" s="41"/>
      <c r="L117" s="41"/>
      <c r="M117" s="43"/>
      <c r="N117" s="41"/>
      <c r="O117" s="43"/>
      <c r="P117" s="2">
        <f t="shared" si="44"/>
        <v>0</v>
      </c>
      <c r="Q117" s="2">
        <f t="shared" si="45"/>
        <v>0</v>
      </c>
      <c r="R117" s="117" t="str">
        <f t="shared" si="40"/>
        <v> </v>
      </c>
      <c r="S117" s="118" t="str">
        <f t="shared" si="41"/>
        <v> </v>
      </c>
      <c r="T117" s="117" t="str">
        <f t="shared" si="42"/>
        <v> </v>
      </c>
      <c r="U117" s="118" t="str">
        <f t="shared" si="43"/>
        <v> </v>
      </c>
    </row>
    <row r="118" spans="1:21" ht="12.75" hidden="1">
      <c r="A118" s="44"/>
      <c r="B118" s="41"/>
      <c r="C118" s="41"/>
      <c r="D118" s="41"/>
      <c r="E118" s="42">
        <f t="shared" si="48"/>
        <v>0</v>
      </c>
      <c r="F118" s="41"/>
      <c r="G118" s="41"/>
      <c r="H118" s="41"/>
      <c r="I118" s="41"/>
      <c r="J118" s="41"/>
      <c r="K118" s="41"/>
      <c r="L118" s="41"/>
      <c r="M118" s="43"/>
      <c r="N118" s="41"/>
      <c r="O118" s="43"/>
      <c r="P118" s="2">
        <f t="shared" si="44"/>
        <v>0</v>
      </c>
      <c r="Q118" s="2">
        <f t="shared" si="45"/>
        <v>0</v>
      </c>
      <c r="R118" s="117" t="str">
        <f t="shared" si="40"/>
        <v> </v>
      </c>
      <c r="S118" s="118" t="str">
        <f t="shared" si="41"/>
        <v> </v>
      </c>
      <c r="T118" s="117" t="str">
        <f t="shared" si="42"/>
        <v> </v>
      </c>
      <c r="U118" s="118" t="str">
        <f t="shared" si="43"/>
        <v> </v>
      </c>
    </row>
    <row r="119" spans="1:21" ht="12.75" hidden="1">
      <c r="A119" s="44"/>
      <c r="B119" s="41"/>
      <c r="C119" s="41"/>
      <c r="D119" s="41"/>
      <c r="E119" s="42">
        <f t="shared" si="48"/>
        <v>0</v>
      </c>
      <c r="F119" s="41"/>
      <c r="G119" s="41"/>
      <c r="H119" s="41"/>
      <c r="I119" s="41"/>
      <c r="J119" s="41"/>
      <c r="K119" s="41"/>
      <c r="L119" s="41"/>
      <c r="M119" s="43"/>
      <c r="N119" s="41"/>
      <c r="O119" s="43"/>
      <c r="P119" s="2">
        <f t="shared" si="44"/>
        <v>0</v>
      </c>
      <c r="Q119" s="2">
        <f t="shared" si="45"/>
        <v>0</v>
      </c>
      <c r="R119" s="117" t="str">
        <f t="shared" si="40"/>
        <v> </v>
      </c>
      <c r="S119" s="118" t="str">
        <f t="shared" si="41"/>
        <v> </v>
      </c>
      <c r="T119" s="117" t="str">
        <f t="shared" si="42"/>
        <v> </v>
      </c>
      <c r="U119" s="118" t="str">
        <f t="shared" si="43"/>
        <v> </v>
      </c>
    </row>
    <row r="120" spans="1:21" ht="12.75" hidden="1">
      <c r="A120" s="44"/>
      <c r="B120" s="41"/>
      <c r="C120" s="41"/>
      <c r="D120" s="41"/>
      <c r="E120" s="42">
        <f t="shared" si="48"/>
        <v>0</v>
      </c>
      <c r="F120" s="41"/>
      <c r="G120" s="41"/>
      <c r="H120" s="41"/>
      <c r="I120" s="41"/>
      <c r="J120" s="41"/>
      <c r="K120" s="41"/>
      <c r="L120" s="41"/>
      <c r="M120" s="43"/>
      <c r="N120" s="41"/>
      <c r="O120" s="43"/>
      <c r="P120" s="2">
        <f t="shared" si="44"/>
        <v>0</v>
      </c>
      <c r="Q120" s="2">
        <f t="shared" si="45"/>
        <v>0</v>
      </c>
      <c r="R120" s="117" t="str">
        <f t="shared" si="40"/>
        <v> </v>
      </c>
      <c r="S120" s="118" t="str">
        <f t="shared" si="41"/>
        <v> </v>
      </c>
      <c r="T120" s="117" t="str">
        <f t="shared" si="42"/>
        <v> </v>
      </c>
      <c r="U120" s="118" t="str">
        <f t="shared" si="43"/>
        <v> </v>
      </c>
    </row>
    <row r="121" spans="1:21" ht="12.75" hidden="1">
      <c r="A121" s="44"/>
      <c r="B121" s="41"/>
      <c r="C121" s="41"/>
      <c r="D121" s="41"/>
      <c r="E121" s="42">
        <f t="shared" si="48"/>
        <v>0</v>
      </c>
      <c r="F121" s="41"/>
      <c r="G121" s="41"/>
      <c r="H121" s="41"/>
      <c r="I121" s="41"/>
      <c r="J121" s="41"/>
      <c r="K121" s="41"/>
      <c r="L121" s="41"/>
      <c r="M121" s="43"/>
      <c r="N121" s="41"/>
      <c r="O121" s="43"/>
      <c r="P121" s="2">
        <f t="shared" si="44"/>
        <v>0</v>
      </c>
      <c r="Q121" s="2">
        <f t="shared" si="45"/>
        <v>0</v>
      </c>
      <c r="R121" s="117" t="str">
        <f t="shared" si="40"/>
        <v> </v>
      </c>
      <c r="S121" s="118" t="str">
        <f t="shared" si="41"/>
        <v> </v>
      </c>
      <c r="T121" s="117" t="str">
        <f t="shared" si="42"/>
        <v> </v>
      </c>
      <c r="U121" s="118" t="str">
        <f t="shared" si="43"/>
        <v> </v>
      </c>
    </row>
    <row r="122" spans="1:21" ht="12.75" hidden="1">
      <c r="A122" s="46"/>
      <c r="B122" s="47"/>
      <c r="C122" s="47"/>
      <c r="D122" s="47"/>
      <c r="E122" s="42"/>
      <c r="F122" s="47"/>
      <c r="G122" s="47"/>
      <c r="H122" s="47"/>
      <c r="I122" s="47"/>
      <c r="J122" s="47"/>
      <c r="K122" s="47"/>
      <c r="L122" s="47"/>
      <c r="M122" s="48"/>
      <c r="N122" s="47"/>
      <c r="O122" s="48"/>
      <c r="P122" s="2">
        <f t="shared" si="44"/>
        <v>0</v>
      </c>
      <c r="Q122" s="2">
        <f t="shared" si="45"/>
        <v>0</v>
      </c>
      <c r="R122" s="119" t="str">
        <f t="shared" si="40"/>
        <v> </v>
      </c>
      <c r="S122" s="120" t="str">
        <f t="shared" si="41"/>
        <v> </v>
      </c>
      <c r="T122" s="117" t="str">
        <f t="shared" si="42"/>
        <v> </v>
      </c>
      <c r="U122" s="118" t="str">
        <f t="shared" si="43"/>
        <v> </v>
      </c>
    </row>
    <row r="123" spans="1:21" ht="22.5" hidden="1">
      <c r="A123" s="49" t="s">
        <v>107</v>
      </c>
      <c r="B123" s="121">
        <f aca="true" t="shared" si="49" ref="B123:M123">SUM(B124:B138)</f>
        <v>0</v>
      </c>
      <c r="C123" s="121">
        <f t="shared" si="49"/>
        <v>0</v>
      </c>
      <c r="D123" s="121">
        <f t="shared" si="49"/>
        <v>0</v>
      </c>
      <c r="E123" s="121">
        <f t="shared" si="49"/>
        <v>0</v>
      </c>
      <c r="F123" s="121">
        <f t="shared" si="49"/>
        <v>0</v>
      </c>
      <c r="G123" s="121">
        <f t="shared" si="49"/>
        <v>0</v>
      </c>
      <c r="H123" s="121">
        <f t="shared" si="49"/>
        <v>0</v>
      </c>
      <c r="I123" s="121">
        <f t="shared" si="49"/>
        <v>0</v>
      </c>
      <c r="J123" s="121">
        <f t="shared" si="49"/>
        <v>0</v>
      </c>
      <c r="K123" s="121">
        <f t="shared" si="49"/>
        <v>0</v>
      </c>
      <c r="L123" s="121">
        <f t="shared" si="49"/>
        <v>0</v>
      </c>
      <c r="M123" s="122">
        <f t="shared" si="49"/>
        <v>0</v>
      </c>
      <c r="N123" s="121"/>
      <c r="O123" s="122"/>
      <c r="P123" s="121"/>
      <c r="Q123" s="122"/>
      <c r="R123" s="117" t="str">
        <f t="shared" si="40"/>
        <v> </v>
      </c>
      <c r="S123" s="117" t="str">
        <f t="shared" si="41"/>
        <v> </v>
      </c>
      <c r="T123" s="117" t="str">
        <f t="shared" si="42"/>
        <v> </v>
      </c>
      <c r="U123" s="118" t="str">
        <f t="shared" si="43"/>
        <v> </v>
      </c>
    </row>
    <row r="124" spans="1:21" ht="12.75" hidden="1">
      <c r="A124" s="44"/>
      <c r="B124" s="41"/>
      <c r="C124" s="41"/>
      <c r="D124" s="41"/>
      <c r="E124" s="42">
        <f aca="true" t="shared" si="50" ref="E124:E138">SUM(B124:D124)</f>
        <v>0</v>
      </c>
      <c r="F124" s="41"/>
      <c r="G124" s="41"/>
      <c r="H124" s="41"/>
      <c r="I124" s="41"/>
      <c r="J124" s="41"/>
      <c r="K124" s="41"/>
      <c r="L124" s="41"/>
      <c r="M124" s="43"/>
      <c r="N124" s="41"/>
      <c r="O124" s="43"/>
      <c r="P124" s="41"/>
      <c r="Q124" s="43"/>
      <c r="R124" s="117" t="str">
        <f t="shared" si="40"/>
        <v> </v>
      </c>
      <c r="S124" s="117" t="str">
        <f t="shared" si="41"/>
        <v> </v>
      </c>
      <c r="T124" s="117" t="str">
        <f t="shared" si="42"/>
        <v> </v>
      </c>
      <c r="U124" s="118" t="str">
        <f t="shared" si="43"/>
        <v> </v>
      </c>
    </row>
    <row r="125" spans="1:21" ht="12.75" hidden="1">
      <c r="A125" s="44"/>
      <c r="B125" s="41"/>
      <c r="C125" s="41"/>
      <c r="D125" s="41"/>
      <c r="E125" s="42">
        <f t="shared" si="50"/>
        <v>0</v>
      </c>
      <c r="F125" s="41"/>
      <c r="G125" s="41"/>
      <c r="H125" s="41"/>
      <c r="I125" s="41"/>
      <c r="J125" s="41"/>
      <c r="K125" s="41"/>
      <c r="L125" s="41"/>
      <c r="M125" s="43"/>
      <c r="N125" s="41"/>
      <c r="O125" s="43"/>
      <c r="P125" s="41"/>
      <c r="Q125" s="43"/>
      <c r="R125" s="117" t="str">
        <f t="shared" si="40"/>
        <v> </v>
      </c>
      <c r="S125" s="117" t="str">
        <f t="shared" si="41"/>
        <v> </v>
      </c>
      <c r="T125" s="117" t="str">
        <f t="shared" si="42"/>
        <v> </v>
      </c>
      <c r="U125" s="118" t="str">
        <f t="shared" si="43"/>
        <v> </v>
      </c>
    </row>
    <row r="126" spans="1:21" ht="12.75" hidden="1">
      <c r="A126" s="44"/>
      <c r="B126" s="41"/>
      <c r="C126" s="41"/>
      <c r="D126" s="41"/>
      <c r="E126" s="42">
        <f t="shared" si="50"/>
        <v>0</v>
      </c>
      <c r="F126" s="41"/>
      <c r="G126" s="41"/>
      <c r="H126" s="41"/>
      <c r="I126" s="41"/>
      <c r="J126" s="41"/>
      <c r="K126" s="41"/>
      <c r="L126" s="41"/>
      <c r="M126" s="43"/>
      <c r="N126" s="41"/>
      <c r="O126" s="43"/>
      <c r="P126" s="41"/>
      <c r="Q126" s="43"/>
      <c r="R126" s="117" t="str">
        <f t="shared" si="40"/>
        <v> </v>
      </c>
      <c r="S126" s="117" t="str">
        <f t="shared" si="41"/>
        <v> </v>
      </c>
      <c r="T126" s="117" t="str">
        <f t="shared" si="42"/>
        <v> </v>
      </c>
      <c r="U126" s="118" t="str">
        <f t="shared" si="43"/>
        <v> </v>
      </c>
    </row>
    <row r="127" spans="1:21" ht="12.75" hidden="1">
      <c r="A127" s="44"/>
      <c r="B127" s="41"/>
      <c r="C127" s="41"/>
      <c r="D127" s="41"/>
      <c r="E127" s="42">
        <f t="shared" si="50"/>
        <v>0</v>
      </c>
      <c r="F127" s="41"/>
      <c r="G127" s="41"/>
      <c r="H127" s="41"/>
      <c r="I127" s="41"/>
      <c r="J127" s="41"/>
      <c r="K127" s="41"/>
      <c r="L127" s="41"/>
      <c r="M127" s="43"/>
      <c r="N127" s="41"/>
      <c r="O127" s="43"/>
      <c r="P127" s="41"/>
      <c r="Q127" s="43"/>
      <c r="R127" s="117" t="str">
        <f t="shared" si="40"/>
        <v> </v>
      </c>
      <c r="S127" s="117" t="str">
        <f t="shared" si="41"/>
        <v> </v>
      </c>
      <c r="T127" s="117" t="str">
        <f t="shared" si="42"/>
        <v> </v>
      </c>
      <c r="U127" s="118" t="str">
        <f t="shared" si="43"/>
        <v> </v>
      </c>
    </row>
    <row r="128" spans="1:21" ht="12.75" hidden="1">
      <c r="A128" s="44"/>
      <c r="B128" s="41"/>
      <c r="C128" s="41"/>
      <c r="D128" s="41"/>
      <c r="E128" s="42">
        <f t="shared" si="50"/>
        <v>0</v>
      </c>
      <c r="F128" s="41"/>
      <c r="G128" s="41"/>
      <c r="H128" s="41"/>
      <c r="I128" s="41"/>
      <c r="J128" s="41"/>
      <c r="K128" s="41"/>
      <c r="L128" s="41"/>
      <c r="M128" s="43"/>
      <c r="N128" s="41"/>
      <c r="O128" s="43"/>
      <c r="P128" s="41"/>
      <c r="Q128" s="43"/>
      <c r="R128" s="117" t="str">
        <f t="shared" si="40"/>
        <v> </v>
      </c>
      <c r="S128" s="117" t="str">
        <f t="shared" si="41"/>
        <v> </v>
      </c>
      <c r="T128" s="117" t="str">
        <f t="shared" si="42"/>
        <v> </v>
      </c>
      <c r="U128" s="118" t="str">
        <f t="shared" si="43"/>
        <v> </v>
      </c>
    </row>
    <row r="129" spans="1:21" ht="12.75" hidden="1">
      <c r="A129" s="44"/>
      <c r="B129" s="41"/>
      <c r="C129" s="41"/>
      <c r="D129" s="41"/>
      <c r="E129" s="42">
        <f t="shared" si="50"/>
        <v>0</v>
      </c>
      <c r="F129" s="41"/>
      <c r="G129" s="41"/>
      <c r="H129" s="41"/>
      <c r="I129" s="41"/>
      <c r="J129" s="41"/>
      <c r="K129" s="41"/>
      <c r="L129" s="41"/>
      <c r="M129" s="43"/>
      <c r="N129" s="41"/>
      <c r="O129" s="43"/>
      <c r="P129" s="41"/>
      <c r="Q129" s="43"/>
      <c r="R129" s="117" t="str">
        <f aca="true" t="shared" si="51" ref="R129:R141">IF(L129=0," ",(N129-L129)/L129)</f>
        <v> </v>
      </c>
      <c r="S129" s="117" t="str">
        <f aca="true" t="shared" si="52" ref="S129:S141">IF(M129=0," ",(O129-M129)/M129)</f>
        <v> </v>
      </c>
      <c r="T129" s="117" t="str">
        <f aca="true" t="shared" si="53" ref="T129:T141">IF(E129=0," ",(P129/E129))</f>
        <v> </v>
      </c>
      <c r="U129" s="118" t="str">
        <f aca="true" t="shared" si="54" ref="U129:U141">IF(E129=0," ",(Q129/E129))</f>
        <v> </v>
      </c>
    </row>
    <row r="130" spans="1:21" ht="12.75" hidden="1">
      <c r="A130" s="44"/>
      <c r="B130" s="41"/>
      <c r="C130" s="41"/>
      <c r="D130" s="41"/>
      <c r="E130" s="42">
        <f t="shared" si="50"/>
        <v>0</v>
      </c>
      <c r="F130" s="41"/>
      <c r="G130" s="41"/>
      <c r="H130" s="41"/>
      <c r="I130" s="41"/>
      <c r="J130" s="41"/>
      <c r="K130" s="41"/>
      <c r="L130" s="41"/>
      <c r="M130" s="43"/>
      <c r="N130" s="41"/>
      <c r="O130" s="43"/>
      <c r="P130" s="41"/>
      <c r="Q130" s="43"/>
      <c r="R130" s="117" t="str">
        <f t="shared" si="51"/>
        <v> </v>
      </c>
      <c r="S130" s="117" t="str">
        <f t="shared" si="52"/>
        <v> </v>
      </c>
      <c r="T130" s="117" t="str">
        <f t="shared" si="53"/>
        <v> </v>
      </c>
      <c r="U130" s="118" t="str">
        <f t="shared" si="54"/>
        <v> </v>
      </c>
    </row>
    <row r="131" spans="1:21" ht="12.75" hidden="1">
      <c r="A131" s="44"/>
      <c r="B131" s="41"/>
      <c r="C131" s="41"/>
      <c r="D131" s="41"/>
      <c r="E131" s="42">
        <f t="shared" si="50"/>
        <v>0</v>
      </c>
      <c r="F131" s="41"/>
      <c r="G131" s="41"/>
      <c r="H131" s="41"/>
      <c r="I131" s="41"/>
      <c r="J131" s="41"/>
      <c r="K131" s="41"/>
      <c r="L131" s="41"/>
      <c r="M131" s="43"/>
      <c r="N131" s="41"/>
      <c r="O131" s="43"/>
      <c r="P131" s="41"/>
      <c r="Q131" s="43"/>
      <c r="R131" s="117" t="str">
        <f t="shared" si="51"/>
        <v> </v>
      </c>
      <c r="S131" s="117" t="str">
        <f t="shared" si="52"/>
        <v> </v>
      </c>
      <c r="T131" s="117" t="str">
        <f t="shared" si="53"/>
        <v> </v>
      </c>
      <c r="U131" s="118" t="str">
        <f t="shared" si="54"/>
        <v> </v>
      </c>
    </row>
    <row r="132" spans="1:21" ht="12.75" hidden="1">
      <c r="A132" s="44"/>
      <c r="B132" s="41"/>
      <c r="C132" s="41"/>
      <c r="D132" s="41"/>
      <c r="E132" s="42">
        <f t="shared" si="50"/>
        <v>0</v>
      </c>
      <c r="F132" s="41"/>
      <c r="G132" s="41"/>
      <c r="H132" s="41"/>
      <c r="I132" s="41"/>
      <c r="J132" s="41"/>
      <c r="K132" s="41"/>
      <c r="L132" s="41"/>
      <c r="M132" s="43"/>
      <c r="N132" s="41"/>
      <c r="O132" s="43"/>
      <c r="P132" s="41"/>
      <c r="Q132" s="43"/>
      <c r="R132" s="117" t="str">
        <f t="shared" si="51"/>
        <v> </v>
      </c>
      <c r="S132" s="117" t="str">
        <f t="shared" si="52"/>
        <v> </v>
      </c>
      <c r="T132" s="117" t="str">
        <f t="shared" si="53"/>
        <v> </v>
      </c>
      <c r="U132" s="118" t="str">
        <f t="shared" si="54"/>
        <v> </v>
      </c>
    </row>
    <row r="133" spans="1:21" ht="12.75" hidden="1">
      <c r="A133" s="44"/>
      <c r="B133" s="41"/>
      <c r="C133" s="41"/>
      <c r="D133" s="41"/>
      <c r="E133" s="42">
        <f t="shared" si="50"/>
        <v>0</v>
      </c>
      <c r="F133" s="41"/>
      <c r="G133" s="41"/>
      <c r="H133" s="41"/>
      <c r="I133" s="41"/>
      <c r="J133" s="41"/>
      <c r="K133" s="41"/>
      <c r="L133" s="41"/>
      <c r="M133" s="43"/>
      <c r="N133" s="41"/>
      <c r="O133" s="43"/>
      <c r="P133" s="41"/>
      <c r="Q133" s="43"/>
      <c r="R133" s="117" t="str">
        <f t="shared" si="51"/>
        <v> </v>
      </c>
      <c r="S133" s="117" t="str">
        <f t="shared" si="52"/>
        <v> </v>
      </c>
      <c r="T133" s="117" t="str">
        <f t="shared" si="53"/>
        <v> </v>
      </c>
      <c r="U133" s="118" t="str">
        <f t="shared" si="54"/>
        <v> </v>
      </c>
    </row>
    <row r="134" spans="1:21" ht="12.75" hidden="1">
      <c r="A134" s="44"/>
      <c r="B134" s="41"/>
      <c r="C134" s="41"/>
      <c r="D134" s="41"/>
      <c r="E134" s="42">
        <f t="shared" si="50"/>
        <v>0</v>
      </c>
      <c r="F134" s="41"/>
      <c r="G134" s="41"/>
      <c r="H134" s="41"/>
      <c r="I134" s="41"/>
      <c r="J134" s="41"/>
      <c r="K134" s="41"/>
      <c r="L134" s="41"/>
      <c r="M134" s="43"/>
      <c r="N134" s="41"/>
      <c r="O134" s="43"/>
      <c r="P134" s="41"/>
      <c r="Q134" s="43"/>
      <c r="R134" s="117" t="str">
        <f t="shared" si="51"/>
        <v> </v>
      </c>
      <c r="S134" s="117" t="str">
        <f t="shared" si="52"/>
        <v> </v>
      </c>
      <c r="T134" s="117" t="str">
        <f t="shared" si="53"/>
        <v> </v>
      </c>
      <c r="U134" s="118" t="str">
        <f t="shared" si="54"/>
        <v> </v>
      </c>
    </row>
    <row r="135" spans="1:21" ht="12.75" hidden="1">
      <c r="A135" s="44"/>
      <c r="B135" s="41"/>
      <c r="C135" s="41"/>
      <c r="D135" s="41"/>
      <c r="E135" s="42">
        <f t="shared" si="50"/>
        <v>0</v>
      </c>
      <c r="F135" s="41"/>
      <c r="G135" s="41"/>
      <c r="H135" s="41"/>
      <c r="I135" s="41"/>
      <c r="J135" s="41"/>
      <c r="K135" s="41"/>
      <c r="L135" s="41"/>
      <c r="M135" s="43"/>
      <c r="N135" s="41"/>
      <c r="O135" s="43"/>
      <c r="P135" s="41"/>
      <c r="Q135" s="43"/>
      <c r="R135" s="117" t="str">
        <f t="shared" si="51"/>
        <v> </v>
      </c>
      <c r="S135" s="117" t="str">
        <f t="shared" si="52"/>
        <v> </v>
      </c>
      <c r="T135" s="117" t="str">
        <f t="shared" si="53"/>
        <v> </v>
      </c>
      <c r="U135" s="118" t="str">
        <f t="shared" si="54"/>
        <v> </v>
      </c>
    </row>
    <row r="136" spans="1:21" ht="12.75" hidden="1">
      <c r="A136" s="44"/>
      <c r="B136" s="41"/>
      <c r="C136" s="41"/>
      <c r="D136" s="41"/>
      <c r="E136" s="42">
        <f t="shared" si="50"/>
        <v>0</v>
      </c>
      <c r="F136" s="41"/>
      <c r="G136" s="41"/>
      <c r="H136" s="43"/>
      <c r="I136" s="41"/>
      <c r="J136" s="43"/>
      <c r="K136" s="41"/>
      <c r="L136" s="43"/>
      <c r="M136" s="43"/>
      <c r="N136" s="43"/>
      <c r="O136" s="43"/>
      <c r="P136" s="43"/>
      <c r="Q136" s="43"/>
      <c r="R136" s="117" t="str">
        <f t="shared" si="51"/>
        <v> </v>
      </c>
      <c r="S136" s="117" t="str">
        <f t="shared" si="52"/>
        <v> </v>
      </c>
      <c r="T136" s="117" t="str">
        <f t="shared" si="53"/>
        <v> </v>
      </c>
      <c r="U136" s="118" t="str">
        <f t="shared" si="54"/>
        <v> </v>
      </c>
    </row>
    <row r="137" spans="1:21" ht="12.75" hidden="1">
      <c r="A137" s="44"/>
      <c r="B137" s="41"/>
      <c r="C137" s="41"/>
      <c r="D137" s="41"/>
      <c r="E137" s="42">
        <f t="shared" si="50"/>
        <v>0</v>
      </c>
      <c r="F137" s="41"/>
      <c r="G137" s="41"/>
      <c r="H137" s="43"/>
      <c r="I137" s="41"/>
      <c r="J137" s="43"/>
      <c r="K137" s="41"/>
      <c r="L137" s="43"/>
      <c r="M137" s="43"/>
      <c r="N137" s="43"/>
      <c r="O137" s="43"/>
      <c r="P137" s="43"/>
      <c r="Q137" s="43"/>
      <c r="R137" s="117" t="str">
        <f t="shared" si="51"/>
        <v> </v>
      </c>
      <c r="S137" s="117" t="str">
        <f t="shared" si="52"/>
        <v> </v>
      </c>
      <c r="T137" s="117" t="str">
        <f t="shared" si="53"/>
        <v> </v>
      </c>
      <c r="U137" s="118" t="str">
        <f t="shared" si="54"/>
        <v> </v>
      </c>
    </row>
    <row r="138" spans="1:21" ht="12.75" hidden="1">
      <c r="A138" s="44"/>
      <c r="B138" s="41"/>
      <c r="C138" s="41"/>
      <c r="D138" s="41"/>
      <c r="E138" s="42">
        <f t="shared" si="50"/>
        <v>0</v>
      </c>
      <c r="F138" s="41"/>
      <c r="G138" s="41"/>
      <c r="H138" s="43"/>
      <c r="I138" s="41"/>
      <c r="J138" s="43"/>
      <c r="K138" s="41"/>
      <c r="L138" s="43"/>
      <c r="M138" s="43"/>
      <c r="N138" s="43"/>
      <c r="O138" s="43"/>
      <c r="P138" s="43"/>
      <c r="Q138" s="43"/>
      <c r="R138" s="117" t="str">
        <f t="shared" si="51"/>
        <v> </v>
      </c>
      <c r="S138" s="117" t="str">
        <f t="shared" si="52"/>
        <v> </v>
      </c>
      <c r="T138" s="117" t="str">
        <f t="shared" si="53"/>
        <v> </v>
      </c>
      <c r="U138" s="118" t="str">
        <f t="shared" si="54"/>
        <v> </v>
      </c>
    </row>
    <row r="139" spans="1:21" ht="12.75" hidden="1">
      <c r="A139" s="50"/>
      <c r="B139" s="124"/>
      <c r="C139" s="124"/>
      <c r="D139" s="124"/>
      <c r="E139" s="124"/>
      <c r="F139" s="123"/>
      <c r="G139" s="124"/>
      <c r="H139" s="123"/>
      <c r="I139" s="124"/>
      <c r="J139" s="123"/>
      <c r="K139" s="124"/>
      <c r="L139" s="123"/>
      <c r="M139" s="123"/>
      <c r="N139" s="123"/>
      <c r="O139" s="123"/>
      <c r="P139" s="123"/>
      <c r="Q139" s="123"/>
      <c r="R139" s="125" t="str">
        <f t="shared" si="51"/>
        <v> </v>
      </c>
      <c r="S139" s="126" t="str">
        <f t="shared" si="52"/>
        <v> </v>
      </c>
      <c r="T139" s="125" t="str">
        <f t="shared" si="53"/>
        <v> </v>
      </c>
      <c r="U139" s="126" t="str">
        <f t="shared" si="54"/>
        <v> </v>
      </c>
    </row>
    <row r="140" spans="1:21" ht="12.75" hidden="1">
      <c r="A140" s="50" t="s">
        <v>60</v>
      </c>
      <c r="B140" s="124">
        <f aca="true" t="shared" si="55" ref="B140:Q140">B123+B65</f>
        <v>229018000</v>
      </c>
      <c r="C140" s="124">
        <f t="shared" si="55"/>
        <v>14930000</v>
      </c>
      <c r="D140" s="124">
        <f t="shared" si="55"/>
        <v>0</v>
      </c>
      <c r="E140" s="124">
        <f t="shared" si="55"/>
        <v>243948000</v>
      </c>
      <c r="F140" s="123">
        <f t="shared" si="55"/>
        <v>0</v>
      </c>
      <c r="G140" s="123">
        <f t="shared" si="55"/>
        <v>0</v>
      </c>
      <c r="H140" s="123">
        <f t="shared" si="55"/>
        <v>0</v>
      </c>
      <c r="I140" s="123">
        <f t="shared" si="55"/>
        <v>0</v>
      </c>
      <c r="J140" s="123">
        <f t="shared" si="55"/>
        <v>0</v>
      </c>
      <c r="K140" s="123">
        <f t="shared" si="55"/>
        <v>0</v>
      </c>
      <c r="L140" s="123">
        <f t="shared" si="55"/>
        <v>0</v>
      </c>
      <c r="M140" s="123">
        <f t="shared" si="55"/>
        <v>0</v>
      </c>
      <c r="N140" s="123">
        <f t="shared" si="55"/>
        <v>0</v>
      </c>
      <c r="O140" s="123">
        <f t="shared" si="55"/>
        <v>0</v>
      </c>
      <c r="P140" s="123">
        <f t="shared" si="55"/>
        <v>0</v>
      </c>
      <c r="Q140" s="123">
        <f t="shared" si="55"/>
        <v>0</v>
      </c>
      <c r="R140" s="125" t="str">
        <f t="shared" si="51"/>
        <v> </v>
      </c>
      <c r="S140" s="126" t="str">
        <f t="shared" si="52"/>
        <v> </v>
      </c>
      <c r="T140" s="125">
        <f t="shared" si="53"/>
        <v>0</v>
      </c>
      <c r="U140" s="126">
        <f t="shared" si="54"/>
        <v>0</v>
      </c>
    </row>
    <row r="141" spans="1:21" ht="12.75">
      <c r="A141" s="51" t="s">
        <v>108</v>
      </c>
      <c r="B141" s="130">
        <f aca="true" t="shared" si="56" ref="B141:Q141">B65</f>
        <v>229018000</v>
      </c>
      <c r="C141" s="130">
        <f t="shared" si="56"/>
        <v>14930000</v>
      </c>
      <c r="D141" s="130">
        <f t="shared" si="56"/>
        <v>0</v>
      </c>
      <c r="E141" s="130">
        <f t="shared" si="56"/>
        <v>243948000</v>
      </c>
      <c r="F141" s="127">
        <f t="shared" si="56"/>
        <v>0</v>
      </c>
      <c r="G141" s="127">
        <f t="shared" si="56"/>
        <v>0</v>
      </c>
      <c r="H141" s="127">
        <f t="shared" si="56"/>
        <v>0</v>
      </c>
      <c r="I141" s="127">
        <f t="shared" si="56"/>
        <v>0</v>
      </c>
      <c r="J141" s="127">
        <f t="shared" si="56"/>
        <v>0</v>
      </c>
      <c r="K141" s="127">
        <f t="shared" si="56"/>
        <v>0</v>
      </c>
      <c r="L141" s="127">
        <f t="shared" si="56"/>
        <v>0</v>
      </c>
      <c r="M141" s="127">
        <f t="shared" si="56"/>
        <v>0</v>
      </c>
      <c r="N141" s="127">
        <f t="shared" si="56"/>
        <v>0</v>
      </c>
      <c r="O141" s="127">
        <f t="shared" si="56"/>
        <v>0</v>
      </c>
      <c r="P141" s="127">
        <f t="shared" si="56"/>
        <v>0</v>
      </c>
      <c r="Q141" s="127">
        <f t="shared" si="56"/>
        <v>0</v>
      </c>
      <c r="R141" s="125" t="str">
        <f t="shared" si="51"/>
        <v> </v>
      </c>
      <c r="S141" s="126" t="str">
        <f t="shared" si="52"/>
        <v> </v>
      </c>
      <c r="T141" s="125">
        <f t="shared" si="53"/>
        <v>0</v>
      </c>
      <c r="U141" s="126">
        <f t="shared" si="54"/>
        <v>0</v>
      </c>
    </row>
    <row r="142" spans="1:21" ht="12.75">
      <c r="A142" s="52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4"/>
      <c r="S142" s="54"/>
      <c r="T142" s="54"/>
      <c r="U142" s="54"/>
    </row>
    <row r="143" ht="12.75">
      <c r="A143" s="55" t="s">
        <v>109</v>
      </c>
    </row>
    <row r="144" ht="12.75">
      <c r="A144" s="55" t="s">
        <v>110</v>
      </c>
    </row>
    <row r="145" spans="1:11" ht="12.75">
      <c r="A145" s="55" t="s">
        <v>111</v>
      </c>
      <c r="B145" s="57"/>
      <c r="C145" s="57"/>
      <c r="D145" s="57"/>
      <c r="E145" s="57"/>
      <c r="F145" s="57"/>
      <c r="H145" s="57"/>
      <c r="I145" s="57"/>
      <c r="J145" s="57"/>
      <c r="K145" s="57"/>
    </row>
    <row r="146" spans="1:11" ht="12.75">
      <c r="A146" s="55" t="s">
        <v>112</v>
      </c>
      <c r="B146" s="57"/>
      <c r="C146" s="57"/>
      <c r="D146" s="57"/>
      <c r="E146" s="57"/>
      <c r="F146" s="57"/>
      <c r="H146" s="57"/>
      <c r="I146" s="57"/>
      <c r="J146" s="57"/>
      <c r="K146" s="57"/>
    </row>
    <row r="147" spans="1:11" ht="12.75">
      <c r="A147" s="55" t="s">
        <v>113</v>
      </c>
      <c r="B147" s="57"/>
      <c r="C147" s="57"/>
      <c r="D147" s="57"/>
      <c r="E147" s="57"/>
      <c r="F147" s="57"/>
      <c r="H147" s="57"/>
      <c r="I147" s="57"/>
      <c r="J147" s="57"/>
      <c r="K147" s="57"/>
    </row>
    <row r="148" ht="12.75">
      <c r="A148" s="55" t="s">
        <v>114</v>
      </c>
    </row>
    <row r="149" ht="12.75" hidden="1"/>
    <row r="150" ht="12.75" hidden="1"/>
    <row r="151" spans="1:7" ht="12.75" hidden="1">
      <c r="A151" s="57" t="s">
        <v>115</v>
      </c>
      <c r="G151" s="57" t="s">
        <v>116</v>
      </c>
    </row>
    <row r="152" spans="1:7" ht="12.75" hidden="1">
      <c r="A152" s="57"/>
      <c r="G152" s="57"/>
    </row>
    <row r="153" spans="1:7" ht="12.75" hidden="1">
      <c r="A153" s="57" t="s">
        <v>117</v>
      </c>
      <c r="G153" s="57" t="s">
        <v>117</v>
      </c>
    </row>
    <row r="154" ht="12.75" hidden="1"/>
    <row r="155" ht="12.75" hidden="1"/>
  </sheetData>
  <sheetProtection/>
  <mergeCells count="15">
    <mergeCell ref="T6:U6"/>
    <mergeCell ref="L6:M6"/>
    <mergeCell ref="N6:O6"/>
    <mergeCell ref="P6:Q6"/>
    <mergeCell ref="R6:S6"/>
    <mergeCell ref="R53:S53"/>
    <mergeCell ref="T53:U53"/>
    <mergeCell ref="A1:U1"/>
    <mergeCell ref="A2:U2"/>
    <mergeCell ref="A3:U3"/>
    <mergeCell ref="A4:U4"/>
    <mergeCell ref="A5:U5"/>
    <mergeCell ref="F6:G6"/>
    <mergeCell ref="H6:I6"/>
    <mergeCell ref="J6:K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Nokuthula Mngomezulu</cp:lastModifiedBy>
  <cp:lastPrinted>2010-05-20T13:50:45Z</cp:lastPrinted>
  <dcterms:created xsi:type="dcterms:W3CDTF">2010-05-12T14:07:55Z</dcterms:created>
  <dcterms:modified xsi:type="dcterms:W3CDTF">2010-05-21T15:17:28Z</dcterms:modified>
  <cp:category/>
  <cp:version/>
  <cp:contentType/>
  <cp:contentStatus/>
</cp:coreProperties>
</file>