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21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Metro'!$A$1:$AG$82</definedName>
    <definedName name="_xlnm.Print_Area" localSheetId="0">'Summary per Province'!$A$1:$AG$83</definedName>
    <definedName name="_xlnm.Print_Area" localSheetId="2">'Summary per Top 21'!$A$1:$AG$83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<sst xmlns="http://schemas.openxmlformats.org/spreadsheetml/2006/main" count="1472" uniqueCount="657">
  <si>
    <t>STATEMENT OF CAPITAL AND OPERATING REVENUE FOR THE 4th QUARTER ENDED 30 JUNE 2010 (Preliminary results)</t>
  </si>
  <si>
    <t>Main appropriation</t>
  </si>
  <si>
    <t>Adjusted Budget</t>
  </si>
  <si>
    <t>First Quarter 2009/10</t>
  </si>
  <si>
    <t>Second Quarter 2009/10</t>
  </si>
  <si>
    <t>Third Quarter 2009/10</t>
  </si>
  <si>
    <t>Fourth Quarter 2009/10</t>
  </si>
  <si>
    <t>Year to date: 30 June 2010</t>
  </si>
  <si>
    <t>Fourth Quarter 2008/09</t>
  </si>
  <si>
    <t>R thousands</t>
  </si>
  <si>
    <t>Code</t>
  </si>
  <si>
    <t>Operating Revenue</t>
  </si>
  <si>
    <t>Capital Revenue</t>
  </si>
  <si>
    <t>Total</t>
  </si>
  <si>
    <t>Q4 of 2008/09 to Q4 of 2009/10</t>
  </si>
  <si>
    <t>Summary per Province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</si>
  <si>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</si>
  <si>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</si>
  <si>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</si>
  <si>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</si>
  <si>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</si>
  <si>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</si>
  <si>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</si>
  <si>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</si>
  <si>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</si>
  <si>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Summary per Metro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</si>
  <si>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</si>
  <si>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</si>
  <si>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</si>
  <si>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</si>
  <si>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</si>
  <si>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</si>
  <si>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</si>
  <si>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</si>
  <si>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Nelson Mandela Bay</t>
  </si>
  <si>
    <t>NMA</t>
  </si>
  <si>
    <t>City Of Tshwane</t>
  </si>
  <si>
    <t>TSH</t>
  </si>
  <si>
    <t>Summary per Top 21</t>
  </si>
  <si>
    <t>Buffalo City</t>
  </si>
  <si>
    <t>EC125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</si>
  <si>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</si>
  <si>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</si>
  <si>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</si>
  <si>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</si>
  <si>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</si>
  <si>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</si>
  <si>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</si>
  <si>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</si>
  <si>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</si>
  <si>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</si>
  <si>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</si>
  <si>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</si>
  <si>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</si>
  <si>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</si>
  <si>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Mangaung</t>
  </si>
  <si>
    <t>FS172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</si>
  <si>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</si>
  <si>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</si>
  <si>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</si>
  <si>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</si>
  <si>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</si>
  <si>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</si>
  <si>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</si>
  <si>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</si>
  <si>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</si>
  <si>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</si>
  <si>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</si>
  <si>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</si>
  <si>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</si>
  <si>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</si>
  <si>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</si>
  <si>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</si>
  <si>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</si>
  <si>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</si>
  <si>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</si>
  <si>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</si>
  <si>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</si>
  <si>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</si>
  <si>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</si>
  <si>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</si>
  <si>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</si>
  <si>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</si>
  <si>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</si>
  <si>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</si>
  <si>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</si>
  <si>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</si>
  <si>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</si>
  <si>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</si>
  <si>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</si>
  <si>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</si>
  <si>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</si>
  <si>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</si>
  <si>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</si>
  <si>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</si>
  <si>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</si>
  <si>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</si>
  <si>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</si>
  <si>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</si>
  <si>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</si>
  <si>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</si>
  <si>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</si>
  <si>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</si>
  <si>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</si>
  <si>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</si>
  <si>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</si>
  <si>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</si>
  <si>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</si>
  <si>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</si>
  <si>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</si>
  <si>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</si>
  <si>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</si>
  <si>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</si>
  <si>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</si>
  <si>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</si>
  <si>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</si>
  <si>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</si>
  <si>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</si>
  <si>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</si>
  <si>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</si>
  <si>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</si>
  <si>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</si>
  <si>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</si>
  <si>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</si>
  <si>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</si>
  <si>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</si>
  <si>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</si>
  <si>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</si>
  <si>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</si>
  <si>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</si>
  <si>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</si>
  <si>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</si>
  <si>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</si>
  <si>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</si>
  <si>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</si>
  <si>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</si>
  <si>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</si>
  <si>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</si>
  <si>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</si>
  <si>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</si>
  <si>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</si>
  <si>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</si>
  <si>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</si>
  <si>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</si>
  <si>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</si>
  <si>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</si>
  <si>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</si>
  <si>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</si>
  <si>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</si>
  <si>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</si>
  <si>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</si>
  <si>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</si>
  <si>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</si>
  <si>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</si>
  <si>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</si>
  <si>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</si>
  <si>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</si>
  <si>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</si>
  <si>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</si>
  <si>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</si>
  <si>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</si>
  <si>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</si>
  <si>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</si>
  <si>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</si>
  <si>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Matatiele</t>
  </si>
  <si>
    <t>EC441</t>
  </si>
  <si>
    <t>Umzimvubu</t>
  </si>
  <si>
    <t>EC442</t>
  </si>
  <si>
    <t>Alfred Nzo</t>
  </si>
  <si>
    <t>DC44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</si>
  <si>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</si>
  <si>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</si>
  <si>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</si>
  <si>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</si>
  <si>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</si>
  <si>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</si>
  <si>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</si>
  <si>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</si>
  <si>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Naledi (Fs)</t>
  </si>
  <si>
    <t>FS171</t>
  </si>
  <si>
    <t>Mantsopa</t>
  </si>
  <si>
    <t>FS173</t>
  </si>
  <si>
    <t>Motheo</t>
  </si>
  <si>
    <t>DC17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</si>
  <si>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</si>
  <si>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</si>
  <si>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</si>
  <si>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</si>
  <si>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</si>
  <si>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</si>
  <si>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</si>
  <si>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</si>
  <si>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</si>
  <si>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</si>
  <si>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</si>
  <si>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</si>
  <si>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</si>
  <si>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</si>
  <si>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</si>
  <si>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</si>
  <si>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</si>
  <si>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</si>
  <si>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</si>
  <si>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</si>
  <si>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</si>
  <si>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</si>
  <si>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</si>
  <si>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</si>
  <si>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</si>
  <si>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</si>
  <si>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</si>
  <si>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</si>
  <si>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</si>
  <si>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</si>
  <si>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</si>
  <si>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</si>
  <si>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Midvaal</t>
  </si>
  <si>
    <t>GT422</t>
  </si>
  <si>
    <t>Lesedi</t>
  </si>
  <si>
    <t>GT423</t>
  </si>
  <si>
    <t>Sedibeng</t>
  </si>
  <si>
    <t>DC42</t>
  </si>
  <si>
    <t>Nokeng Tsa Taemane</t>
  </si>
  <si>
    <t>GT461</t>
  </si>
  <si>
    <t>Kungwini</t>
  </si>
  <si>
    <t>GT462</t>
  </si>
  <si>
    <t>Metsweding</t>
  </si>
  <si>
    <t>DC46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</si>
  <si>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</si>
  <si>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</si>
  <si>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</si>
  <si>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</si>
  <si>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</si>
  <si>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</si>
  <si>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</si>
  <si>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</si>
  <si>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</si>
  <si>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</si>
  <si>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</si>
  <si>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</si>
  <si>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</si>
  <si>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</si>
  <si>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</si>
  <si>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</si>
  <si>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</si>
  <si>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</si>
  <si>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</si>
  <si>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</si>
  <si>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</si>
  <si>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</si>
  <si>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</si>
  <si>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</si>
  <si>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</si>
  <si>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</si>
  <si>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</si>
  <si>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</si>
  <si>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</si>
  <si>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</si>
  <si>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</si>
  <si>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</si>
  <si>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</si>
  <si>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</si>
  <si>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</si>
  <si>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</si>
  <si>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</si>
  <si>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</si>
  <si>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</si>
  <si>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</si>
  <si>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</si>
  <si>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</si>
  <si>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</si>
  <si>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</si>
  <si>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</si>
  <si>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</si>
  <si>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</si>
  <si>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</si>
  <si>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</si>
  <si>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</si>
  <si>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</si>
  <si>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</si>
  <si>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</si>
  <si>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</si>
  <si>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</si>
  <si>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</si>
  <si>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</si>
  <si>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</si>
  <si>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eMadlangeni</t>
  </si>
  <si>
    <t>KZN253</t>
  </si>
  <si>
    <t>Dannhauser</t>
  </si>
  <si>
    <t>KZN254</t>
  </si>
  <si>
    <t>Amajuba</t>
  </si>
  <si>
    <t>DC25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</si>
  <si>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</si>
  <si>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</si>
  <si>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</si>
  <si>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</si>
  <si>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</si>
  <si>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</si>
  <si>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</si>
  <si>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</si>
  <si>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</si>
  <si>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</si>
  <si>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</si>
  <si>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</si>
  <si>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</si>
  <si>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</si>
  <si>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</si>
  <si>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</si>
  <si>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</si>
  <si>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</si>
  <si>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</si>
  <si>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</si>
  <si>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</si>
  <si>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</si>
  <si>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</si>
  <si>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</si>
  <si>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</si>
  <si>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</si>
  <si>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</si>
  <si>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</si>
  <si>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</si>
  <si>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</si>
  <si>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</si>
  <si>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</si>
  <si>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</si>
  <si>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</si>
  <si>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</si>
  <si>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</si>
  <si>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</si>
  <si>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</si>
  <si>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</si>
  <si>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</si>
  <si>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</si>
  <si>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</si>
  <si>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</si>
  <si>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</si>
  <si>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</si>
  <si>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</si>
  <si>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</si>
  <si>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</si>
  <si>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</si>
  <si>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</si>
  <si>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</si>
  <si>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</si>
  <si>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</si>
  <si>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</si>
  <si>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</si>
  <si>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</si>
  <si>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</si>
  <si>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</si>
  <si>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</si>
  <si>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</si>
  <si>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</si>
  <si>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</si>
  <si>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</si>
  <si>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</si>
  <si>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</si>
  <si>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</si>
  <si>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</si>
  <si>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</si>
  <si>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</si>
  <si>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</si>
  <si>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</si>
  <si>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</si>
  <si>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</si>
  <si>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</si>
  <si>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</si>
  <si>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</si>
  <si>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</si>
  <si>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</si>
  <si>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</si>
  <si>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</si>
  <si>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</si>
  <si>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</si>
  <si>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</si>
  <si>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</si>
  <si>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</si>
  <si>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</si>
  <si>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</si>
  <si>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</si>
  <si>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</si>
  <si>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</si>
  <si>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</si>
  <si>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</si>
  <si>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</si>
  <si>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</si>
  <si>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</si>
  <si>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</si>
  <si>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</si>
  <si>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</si>
  <si>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</si>
  <si>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</si>
  <si>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</si>
  <si>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</si>
  <si>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</si>
  <si>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</si>
  <si>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</si>
  <si>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</si>
  <si>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</si>
  <si>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</si>
  <si>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</si>
  <si>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</si>
  <si>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</si>
  <si>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</si>
  <si>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</si>
  <si>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</si>
  <si>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</si>
  <si>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</si>
  <si>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Albert Luthuli</t>
  </si>
  <si>
    <t>MP301</t>
  </si>
  <si>
    <t>Msukaligwa</t>
  </si>
  <si>
    <t>MP302</t>
  </si>
  <si>
    <t>Mkhondo</t>
  </si>
  <si>
    <t>MP303</t>
  </si>
  <si>
    <t>Pixley Ka Seme</t>
  </si>
  <si>
    <t>MP304</t>
  </si>
  <si>
    <t>Lekwa</t>
  </si>
  <si>
    <t>MP305</t>
  </si>
  <si>
    <t>Dipaleseng</t>
  </si>
  <si>
    <t>MP306</t>
  </si>
  <si>
    <t>Gert Sibande</t>
  </si>
  <si>
    <t>DC30</t>
  </si>
  <si>
    <t>Victor Khanye</t>
  </si>
  <si>
    <t>MP311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</si>
  <si>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</si>
  <si>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</si>
  <si>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</si>
  <si>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</si>
  <si>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</si>
  <si>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</si>
  <si>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</si>
  <si>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</si>
  <si>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</si>
  <si>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</si>
  <si>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</si>
  <si>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</si>
  <si>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</si>
  <si>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</si>
  <si>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</si>
  <si>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</si>
  <si>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</si>
  <si>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</si>
  <si>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Moshaweng</t>
  </si>
  <si>
    <t>NC451</t>
  </si>
  <si>
    <t>Ga-Segonyana</t>
  </si>
  <si>
    <t>NC452</t>
  </si>
  <si>
    <t>Gamagara</t>
  </si>
  <si>
    <t>NC453</t>
  </si>
  <si>
    <t>John Taolo Gaetsewe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</si>
  <si>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</si>
  <si>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</si>
  <si>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</si>
  <si>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</si>
  <si>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</si>
  <si>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</si>
  <si>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</si>
  <si>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</si>
  <si>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</si>
  <si>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</si>
  <si>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</si>
  <si>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</si>
  <si>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</si>
  <si>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</si>
  <si>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</si>
  <si>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</si>
  <si>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</si>
  <si>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</si>
  <si>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</si>
  <si>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</si>
  <si>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</si>
  <si>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</si>
  <si>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</si>
  <si>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</si>
  <si>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</si>
  <si>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</si>
  <si>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</si>
  <si>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</si>
  <si>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</si>
  <si>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</si>
  <si>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</si>
  <si>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</si>
  <si>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</si>
  <si>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</si>
  <si>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</si>
  <si>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</si>
  <si>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</si>
  <si>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</si>
  <si>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</si>
  <si>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</si>
  <si>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</si>
  <si>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</si>
  <si>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</si>
  <si>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</si>
  <si>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</si>
  <si>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</si>
  <si>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</si>
  <si>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</si>
  <si>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</si>
  <si>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</si>
  <si>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</si>
  <si>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</si>
  <si>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</si>
  <si>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</si>
  <si>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</si>
  <si>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</si>
  <si>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</si>
  <si>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</si>
  <si>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</si>
  <si>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</si>
  <si>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</si>
  <si>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</si>
  <si>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</si>
  <si>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</si>
  <si>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</si>
  <si>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</si>
  <si>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</si>
  <si>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</si>
  <si>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</si>
  <si>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</si>
  <si>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</si>
  <si>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</si>
  <si>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</si>
  <si>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</si>
  <si>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</si>
  <si>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</si>
  <si>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</si>
  <si>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</si>
  <si>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</si>
  <si>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</si>
  <si>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</si>
  <si>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</si>
  <si>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</si>
  <si>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</si>
  <si>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</si>
  <si>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</si>
  <si>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</si>
  <si>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</si>
  <si>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Ventersdorp</t>
  </si>
  <si>
    <t>NW401</t>
  </si>
  <si>
    <t>Maquassi Hills</t>
  </si>
  <si>
    <t>NW404</t>
  </si>
  <si>
    <t>Dr Kenneth Kaunda</t>
  </si>
  <si>
    <t>DC40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</si>
  <si>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</si>
  <si>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</si>
  <si>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</si>
  <si>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</si>
  <si>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</si>
  <si>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</si>
  <si>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</si>
  <si>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</si>
  <si>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</si>
  <si>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</si>
  <si>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</si>
  <si>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</si>
  <si>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</si>
  <si>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</si>
  <si>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</si>
  <si>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</si>
  <si>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</si>
  <si>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</si>
  <si>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</si>
  <si>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</si>
  <si>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</si>
  <si>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</si>
  <si>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</si>
  <si>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</si>
  <si>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</si>
  <si>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</si>
  <si>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</si>
  <si>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</si>
  <si>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</si>
  <si>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</si>
  <si>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</si>
  <si>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</si>
  <si>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</si>
  <si>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</si>
  <si>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</si>
  <si>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</si>
  <si>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</si>
  <si>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</si>
  <si>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</si>
  <si>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</si>
  <si>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</si>
  <si>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</si>
  <si>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</si>
  <si>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</si>
  <si>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</si>
  <si>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</si>
  <si>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</si>
  <si>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</si>
  <si>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</si>
  <si>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</si>
  <si>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</si>
  <si>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</si>
  <si>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Cacadu</t>
  </si>
  <si>
    <t>Total Amathole</t>
  </si>
  <si>
    <t>Total Chris Hani</t>
  </si>
  <si>
    <t>Total Joe Gqabi</t>
  </si>
  <si>
    <t>Total O. R. Tambo</t>
  </si>
  <si>
    <t>Total Alfred Nzo</t>
  </si>
  <si>
    <t>Total Eastern Cape</t>
  </si>
  <si>
    <t>Total Xhariep</t>
  </si>
  <si>
    <t>Total Motheo</t>
  </si>
  <si>
    <t>Total Lejweleputswa</t>
  </si>
  <si>
    <t>Total Thabo Mofutsanyana</t>
  </si>
  <si>
    <t>Total Fezile Dabi</t>
  </si>
  <si>
    <t>Total Free State</t>
  </si>
  <si>
    <t>Total Metros</t>
  </si>
  <si>
    <t>Total Sedibeng</t>
  </si>
  <si>
    <t>Total Metsweding</t>
  </si>
  <si>
    <t>Total West Rand</t>
  </si>
  <si>
    <t>Total Gauteng</t>
  </si>
  <si>
    <t>Total Ugu</t>
  </si>
  <si>
    <t>Total uMgundgundlovu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</si>
  <si>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</si>
  <si>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</si>
  <si>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</si>
  <si>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</si>
  <si>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</si>
  <si>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</si>
  <si>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</si>
  <si>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Sisonke</t>
  </si>
  <si>
    <t>Total KwaZulu-Natal</t>
  </si>
  <si>
    <t>Total Mopani</t>
  </si>
  <si>
    <t>Total Vhembe</t>
  </si>
  <si>
    <t>Total Capricorn</t>
  </si>
  <si>
    <t>Total Waterberg</t>
  </si>
  <si>
    <t>Total Greater Sekhukhune</t>
  </si>
  <si>
    <t>Total Limpopo</t>
  </si>
  <si>
    <t>Total Gert Sibande</t>
  </si>
  <si>
    <t>Total Nkangala</t>
  </si>
  <si>
    <t>Total Ehlanzeni</t>
  </si>
  <si>
    <t>Total Mpumalanga</t>
  </si>
  <si>
    <t>Total John Taolo Gaetsewe</t>
  </si>
  <si>
    <t>Total Namakwa</t>
  </si>
  <si>
    <t>Total Pixley Ka Seme</t>
  </si>
  <si>
    <t>Total Siyanda</t>
  </si>
  <si>
    <t>Total Frances Baard</t>
  </si>
  <si>
    <t>Total Northern Cape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</si>
  <si>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</si>
  <si>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</si>
  <si>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</si>
  <si>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</si>
  <si>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</si>
  <si>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Total West Coast</t>
  </si>
  <si>
    <t>Total Cape Winelands</t>
  </si>
  <si>
    <t>Total Overberg</t>
  </si>
  <si>
    <t>Total Eden</t>
  </si>
  <si>
    <t>Total Central karoo</t>
  </si>
  <si>
    <t>Total Western Cape</t>
  </si>
  <si>
    <t>Source: National Treasury Local Government Database</t>
  </si>
  <si>
    <t>1st Q as % of Main app</t>
  </si>
  <si>
    <t>2nd Q as % of Main app</t>
  </si>
  <si>
    <t>3rd Q as % of adj budget</t>
  </si>
  <si>
    <t>4th Q as % of adj budget</t>
  </si>
  <si>
    <t>Total Revenue as % of adj budget</t>
  </si>
</sst>
</file>

<file path=xl/styles.xml><?xml version="1.0" encoding="utf-8"?>
<styleSheet xmlns="http://schemas.openxmlformats.org/spreadsheetml/2006/main">
  <numFmts count="27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"/>
    <numFmt numFmtId="177" formatCode="#,###.0\%"/>
    <numFmt numFmtId="178" formatCode="_(* #,##0_);_(* \(#,##0\);_(* &quot;- &quot;?_);_(@_)"/>
    <numFmt numFmtId="179" formatCode="0.0%;\(0.0%\);_(* &quot;- &quot;?_);_(@_)"/>
    <numFmt numFmtId="180" formatCode="##,##0"/>
    <numFmt numFmtId="181" formatCode="#,###.0%"/>
    <numFmt numFmtId="182" formatCode="_(* #,##0,_);_(* \(#,##0,\);_(* &quot;- &quot;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 wrapText="1"/>
      <protection/>
    </xf>
    <xf numFmtId="0" fontId="2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/>
    </xf>
    <xf numFmtId="0" fontId="22" fillId="0" borderId="11" xfId="0" applyFont="1" applyBorder="1" applyAlignment="1" applyProtection="1">
      <alignment wrapText="1"/>
      <protection/>
    </xf>
    <xf numFmtId="0" fontId="22" fillId="0" borderId="12" xfId="0" applyFont="1" applyBorder="1" applyAlignment="1" applyProtection="1">
      <alignment wrapText="1"/>
      <protection/>
    </xf>
    <xf numFmtId="0" fontId="22" fillId="0" borderId="13" xfId="0" applyFont="1" applyBorder="1" applyAlignment="1" applyProtection="1">
      <alignment horizontal="center" wrapText="1"/>
      <protection/>
    </xf>
    <xf numFmtId="0" fontId="23" fillId="0" borderId="13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2" fillId="0" borderId="14" xfId="0" applyFont="1" applyBorder="1" applyAlignment="1" applyProtection="1">
      <alignment wrapText="1"/>
      <protection/>
    </xf>
    <xf numFmtId="0" fontId="22" fillId="0" borderId="15" xfId="0" applyFont="1" applyBorder="1" applyAlignment="1" applyProtection="1">
      <alignment wrapText="1"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2" fillId="0" borderId="14" xfId="0" applyFont="1" applyBorder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horizontal="center" vertical="top" wrapText="1"/>
      <protection/>
    </xf>
    <xf numFmtId="0" fontId="22" fillId="0" borderId="15" xfId="0" applyFont="1" applyBorder="1" applyAlignment="1" applyProtection="1">
      <alignment horizontal="center" vertical="top" wrapText="1"/>
      <protection/>
    </xf>
    <xf numFmtId="0" fontId="22" fillId="0" borderId="17" xfId="0" applyFont="1" applyBorder="1" applyAlignment="1" applyProtection="1">
      <alignment horizontal="center" vertical="top" wrapText="1"/>
      <protection/>
    </xf>
    <xf numFmtId="0" fontId="22" fillId="0" borderId="18" xfId="0" applyFont="1" applyBorder="1" applyAlignment="1" applyProtection="1">
      <alignment horizontal="center" vertical="top" wrapText="1"/>
      <protection/>
    </xf>
    <xf numFmtId="0" fontId="22" fillId="0" borderId="19" xfId="0" applyFont="1" applyBorder="1" applyAlignment="1" applyProtection="1">
      <alignment horizontal="center" vertical="top" wrapText="1"/>
      <protection/>
    </xf>
    <xf numFmtId="0" fontId="22" fillId="0" borderId="20" xfId="0" applyFont="1" applyBorder="1" applyAlignment="1" applyProtection="1">
      <alignment horizontal="center" vertical="top" wrapText="1"/>
      <protection/>
    </xf>
    <xf numFmtId="0" fontId="23" fillId="0" borderId="12" xfId="0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23" fillId="0" borderId="22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/>
      <protection/>
    </xf>
    <xf numFmtId="0" fontId="23" fillId="0" borderId="26" xfId="0" applyFont="1" applyBorder="1" applyAlignment="1" applyProtection="1">
      <alignment/>
      <protection/>
    </xf>
    <xf numFmtId="0" fontId="22" fillId="0" borderId="24" xfId="0" applyFont="1" applyBorder="1" applyAlignment="1" applyProtection="1">
      <alignment wrapText="1"/>
      <protection/>
    </xf>
    <xf numFmtId="0" fontId="22" fillId="0" borderId="25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/>
      <protection/>
    </xf>
    <xf numFmtId="0" fontId="23" fillId="0" borderId="28" xfId="0" applyFont="1" applyBorder="1" applyAlignment="1" applyProtection="1">
      <alignment/>
      <protection/>
    </xf>
    <xf numFmtId="0" fontId="23" fillId="0" borderId="29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25" xfId="0" applyFont="1" applyBorder="1" applyAlignment="1" applyProtection="1">
      <alignment horizontal="left" indent="1"/>
      <protection/>
    </xf>
    <xf numFmtId="0" fontId="24" fillId="0" borderId="24" xfId="0" applyFont="1" applyBorder="1" applyAlignment="1" applyProtection="1">
      <alignment wrapText="1"/>
      <protection/>
    </xf>
    <xf numFmtId="179" fontId="23" fillId="0" borderId="25" xfId="0" applyNumberFormat="1" applyFont="1" applyFill="1" applyBorder="1" applyAlignment="1" applyProtection="1">
      <alignment/>
      <protection/>
    </xf>
    <xf numFmtId="0" fontId="23" fillId="0" borderId="25" xfId="0" applyFont="1" applyBorder="1" applyAlignment="1" applyProtection="1">
      <alignment horizontal="left" indent="1"/>
      <protection/>
    </xf>
    <xf numFmtId="0" fontId="22" fillId="0" borderId="24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179" fontId="25" fillId="0" borderId="25" xfId="0" applyNumberFormat="1" applyFont="1" applyFill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5" fillId="0" borderId="3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9" fontId="23" fillId="0" borderId="15" xfId="0" applyNumberFormat="1" applyFont="1" applyFill="1" applyBorder="1" applyAlignment="1" applyProtection="1">
      <alignment/>
      <protection/>
    </xf>
    <xf numFmtId="179" fontId="23" fillId="0" borderId="26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 horizontal="right" wrapText="1"/>
      <protection/>
    </xf>
    <xf numFmtId="0" fontId="25" fillId="0" borderId="0" xfId="0" applyFont="1" applyAlignment="1">
      <alignment/>
    </xf>
    <xf numFmtId="178" fontId="23" fillId="0" borderId="0" xfId="0" applyNumberFormat="1" applyFont="1" applyFill="1" applyBorder="1" applyAlignment="1" applyProtection="1">
      <alignment horizontal="left" wrapText="1" indent="2"/>
      <protection/>
    </xf>
    <xf numFmtId="0" fontId="22" fillId="0" borderId="20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horizontal="left" indent="1"/>
      <protection/>
    </xf>
    <xf numFmtId="0" fontId="25" fillId="0" borderId="24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left" indent="2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/>
      <protection/>
    </xf>
    <xf numFmtId="0" fontId="23" fillId="0" borderId="32" xfId="0" applyFont="1" applyBorder="1" applyAlignment="1" applyProtection="1">
      <alignment/>
      <protection/>
    </xf>
    <xf numFmtId="0" fontId="23" fillId="0" borderId="33" xfId="0" applyFont="1" applyBorder="1" applyAlignment="1" applyProtection="1">
      <alignment/>
      <protection/>
    </xf>
    <xf numFmtId="0" fontId="23" fillId="0" borderId="30" xfId="0" applyFont="1" applyBorder="1" applyAlignment="1" applyProtection="1">
      <alignment/>
      <protection/>
    </xf>
    <xf numFmtId="0" fontId="23" fillId="0" borderId="34" xfId="0" applyFont="1" applyBorder="1" applyAlignment="1" applyProtection="1">
      <alignment/>
      <protection/>
    </xf>
    <xf numFmtId="0" fontId="23" fillId="0" borderId="0" xfId="0" applyFont="1" applyAlignment="1" applyProtection="1">
      <alignment horizontal="left" indent="2"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182" fontId="23" fillId="0" borderId="27" xfId="0" applyNumberFormat="1" applyFont="1" applyFill="1" applyBorder="1" applyAlignment="1" applyProtection="1">
      <alignment/>
      <protection/>
    </xf>
    <xf numFmtId="182" fontId="23" fillId="0" borderId="28" xfId="0" applyNumberFormat="1" applyFont="1" applyFill="1" applyBorder="1" applyAlignment="1" applyProtection="1">
      <alignment/>
      <protection/>
    </xf>
    <xf numFmtId="182" fontId="23" fillId="0" borderId="29" xfId="0" applyNumberFormat="1" applyFont="1" applyFill="1" applyBorder="1" applyAlignment="1" applyProtection="1">
      <alignment/>
      <protection/>
    </xf>
    <xf numFmtId="182" fontId="23" fillId="0" borderId="35" xfId="0" applyNumberFormat="1" applyFont="1" applyFill="1" applyBorder="1" applyAlignment="1" applyProtection="1">
      <alignment/>
      <protection/>
    </xf>
    <xf numFmtId="182" fontId="25" fillId="0" borderId="27" xfId="0" applyNumberFormat="1" applyFont="1" applyFill="1" applyBorder="1" applyAlignment="1" applyProtection="1">
      <alignment/>
      <protection/>
    </xf>
    <xf numFmtId="182" fontId="25" fillId="0" borderId="28" xfId="0" applyNumberFormat="1" applyFont="1" applyFill="1" applyBorder="1" applyAlignment="1" applyProtection="1">
      <alignment/>
      <protection/>
    </xf>
    <xf numFmtId="182" fontId="25" fillId="0" borderId="35" xfId="0" applyNumberFormat="1" applyFont="1" applyFill="1" applyBorder="1" applyAlignment="1" applyProtection="1">
      <alignment/>
      <protection/>
    </xf>
    <xf numFmtId="182" fontId="25" fillId="0" borderId="14" xfId="0" applyNumberFormat="1" applyFont="1" applyBorder="1" applyAlignment="1" applyProtection="1">
      <alignment/>
      <protection/>
    </xf>
    <xf numFmtId="182" fontId="25" fillId="0" borderId="31" xfId="0" applyNumberFormat="1" applyFont="1" applyBorder="1" applyAlignment="1" applyProtection="1">
      <alignment/>
      <protection/>
    </xf>
    <xf numFmtId="182" fontId="25" fillId="0" borderId="10" xfId="0" applyNumberFormat="1" applyFont="1" applyBorder="1" applyAlignment="1" applyProtection="1">
      <alignment/>
      <protection/>
    </xf>
    <xf numFmtId="182" fontId="25" fillId="0" borderId="33" xfId="0" applyNumberFormat="1" applyFont="1" applyBorder="1" applyAlignment="1" applyProtection="1">
      <alignment/>
      <protection/>
    </xf>
    <xf numFmtId="182" fontId="23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25" fillId="0" borderId="29" xfId="0" applyNumberFormat="1" applyFont="1" applyFill="1" applyBorder="1" applyAlignment="1" applyProtection="1">
      <alignment/>
      <protection/>
    </xf>
    <xf numFmtId="182" fontId="23" fillId="0" borderId="36" xfId="0" applyNumberFormat="1" applyFont="1" applyFill="1" applyBorder="1" applyAlignment="1" applyProtection="1">
      <alignment/>
      <protection/>
    </xf>
    <xf numFmtId="182" fontId="25" fillId="0" borderId="36" xfId="0" applyNumberFormat="1" applyFont="1" applyFill="1" applyBorder="1" applyAlignment="1" applyProtection="1">
      <alignment/>
      <protection/>
    </xf>
    <xf numFmtId="182" fontId="23" fillId="0" borderId="31" xfId="0" applyNumberFormat="1" applyFont="1" applyBorder="1" applyAlignment="1" applyProtection="1">
      <alignment/>
      <protection/>
    </xf>
    <xf numFmtId="182" fontId="23" fillId="0" borderId="32" xfId="0" applyNumberFormat="1" applyFont="1" applyBorder="1" applyAlignment="1" applyProtection="1">
      <alignment/>
      <protection/>
    </xf>
    <xf numFmtId="182" fontId="23" fillId="0" borderId="33" xfId="0" applyNumberFormat="1" applyFont="1" applyBorder="1" applyAlignment="1" applyProtection="1">
      <alignment/>
      <protection/>
    </xf>
    <xf numFmtId="182" fontId="23" fillId="0" borderId="30" xfId="0" applyNumberFormat="1" applyFont="1" applyBorder="1" applyAlignment="1" applyProtection="1">
      <alignment/>
      <protection/>
    </xf>
    <xf numFmtId="182" fontId="23" fillId="0" borderId="34" xfId="0" applyNumberFormat="1" applyFont="1" applyBorder="1" applyAlignment="1" applyProtection="1">
      <alignment/>
      <protection/>
    </xf>
    <xf numFmtId="182" fontId="23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23" fillId="0" borderId="0" xfId="0" applyNumberFormat="1" applyFont="1" applyFill="1" applyBorder="1" applyAlignment="1" applyProtection="1">
      <alignment horizontal="left" wrapText="1" indent="2"/>
      <protection/>
    </xf>
    <xf numFmtId="182" fontId="23" fillId="0" borderId="33" xfId="0" applyNumberFormat="1" applyFont="1" applyFill="1" applyBorder="1" applyAlignment="1" applyProtection="1">
      <alignment/>
      <protection/>
    </xf>
    <xf numFmtId="182" fontId="23" fillId="0" borderId="31" xfId="0" applyNumberFormat="1" applyFont="1" applyFill="1" applyBorder="1" applyAlignment="1" applyProtection="1">
      <alignment/>
      <protection/>
    </xf>
    <xf numFmtId="182" fontId="23" fillId="0" borderId="32" xfId="0" applyNumberFormat="1" applyFont="1" applyFill="1" applyBorder="1" applyAlignment="1" applyProtection="1">
      <alignment/>
      <protection/>
    </xf>
    <xf numFmtId="182" fontId="23" fillId="0" borderId="26" xfId="0" applyNumberFormat="1" applyFont="1" applyFill="1" applyBorder="1" applyAlignment="1" applyProtection="1">
      <alignment/>
      <protection/>
    </xf>
    <xf numFmtId="182" fontId="24" fillId="0" borderId="27" xfId="0" applyNumberFormat="1" applyFont="1" applyBorder="1" applyAlignment="1" applyProtection="1">
      <alignment horizontal="right" wrapText="1"/>
      <protection/>
    </xf>
    <xf numFmtId="182" fontId="24" fillId="0" borderId="0" xfId="0" applyNumberFormat="1" applyFont="1" applyAlignment="1" applyProtection="1">
      <alignment horizontal="right" wrapText="1"/>
      <protection/>
    </xf>
    <xf numFmtId="182" fontId="24" fillId="0" borderId="28" xfId="0" applyNumberFormat="1" applyFont="1" applyBorder="1" applyAlignment="1" applyProtection="1">
      <alignment horizontal="right" wrapText="1"/>
      <protection/>
    </xf>
    <xf numFmtId="182" fontId="22" fillId="0" borderId="27" xfId="0" applyNumberFormat="1" applyFont="1" applyBorder="1" applyAlignment="1" applyProtection="1">
      <alignment horizontal="right"/>
      <protection/>
    </xf>
    <xf numFmtId="182" fontId="22" fillId="0" borderId="0" xfId="0" applyNumberFormat="1" applyFont="1" applyAlignment="1" applyProtection="1">
      <alignment horizontal="right"/>
      <protection/>
    </xf>
    <xf numFmtId="182" fontId="22" fillId="0" borderId="28" xfId="0" applyNumberFormat="1" applyFont="1" applyBorder="1" applyAlignment="1" applyProtection="1">
      <alignment horizontal="right"/>
      <protection/>
    </xf>
    <xf numFmtId="182" fontId="22" fillId="0" borderId="27" xfId="0" applyNumberFormat="1" applyFont="1" applyBorder="1" applyAlignment="1" applyProtection="1">
      <alignment horizontal="right" wrapText="1"/>
      <protection/>
    </xf>
    <xf numFmtId="182" fontId="22" fillId="0" borderId="0" xfId="0" applyNumberFormat="1" applyFont="1" applyAlignment="1" applyProtection="1">
      <alignment horizontal="right" wrapText="1"/>
      <protection/>
    </xf>
    <xf numFmtId="182" fontId="22" fillId="0" borderId="28" xfId="0" applyNumberFormat="1" applyFont="1" applyBorder="1" applyAlignment="1" applyProtection="1">
      <alignment horizontal="right" wrapText="1"/>
      <protection/>
    </xf>
    <xf numFmtId="182" fontId="24" fillId="0" borderId="33" xfId="0" applyNumberFormat="1" applyFont="1" applyBorder="1" applyAlignment="1" applyProtection="1">
      <alignment horizontal="right" wrapText="1"/>
      <protection/>
    </xf>
    <xf numFmtId="182" fontId="24" fillId="0" borderId="10" xfId="0" applyNumberFormat="1" applyFont="1" applyBorder="1" applyAlignment="1" applyProtection="1">
      <alignment horizontal="right" wrapText="1"/>
      <protection/>
    </xf>
    <xf numFmtId="182" fontId="24" fillId="0" borderId="31" xfId="0" applyNumberFormat="1" applyFont="1" applyBorder="1" applyAlignment="1" applyProtection="1">
      <alignment horizontal="right" wrapText="1"/>
      <protection/>
    </xf>
    <xf numFmtId="182" fontId="26" fillId="0" borderId="26" xfId="0" applyNumberFormat="1" applyFont="1" applyBorder="1" applyAlignment="1" applyProtection="1">
      <alignment horizontal="right" wrapText="1"/>
      <protection/>
    </xf>
    <xf numFmtId="0" fontId="22" fillId="0" borderId="25" xfId="0" applyFont="1" applyBorder="1" applyAlignment="1" applyProtection="1">
      <alignment horizontal="left"/>
      <protection/>
    </xf>
    <xf numFmtId="0" fontId="22" fillId="0" borderId="20" xfId="0" applyFont="1" applyBorder="1" applyAlignment="1" applyProtection="1">
      <alignment horizontal="left"/>
      <protection/>
    </xf>
    <xf numFmtId="178" fontId="27" fillId="0" borderId="0" xfId="0" applyNumberFormat="1" applyFont="1" applyFill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22" fillId="0" borderId="37" xfId="0" applyFont="1" applyBorder="1" applyAlignment="1" applyProtection="1">
      <alignment horizontal="center" wrapText="1"/>
      <protection/>
    </xf>
    <xf numFmtId="0" fontId="23" fillId="0" borderId="17" xfId="0" applyFont="1" applyBorder="1" applyAlignment="1" applyProtection="1">
      <alignment horizontal="center" wrapText="1"/>
      <protection/>
    </xf>
    <xf numFmtId="0" fontId="23" fillId="0" borderId="18" xfId="0" applyFont="1" applyBorder="1" applyAlignment="1" applyProtection="1">
      <alignment horizontal="center" wrapText="1"/>
      <protection/>
    </xf>
    <xf numFmtId="0" fontId="23" fillId="0" borderId="17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0" borderId="38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3" customWidth="1"/>
    <col min="2" max="2" width="17.8515625" style="3" customWidth="1"/>
    <col min="3" max="5" width="12.140625" style="3" hidden="1" customWidth="1"/>
    <col min="6" max="11" width="12.140625" style="3" customWidth="1"/>
    <col min="12" max="12" width="9.140625" style="3" customWidth="1"/>
    <col min="13" max="15" width="12.140625" style="3" customWidth="1"/>
    <col min="16" max="16" width="9.140625" style="3" customWidth="1"/>
    <col min="17" max="19" width="12.140625" style="3" customWidth="1"/>
    <col min="20" max="20" width="9.140625" style="3" customWidth="1"/>
    <col min="21" max="23" width="12.140625" style="3" customWidth="1"/>
    <col min="24" max="24" width="8.8515625" style="3" customWidth="1"/>
    <col min="25" max="27" width="12.140625" style="3" customWidth="1"/>
    <col min="28" max="28" width="10.140625" style="3" customWidth="1"/>
    <col min="29" max="31" width="12.140625" style="3" customWidth="1"/>
    <col min="32" max="33" width="9.7109375" style="3" customWidth="1"/>
    <col min="34" max="34" width="12.140625" style="3" hidden="1" customWidth="1"/>
    <col min="35" max="35" width="13.7109375" style="3" hidden="1" customWidth="1"/>
    <col min="36" max="36" width="12.140625" style="3" hidden="1" customWidth="1"/>
    <col min="37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6.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2"/>
      <c r="AI2" s="2"/>
      <c r="AJ2" s="2"/>
      <c r="AK2" s="2"/>
    </row>
    <row r="3" spans="1:37" s="8" customFormat="1" ht="16.5">
      <c r="A3" s="5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</row>
    <row r="4" spans="1:37" s="14" customFormat="1" ht="16.5" customHeight="1">
      <c r="A4" s="9"/>
      <c r="B4" s="10"/>
      <c r="C4" s="127" t="s">
        <v>1</v>
      </c>
      <c r="D4" s="127"/>
      <c r="E4" s="127"/>
      <c r="F4" s="127" t="s">
        <v>2</v>
      </c>
      <c r="G4" s="127"/>
      <c r="H4" s="127"/>
      <c r="I4" s="120" t="s">
        <v>3</v>
      </c>
      <c r="J4" s="125"/>
      <c r="K4" s="125"/>
      <c r="L4" s="126"/>
      <c r="M4" s="120" t="s">
        <v>4</v>
      </c>
      <c r="N4" s="121"/>
      <c r="O4" s="121"/>
      <c r="P4" s="122"/>
      <c r="Q4" s="120" t="s">
        <v>5</v>
      </c>
      <c r="R4" s="121"/>
      <c r="S4" s="121"/>
      <c r="T4" s="122"/>
      <c r="U4" s="120" t="s">
        <v>6</v>
      </c>
      <c r="V4" s="123"/>
      <c r="W4" s="123"/>
      <c r="X4" s="124"/>
      <c r="Y4" s="120" t="s">
        <v>7</v>
      </c>
      <c r="Z4" s="125"/>
      <c r="AA4" s="125"/>
      <c r="AB4" s="126"/>
      <c r="AC4" s="120" t="s">
        <v>8</v>
      </c>
      <c r="AD4" s="125"/>
      <c r="AE4" s="125"/>
      <c r="AF4" s="126"/>
      <c r="AG4" s="12"/>
      <c r="AH4" s="13"/>
      <c r="AI4" s="13"/>
      <c r="AJ4" s="13"/>
      <c r="AK4" s="13"/>
    </row>
    <row r="5" spans="1:37" s="14" customFormat="1" ht="51">
      <c r="A5" s="15"/>
      <c r="B5" s="16" t="s">
        <v>9</v>
      </c>
      <c r="C5" s="18" t="s">
        <v>11</v>
      </c>
      <c r="D5" s="19" t="s">
        <v>12</v>
      </c>
      <c r="E5" s="20" t="s">
        <v>13</v>
      </c>
      <c r="F5" s="18" t="s">
        <v>11</v>
      </c>
      <c r="G5" s="19" t="s">
        <v>12</v>
      </c>
      <c r="H5" s="20" t="s">
        <v>13</v>
      </c>
      <c r="I5" s="18" t="s">
        <v>11</v>
      </c>
      <c r="J5" s="19" t="s">
        <v>12</v>
      </c>
      <c r="K5" s="19" t="s">
        <v>13</v>
      </c>
      <c r="L5" s="20" t="s">
        <v>652</v>
      </c>
      <c r="M5" s="18" t="s">
        <v>11</v>
      </c>
      <c r="N5" s="19" t="s">
        <v>12</v>
      </c>
      <c r="O5" s="21" t="s">
        <v>13</v>
      </c>
      <c r="P5" s="22" t="s">
        <v>653</v>
      </c>
      <c r="Q5" s="19" t="s">
        <v>11</v>
      </c>
      <c r="R5" s="19" t="s">
        <v>12</v>
      </c>
      <c r="S5" s="21" t="s">
        <v>13</v>
      </c>
      <c r="T5" s="22" t="s">
        <v>654</v>
      </c>
      <c r="U5" s="19" t="s">
        <v>11</v>
      </c>
      <c r="V5" s="19" t="s">
        <v>12</v>
      </c>
      <c r="W5" s="21" t="s">
        <v>13</v>
      </c>
      <c r="X5" s="22" t="s">
        <v>655</v>
      </c>
      <c r="Y5" s="18" t="s">
        <v>11</v>
      </c>
      <c r="Z5" s="19" t="s">
        <v>12</v>
      </c>
      <c r="AA5" s="19" t="s">
        <v>13</v>
      </c>
      <c r="AB5" s="20" t="s">
        <v>656</v>
      </c>
      <c r="AC5" s="18" t="s">
        <v>11</v>
      </c>
      <c r="AD5" s="19" t="s">
        <v>12</v>
      </c>
      <c r="AE5" s="19" t="s">
        <v>13</v>
      </c>
      <c r="AF5" s="23" t="s">
        <v>656</v>
      </c>
      <c r="AG5" s="24" t="s">
        <v>14</v>
      </c>
      <c r="AH5" s="13"/>
      <c r="AI5" s="13"/>
      <c r="AJ5" s="13"/>
      <c r="AK5" s="13"/>
    </row>
    <row r="6" spans="1:37" s="14" customFormat="1" ht="12.75">
      <c r="A6" s="9"/>
      <c r="B6" s="25"/>
      <c r="C6" s="27"/>
      <c r="D6" s="28"/>
      <c r="E6" s="29"/>
      <c r="F6" s="30"/>
      <c r="G6" s="28"/>
      <c r="H6" s="31"/>
      <c r="I6" s="30"/>
      <c r="J6" s="28"/>
      <c r="K6" s="28"/>
      <c r="L6" s="29"/>
      <c r="M6" s="27"/>
      <c r="N6" s="32"/>
      <c r="O6" s="28"/>
      <c r="P6" s="29"/>
      <c r="Q6" s="27"/>
      <c r="R6" s="28"/>
      <c r="S6" s="28"/>
      <c r="T6" s="29"/>
      <c r="U6" s="27"/>
      <c r="V6" s="28"/>
      <c r="W6" s="28"/>
      <c r="X6" s="29"/>
      <c r="Y6" s="30"/>
      <c r="Z6" s="28"/>
      <c r="AA6" s="28"/>
      <c r="AB6" s="29"/>
      <c r="AC6" s="30"/>
      <c r="AD6" s="28"/>
      <c r="AE6" s="28"/>
      <c r="AF6" s="29"/>
      <c r="AG6" s="29"/>
      <c r="AH6" s="13"/>
      <c r="AI6" s="13"/>
      <c r="AJ6" s="13"/>
      <c r="AK6" s="13"/>
    </row>
    <row r="7" spans="1:37" s="14" customFormat="1" ht="25.5">
      <c r="A7" s="33"/>
      <c r="B7" s="34" t="s">
        <v>15</v>
      </c>
      <c r="C7" s="35"/>
      <c r="D7" s="36"/>
      <c r="E7" s="37"/>
      <c r="F7" s="30"/>
      <c r="G7" s="36"/>
      <c r="H7" s="31"/>
      <c r="I7" s="30"/>
      <c r="J7" s="36"/>
      <c r="K7" s="36"/>
      <c r="L7" s="37"/>
      <c r="M7" s="35"/>
      <c r="N7" s="38"/>
      <c r="O7" s="36"/>
      <c r="P7" s="37"/>
      <c r="Q7" s="35"/>
      <c r="R7" s="36"/>
      <c r="S7" s="36"/>
      <c r="T7" s="37"/>
      <c r="U7" s="35"/>
      <c r="V7" s="36"/>
      <c r="W7" s="36"/>
      <c r="X7" s="37"/>
      <c r="Y7" s="30"/>
      <c r="Z7" s="36"/>
      <c r="AA7" s="36"/>
      <c r="AB7" s="37"/>
      <c r="AC7" s="30"/>
      <c r="AD7" s="36"/>
      <c r="AE7" s="36"/>
      <c r="AF7" s="37"/>
      <c r="AG7" s="37"/>
      <c r="AH7" s="13"/>
      <c r="AI7" s="13"/>
      <c r="AJ7" s="13"/>
      <c r="AK7" s="13"/>
    </row>
    <row r="8" spans="1:37" s="14" customFormat="1" ht="12.75">
      <c r="A8" s="30"/>
      <c r="B8" s="39" t="s">
        <v>16</v>
      </c>
      <c r="C8" s="73">
        <v>12409444950</v>
      </c>
      <c r="D8" s="74">
        <v>4963525145</v>
      </c>
      <c r="E8" s="75">
        <f>$C8+$D8</f>
        <v>17372970095</v>
      </c>
      <c r="F8" s="73">
        <v>13270475056</v>
      </c>
      <c r="G8" s="74">
        <v>5265321617</v>
      </c>
      <c r="H8" s="76">
        <f>$F8+$G8</f>
        <v>18535796673</v>
      </c>
      <c r="I8" s="73">
        <v>4522110522</v>
      </c>
      <c r="J8" s="74">
        <v>655222895</v>
      </c>
      <c r="K8" s="74">
        <f>$I8+$J8</f>
        <v>5177333417</v>
      </c>
      <c r="L8" s="41">
        <f>IF($E8=0,0,$K8/$E8)</f>
        <v>0.2980108403277603</v>
      </c>
      <c r="M8" s="101">
        <v>2953058353</v>
      </c>
      <c r="N8" s="102">
        <v>990195790</v>
      </c>
      <c r="O8" s="103">
        <f>$M8+$N8</f>
        <v>3943254143</v>
      </c>
      <c r="P8" s="41">
        <f>IF($E8=0,0,$O8/$E8)</f>
        <v>0.22697639617389787</v>
      </c>
      <c r="Q8" s="101">
        <v>3602694085</v>
      </c>
      <c r="R8" s="103">
        <v>828739125</v>
      </c>
      <c r="S8" s="103">
        <f>$Q8+$R8</f>
        <v>4431433210</v>
      </c>
      <c r="T8" s="41">
        <f>IF($H8=0,0,$S8/$H8)</f>
        <v>0.23907433212487741</v>
      </c>
      <c r="U8" s="101">
        <v>2619136427</v>
      </c>
      <c r="V8" s="103">
        <v>1995903225</v>
      </c>
      <c r="W8" s="103">
        <f>$U8+$V8</f>
        <v>4615039652</v>
      </c>
      <c r="X8" s="41">
        <f>IF($H8=0,0,$W8/$H8)</f>
        <v>0.24897983795444065</v>
      </c>
      <c r="Y8" s="73">
        <f>(($I8+$M8)+$Q8)+$U8</f>
        <v>13696999387</v>
      </c>
      <c r="Z8" s="74">
        <f>(($J8+$N8)+$R8)+$V8</f>
        <v>4470061035</v>
      </c>
      <c r="AA8" s="74">
        <f>$Y8+$Z8</f>
        <v>18167060422</v>
      </c>
      <c r="AB8" s="41">
        <f>IF($H8=0,0,$AA8/$H8)</f>
        <v>0.9801068032032787</v>
      </c>
      <c r="AC8" s="73">
        <v>1713513081</v>
      </c>
      <c r="AD8" s="74">
        <v>1296787417</v>
      </c>
      <c r="AE8" s="74">
        <f>$AC8+$AD8</f>
        <v>3010300498</v>
      </c>
      <c r="AF8" s="41">
        <f>IF($AI8=0,0,$AJ8/$AI8)</f>
        <v>0.8466549661899044</v>
      </c>
      <c r="AG8" s="41">
        <f>IF($AE8=0,0,$W8/$AE8-1)</f>
        <v>0.5330827121963955</v>
      </c>
      <c r="AH8" s="13">
        <v>17375297802</v>
      </c>
      <c r="AI8" s="13">
        <v>17493900248</v>
      </c>
      <c r="AJ8" s="13">
        <v>14811297523</v>
      </c>
      <c r="AK8" s="13"/>
    </row>
    <row r="9" spans="1:37" s="14" customFormat="1" ht="12.75">
      <c r="A9" s="30"/>
      <c r="B9" s="39" t="s">
        <v>17</v>
      </c>
      <c r="C9" s="73">
        <v>8682190926</v>
      </c>
      <c r="D9" s="74">
        <v>2109437375</v>
      </c>
      <c r="E9" s="76">
        <f aca="true" t="shared" si="0" ref="E9:E17">$C9+$D9</f>
        <v>10791628301</v>
      </c>
      <c r="F9" s="73">
        <v>8945721429</v>
      </c>
      <c r="G9" s="74">
        <v>2186356492</v>
      </c>
      <c r="H9" s="76">
        <f aca="true" t="shared" si="1" ref="H9:H17">$F9+$G9</f>
        <v>11132077921</v>
      </c>
      <c r="I9" s="73">
        <v>2186365192</v>
      </c>
      <c r="J9" s="74">
        <v>280523216</v>
      </c>
      <c r="K9" s="74">
        <f aca="true" t="shared" si="2" ref="K9:K17">$I9+$J9</f>
        <v>2466888408</v>
      </c>
      <c r="L9" s="41">
        <f aca="true" t="shared" si="3" ref="L9:L17">IF($E9=0,0,$K9/$E9)</f>
        <v>0.2285927887056124</v>
      </c>
      <c r="M9" s="101">
        <v>1889718482</v>
      </c>
      <c r="N9" s="102">
        <v>362566284</v>
      </c>
      <c r="O9" s="103">
        <f aca="true" t="shared" si="4" ref="O9:O17">$M9+$N9</f>
        <v>2252284766</v>
      </c>
      <c r="P9" s="41">
        <f aca="true" t="shared" si="5" ref="P9:P17">IF($E9=0,0,$O9/$E9)</f>
        <v>0.20870666623972708</v>
      </c>
      <c r="Q9" s="101">
        <v>1821058962</v>
      </c>
      <c r="R9" s="103">
        <v>333501614</v>
      </c>
      <c r="S9" s="103">
        <f aca="true" t="shared" si="6" ref="S9:S17">$Q9+$R9</f>
        <v>2154560576</v>
      </c>
      <c r="T9" s="41">
        <f aca="true" t="shared" si="7" ref="T9:T17">IF($H9=0,0,$S9/$H9)</f>
        <v>0.1935452294971409</v>
      </c>
      <c r="U9" s="101">
        <v>2011295515</v>
      </c>
      <c r="V9" s="103">
        <v>516929534</v>
      </c>
      <c r="W9" s="103">
        <f aca="true" t="shared" si="8" ref="W9:W17">$U9+$V9</f>
        <v>2528225049</v>
      </c>
      <c r="X9" s="41">
        <f aca="true" t="shared" si="9" ref="X9:X17">IF($H9=0,0,$W9/$H9)</f>
        <v>0.22711169172025417</v>
      </c>
      <c r="Y9" s="73">
        <f aca="true" t="shared" si="10" ref="Y9:Y17">(($I9+$M9)+$Q9)+$U9</f>
        <v>7908438151</v>
      </c>
      <c r="Z9" s="74">
        <f aca="true" t="shared" si="11" ref="Z9:Z17">(($J9+$N9)+$R9)+$V9</f>
        <v>1493520648</v>
      </c>
      <c r="AA9" s="74">
        <f aca="true" t="shared" si="12" ref="AA9:AA17">$Y9+$Z9</f>
        <v>9401958799</v>
      </c>
      <c r="AB9" s="41">
        <f aca="true" t="shared" si="13" ref="AB9:AB17">IF($H9=0,0,$AA9/$H9)</f>
        <v>0.8445825537444152</v>
      </c>
      <c r="AC9" s="73">
        <v>1672020864</v>
      </c>
      <c r="AD9" s="74">
        <v>358666700</v>
      </c>
      <c r="AE9" s="74">
        <f aca="true" t="shared" si="14" ref="AE9:AE17">$AC9+$AD9</f>
        <v>2030687564</v>
      </c>
      <c r="AF9" s="41">
        <f aca="true" t="shared" si="15" ref="AF9:AF17">IF($AI9=0,0,$AJ9/$AI9)</f>
        <v>0.7824268864135325</v>
      </c>
      <c r="AG9" s="41">
        <f aca="true" t="shared" si="16" ref="AG9:AG17">IF($AE9=0,0,$W9/$AE9-1)</f>
        <v>0.24500937210644191</v>
      </c>
      <c r="AH9" s="13">
        <v>8880063785</v>
      </c>
      <c r="AI9" s="13">
        <v>9444960552</v>
      </c>
      <c r="AJ9" s="13">
        <v>7389991077</v>
      </c>
      <c r="AK9" s="13"/>
    </row>
    <row r="10" spans="1:37" s="14" customFormat="1" ht="12.75">
      <c r="A10" s="30"/>
      <c r="B10" s="39" t="s">
        <v>18</v>
      </c>
      <c r="C10" s="73">
        <v>61658173913</v>
      </c>
      <c r="D10" s="74">
        <v>10295266500</v>
      </c>
      <c r="E10" s="76">
        <f t="shared" si="0"/>
        <v>71953440413</v>
      </c>
      <c r="F10" s="73">
        <v>62674904575</v>
      </c>
      <c r="G10" s="74">
        <v>11148362711</v>
      </c>
      <c r="H10" s="76">
        <f t="shared" si="1"/>
        <v>73823267286</v>
      </c>
      <c r="I10" s="73">
        <v>15631138497</v>
      </c>
      <c r="J10" s="74">
        <v>1506990286</v>
      </c>
      <c r="K10" s="74">
        <f t="shared" si="2"/>
        <v>17138128783</v>
      </c>
      <c r="L10" s="41">
        <f t="shared" si="3"/>
        <v>0.23818359045280083</v>
      </c>
      <c r="M10" s="101">
        <v>14353076652</v>
      </c>
      <c r="N10" s="102">
        <v>1852129987</v>
      </c>
      <c r="O10" s="103">
        <f t="shared" si="4"/>
        <v>16205206639</v>
      </c>
      <c r="P10" s="41">
        <f t="shared" si="5"/>
        <v>0.22521795408232026</v>
      </c>
      <c r="Q10" s="101">
        <v>12686450452</v>
      </c>
      <c r="R10" s="103">
        <v>1869826076</v>
      </c>
      <c r="S10" s="103">
        <f t="shared" si="6"/>
        <v>14556276528</v>
      </c>
      <c r="T10" s="41">
        <f t="shared" si="7"/>
        <v>0.19717735428326785</v>
      </c>
      <c r="U10" s="101">
        <v>13831917122</v>
      </c>
      <c r="V10" s="103">
        <v>3410834909</v>
      </c>
      <c r="W10" s="103">
        <f t="shared" si="8"/>
        <v>17242752031</v>
      </c>
      <c r="X10" s="41">
        <f t="shared" si="9"/>
        <v>0.23356798831728154</v>
      </c>
      <c r="Y10" s="73">
        <f t="shared" si="10"/>
        <v>56502582723</v>
      </c>
      <c r="Z10" s="74">
        <f t="shared" si="11"/>
        <v>8639781258</v>
      </c>
      <c r="AA10" s="74">
        <f t="shared" si="12"/>
        <v>65142363981</v>
      </c>
      <c r="AB10" s="41">
        <f t="shared" si="13"/>
        <v>0.8824096572240678</v>
      </c>
      <c r="AC10" s="73">
        <v>12806068473</v>
      </c>
      <c r="AD10" s="74">
        <v>4899093498</v>
      </c>
      <c r="AE10" s="74">
        <f t="shared" si="14"/>
        <v>17705161971</v>
      </c>
      <c r="AF10" s="41">
        <f t="shared" si="15"/>
        <v>0.8894722341777099</v>
      </c>
      <c r="AG10" s="41">
        <f t="shared" si="16"/>
        <v>-0.026117238619866923</v>
      </c>
      <c r="AH10" s="13">
        <v>65734256816</v>
      </c>
      <c r="AI10" s="13">
        <v>69367798489</v>
      </c>
      <c r="AJ10" s="13">
        <v>61700730702</v>
      </c>
      <c r="AK10" s="13"/>
    </row>
    <row r="11" spans="1:37" s="14" customFormat="1" ht="12.75">
      <c r="A11" s="30"/>
      <c r="B11" s="39" t="s">
        <v>19</v>
      </c>
      <c r="C11" s="73">
        <v>32512644144</v>
      </c>
      <c r="D11" s="74">
        <v>10258791311</v>
      </c>
      <c r="E11" s="76">
        <f t="shared" si="0"/>
        <v>42771435455</v>
      </c>
      <c r="F11" s="73">
        <v>33272441149</v>
      </c>
      <c r="G11" s="74">
        <v>9768128927</v>
      </c>
      <c r="H11" s="76">
        <f t="shared" si="1"/>
        <v>43040570076</v>
      </c>
      <c r="I11" s="73">
        <v>8480998907</v>
      </c>
      <c r="J11" s="74">
        <v>2120276210</v>
      </c>
      <c r="K11" s="74">
        <f t="shared" si="2"/>
        <v>10601275117</v>
      </c>
      <c r="L11" s="41">
        <f t="shared" si="3"/>
        <v>0.2478587637806462</v>
      </c>
      <c r="M11" s="101">
        <v>7425228465</v>
      </c>
      <c r="N11" s="102">
        <v>2815001303</v>
      </c>
      <c r="O11" s="103">
        <f t="shared" si="4"/>
        <v>10240229768</v>
      </c>
      <c r="P11" s="41">
        <f t="shared" si="5"/>
        <v>0.2394174911144562</v>
      </c>
      <c r="Q11" s="101">
        <v>7946522930</v>
      </c>
      <c r="R11" s="103">
        <v>1797884349</v>
      </c>
      <c r="S11" s="103">
        <f t="shared" si="6"/>
        <v>9744407279</v>
      </c>
      <c r="T11" s="41">
        <f t="shared" si="7"/>
        <v>0.22640051611290374</v>
      </c>
      <c r="U11" s="101">
        <v>7743500329</v>
      </c>
      <c r="V11" s="103">
        <v>2993236593</v>
      </c>
      <c r="W11" s="103">
        <f t="shared" si="8"/>
        <v>10736736922</v>
      </c>
      <c r="X11" s="41">
        <f t="shared" si="9"/>
        <v>0.24945619686359471</v>
      </c>
      <c r="Y11" s="73">
        <f t="shared" si="10"/>
        <v>31596250631</v>
      </c>
      <c r="Z11" s="74">
        <f t="shared" si="11"/>
        <v>9726398455</v>
      </c>
      <c r="AA11" s="74">
        <f t="shared" si="12"/>
        <v>41322649086</v>
      </c>
      <c r="AB11" s="41">
        <f t="shared" si="13"/>
        <v>0.9600860075280941</v>
      </c>
      <c r="AC11" s="73">
        <v>6159506882</v>
      </c>
      <c r="AD11" s="74">
        <v>3373517312</v>
      </c>
      <c r="AE11" s="74">
        <f t="shared" si="14"/>
        <v>9533024194</v>
      </c>
      <c r="AF11" s="41">
        <f t="shared" si="15"/>
        <v>0.9576406425578251</v>
      </c>
      <c r="AG11" s="41">
        <f t="shared" si="16"/>
        <v>0.12626766737438944</v>
      </c>
      <c r="AH11" s="13">
        <v>37203416075</v>
      </c>
      <c r="AI11" s="13">
        <v>38181164155</v>
      </c>
      <c r="AJ11" s="13">
        <v>36563834575</v>
      </c>
      <c r="AK11" s="13"/>
    </row>
    <row r="12" spans="1:37" s="14" customFormat="1" ht="12.75">
      <c r="A12" s="30"/>
      <c r="B12" s="39" t="s">
        <v>20</v>
      </c>
      <c r="C12" s="73">
        <v>6130697269</v>
      </c>
      <c r="D12" s="74">
        <v>2827519724</v>
      </c>
      <c r="E12" s="76">
        <f t="shared" si="0"/>
        <v>8958216993</v>
      </c>
      <c r="F12" s="73">
        <v>6243445632</v>
      </c>
      <c r="G12" s="74">
        <v>2824013593</v>
      </c>
      <c r="H12" s="76">
        <f t="shared" si="1"/>
        <v>9067459225</v>
      </c>
      <c r="I12" s="73">
        <v>2475226246</v>
      </c>
      <c r="J12" s="74">
        <v>608384113</v>
      </c>
      <c r="K12" s="74">
        <f t="shared" si="2"/>
        <v>3083610359</v>
      </c>
      <c r="L12" s="41">
        <f t="shared" si="3"/>
        <v>0.3442214406515884</v>
      </c>
      <c r="M12" s="101">
        <v>2287527640</v>
      </c>
      <c r="N12" s="102">
        <v>779000025</v>
      </c>
      <c r="O12" s="103">
        <f t="shared" si="4"/>
        <v>3066527665</v>
      </c>
      <c r="P12" s="41">
        <f t="shared" si="5"/>
        <v>0.3423145105098706</v>
      </c>
      <c r="Q12" s="101">
        <v>3162245323</v>
      </c>
      <c r="R12" s="103">
        <v>943375484</v>
      </c>
      <c r="S12" s="103">
        <f t="shared" si="6"/>
        <v>4105620807</v>
      </c>
      <c r="T12" s="41">
        <f t="shared" si="7"/>
        <v>0.4527862442083383</v>
      </c>
      <c r="U12" s="101">
        <v>3474457155</v>
      </c>
      <c r="V12" s="103">
        <v>1696771523</v>
      </c>
      <c r="W12" s="103">
        <f t="shared" si="8"/>
        <v>5171228678</v>
      </c>
      <c r="X12" s="41">
        <f t="shared" si="9"/>
        <v>0.5703062511428056</v>
      </c>
      <c r="Y12" s="73">
        <f t="shared" si="10"/>
        <v>11399456364</v>
      </c>
      <c r="Z12" s="74">
        <f t="shared" si="11"/>
        <v>4027531145</v>
      </c>
      <c r="AA12" s="74">
        <f t="shared" si="12"/>
        <v>15426987509</v>
      </c>
      <c r="AB12" s="41">
        <f t="shared" si="13"/>
        <v>1.7013572519263245</v>
      </c>
      <c r="AC12" s="73">
        <v>2997076975</v>
      </c>
      <c r="AD12" s="74">
        <v>738787282</v>
      </c>
      <c r="AE12" s="74">
        <f t="shared" si="14"/>
        <v>3735864257</v>
      </c>
      <c r="AF12" s="41">
        <f t="shared" si="15"/>
        <v>1.6321750107069837</v>
      </c>
      <c r="AG12" s="41">
        <f t="shared" si="16"/>
        <v>0.3842121453718548</v>
      </c>
      <c r="AH12" s="13">
        <v>7395736904</v>
      </c>
      <c r="AI12" s="13">
        <v>7643684064</v>
      </c>
      <c r="AJ12" s="13">
        <v>12475830119</v>
      </c>
      <c r="AK12" s="13"/>
    </row>
    <row r="13" spans="1:37" s="14" customFormat="1" ht="12.75">
      <c r="A13" s="30"/>
      <c r="B13" s="39" t="s">
        <v>21</v>
      </c>
      <c r="C13" s="73">
        <v>6762255122</v>
      </c>
      <c r="D13" s="74">
        <v>3017923963</v>
      </c>
      <c r="E13" s="76">
        <f t="shared" si="0"/>
        <v>9780179085</v>
      </c>
      <c r="F13" s="73">
        <v>6986812688</v>
      </c>
      <c r="G13" s="74">
        <v>3043057568</v>
      </c>
      <c r="H13" s="76">
        <f t="shared" si="1"/>
        <v>10029870256</v>
      </c>
      <c r="I13" s="73">
        <v>1908181407</v>
      </c>
      <c r="J13" s="74">
        <v>362027956</v>
      </c>
      <c r="K13" s="74">
        <f t="shared" si="2"/>
        <v>2270209363</v>
      </c>
      <c r="L13" s="41">
        <f t="shared" si="3"/>
        <v>0.2321234962335048</v>
      </c>
      <c r="M13" s="101">
        <v>1451934041</v>
      </c>
      <c r="N13" s="102">
        <v>537855817</v>
      </c>
      <c r="O13" s="103">
        <f t="shared" si="4"/>
        <v>1989789858</v>
      </c>
      <c r="P13" s="41">
        <f t="shared" si="5"/>
        <v>0.20345127023816661</v>
      </c>
      <c r="Q13" s="101">
        <v>1625708357</v>
      </c>
      <c r="R13" s="103">
        <v>353133719</v>
      </c>
      <c r="S13" s="103">
        <f t="shared" si="6"/>
        <v>1978842076</v>
      </c>
      <c r="T13" s="41">
        <f t="shared" si="7"/>
        <v>0.19729488273452297</v>
      </c>
      <c r="U13" s="101">
        <v>1421023725</v>
      </c>
      <c r="V13" s="103">
        <v>543831657</v>
      </c>
      <c r="W13" s="103">
        <f t="shared" si="8"/>
        <v>1964855382</v>
      </c>
      <c r="X13" s="41">
        <f t="shared" si="9"/>
        <v>0.19590037875361327</v>
      </c>
      <c r="Y13" s="73">
        <f t="shared" si="10"/>
        <v>6406847530</v>
      </c>
      <c r="Z13" s="74">
        <f t="shared" si="11"/>
        <v>1796849149</v>
      </c>
      <c r="AA13" s="74">
        <f t="shared" si="12"/>
        <v>8203696679</v>
      </c>
      <c r="AB13" s="41">
        <f t="shared" si="13"/>
        <v>0.8179265005040759</v>
      </c>
      <c r="AC13" s="73">
        <v>1131680236</v>
      </c>
      <c r="AD13" s="74">
        <v>579773857</v>
      </c>
      <c r="AE13" s="74">
        <f t="shared" si="14"/>
        <v>1711454093</v>
      </c>
      <c r="AF13" s="41">
        <f t="shared" si="15"/>
        <v>0.8756455474143039</v>
      </c>
      <c r="AG13" s="41">
        <f t="shared" si="16"/>
        <v>0.14806198427199058</v>
      </c>
      <c r="AH13" s="13">
        <v>8983068823</v>
      </c>
      <c r="AI13" s="13">
        <v>8340754886</v>
      </c>
      <c r="AJ13" s="13">
        <v>7303544878</v>
      </c>
      <c r="AK13" s="13"/>
    </row>
    <row r="14" spans="1:37" s="14" customFormat="1" ht="12.75">
      <c r="A14" s="30"/>
      <c r="B14" s="39" t="s">
        <v>22</v>
      </c>
      <c r="C14" s="73">
        <v>7331509911</v>
      </c>
      <c r="D14" s="74">
        <v>2548673571</v>
      </c>
      <c r="E14" s="76">
        <f t="shared" si="0"/>
        <v>9880183482</v>
      </c>
      <c r="F14" s="73">
        <v>7446033907</v>
      </c>
      <c r="G14" s="74">
        <v>2707119399</v>
      </c>
      <c r="H14" s="76">
        <f t="shared" si="1"/>
        <v>10153153306</v>
      </c>
      <c r="I14" s="73">
        <v>2105597323</v>
      </c>
      <c r="J14" s="74">
        <v>274695691</v>
      </c>
      <c r="K14" s="74">
        <f t="shared" si="2"/>
        <v>2380293014</v>
      </c>
      <c r="L14" s="41">
        <f t="shared" si="3"/>
        <v>0.24091587148522958</v>
      </c>
      <c r="M14" s="101">
        <v>1898714855</v>
      </c>
      <c r="N14" s="102">
        <v>313508930</v>
      </c>
      <c r="O14" s="103">
        <f t="shared" si="4"/>
        <v>2212223785</v>
      </c>
      <c r="P14" s="41">
        <f t="shared" si="5"/>
        <v>0.22390513182576946</v>
      </c>
      <c r="Q14" s="101">
        <v>2233227408</v>
      </c>
      <c r="R14" s="103">
        <v>481658203</v>
      </c>
      <c r="S14" s="103">
        <f t="shared" si="6"/>
        <v>2714885611</v>
      </c>
      <c r="T14" s="41">
        <f t="shared" si="7"/>
        <v>0.2673933436418851</v>
      </c>
      <c r="U14" s="101">
        <v>1591344546</v>
      </c>
      <c r="V14" s="103">
        <v>521507481</v>
      </c>
      <c r="W14" s="103">
        <f t="shared" si="8"/>
        <v>2112852027</v>
      </c>
      <c r="X14" s="41">
        <f t="shared" si="9"/>
        <v>0.20809811132777944</v>
      </c>
      <c r="Y14" s="73">
        <f t="shared" si="10"/>
        <v>7828884132</v>
      </c>
      <c r="Z14" s="74">
        <f t="shared" si="11"/>
        <v>1591370305</v>
      </c>
      <c r="AA14" s="74">
        <f t="shared" si="12"/>
        <v>9420254437</v>
      </c>
      <c r="AB14" s="41">
        <f t="shared" si="13"/>
        <v>0.9278156404309493</v>
      </c>
      <c r="AC14" s="73">
        <v>830634461</v>
      </c>
      <c r="AD14" s="74">
        <v>465497374</v>
      </c>
      <c r="AE14" s="74">
        <f t="shared" si="14"/>
        <v>1296131835</v>
      </c>
      <c r="AF14" s="41">
        <f t="shared" si="15"/>
        <v>0.9435547701701027</v>
      </c>
      <c r="AG14" s="41">
        <f t="shared" si="16"/>
        <v>0.6301212345424723</v>
      </c>
      <c r="AH14" s="13">
        <v>7043210942</v>
      </c>
      <c r="AI14" s="13">
        <v>7364051741</v>
      </c>
      <c r="AJ14" s="13">
        <v>6948386148</v>
      </c>
      <c r="AK14" s="13"/>
    </row>
    <row r="15" spans="1:37" s="14" customFormat="1" ht="12.75">
      <c r="A15" s="30"/>
      <c r="B15" s="39" t="s">
        <v>23</v>
      </c>
      <c r="C15" s="73">
        <v>2668248236</v>
      </c>
      <c r="D15" s="74">
        <v>650503357</v>
      </c>
      <c r="E15" s="76">
        <f t="shared" si="0"/>
        <v>3318751593</v>
      </c>
      <c r="F15" s="73">
        <v>2685670515</v>
      </c>
      <c r="G15" s="74">
        <v>629744613</v>
      </c>
      <c r="H15" s="76">
        <f t="shared" si="1"/>
        <v>3315415128</v>
      </c>
      <c r="I15" s="73">
        <v>961818582</v>
      </c>
      <c r="J15" s="74">
        <v>71015752</v>
      </c>
      <c r="K15" s="74">
        <f t="shared" si="2"/>
        <v>1032834334</v>
      </c>
      <c r="L15" s="41">
        <f t="shared" si="3"/>
        <v>0.3112117026711134</v>
      </c>
      <c r="M15" s="101">
        <v>746619433</v>
      </c>
      <c r="N15" s="102">
        <v>73186332</v>
      </c>
      <c r="O15" s="103">
        <f t="shared" si="4"/>
        <v>819805765</v>
      </c>
      <c r="P15" s="41">
        <f t="shared" si="5"/>
        <v>0.2470223341599764</v>
      </c>
      <c r="Q15" s="101">
        <v>898191932</v>
      </c>
      <c r="R15" s="103">
        <v>96302376</v>
      </c>
      <c r="S15" s="103">
        <f t="shared" si="6"/>
        <v>994494308</v>
      </c>
      <c r="T15" s="41">
        <f t="shared" si="7"/>
        <v>0.2999607197304192</v>
      </c>
      <c r="U15" s="101">
        <v>755196394</v>
      </c>
      <c r="V15" s="103">
        <v>154304183</v>
      </c>
      <c r="W15" s="103">
        <f t="shared" si="8"/>
        <v>909500577</v>
      </c>
      <c r="X15" s="41">
        <f t="shared" si="9"/>
        <v>0.27432479550416045</v>
      </c>
      <c r="Y15" s="73">
        <f t="shared" si="10"/>
        <v>3361826341</v>
      </c>
      <c r="Z15" s="74">
        <f t="shared" si="11"/>
        <v>394808643</v>
      </c>
      <c r="AA15" s="74">
        <f t="shared" si="12"/>
        <v>3756634984</v>
      </c>
      <c r="AB15" s="41">
        <f t="shared" si="13"/>
        <v>1.1330813303811407</v>
      </c>
      <c r="AC15" s="73">
        <v>364981013</v>
      </c>
      <c r="AD15" s="74">
        <v>102024722</v>
      </c>
      <c r="AE15" s="74">
        <f t="shared" si="14"/>
        <v>467005735</v>
      </c>
      <c r="AF15" s="41">
        <f t="shared" si="15"/>
        <v>1.0746437831006814</v>
      </c>
      <c r="AG15" s="41">
        <f t="shared" si="16"/>
        <v>0.9475147922969298</v>
      </c>
      <c r="AH15" s="13">
        <v>2493933086</v>
      </c>
      <c r="AI15" s="13">
        <v>2691538433</v>
      </c>
      <c r="AJ15" s="13">
        <v>2892445044</v>
      </c>
      <c r="AK15" s="13"/>
    </row>
    <row r="16" spans="1:37" s="14" customFormat="1" ht="12.75">
      <c r="A16" s="30"/>
      <c r="B16" s="42" t="s">
        <v>24</v>
      </c>
      <c r="C16" s="73">
        <v>33879179552</v>
      </c>
      <c r="D16" s="74">
        <v>8319248253</v>
      </c>
      <c r="E16" s="76">
        <f t="shared" si="0"/>
        <v>42198427805</v>
      </c>
      <c r="F16" s="73">
        <v>34572832301</v>
      </c>
      <c r="G16" s="74">
        <v>8083470738</v>
      </c>
      <c r="H16" s="76">
        <f t="shared" si="1"/>
        <v>42656303039</v>
      </c>
      <c r="I16" s="73">
        <v>8692183835</v>
      </c>
      <c r="J16" s="74">
        <v>1082091985</v>
      </c>
      <c r="K16" s="74">
        <f t="shared" si="2"/>
        <v>9774275820</v>
      </c>
      <c r="L16" s="41">
        <f t="shared" si="3"/>
        <v>0.2316265398599013</v>
      </c>
      <c r="M16" s="101">
        <v>7802043028</v>
      </c>
      <c r="N16" s="102">
        <v>1761439359</v>
      </c>
      <c r="O16" s="103">
        <f t="shared" si="4"/>
        <v>9563482387</v>
      </c>
      <c r="P16" s="41">
        <f t="shared" si="5"/>
        <v>0.22663124870891146</v>
      </c>
      <c r="Q16" s="101">
        <v>8272786062</v>
      </c>
      <c r="R16" s="103">
        <v>1120721400</v>
      </c>
      <c r="S16" s="103">
        <f t="shared" si="6"/>
        <v>9393507462</v>
      </c>
      <c r="T16" s="41">
        <f t="shared" si="7"/>
        <v>0.220213820532259</v>
      </c>
      <c r="U16" s="101">
        <v>8664933741</v>
      </c>
      <c r="V16" s="103">
        <v>2573242976</v>
      </c>
      <c r="W16" s="103">
        <f t="shared" si="8"/>
        <v>11238176717</v>
      </c>
      <c r="X16" s="41">
        <f t="shared" si="9"/>
        <v>0.2634587602850887</v>
      </c>
      <c r="Y16" s="73">
        <f t="shared" si="10"/>
        <v>33431946666</v>
      </c>
      <c r="Z16" s="74">
        <f t="shared" si="11"/>
        <v>6537495720</v>
      </c>
      <c r="AA16" s="74">
        <f t="shared" si="12"/>
        <v>39969442386</v>
      </c>
      <c r="AB16" s="41">
        <f t="shared" si="13"/>
        <v>0.9370114036712595</v>
      </c>
      <c r="AC16" s="73">
        <v>6864321414</v>
      </c>
      <c r="AD16" s="74">
        <v>2832317639</v>
      </c>
      <c r="AE16" s="74">
        <f t="shared" si="14"/>
        <v>9696639053</v>
      </c>
      <c r="AF16" s="41">
        <f t="shared" si="15"/>
        <v>0.9692254123508302</v>
      </c>
      <c r="AG16" s="41">
        <f t="shared" si="16"/>
        <v>0.15897649232628397</v>
      </c>
      <c r="AH16" s="13">
        <v>32142168877</v>
      </c>
      <c r="AI16" s="13">
        <v>36062751633</v>
      </c>
      <c r="AJ16" s="13">
        <v>34952935322</v>
      </c>
      <c r="AK16" s="13"/>
    </row>
    <row r="17" spans="1:37" s="14" customFormat="1" ht="12.75">
      <c r="A17" s="43"/>
      <c r="B17" s="44" t="s">
        <v>13</v>
      </c>
      <c r="C17" s="77">
        <f>SUM(C8:C16)</f>
        <v>172034344023</v>
      </c>
      <c r="D17" s="78">
        <f>SUM(D8:D16)</f>
        <v>44990889199</v>
      </c>
      <c r="E17" s="79">
        <f t="shared" si="0"/>
        <v>217025233222</v>
      </c>
      <c r="F17" s="77">
        <f>SUM(F8:F16)</f>
        <v>176098337252</v>
      </c>
      <c r="G17" s="78">
        <f>SUM(G8:G16)</f>
        <v>45655575658</v>
      </c>
      <c r="H17" s="79">
        <f t="shared" si="1"/>
        <v>221753912910</v>
      </c>
      <c r="I17" s="77">
        <f>SUM(I8:I16)</f>
        <v>46963620511</v>
      </c>
      <c r="J17" s="78">
        <f>SUM(J8:J16)</f>
        <v>6961228104</v>
      </c>
      <c r="K17" s="78">
        <f t="shared" si="2"/>
        <v>53924848615</v>
      </c>
      <c r="L17" s="45">
        <f t="shared" si="3"/>
        <v>0.2484727135845953</v>
      </c>
      <c r="M17" s="104">
        <f>SUM(M8:M16)</f>
        <v>40807920949</v>
      </c>
      <c r="N17" s="105">
        <f>SUM(N8:N16)</f>
        <v>9484883827</v>
      </c>
      <c r="O17" s="106">
        <f t="shared" si="4"/>
        <v>50292804776</v>
      </c>
      <c r="P17" s="45">
        <f t="shared" si="5"/>
        <v>0.23173713042185448</v>
      </c>
      <c r="Q17" s="104">
        <f>SUM(Q8:Q16)</f>
        <v>42248885511</v>
      </c>
      <c r="R17" s="106">
        <f>SUM(R8:R16)</f>
        <v>7825142346</v>
      </c>
      <c r="S17" s="106">
        <f t="shared" si="6"/>
        <v>50074027857</v>
      </c>
      <c r="T17" s="45">
        <f t="shared" si="7"/>
        <v>0.22580899340127003</v>
      </c>
      <c r="U17" s="104">
        <f>SUM(U8:U16)</f>
        <v>42112804954</v>
      </c>
      <c r="V17" s="106">
        <f>SUM(V8:V16)</f>
        <v>14406562081</v>
      </c>
      <c r="W17" s="106">
        <f t="shared" si="8"/>
        <v>56519367035</v>
      </c>
      <c r="X17" s="45">
        <f t="shared" si="9"/>
        <v>0.25487427163433496</v>
      </c>
      <c r="Y17" s="77">
        <f t="shared" si="10"/>
        <v>172133231925</v>
      </c>
      <c r="Z17" s="78">
        <f t="shared" si="11"/>
        <v>38677816358</v>
      </c>
      <c r="AA17" s="78">
        <f t="shared" si="12"/>
        <v>210811048283</v>
      </c>
      <c r="AB17" s="45">
        <f t="shared" si="13"/>
        <v>0.9506531159545256</v>
      </c>
      <c r="AC17" s="77">
        <f>SUM(AC8:AC16)</f>
        <v>34539803399</v>
      </c>
      <c r="AD17" s="78">
        <f>SUM(AD8:AD16)</f>
        <v>14646465801</v>
      </c>
      <c r="AE17" s="78">
        <f t="shared" si="14"/>
        <v>49186269200</v>
      </c>
      <c r="AF17" s="45">
        <f t="shared" si="15"/>
        <v>0.941240280226265</v>
      </c>
      <c r="AG17" s="45">
        <f t="shared" si="16"/>
        <v>0.14908831172338632</v>
      </c>
      <c r="AH17" s="13">
        <f>SUM(AH8:AH16)</f>
        <v>187251153110</v>
      </c>
      <c r="AI17" s="13">
        <f>SUM(AI8:AI16)</f>
        <v>196590604201</v>
      </c>
      <c r="AJ17" s="13">
        <f>SUM(AJ8:AJ16)</f>
        <v>185038995388</v>
      </c>
      <c r="AK17" s="13"/>
    </row>
    <row r="18" spans="1:37" s="14" customFormat="1" ht="12.75">
      <c r="A18" s="46"/>
      <c r="B18" s="47"/>
      <c r="C18" s="80"/>
      <c r="D18" s="81"/>
      <c r="E18" s="82"/>
      <c r="F18" s="80"/>
      <c r="G18" s="81"/>
      <c r="H18" s="82"/>
      <c r="I18" s="83"/>
      <c r="J18" s="81"/>
      <c r="K18" s="82"/>
      <c r="L18" s="48"/>
      <c r="M18" s="83"/>
      <c r="N18" s="82"/>
      <c r="O18" s="81"/>
      <c r="P18" s="48"/>
      <c r="Q18" s="83"/>
      <c r="R18" s="81"/>
      <c r="S18" s="81"/>
      <c r="T18" s="48"/>
      <c r="U18" s="83"/>
      <c r="V18" s="81"/>
      <c r="W18" s="81"/>
      <c r="X18" s="48"/>
      <c r="Y18" s="83"/>
      <c r="Z18" s="81"/>
      <c r="AA18" s="82"/>
      <c r="AB18" s="48"/>
      <c r="AC18" s="83"/>
      <c r="AD18" s="81"/>
      <c r="AE18" s="81"/>
      <c r="AF18" s="48"/>
      <c r="AG18" s="48"/>
      <c r="AH18" s="13"/>
      <c r="AI18" s="13"/>
      <c r="AJ18" s="13"/>
      <c r="AK18" s="13"/>
    </row>
    <row r="19" spans="1:37" s="14" customFormat="1" ht="13.5">
      <c r="A19" s="13"/>
      <c r="B19" s="116" t="s">
        <v>651</v>
      </c>
      <c r="C19" s="84"/>
      <c r="D19" s="84"/>
      <c r="E19" s="84"/>
      <c r="F19" s="84"/>
      <c r="G19" s="84"/>
      <c r="H19" s="84"/>
      <c r="I19" s="84"/>
      <c r="J19" s="84"/>
      <c r="K19" s="84"/>
      <c r="L19" s="13"/>
      <c r="M19" s="84"/>
      <c r="N19" s="84"/>
      <c r="O19" s="84"/>
      <c r="P19" s="13"/>
      <c r="Q19" s="84"/>
      <c r="R19" s="84"/>
      <c r="S19" s="84"/>
      <c r="T19" s="13"/>
      <c r="U19" s="84"/>
      <c r="V19" s="84"/>
      <c r="W19" s="84"/>
      <c r="X19" s="13"/>
      <c r="Y19" s="84"/>
      <c r="Z19" s="84"/>
      <c r="AA19" s="84"/>
      <c r="AB19" s="13"/>
      <c r="AC19" s="84"/>
      <c r="AD19" s="84"/>
      <c r="AE19" s="84"/>
      <c r="AF19" s="13"/>
      <c r="AG19" s="13"/>
      <c r="AH19" s="13"/>
      <c r="AI19" s="13"/>
      <c r="AJ19" s="13"/>
      <c r="AK19" s="13"/>
    </row>
    <row r="20" spans="1:37" ht="12.75">
      <c r="A20" s="2"/>
      <c r="B20" s="2"/>
      <c r="C20" s="85"/>
      <c r="D20" s="85"/>
      <c r="E20" s="85"/>
      <c r="F20" s="85"/>
      <c r="G20" s="85"/>
      <c r="H20" s="85"/>
      <c r="I20" s="85"/>
      <c r="J20" s="85"/>
      <c r="K20" s="85"/>
      <c r="L20" s="2"/>
      <c r="M20" s="85"/>
      <c r="N20" s="85"/>
      <c r="O20" s="85"/>
      <c r="P20" s="2"/>
      <c r="Q20" s="85"/>
      <c r="R20" s="85"/>
      <c r="S20" s="85"/>
      <c r="T20" s="2"/>
      <c r="U20" s="85"/>
      <c r="V20" s="85"/>
      <c r="W20" s="85"/>
      <c r="X20" s="2"/>
      <c r="Y20" s="85"/>
      <c r="Z20" s="85"/>
      <c r="AA20" s="85"/>
      <c r="AB20" s="2"/>
      <c r="AC20" s="85"/>
      <c r="AD20" s="85"/>
      <c r="AE20" s="85"/>
      <c r="AF20" s="2"/>
      <c r="AG20" s="2"/>
      <c r="AH20" s="2"/>
      <c r="AI20" s="2"/>
      <c r="AJ20" s="2"/>
      <c r="AK20" s="2"/>
    </row>
    <row r="21" spans="1:37" ht="12.75">
      <c r="A21" s="2"/>
      <c r="B21" s="2"/>
      <c r="C21" s="85"/>
      <c r="D21" s="85"/>
      <c r="E21" s="85"/>
      <c r="F21" s="85"/>
      <c r="G21" s="85"/>
      <c r="H21" s="85"/>
      <c r="I21" s="85"/>
      <c r="J21" s="85"/>
      <c r="K21" s="85"/>
      <c r="L21" s="2"/>
      <c r="M21" s="85"/>
      <c r="N21" s="85"/>
      <c r="O21" s="85"/>
      <c r="P21" s="2"/>
      <c r="Q21" s="85"/>
      <c r="R21" s="85"/>
      <c r="S21" s="85"/>
      <c r="T21" s="2"/>
      <c r="U21" s="85"/>
      <c r="V21" s="85"/>
      <c r="W21" s="85"/>
      <c r="X21" s="2"/>
      <c r="Y21" s="85"/>
      <c r="Z21" s="85"/>
      <c r="AA21" s="85"/>
      <c r="AB21" s="2"/>
      <c r="AC21" s="85"/>
      <c r="AD21" s="85"/>
      <c r="AE21" s="85"/>
      <c r="AF21" s="2"/>
      <c r="AG21" s="2"/>
      <c r="AH21" s="2"/>
      <c r="AI21" s="2"/>
      <c r="AJ21" s="2"/>
      <c r="AK21" s="2"/>
    </row>
    <row r="22" spans="1:37" ht="12.75">
      <c r="A22" s="2"/>
      <c r="B22" s="2"/>
      <c r="C22" s="85"/>
      <c r="D22" s="85"/>
      <c r="E22" s="85"/>
      <c r="F22" s="85"/>
      <c r="G22" s="85"/>
      <c r="H22" s="85"/>
      <c r="I22" s="85"/>
      <c r="J22" s="85"/>
      <c r="K22" s="85"/>
      <c r="L22" s="2"/>
      <c r="M22" s="85"/>
      <c r="N22" s="85"/>
      <c r="O22" s="85"/>
      <c r="P22" s="2"/>
      <c r="Q22" s="85"/>
      <c r="R22" s="85"/>
      <c r="S22" s="85"/>
      <c r="T22" s="2"/>
      <c r="U22" s="85"/>
      <c r="V22" s="85"/>
      <c r="W22" s="85"/>
      <c r="X22" s="2"/>
      <c r="Y22" s="85"/>
      <c r="Z22" s="85"/>
      <c r="AA22" s="85"/>
      <c r="AB22" s="2"/>
      <c r="AC22" s="85"/>
      <c r="AD22" s="85"/>
      <c r="AE22" s="85"/>
      <c r="AF22" s="2"/>
      <c r="AG22" s="2"/>
      <c r="AH22" s="2"/>
      <c r="AI22" s="2"/>
      <c r="AJ22" s="2"/>
      <c r="AK22" s="2"/>
    </row>
    <row r="23" spans="1:37" ht="12.75">
      <c r="A23" s="2"/>
      <c r="B23" s="2"/>
      <c r="C23" s="85"/>
      <c r="D23" s="85"/>
      <c r="E23" s="85"/>
      <c r="F23" s="85"/>
      <c r="G23" s="85"/>
      <c r="H23" s="85"/>
      <c r="I23" s="85"/>
      <c r="J23" s="85"/>
      <c r="K23" s="85"/>
      <c r="L23" s="2"/>
      <c r="M23" s="85"/>
      <c r="N23" s="85"/>
      <c r="O23" s="85"/>
      <c r="P23" s="2"/>
      <c r="Q23" s="85"/>
      <c r="R23" s="85"/>
      <c r="S23" s="85"/>
      <c r="T23" s="2"/>
      <c r="U23" s="85"/>
      <c r="V23" s="85"/>
      <c r="W23" s="85"/>
      <c r="X23" s="2"/>
      <c r="Y23" s="85"/>
      <c r="Z23" s="85"/>
      <c r="AA23" s="85"/>
      <c r="AB23" s="2"/>
      <c r="AC23" s="85"/>
      <c r="AD23" s="85"/>
      <c r="AE23" s="85"/>
      <c r="AF23" s="2"/>
      <c r="AG23" s="2"/>
      <c r="AH23" s="2"/>
      <c r="AI23" s="2"/>
      <c r="AJ23" s="2"/>
      <c r="AK23" s="2"/>
    </row>
    <row r="24" spans="1:37" ht="12.75">
      <c r="A24" s="2"/>
      <c r="B24" s="2"/>
      <c r="C24" s="85"/>
      <c r="D24" s="85"/>
      <c r="E24" s="85"/>
      <c r="F24" s="85"/>
      <c r="G24" s="85"/>
      <c r="H24" s="85"/>
      <c r="I24" s="85"/>
      <c r="J24" s="85"/>
      <c r="K24" s="85"/>
      <c r="L24" s="2"/>
      <c r="M24" s="85"/>
      <c r="N24" s="85"/>
      <c r="O24" s="85"/>
      <c r="P24" s="2"/>
      <c r="Q24" s="85"/>
      <c r="R24" s="85"/>
      <c r="S24" s="85"/>
      <c r="T24" s="2"/>
      <c r="U24" s="85"/>
      <c r="V24" s="85"/>
      <c r="W24" s="85"/>
      <c r="X24" s="2"/>
      <c r="Y24" s="85"/>
      <c r="Z24" s="85"/>
      <c r="AA24" s="85"/>
      <c r="AB24" s="2"/>
      <c r="AC24" s="85"/>
      <c r="AD24" s="85"/>
      <c r="AE24" s="85"/>
      <c r="AF24" s="2"/>
      <c r="AG24" s="2"/>
      <c r="AH24" s="2"/>
      <c r="AI24" s="2"/>
      <c r="AJ24" s="2"/>
      <c r="AK24" s="2"/>
    </row>
    <row r="25" spans="1:37" ht="12.75">
      <c r="A25" s="2"/>
      <c r="B25" s="2"/>
      <c r="C25" s="85"/>
      <c r="D25" s="85"/>
      <c r="E25" s="85"/>
      <c r="F25" s="85"/>
      <c r="G25" s="85"/>
      <c r="H25" s="85"/>
      <c r="I25" s="85"/>
      <c r="J25" s="85"/>
      <c r="K25" s="85"/>
      <c r="L25" s="2"/>
      <c r="M25" s="85"/>
      <c r="N25" s="85"/>
      <c r="O25" s="85"/>
      <c r="P25" s="2"/>
      <c r="Q25" s="85"/>
      <c r="R25" s="85"/>
      <c r="S25" s="85"/>
      <c r="T25" s="2"/>
      <c r="U25" s="85"/>
      <c r="V25" s="85"/>
      <c r="W25" s="85"/>
      <c r="X25" s="2"/>
      <c r="Y25" s="85"/>
      <c r="Z25" s="85"/>
      <c r="AA25" s="85"/>
      <c r="AB25" s="2"/>
      <c r="AC25" s="85"/>
      <c r="AD25" s="85"/>
      <c r="AE25" s="85"/>
      <c r="AF25" s="2"/>
      <c r="AG25" s="2"/>
      <c r="AH25" s="2"/>
      <c r="AI25" s="2"/>
      <c r="AJ25" s="2"/>
      <c r="AK25" s="2"/>
    </row>
    <row r="26" spans="1:37" ht="12.75">
      <c r="A26" s="2"/>
      <c r="B26" s="2"/>
      <c r="C26" s="85"/>
      <c r="D26" s="85"/>
      <c r="E26" s="85"/>
      <c r="F26" s="85"/>
      <c r="G26" s="85"/>
      <c r="H26" s="85"/>
      <c r="I26" s="85"/>
      <c r="J26" s="85"/>
      <c r="K26" s="85"/>
      <c r="L26" s="2"/>
      <c r="M26" s="85"/>
      <c r="N26" s="85"/>
      <c r="O26" s="85"/>
      <c r="P26" s="2"/>
      <c r="Q26" s="85"/>
      <c r="R26" s="85"/>
      <c r="S26" s="85"/>
      <c r="T26" s="2"/>
      <c r="U26" s="85"/>
      <c r="V26" s="85"/>
      <c r="W26" s="85"/>
      <c r="X26" s="2"/>
      <c r="Y26" s="85"/>
      <c r="Z26" s="85"/>
      <c r="AA26" s="85"/>
      <c r="AB26" s="2"/>
      <c r="AC26" s="85"/>
      <c r="AD26" s="85"/>
      <c r="AE26" s="85"/>
      <c r="AF26" s="2"/>
      <c r="AG26" s="2"/>
      <c r="AH26" s="2"/>
      <c r="AI26" s="2"/>
      <c r="AJ26" s="2"/>
      <c r="AK26" s="2"/>
    </row>
    <row r="27" spans="1:37" ht="12.75">
      <c r="A27" s="2"/>
      <c r="B27" s="2"/>
      <c r="C27" s="85"/>
      <c r="D27" s="85"/>
      <c r="E27" s="85"/>
      <c r="F27" s="85"/>
      <c r="G27" s="85"/>
      <c r="H27" s="85"/>
      <c r="I27" s="85"/>
      <c r="J27" s="85"/>
      <c r="K27" s="85"/>
      <c r="L27" s="2"/>
      <c r="M27" s="85"/>
      <c r="N27" s="85"/>
      <c r="O27" s="85"/>
      <c r="P27" s="2"/>
      <c r="Q27" s="85"/>
      <c r="R27" s="85"/>
      <c r="S27" s="85"/>
      <c r="T27" s="2"/>
      <c r="U27" s="85"/>
      <c r="V27" s="85"/>
      <c r="W27" s="85"/>
      <c r="X27" s="2"/>
      <c r="Y27" s="85"/>
      <c r="Z27" s="85"/>
      <c r="AA27" s="85"/>
      <c r="AB27" s="2"/>
      <c r="AC27" s="85"/>
      <c r="AD27" s="85"/>
      <c r="AE27" s="85"/>
      <c r="AF27" s="2"/>
      <c r="AG27" s="2"/>
      <c r="AH27" s="2"/>
      <c r="AI27" s="2"/>
      <c r="AJ27" s="2"/>
      <c r="AK27" s="2"/>
    </row>
    <row r="28" spans="1:37" ht="12.75">
      <c r="A28" s="2"/>
      <c r="B28" s="2"/>
      <c r="C28" s="85"/>
      <c r="D28" s="85"/>
      <c r="E28" s="85"/>
      <c r="F28" s="85"/>
      <c r="G28" s="85"/>
      <c r="H28" s="85"/>
      <c r="I28" s="85"/>
      <c r="J28" s="85"/>
      <c r="K28" s="85"/>
      <c r="L28" s="2"/>
      <c r="M28" s="85"/>
      <c r="N28" s="85"/>
      <c r="O28" s="85"/>
      <c r="P28" s="2"/>
      <c r="Q28" s="85"/>
      <c r="R28" s="85"/>
      <c r="S28" s="85"/>
      <c r="T28" s="2"/>
      <c r="U28" s="85"/>
      <c r="V28" s="85"/>
      <c r="W28" s="85"/>
      <c r="X28" s="2"/>
      <c r="Y28" s="85"/>
      <c r="Z28" s="85"/>
      <c r="AA28" s="85"/>
      <c r="AB28" s="2"/>
      <c r="AC28" s="85"/>
      <c r="AD28" s="85"/>
      <c r="AE28" s="85"/>
      <c r="AF28" s="2"/>
      <c r="AG28" s="2"/>
      <c r="AH28" s="2"/>
      <c r="AI28" s="2"/>
      <c r="AJ28" s="2"/>
      <c r="AK28" s="2"/>
    </row>
    <row r="29" spans="1:37" ht="12.75">
      <c r="A29" s="2"/>
      <c r="B29" s="2"/>
      <c r="C29" s="85"/>
      <c r="D29" s="85"/>
      <c r="E29" s="85"/>
      <c r="F29" s="85"/>
      <c r="G29" s="85"/>
      <c r="H29" s="85"/>
      <c r="I29" s="85"/>
      <c r="J29" s="85"/>
      <c r="K29" s="85"/>
      <c r="L29" s="2"/>
      <c r="M29" s="85"/>
      <c r="N29" s="85"/>
      <c r="O29" s="85"/>
      <c r="P29" s="2"/>
      <c r="Q29" s="85"/>
      <c r="R29" s="85"/>
      <c r="S29" s="85"/>
      <c r="T29" s="2"/>
      <c r="U29" s="85"/>
      <c r="V29" s="85"/>
      <c r="W29" s="85"/>
      <c r="X29" s="2"/>
      <c r="Y29" s="85"/>
      <c r="Z29" s="85"/>
      <c r="AA29" s="85"/>
      <c r="AB29" s="2"/>
      <c r="AC29" s="85"/>
      <c r="AD29" s="85"/>
      <c r="AE29" s="85"/>
      <c r="AF29" s="2"/>
      <c r="AG29" s="2"/>
      <c r="AH29" s="2"/>
      <c r="AI29" s="2"/>
      <c r="AJ29" s="2"/>
      <c r="AK29" s="2"/>
    </row>
    <row r="30" spans="1:37" ht="12.75">
      <c r="A30" s="2"/>
      <c r="B30" s="2"/>
      <c r="C30" s="85"/>
      <c r="D30" s="85"/>
      <c r="E30" s="85"/>
      <c r="F30" s="85"/>
      <c r="G30" s="85"/>
      <c r="H30" s="85"/>
      <c r="I30" s="85"/>
      <c r="J30" s="85"/>
      <c r="K30" s="85"/>
      <c r="L30" s="2"/>
      <c r="M30" s="85"/>
      <c r="N30" s="85"/>
      <c r="O30" s="85"/>
      <c r="P30" s="2"/>
      <c r="Q30" s="85"/>
      <c r="R30" s="85"/>
      <c r="S30" s="85"/>
      <c r="T30" s="2"/>
      <c r="U30" s="85"/>
      <c r="V30" s="85"/>
      <c r="W30" s="85"/>
      <c r="X30" s="2"/>
      <c r="Y30" s="85"/>
      <c r="Z30" s="85"/>
      <c r="AA30" s="85"/>
      <c r="AB30" s="2"/>
      <c r="AC30" s="85"/>
      <c r="AD30" s="85"/>
      <c r="AE30" s="85"/>
      <c r="AF30" s="2"/>
      <c r="AG30" s="2"/>
      <c r="AH30" s="2"/>
      <c r="AI30" s="2"/>
      <c r="AJ30" s="2"/>
      <c r="AK30" s="2"/>
    </row>
    <row r="31" spans="1:37" ht="12.75">
      <c r="A31" s="2"/>
      <c r="B31" s="2"/>
      <c r="C31" s="85"/>
      <c r="D31" s="85"/>
      <c r="E31" s="85"/>
      <c r="F31" s="85"/>
      <c r="G31" s="85"/>
      <c r="H31" s="85"/>
      <c r="I31" s="85"/>
      <c r="J31" s="85"/>
      <c r="K31" s="85"/>
      <c r="L31" s="2"/>
      <c r="M31" s="85"/>
      <c r="N31" s="85"/>
      <c r="O31" s="85"/>
      <c r="P31" s="2"/>
      <c r="Q31" s="85"/>
      <c r="R31" s="85"/>
      <c r="S31" s="85"/>
      <c r="T31" s="2"/>
      <c r="U31" s="85"/>
      <c r="V31" s="85"/>
      <c r="W31" s="85"/>
      <c r="X31" s="2"/>
      <c r="Y31" s="85"/>
      <c r="Z31" s="85"/>
      <c r="AA31" s="85"/>
      <c r="AB31" s="2"/>
      <c r="AC31" s="85"/>
      <c r="AD31" s="85"/>
      <c r="AE31" s="85"/>
      <c r="AF31" s="2"/>
      <c r="AG31" s="2"/>
      <c r="AH31" s="2"/>
      <c r="AI31" s="2"/>
      <c r="AJ31" s="2"/>
      <c r="AK31" s="2"/>
    </row>
    <row r="32" spans="1:37" ht="12.75">
      <c r="A32" s="2"/>
      <c r="B32" s="2"/>
      <c r="C32" s="85"/>
      <c r="D32" s="85"/>
      <c r="E32" s="85"/>
      <c r="F32" s="85"/>
      <c r="G32" s="85"/>
      <c r="H32" s="85"/>
      <c r="I32" s="85"/>
      <c r="J32" s="85"/>
      <c r="K32" s="85"/>
      <c r="L32" s="2"/>
      <c r="M32" s="85"/>
      <c r="N32" s="85"/>
      <c r="O32" s="85"/>
      <c r="P32" s="2"/>
      <c r="Q32" s="85"/>
      <c r="R32" s="85"/>
      <c r="S32" s="85"/>
      <c r="T32" s="2"/>
      <c r="U32" s="85"/>
      <c r="V32" s="85"/>
      <c r="W32" s="85"/>
      <c r="X32" s="2"/>
      <c r="Y32" s="85"/>
      <c r="Z32" s="85"/>
      <c r="AA32" s="85"/>
      <c r="AB32" s="2"/>
      <c r="AC32" s="85"/>
      <c r="AD32" s="85"/>
      <c r="AE32" s="85"/>
      <c r="AF32" s="2"/>
      <c r="AG32" s="2"/>
      <c r="AH32" s="2"/>
      <c r="AI32" s="2"/>
      <c r="AJ32" s="2"/>
      <c r="AK32" s="2"/>
    </row>
    <row r="33" spans="1:37" ht="12.75">
      <c r="A33" s="2"/>
      <c r="B33" s="2"/>
      <c r="C33" s="85"/>
      <c r="D33" s="85"/>
      <c r="E33" s="85"/>
      <c r="F33" s="85"/>
      <c r="G33" s="85"/>
      <c r="H33" s="85"/>
      <c r="I33" s="85"/>
      <c r="J33" s="85"/>
      <c r="K33" s="85"/>
      <c r="L33" s="2"/>
      <c r="M33" s="85"/>
      <c r="N33" s="85"/>
      <c r="O33" s="85"/>
      <c r="P33" s="2"/>
      <c r="Q33" s="85"/>
      <c r="R33" s="85"/>
      <c r="S33" s="85"/>
      <c r="T33" s="2"/>
      <c r="U33" s="85"/>
      <c r="V33" s="85"/>
      <c r="W33" s="85"/>
      <c r="X33" s="2"/>
      <c r="Y33" s="85"/>
      <c r="Z33" s="85"/>
      <c r="AA33" s="85"/>
      <c r="AB33" s="2"/>
      <c r="AC33" s="85"/>
      <c r="AD33" s="85"/>
      <c r="AE33" s="85"/>
      <c r="AF33" s="2"/>
      <c r="AG33" s="2"/>
      <c r="AH33" s="2"/>
      <c r="AI33" s="2"/>
      <c r="AJ33" s="2"/>
      <c r="AK33" s="2"/>
    </row>
    <row r="34" spans="1:37" ht="12.75">
      <c r="A34" s="2"/>
      <c r="B34" s="2"/>
      <c r="C34" s="85"/>
      <c r="D34" s="85"/>
      <c r="E34" s="85"/>
      <c r="F34" s="85"/>
      <c r="G34" s="85"/>
      <c r="H34" s="85"/>
      <c r="I34" s="85"/>
      <c r="J34" s="85"/>
      <c r="K34" s="85"/>
      <c r="L34" s="2"/>
      <c r="M34" s="85"/>
      <c r="N34" s="85"/>
      <c r="O34" s="85"/>
      <c r="P34" s="2"/>
      <c r="Q34" s="85"/>
      <c r="R34" s="85"/>
      <c r="S34" s="85"/>
      <c r="T34" s="2"/>
      <c r="U34" s="85"/>
      <c r="V34" s="85"/>
      <c r="W34" s="85"/>
      <c r="X34" s="2"/>
      <c r="Y34" s="85"/>
      <c r="Z34" s="85"/>
      <c r="AA34" s="85"/>
      <c r="AB34" s="2"/>
      <c r="AC34" s="85"/>
      <c r="AD34" s="85"/>
      <c r="AE34" s="85"/>
      <c r="AF34" s="2"/>
      <c r="AG34" s="2"/>
      <c r="AH34" s="2"/>
      <c r="AI34" s="2"/>
      <c r="AJ34" s="2"/>
      <c r="AK34" s="2"/>
    </row>
    <row r="35" spans="1:37" ht="12.75">
      <c r="A35" s="2"/>
      <c r="B35" s="2"/>
      <c r="C35" s="85"/>
      <c r="D35" s="85"/>
      <c r="E35" s="85"/>
      <c r="F35" s="85"/>
      <c r="G35" s="85"/>
      <c r="H35" s="85"/>
      <c r="I35" s="85"/>
      <c r="J35" s="85"/>
      <c r="K35" s="85"/>
      <c r="L35" s="2"/>
      <c r="M35" s="85"/>
      <c r="N35" s="85"/>
      <c r="O35" s="85"/>
      <c r="P35" s="2"/>
      <c r="Q35" s="85"/>
      <c r="R35" s="85"/>
      <c r="S35" s="85"/>
      <c r="T35" s="2"/>
      <c r="U35" s="85"/>
      <c r="V35" s="85"/>
      <c r="W35" s="85"/>
      <c r="X35" s="2"/>
      <c r="Y35" s="85"/>
      <c r="Z35" s="85"/>
      <c r="AA35" s="85"/>
      <c r="AB35" s="2"/>
      <c r="AC35" s="85"/>
      <c r="AD35" s="85"/>
      <c r="AE35" s="85"/>
      <c r="AF35" s="2"/>
      <c r="AG35" s="2"/>
      <c r="AH35" s="2"/>
      <c r="AI35" s="2"/>
      <c r="AJ35" s="2"/>
      <c r="AK35" s="2"/>
    </row>
    <row r="36" spans="1:37" ht="12.75">
      <c r="A36" s="2"/>
      <c r="B36" s="2"/>
      <c r="C36" s="85"/>
      <c r="D36" s="85"/>
      <c r="E36" s="85"/>
      <c r="F36" s="85"/>
      <c r="G36" s="85"/>
      <c r="H36" s="85"/>
      <c r="I36" s="85"/>
      <c r="J36" s="85"/>
      <c r="K36" s="85"/>
      <c r="L36" s="2"/>
      <c r="M36" s="85"/>
      <c r="N36" s="85"/>
      <c r="O36" s="85"/>
      <c r="P36" s="2"/>
      <c r="Q36" s="85"/>
      <c r="R36" s="85"/>
      <c r="S36" s="85"/>
      <c r="T36" s="2"/>
      <c r="U36" s="85"/>
      <c r="V36" s="85"/>
      <c r="W36" s="85"/>
      <c r="X36" s="2"/>
      <c r="Y36" s="85"/>
      <c r="Z36" s="85"/>
      <c r="AA36" s="85"/>
      <c r="AB36" s="2"/>
      <c r="AC36" s="85"/>
      <c r="AD36" s="85"/>
      <c r="AE36" s="85"/>
      <c r="AF36" s="2"/>
      <c r="AG36" s="2"/>
      <c r="AH36" s="2"/>
      <c r="AI36" s="2"/>
      <c r="AJ36" s="2"/>
      <c r="AK36" s="2"/>
    </row>
    <row r="37" spans="1:37" ht="12.75">
      <c r="A37" s="2"/>
      <c r="B37" s="2"/>
      <c r="C37" s="85"/>
      <c r="D37" s="85"/>
      <c r="E37" s="85"/>
      <c r="F37" s="85"/>
      <c r="G37" s="85"/>
      <c r="H37" s="85"/>
      <c r="I37" s="85"/>
      <c r="J37" s="85"/>
      <c r="K37" s="85"/>
      <c r="L37" s="2"/>
      <c r="M37" s="85"/>
      <c r="N37" s="85"/>
      <c r="O37" s="85"/>
      <c r="P37" s="2"/>
      <c r="Q37" s="85"/>
      <c r="R37" s="85"/>
      <c r="S37" s="85"/>
      <c r="T37" s="2"/>
      <c r="U37" s="85"/>
      <c r="V37" s="85"/>
      <c r="W37" s="85"/>
      <c r="X37" s="2"/>
      <c r="Y37" s="85"/>
      <c r="Z37" s="85"/>
      <c r="AA37" s="85"/>
      <c r="AB37" s="2"/>
      <c r="AC37" s="85"/>
      <c r="AD37" s="85"/>
      <c r="AE37" s="85"/>
      <c r="AF37" s="2"/>
      <c r="AG37" s="2"/>
      <c r="AH37" s="2"/>
      <c r="AI37" s="2"/>
      <c r="AJ37" s="2"/>
      <c r="AK37" s="2"/>
    </row>
    <row r="38" spans="1:37" ht="12.75">
      <c r="A38" s="2"/>
      <c r="B38" s="2"/>
      <c r="C38" s="85"/>
      <c r="D38" s="85"/>
      <c r="E38" s="85"/>
      <c r="F38" s="85"/>
      <c r="G38" s="85"/>
      <c r="H38" s="85"/>
      <c r="I38" s="85"/>
      <c r="J38" s="85"/>
      <c r="K38" s="85"/>
      <c r="L38" s="2"/>
      <c r="M38" s="85"/>
      <c r="N38" s="85"/>
      <c r="O38" s="85"/>
      <c r="P38" s="2"/>
      <c r="Q38" s="85"/>
      <c r="R38" s="85"/>
      <c r="S38" s="85"/>
      <c r="T38" s="2"/>
      <c r="U38" s="85"/>
      <c r="V38" s="85"/>
      <c r="W38" s="85"/>
      <c r="X38" s="2"/>
      <c r="Y38" s="85"/>
      <c r="Z38" s="85"/>
      <c r="AA38" s="85"/>
      <c r="AB38" s="2"/>
      <c r="AC38" s="85"/>
      <c r="AD38" s="85"/>
      <c r="AE38" s="85"/>
      <c r="AF38" s="2"/>
      <c r="AG38" s="2"/>
      <c r="AH38" s="2"/>
      <c r="AI38" s="2"/>
      <c r="AJ38" s="2"/>
      <c r="AK38" s="2"/>
    </row>
    <row r="39" spans="1:37" ht="12.75">
      <c r="A39" s="2"/>
      <c r="B39" s="2"/>
      <c r="C39" s="85"/>
      <c r="D39" s="85"/>
      <c r="E39" s="85"/>
      <c r="F39" s="85"/>
      <c r="G39" s="85"/>
      <c r="H39" s="85"/>
      <c r="I39" s="85"/>
      <c r="J39" s="85"/>
      <c r="K39" s="85"/>
      <c r="L39" s="2"/>
      <c r="M39" s="85"/>
      <c r="N39" s="85"/>
      <c r="O39" s="85"/>
      <c r="P39" s="2"/>
      <c r="Q39" s="85"/>
      <c r="R39" s="85"/>
      <c r="S39" s="85"/>
      <c r="T39" s="2"/>
      <c r="U39" s="85"/>
      <c r="V39" s="85"/>
      <c r="W39" s="85"/>
      <c r="X39" s="2"/>
      <c r="Y39" s="85"/>
      <c r="Z39" s="85"/>
      <c r="AA39" s="85"/>
      <c r="AB39" s="2"/>
      <c r="AC39" s="85"/>
      <c r="AD39" s="85"/>
      <c r="AE39" s="85"/>
      <c r="AF39" s="2"/>
      <c r="AG39" s="2"/>
      <c r="AH39" s="2"/>
      <c r="AI39" s="2"/>
      <c r="AJ39" s="2"/>
      <c r="AK39" s="2"/>
    </row>
    <row r="40" spans="1:37" ht="12.75">
      <c r="A40" s="2"/>
      <c r="B40" s="2"/>
      <c r="C40" s="85"/>
      <c r="D40" s="85"/>
      <c r="E40" s="85"/>
      <c r="F40" s="85"/>
      <c r="G40" s="85"/>
      <c r="H40" s="85"/>
      <c r="I40" s="85"/>
      <c r="J40" s="85"/>
      <c r="K40" s="85"/>
      <c r="L40" s="2"/>
      <c r="M40" s="85"/>
      <c r="N40" s="85"/>
      <c r="O40" s="85"/>
      <c r="P40" s="2"/>
      <c r="Q40" s="85"/>
      <c r="R40" s="85"/>
      <c r="S40" s="85"/>
      <c r="T40" s="2"/>
      <c r="U40" s="85"/>
      <c r="V40" s="85"/>
      <c r="W40" s="85"/>
      <c r="X40" s="2"/>
      <c r="Y40" s="85"/>
      <c r="Z40" s="85"/>
      <c r="AA40" s="85"/>
      <c r="AB40" s="2"/>
      <c r="AC40" s="85"/>
      <c r="AD40" s="85"/>
      <c r="AE40" s="85"/>
      <c r="AF40" s="2"/>
      <c r="AG40" s="2"/>
      <c r="AH40" s="2"/>
      <c r="AI40" s="2"/>
      <c r="AJ40" s="2"/>
      <c r="AK40" s="2"/>
    </row>
    <row r="41" spans="1:37" ht="12.75">
      <c r="A41" s="2"/>
      <c r="B41" s="2"/>
      <c r="C41" s="85"/>
      <c r="D41" s="85"/>
      <c r="E41" s="85"/>
      <c r="F41" s="85"/>
      <c r="G41" s="85"/>
      <c r="H41" s="85"/>
      <c r="I41" s="85"/>
      <c r="J41" s="85"/>
      <c r="K41" s="85"/>
      <c r="L41" s="2"/>
      <c r="M41" s="85"/>
      <c r="N41" s="85"/>
      <c r="O41" s="85"/>
      <c r="P41" s="2"/>
      <c r="Q41" s="85"/>
      <c r="R41" s="85"/>
      <c r="S41" s="85"/>
      <c r="T41" s="2"/>
      <c r="U41" s="85"/>
      <c r="V41" s="85"/>
      <c r="W41" s="85"/>
      <c r="X41" s="2"/>
      <c r="Y41" s="85"/>
      <c r="Z41" s="85"/>
      <c r="AA41" s="85"/>
      <c r="AB41" s="2"/>
      <c r="AC41" s="85"/>
      <c r="AD41" s="85"/>
      <c r="AE41" s="85"/>
      <c r="AF41" s="2"/>
      <c r="AG41" s="2"/>
      <c r="AH41" s="2"/>
      <c r="AI41" s="2"/>
      <c r="AJ41" s="2"/>
      <c r="AK41" s="2"/>
    </row>
    <row r="42" spans="1:37" ht="12.75">
      <c r="A42" s="2"/>
      <c r="B42" s="2"/>
      <c r="C42" s="85"/>
      <c r="D42" s="85"/>
      <c r="E42" s="85"/>
      <c r="F42" s="85"/>
      <c r="G42" s="85"/>
      <c r="H42" s="85"/>
      <c r="I42" s="85"/>
      <c r="J42" s="85"/>
      <c r="K42" s="85"/>
      <c r="L42" s="2"/>
      <c r="M42" s="85"/>
      <c r="N42" s="85"/>
      <c r="O42" s="85"/>
      <c r="P42" s="2"/>
      <c r="Q42" s="85"/>
      <c r="R42" s="85"/>
      <c r="S42" s="85"/>
      <c r="T42" s="2"/>
      <c r="U42" s="85"/>
      <c r="V42" s="85"/>
      <c r="W42" s="85"/>
      <c r="X42" s="2"/>
      <c r="Y42" s="85"/>
      <c r="Z42" s="85"/>
      <c r="AA42" s="85"/>
      <c r="AB42" s="2"/>
      <c r="AC42" s="85"/>
      <c r="AD42" s="85"/>
      <c r="AE42" s="85"/>
      <c r="AF42" s="2"/>
      <c r="AG42" s="2"/>
      <c r="AH42" s="2"/>
      <c r="AI42" s="2"/>
      <c r="AJ42" s="2"/>
      <c r="AK42" s="2"/>
    </row>
    <row r="43" spans="1:37" ht="12.75">
      <c r="A43" s="2"/>
      <c r="B43" s="2"/>
      <c r="C43" s="85"/>
      <c r="D43" s="85"/>
      <c r="E43" s="85"/>
      <c r="F43" s="85"/>
      <c r="G43" s="85"/>
      <c r="H43" s="85"/>
      <c r="I43" s="85"/>
      <c r="J43" s="85"/>
      <c r="K43" s="85"/>
      <c r="L43" s="2"/>
      <c r="M43" s="85"/>
      <c r="N43" s="85"/>
      <c r="O43" s="85"/>
      <c r="P43" s="2"/>
      <c r="Q43" s="85"/>
      <c r="R43" s="85"/>
      <c r="S43" s="85"/>
      <c r="T43" s="2"/>
      <c r="U43" s="85"/>
      <c r="V43" s="85"/>
      <c r="W43" s="85"/>
      <c r="X43" s="2"/>
      <c r="Y43" s="85"/>
      <c r="Z43" s="85"/>
      <c r="AA43" s="85"/>
      <c r="AB43" s="2"/>
      <c r="AC43" s="85"/>
      <c r="AD43" s="85"/>
      <c r="AE43" s="85"/>
      <c r="AF43" s="2"/>
      <c r="AG43" s="2"/>
      <c r="AH43" s="2"/>
      <c r="AI43" s="2"/>
      <c r="AJ43" s="2"/>
      <c r="AK43" s="2"/>
    </row>
    <row r="44" spans="1:37" ht="12.75">
      <c r="A44" s="2"/>
      <c r="B44" s="2"/>
      <c r="C44" s="85"/>
      <c r="D44" s="85"/>
      <c r="E44" s="85"/>
      <c r="F44" s="85"/>
      <c r="G44" s="85"/>
      <c r="H44" s="85"/>
      <c r="I44" s="85"/>
      <c r="J44" s="85"/>
      <c r="K44" s="85"/>
      <c r="L44" s="2"/>
      <c r="M44" s="85"/>
      <c r="N44" s="85"/>
      <c r="O44" s="85"/>
      <c r="P44" s="2"/>
      <c r="Q44" s="85"/>
      <c r="R44" s="85"/>
      <c r="S44" s="85"/>
      <c r="T44" s="2"/>
      <c r="U44" s="85"/>
      <c r="V44" s="85"/>
      <c r="W44" s="85"/>
      <c r="X44" s="2"/>
      <c r="Y44" s="85"/>
      <c r="Z44" s="85"/>
      <c r="AA44" s="85"/>
      <c r="AB44" s="2"/>
      <c r="AC44" s="85"/>
      <c r="AD44" s="85"/>
      <c r="AE44" s="85"/>
      <c r="AF44" s="2"/>
      <c r="AG44" s="2"/>
      <c r="AH44" s="2"/>
      <c r="AI44" s="2"/>
      <c r="AJ44" s="2"/>
      <c r="AK44" s="2"/>
    </row>
    <row r="45" spans="1:37" ht="12.75">
      <c r="A45" s="2"/>
      <c r="B45" s="2"/>
      <c r="C45" s="85"/>
      <c r="D45" s="85"/>
      <c r="E45" s="85"/>
      <c r="F45" s="85"/>
      <c r="G45" s="85"/>
      <c r="H45" s="85"/>
      <c r="I45" s="85"/>
      <c r="J45" s="85"/>
      <c r="K45" s="85"/>
      <c r="L45" s="2"/>
      <c r="M45" s="85"/>
      <c r="N45" s="85"/>
      <c r="O45" s="85"/>
      <c r="P45" s="2"/>
      <c r="Q45" s="85"/>
      <c r="R45" s="85"/>
      <c r="S45" s="85"/>
      <c r="T45" s="2"/>
      <c r="U45" s="85"/>
      <c r="V45" s="85"/>
      <c r="W45" s="85"/>
      <c r="X45" s="2"/>
      <c r="Y45" s="85"/>
      <c r="Z45" s="85"/>
      <c r="AA45" s="85"/>
      <c r="AB45" s="2"/>
      <c r="AC45" s="85"/>
      <c r="AD45" s="85"/>
      <c r="AE45" s="85"/>
      <c r="AF45" s="2"/>
      <c r="AG45" s="2"/>
      <c r="AH45" s="2"/>
      <c r="AI45" s="2"/>
      <c r="AJ45" s="2"/>
      <c r="AK45" s="2"/>
    </row>
    <row r="46" spans="1:37" ht="12.75">
      <c r="A46" s="2"/>
      <c r="B46" s="2"/>
      <c r="C46" s="85"/>
      <c r="D46" s="85"/>
      <c r="E46" s="85"/>
      <c r="F46" s="85"/>
      <c r="G46" s="85"/>
      <c r="H46" s="85"/>
      <c r="I46" s="85"/>
      <c r="J46" s="85"/>
      <c r="K46" s="85"/>
      <c r="L46" s="2"/>
      <c r="M46" s="85"/>
      <c r="N46" s="85"/>
      <c r="O46" s="85"/>
      <c r="P46" s="2"/>
      <c r="Q46" s="85"/>
      <c r="R46" s="85"/>
      <c r="S46" s="85"/>
      <c r="T46" s="2"/>
      <c r="U46" s="85"/>
      <c r="V46" s="85"/>
      <c r="W46" s="85"/>
      <c r="X46" s="2"/>
      <c r="Y46" s="85"/>
      <c r="Z46" s="85"/>
      <c r="AA46" s="85"/>
      <c r="AB46" s="2"/>
      <c r="AC46" s="85"/>
      <c r="AD46" s="85"/>
      <c r="AE46" s="85"/>
      <c r="AF46" s="2"/>
      <c r="AG46" s="2"/>
      <c r="AH46" s="2"/>
      <c r="AI46" s="2"/>
      <c r="AJ46" s="2"/>
      <c r="AK46" s="2"/>
    </row>
    <row r="47" spans="1:37" ht="12.75">
      <c r="A47" s="2"/>
      <c r="B47" s="2"/>
      <c r="C47" s="85"/>
      <c r="D47" s="85"/>
      <c r="E47" s="85"/>
      <c r="F47" s="85"/>
      <c r="G47" s="85"/>
      <c r="H47" s="85"/>
      <c r="I47" s="85"/>
      <c r="J47" s="85"/>
      <c r="K47" s="85"/>
      <c r="L47" s="2"/>
      <c r="M47" s="85"/>
      <c r="N47" s="85"/>
      <c r="O47" s="85"/>
      <c r="P47" s="2"/>
      <c r="Q47" s="85"/>
      <c r="R47" s="85"/>
      <c r="S47" s="85"/>
      <c r="T47" s="2"/>
      <c r="U47" s="85"/>
      <c r="V47" s="85"/>
      <c r="W47" s="85"/>
      <c r="X47" s="2"/>
      <c r="Y47" s="85"/>
      <c r="Z47" s="85"/>
      <c r="AA47" s="85"/>
      <c r="AB47" s="2"/>
      <c r="AC47" s="85"/>
      <c r="AD47" s="85"/>
      <c r="AE47" s="85"/>
      <c r="AF47" s="2"/>
      <c r="AG47" s="2"/>
      <c r="AH47" s="2"/>
      <c r="AI47" s="2"/>
      <c r="AJ47" s="2"/>
      <c r="AK47" s="2"/>
    </row>
    <row r="48" spans="1:37" ht="12.75">
      <c r="A48" s="2"/>
      <c r="B48" s="2"/>
      <c r="C48" s="85"/>
      <c r="D48" s="85"/>
      <c r="E48" s="85"/>
      <c r="F48" s="85"/>
      <c r="G48" s="85"/>
      <c r="H48" s="85"/>
      <c r="I48" s="85"/>
      <c r="J48" s="85"/>
      <c r="K48" s="85"/>
      <c r="L48" s="2"/>
      <c r="M48" s="85"/>
      <c r="N48" s="85"/>
      <c r="O48" s="85"/>
      <c r="P48" s="2"/>
      <c r="Q48" s="85"/>
      <c r="R48" s="85"/>
      <c r="S48" s="85"/>
      <c r="T48" s="2"/>
      <c r="U48" s="85"/>
      <c r="V48" s="85"/>
      <c r="W48" s="85"/>
      <c r="X48" s="2"/>
      <c r="Y48" s="85"/>
      <c r="Z48" s="85"/>
      <c r="AA48" s="85"/>
      <c r="AB48" s="2"/>
      <c r="AC48" s="85"/>
      <c r="AD48" s="85"/>
      <c r="AE48" s="85"/>
      <c r="AF48" s="2"/>
      <c r="AG48" s="2"/>
      <c r="AH48" s="2"/>
      <c r="AI48" s="2"/>
      <c r="AJ48" s="2"/>
      <c r="AK48" s="2"/>
    </row>
    <row r="49" spans="1:37" ht="12.75">
      <c r="A49" s="2"/>
      <c r="B49" s="2"/>
      <c r="C49" s="85"/>
      <c r="D49" s="85"/>
      <c r="E49" s="85"/>
      <c r="F49" s="85"/>
      <c r="G49" s="85"/>
      <c r="H49" s="85"/>
      <c r="I49" s="85"/>
      <c r="J49" s="85"/>
      <c r="K49" s="85"/>
      <c r="L49" s="2"/>
      <c r="M49" s="85"/>
      <c r="N49" s="85"/>
      <c r="O49" s="85"/>
      <c r="P49" s="2"/>
      <c r="Q49" s="85"/>
      <c r="R49" s="85"/>
      <c r="S49" s="85"/>
      <c r="T49" s="2"/>
      <c r="U49" s="85"/>
      <c r="V49" s="85"/>
      <c r="W49" s="85"/>
      <c r="X49" s="2"/>
      <c r="Y49" s="85"/>
      <c r="Z49" s="85"/>
      <c r="AA49" s="85"/>
      <c r="AB49" s="2"/>
      <c r="AC49" s="85"/>
      <c r="AD49" s="85"/>
      <c r="AE49" s="85"/>
      <c r="AF49" s="2"/>
      <c r="AG49" s="2"/>
      <c r="AH49" s="2"/>
      <c r="AI49" s="2"/>
      <c r="AJ49" s="2"/>
      <c r="AK49" s="2"/>
    </row>
    <row r="50" spans="1:37" ht="12.75">
      <c r="A50" s="2"/>
      <c r="B50" s="2"/>
      <c r="C50" s="85"/>
      <c r="D50" s="85"/>
      <c r="E50" s="85"/>
      <c r="F50" s="85"/>
      <c r="G50" s="85"/>
      <c r="H50" s="85"/>
      <c r="I50" s="85"/>
      <c r="J50" s="85"/>
      <c r="K50" s="85"/>
      <c r="L50" s="2"/>
      <c r="M50" s="85"/>
      <c r="N50" s="85"/>
      <c r="O50" s="85"/>
      <c r="P50" s="2"/>
      <c r="Q50" s="85"/>
      <c r="R50" s="85"/>
      <c r="S50" s="85"/>
      <c r="T50" s="2"/>
      <c r="U50" s="85"/>
      <c r="V50" s="85"/>
      <c r="W50" s="85"/>
      <c r="X50" s="2"/>
      <c r="Y50" s="85"/>
      <c r="Z50" s="85"/>
      <c r="AA50" s="85"/>
      <c r="AB50" s="2"/>
      <c r="AC50" s="85"/>
      <c r="AD50" s="85"/>
      <c r="AE50" s="85"/>
      <c r="AF50" s="2"/>
      <c r="AG50" s="2"/>
      <c r="AH50" s="2"/>
      <c r="AI50" s="2"/>
      <c r="AJ50" s="2"/>
      <c r="AK50" s="2"/>
    </row>
    <row r="51" spans="1:37" ht="12.75">
      <c r="A51" s="2"/>
      <c r="B51" s="2"/>
      <c r="C51" s="85"/>
      <c r="D51" s="85"/>
      <c r="E51" s="85"/>
      <c r="F51" s="85"/>
      <c r="G51" s="85"/>
      <c r="H51" s="85"/>
      <c r="I51" s="85"/>
      <c r="J51" s="85"/>
      <c r="K51" s="85"/>
      <c r="L51" s="2"/>
      <c r="M51" s="85"/>
      <c r="N51" s="85"/>
      <c r="O51" s="85"/>
      <c r="P51" s="2"/>
      <c r="Q51" s="85"/>
      <c r="R51" s="85"/>
      <c r="S51" s="85"/>
      <c r="T51" s="2"/>
      <c r="U51" s="85"/>
      <c r="V51" s="85"/>
      <c r="W51" s="85"/>
      <c r="X51" s="2"/>
      <c r="Y51" s="85"/>
      <c r="Z51" s="85"/>
      <c r="AA51" s="85"/>
      <c r="AB51" s="2"/>
      <c r="AC51" s="85"/>
      <c r="AD51" s="85"/>
      <c r="AE51" s="85"/>
      <c r="AF51" s="2"/>
      <c r="AG51" s="2"/>
      <c r="AH51" s="2"/>
      <c r="AI51" s="2"/>
      <c r="AJ51" s="2"/>
      <c r="AK51" s="2"/>
    </row>
    <row r="52" spans="1:37" ht="12.75">
      <c r="A52" s="2"/>
      <c r="B52" s="2"/>
      <c r="C52" s="85"/>
      <c r="D52" s="85"/>
      <c r="E52" s="85"/>
      <c r="F52" s="85"/>
      <c r="G52" s="85"/>
      <c r="H52" s="85"/>
      <c r="I52" s="85"/>
      <c r="J52" s="85"/>
      <c r="K52" s="85"/>
      <c r="L52" s="2"/>
      <c r="M52" s="85"/>
      <c r="N52" s="85"/>
      <c r="O52" s="85"/>
      <c r="P52" s="2"/>
      <c r="Q52" s="85"/>
      <c r="R52" s="85"/>
      <c r="S52" s="85"/>
      <c r="T52" s="2"/>
      <c r="U52" s="85"/>
      <c r="V52" s="85"/>
      <c r="W52" s="85"/>
      <c r="X52" s="2"/>
      <c r="Y52" s="85"/>
      <c r="Z52" s="85"/>
      <c r="AA52" s="85"/>
      <c r="AB52" s="2"/>
      <c r="AC52" s="85"/>
      <c r="AD52" s="85"/>
      <c r="AE52" s="85"/>
      <c r="AF52" s="2"/>
      <c r="AG52" s="2"/>
      <c r="AH52" s="2"/>
      <c r="AI52" s="2"/>
      <c r="AJ52" s="2"/>
      <c r="AK52" s="2"/>
    </row>
    <row r="53" spans="1:37" ht="12.75">
      <c r="A53" s="2"/>
      <c r="B53" s="2"/>
      <c r="C53" s="85"/>
      <c r="D53" s="85"/>
      <c r="E53" s="85"/>
      <c r="F53" s="85"/>
      <c r="G53" s="85"/>
      <c r="H53" s="85"/>
      <c r="I53" s="85"/>
      <c r="J53" s="85"/>
      <c r="K53" s="85"/>
      <c r="L53" s="2"/>
      <c r="M53" s="85"/>
      <c r="N53" s="85"/>
      <c r="O53" s="85"/>
      <c r="P53" s="2"/>
      <c r="Q53" s="85"/>
      <c r="R53" s="85"/>
      <c r="S53" s="85"/>
      <c r="T53" s="2"/>
      <c r="U53" s="85"/>
      <c r="V53" s="85"/>
      <c r="W53" s="85"/>
      <c r="X53" s="2"/>
      <c r="Y53" s="85"/>
      <c r="Z53" s="85"/>
      <c r="AA53" s="85"/>
      <c r="AB53" s="2"/>
      <c r="AC53" s="85"/>
      <c r="AD53" s="85"/>
      <c r="AE53" s="85"/>
      <c r="AF53" s="2"/>
      <c r="AG53" s="2"/>
      <c r="AH53" s="2"/>
      <c r="AI53" s="2"/>
      <c r="AJ53" s="2"/>
      <c r="AK53" s="2"/>
    </row>
    <row r="54" spans="1:37" ht="12.75">
      <c r="A54" s="2"/>
      <c r="B54" s="2"/>
      <c r="C54" s="85"/>
      <c r="D54" s="85"/>
      <c r="E54" s="85"/>
      <c r="F54" s="85"/>
      <c r="G54" s="85"/>
      <c r="H54" s="85"/>
      <c r="I54" s="85"/>
      <c r="J54" s="85"/>
      <c r="K54" s="85"/>
      <c r="L54" s="2"/>
      <c r="M54" s="85"/>
      <c r="N54" s="85"/>
      <c r="O54" s="85"/>
      <c r="P54" s="2"/>
      <c r="Q54" s="85"/>
      <c r="R54" s="85"/>
      <c r="S54" s="85"/>
      <c r="T54" s="2"/>
      <c r="U54" s="85"/>
      <c r="V54" s="85"/>
      <c r="W54" s="85"/>
      <c r="X54" s="2"/>
      <c r="Y54" s="85"/>
      <c r="Z54" s="85"/>
      <c r="AA54" s="85"/>
      <c r="AB54" s="2"/>
      <c r="AC54" s="85"/>
      <c r="AD54" s="85"/>
      <c r="AE54" s="85"/>
      <c r="AF54" s="2"/>
      <c r="AG54" s="2"/>
      <c r="AH54" s="2"/>
      <c r="AI54" s="2"/>
      <c r="AJ54" s="2"/>
      <c r="AK54" s="2"/>
    </row>
    <row r="55" spans="1:37" ht="12.75">
      <c r="A55" s="2"/>
      <c r="B55" s="2"/>
      <c r="C55" s="85"/>
      <c r="D55" s="85"/>
      <c r="E55" s="85"/>
      <c r="F55" s="85"/>
      <c r="G55" s="85"/>
      <c r="H55" s="85"/>
      <c r="I55" s="85"/>
      <c r="J55" s="85"/>
      <c r="K55" s="85"/>
      <c r="L55" s="2"/>
      <c r="M55" s="85"/>
      <c r="N55" s="85"/>
      <c r="O55" s="85"/>
      <c r="P55" s="2"/>
      <c r="Q55" s="85"/>
      <c r="R55" s="85"/>
      <c r="S55" s="85"/>
      <c r="T55" s="2"/>
      <c r="U55" s="85"/>
      <c r="V55" s="85"/>
      <c r="W55" s="85"/>
      <c r="X55" s="2"/>
      <c r="Y55" s="85"/>
      <c r="Z55" s="85"/>
      <c r="AA55" s="85"/>
      <c r="AB55" s="2"/>
      <c r="AC55" s="85"/>
      <c r="AD55" s="85"/>
      <c r="AE55" s="85"/>
      <c r="AF55" s="2"/>
      <c r="AG55" s="2"/>
      <c r="AH55" s="2"/>
      <c r="AI55" s="2"/>
      <c r="AJ55" s="2"/>
      <c r="AK55" s="2"/>
    </row>
    <row r="56" spans="1:37" ht="12.75">
      <c r="A56" s="2"/>
      <c r="B56" s="2"/>
      <c r="C56" s="85"/>
      <c r="D56" s="85"/>
      <c r="E56" s="85"/>
      <c r="F56" s="85"/>
      <c r="G56" s="85"/>
      <c r="H56" s="85"/>
      <c r="I56" s="85"/>
      <c r="J56" s="85"/>
      <c r="K56" s="85"/>
      <c r="L56" s="2"/>
      <c r="M56" s="85"/>
      <c r="N56" s="85"/>
      <c r="O56" s="85"/>
      <c r="P56" s="2"/>
      <c r="Q56" s="85"/>
      <c r="R56" s="85"/>
      <c r="S56" s="85"/>
      <c r="T56" s="2"/>
      <c r="U56" s="85"/>
      <c r="V56" s="85"/>
      <c r="W56" s="85"/>
      <c r="X56" s="2"/>
      <c r="Y56" s="85"/>
      <c r="Z56" s="85"/>
      <c r="AA56" s="85"/>
      <c r="AB56" s="2"/>
      <c r="AC56" s="85"/>
      <c r="AD56" s="85"/>
      <c r="AE56" s="85"/>
      <c r="AF56" s="2"/>
      <c r="AG56" s="2"/>
      <c r="AH56" s="2"/>
      <c r="AI56" s="2"/>
      <c r="AJ56" s="2"/>
      <c r="AK56" s="2"/>
    </row>
    <row r="57" spans="1:37" ht="12.75">
      <c r="A57" s="2"/>
      <c r="B57" s="2"/>
      <c r="C57" s="85"/>
      <c r="D57" s="85"/>
      <c r="E57" s="85"/>
      <c r="F57" s="85"/>
      <c r="G57" s="85"/>
      <c r="H57" s="85"/>
      <c r="I57" s="85"/>
      <c r="J57" s="85"/>
      <c r="K57" s="85"/>
      <c r="L57" s="2"/>
      <c r="M57" s="85"/>
      <c r="N57" s="85"/>
      <c r="O57" s="85"/>
      <c r="P57" s="2"/>
      <c r="Q57" s="85"/>
      <c r="R57" s="85"/>
      <c r="S57" s="85"/>
      <c r="T57" s="2"/>
      <c r="U57" s="85"/>
      <c r="V57" s="85"/>
      <c r="W57" s="85"/>
      <c r="X57" s="2"/>
      <c r="Y57" s="85"/>
      <c r="Z57" s="85"/>
      <c r="AA57" s="85"/>
      <c r="AB57" s="2"/>
      <c r="AC57" s="85"/>
      <c r="AD57" s="85"/>
      <c r="AE57" s="85"/>
      <c r="AF57" s="2"/>
      <c r="AG57" s="2"/>
      <c r="AH57" s="2"/>
      <c r="AI57" s="2"/>
      <c r="AJ57" s="2"/>
      <c r="AK57" s="2"/>
    </row>
    <row r="58" spans="1:37" ht="12.75">
      <c r="A58" s="2"/>
      <c r="B58" s="2"/>
      <c r="C58" s="85"/>
      <c r="D58" s="85"/>
      <c r="E58" s="85"/>
      <c r="F58" s="85"/>
      <c r="G58" s="85"/>
      <c r="H58" s="85"/>
      <c r="I58" s="85"/>
      <c r="J58" s="85"/>
      <c r="K58" s="85"/>
      <c r="L58" s="2"/>
      <c r="M58" s="85"/>
      <c r="N58" s="85"/>
      <c r="O58" s="85"/>
      <c r="P58" s="2"/>
      <c r="Q58" s="85"/>
      <c r="R58" s="85"/>
      <c r="S58" s="85"/>
      <c r="T58" s="2"/>
      <c r="U58" s="85"/>
      <c r="V58" s="85"/>
      <c r="W58" s="85"/>
      <c r="X58" s="2"/>
      <c r="Y58" s="85"/>
      <c r="Z58" s="85"/>
      <c r="AA58" s="85"/>
      <c r="AB58" s="2"/>
      <c r="AC58" s="85"/>
      <c r="AD58" s="85"/>
      <c r="AE58" s="85"/>
      <c r="AF58" s="2"/>
      <c r="AG58" s="2"/>
      <c r="AH58" s="2"/>
      <c r="AI58" s="2"/>
      <c r="AJ58" s="2"/>
      <c r="AK58" s="2"/>
    </row>
    <row r="59" spans="1:37" ht="12.75">
      <c r="A59" s="2"/>
      <c r="B59" s="2"/>
      <c r="C59" s="85"/>
      <c r="D59" s="85"/>
      <c r="E59" s="85"/>
      <c r="F59" s="85"/>
      <c r="G59" s="85"/>
      <c r="H59" s="85"/>
      <c r="I59" s="85"/>
      <c r="J59" s="85"/>
      <c r="K59" s="85"/>
      <c r="L59" s="2"/>
      <c r="M59" s="85"/>
      <c r="N59" s="85"/>
      <c r="O59" s="85"/>
      <c r="P59" s="2"/>
      <c r="Q59" s="85"/>
      <c r="R59" s="85"/>
      <c r="S59" s="85"/>
      <c r="T59" s="2"/>
      <c r="U59" s="85"/>
      <c r="V59" s="85"/>
      <c r="W59" s="85"/>
      <c r="X59" s="2"/>
      <c r="Y59" s="85"/>
      <c r="Z59" s="85"/>
      <c r="AA59" s="85"/>
      <c r="AB59" s="2"/>
      <c r="AC59" s="85"/>
      <c r="AD59" s="85"/>
      <c r="AE59" s="85"/>
      <c r="AF59" s="2"/>
      <c r="AG59" s="2"/>
      <c r="AH59" s="2"/>
      <c r="AI59" s="2"/>
      <c r="AJ59" s="2"/>
      <c r="AK59" s="2"/>
    </row>
    <row r="60" spans="1:37" ht="12.75">
      <c r="A60" s="2"/>
      <c r="B60" s="2"/>
      <c r="C60" s="85"/>
      <c r="D60" s="85"/>
      <c r="E60" s="85"/>
      <c r="F60" s="85"/>
      <c r="G60" s="85"/>
      <c r="H60" s="85"/>
      <c r="I60" s="85"/>
      <c r="J60" s="85"/>
      <c r="K60" s="85"/>
      <c r="L60" s="2"/>
      <c r="M60" s="85"/>
      <c r="N60" s="85"/>
      <c r="O60" s="85"/>
      <c r="P60" s="2"/>
      <c r="Q60" s="85"/>
      <c r="R60" s="85"/>
      <c r="S60" s="85"/>
      <c r="T60" s="2"/>
      <c r="U60" s="85"/>
      <c r="V60" s="85"/>
      <c r="W60" s="85"/>
      <c r="X60" s="2"/>
      <c r="Y60" s="85"/>
      <c r="Z60" s="85"/>
      <c r="AA60" s="85"/>
      <c r="AB60" s="2"/>
      <c r="AC60" s="85"/>
      <c r="AD60" s="85"/>
      <c r="AE60" s="85"/>
      <c r="AF60" s="2"/>
      <c r="AG60" s="2"/>
      <c r="AH60" s="2"/>
      <c r="AI60" s="2"/>
      <c r="AJ60" s="2"/>
      <c r="AK60" s="2"/>
    </row>
    <row r="61" spans="1:37" ht="12.75">
      <c r="A61" s="2"/>
      <c r="B61" s="2"/>
      <c r="C61" s="85"/>
      <c r="D61" s="85"/>
      <c r="E61" s="85"/>
      <c r="F61" s="85"/>
      <c r="G61" s="85"/>
      <c r="H61" s="85"/>
      <c r="I61" s="85"/>
      <c r="J61" s="85"/>
      <c r="K61" s="85"/>
      <c r="L61" s="2"/>
      <c r="M61" s="85"/>
      <c r="N61" s="85"/>
      <c r="O61" s="85"/>
      <c r="P61" s="2"/>
      <c r="Q61" s="85"/>
      <c r="R61" s="85"/>
      <c r="S61" s="85"/>
      <c r="T61" s="2"/>
      <c r="U61" s="85"/>
      <c r="V61" s="85"/>
      <c r="W61" s="85"/>
      <c r="X61" s="2"/>
      <c r="Y61" s="85"/>
      <c r="Z61" s="85"/>
      <c r="AA61" s="85"/>
      <c r="AB61" s="2"/>
      <c r="AC61" s="85"/>
      <c r="AD61" s="85"/>
      <c r="AE61" s="85"/>
      <c r="AF61" s="2"/>
      <c r="AG61" s="2"/>
      <c r="AH61" s="2"/>
      <c r="AI61" s="2"/>
      <c r="AJ61" s="2"/>
      <c r="AK61" s="2"/>
    </row>
    <row r="62" spans="1:37" ht="12.75">
      <c r="A62" s="2"/>
      <c r="B62" s="2"/>
      <c r="C62" s="85"/>
      <c r="D62" s="85"/>
      <c r="E62" s="85"/>
      <c r="F62" s="85"/>
      <c r="G62" s="85"/>
      <c r="H62" s="85"/>
      <c r="I62" s="85"/>
      <c r="J62" s="85"/>
      <c r="K62" s="85"/>
      <c r="L62" s="2"/>
      <c r="M62" s="85"/>
      <c r="N62" s="85"/>
      <c r="O62" s="85"/>
      <c r="P62" s="2"/>
      <c r="Q62" s="85"/>
      <c r="R62" s="85"/>
      <c r="S62" s="85"/>
      <c r="T62" s="2"/>
      <c r="U62" s="85"/>
      <c r="V62" s="85"/>
      <c r="W62" s="85"/>
      <c r="X62" s="2"/>
      <c r="Y62" s="85"/>
      <c r="Z62" s="85"/>
      <c r="AA62" s="85"/>
      <c r="AB62" s="2"/>
      <c r="AC62" s="85"/>
      <c r="AD62" s="85"/>
      <c r="AE62" s="85"/>
      <c r="AF62" s="2"/>
      <c r="AG62" s="2"/>
      <c r="AH62" s="2"/>
      <c r="AI62" s="2"/>
      <c r="AJ62" s="2"/>
      <c r="AK62" s="2"/>
    </row>
    <row r="63" spans="1:37" ht="12.75">
      <c r="A63" s="2"/>
      <c r="B63" s="2"/>
      <c r="C63" s="85"/>
      <c r="D63" s="85"/>
      <c r="E63" s="85"/>
      <c r="F63" s="85"/>
      <c r="G63" s="85"/>
      <c r="H63" s="85"/>
      <c r="I63" s="85"/>
      <c r="J63" s="85"/>
      <c r="K63" s="85"/>
      <c r="L63" s="2"/>
      <c r="M63" s="85"/>
      <c r="N63" s="85"/>
      <c r="O63" s="85"/>
      <c r="P63" s="2"/>
      <c r="Q63" s="85"/>
      <c r="R63" s="85"/>
      <c r="S63" s="85"/>
      <c r="T63" s="2"/>
      <c r="U63" s="85"/>
      <c r="V63" s="85"/>
      <c r="W63" s="85"/>
      <c r="X63" s="2"/>
      <c r="Y63" s="85"/>
      <c r="Z63" s="85"/>
      <c r="AA63" s="85"/>
      <c r="AB63" s="2"/>
      <c r="AC63" s="85"/>
      <c r="AD63" s="85"/>
      <c r="AE63" s="85"/>
      <c r="AF63" s="2"/>
      <c r="AG63" s="2"/>
      <c r="AH63" s="2"/>
      <c r="AI63" s="2"/>
      <c r="AJ63" s="2"/>
      <c r="AK63" s="2"/>
    </row>
    <row r="64" spans="1:37" ht="12.75">
      <c r="A64" s="2"/>
      <c r="B64" s="2"/>
      <c r="C64" s="85"/>
      <c r="D64" s="85"/>
      <c r="E64" s="85"/>
      <c r="F64" s="85"/>
      <c r="G64" s="85"/>
      <c r="H64" s="85"/>
      <c r="I64" s="85"/>
      <c r="J64" s="85"/>
      <c r="K64" s="85"/>
      <c r="L64" s="2"/>
      <c r="M64" s="85"/>
      <c r="N64" s="85"/>
      <c r="O64" s="85"/>
      <c r="P64" s="2"/>
      <c r="Q64" s="85"/>
      <c r="R64" s="85"/>
      <c r="S64" s="85"/>
      <c r="T64" s="2"/>
      <c r="U64" s="85"/>
      <c r="V64" s="85"/>
      <c r="W64" s="85"/>
      <c r="X64" s="2"/>
      <c r="Y64" s="85"/>
      <c r="Z64" s="85"/>
      <c r="AA64" s="85"/>
      <c r="AB64" s="2"/>
      <c r="AC64" s="85"/>
      <c r="AD64" s="85"/>
      <c r="AE64" s="85"/>
      <c r="AF64" s="2"/>
      <c r="AG64" s="2"/>
      <c r="AH64" s="2"/>
      <c r="AI64" s="2"/>
      <c r="AJ64" s="2"/>
      <c r="AK64" s="2"/>
    </row>
    <row r="65" spans="1:37" ht="12.75">
      <c r="A65" s="2"/>
      <c r="B65" s="2"/>
      <c r="C65" s="85"/>
      <c r="D65" s="85"/>
      <c r="E65" s="85"/>
      <c r="F65" s="85"/>
      <c r="G65" s="85"/>
      <c r="H65" s="85"/>
      <c r="I65" s="85"/>
      <c r="J65" s="85"/>
      <c r="K65" s="85"/>
      <c r="L65" s="2"/>
      <c r="M65" s="85"/>
      <c r="N65" s="85"/>
      <c r="O65" s="85"/>
      <c r="P65" s="2"/>
      <c r="Q65" s="85"/>
      <c r="R65" s="85"/>
      <c r="S65" s="85"/>
      <c r="T65" s="2"/>
      <c r="U65" s="85"/>
      <c r="V65" s="85"/>
      <c r="W65" s="85"/>
      <c r="X65" s="2"/>
      <c r="Y65" s="85"/>
      <c r="Z65" s="85"/>
      <c r="AA65" s="85"/>
      <c r="AB65" s="2"/>
      <c r="AC65" s="85"/>
      <c r="AD65" s="85"/>
      <c r="AE65" s="85"/>
      <c r="AF65" s="2"/>
      <c r="AG65" s="2"/>
      <c r="AH65" s="2"/>
      <c r="AI65" s="2"/>
      <c r="AJ65" s="2"/>
      <c r="AK65" s="2"/>
    </row>
    <row r="66" spans="1:37" ht="12.75">
      <c r="A66" s="2"/>
      <c r="B66" s="2"/>
      <c r="C66" s="85"/>
      <c r="D66" s="85"/>
      <c r="E66" s="85"/>
      <c r="F66" s="85"/>
      <c r="G66" s="85"/>
      <c r="H66" s="85"/>
      <c r="I66" s="85"/>
      <c r="J66" s="85"/>
      <c r="K66" s="85"/>
      <c r="L66" s="2"/>
      <c r="M66" s="85"/>
      <c r="N66" s="85"/>
      <c r="O66" s="85"/>
      <c r="P66" s="2"/>
      <c r="Q66" s="85"/>
      <c r="R66" s="85"/>
      <c r="S66" s="85"/>
      <c r="T66" s="2"/>
      <c r="U66" s="85"/>
      <c r="V66" s="85"/>
      <c r="W66" s="85"/>
      <c r="X66" s="2"/>
      <c r="Y66" s="85"/>
      <c r="Z66" s="85"/>
      <c r="AA66" s="85"/>
      <c r="AB66" s="2"/>
      <c r="AC66" s="85"/>
      <c r="AD66" s="85"/>
      <c r="AE66" s="85"/>
      <c r="AF66" s="2"/>
      <c r="AG66" s="2"/>
      <c r="AH66" s="2"/>
      <c r="AI66" s="2"/>
      <c r="AJ66" s="2"/>
      <c r="AK66" s="2"/>
    </row>
    <row r="67" spans="1:37" ht="12.75">
      <c r="A67" s="2"/>
      <c r="B67" s="2"/>
      <c r="C67" s="85"/>
      <c r="D67" s="85"/>
      <c r="E67" s="85"/>
      <c r="F67" s="85"/>
      <c r="G67" s="85"/>
      <c r="H67" s="85"/>
      <c r="I67" s="85"/>
      <c r="J67" s="85"/>
      <c r="K67" s="85"/>
      <c r="L67" s="2"/>
      <c r="M67" s="85"/>
      <c r="N67" s="85"/>
      <c r="O67" s="85"/>
      <c r="P67" s="2"/>
      <c r="Q67" s="85"/>
      <c r="R67" s="85"/>
      <c r="S67" s="85"/>
      <c r="T67" s="2"/>
      <c r="U67" s="85"/>
      <c r="V67" s="85"/>
      <c r="W67" s="85"/>
      <c r="X67" s="2"/>
      <c r="Y67" s="85"/>
      <c r="Z67" s="85"/>
      <c r="AA67" s="85"/>
      <c r="AB67" s="2"/>
      <c r="AC67" s="85"/>
      <c r="AD67" s="85"/>
      <c r="AE67" s="85"/>
      <c r="AF67" s="2"/>
      <c r="AG67" s="2"/>
      <c r="AH67" s="2"/>
      <c r="AI67" s="2"/>
      <c r="AJ67" s="2"/>
      <c r="AK67" s="2"/>
    </row>
    <row r="68" spans="1:37" ht="12.75">
      <c r="A68" s="2"/>
      <c r="B68" s="2"/>
      <c r="C68" s="85"/>
      <c r="D68" s="85"/>
      <c r="E68" s="85"/>
      <c r="F68" s="85"/>
      <c r="G68" s="85"/>
      <c r="H68" s="85"/>
      <c r="I68" s="85"/>
      <c r="J68" s="85"/>
      <c r="K68" s="85"/>
      <c r="L68" s="2"/>
      <c r="M68" s="85"/>
      <c r="N68" s="85"/>
      <c r="O68" s="85"/>
      <c r="P68" s="2"/>
      <c r="Q68" s="85"/>
      <c r="R68" s="85"/>
      <c r="S68" s="85"/>
      <c r="T68" s="2"/>
      <c r="U68" s="85"/>
      <c r="V68" s="85"/>
      <c r="W68" s="85"/>
      <c r="X68" s="2"/>
      <c r="Y68" s="85"/>
      <c r="Z68" s="85"/>
      <c r="AA68" s="85"/>
      <c r="AB68" s="2"/>
      <c r="AC68" s="85"/>
      <c r="AD68" s="85"/>
      <c r="AE68" s="85"/>
      <c r="AF68" s="2"/>
      <c r="AG68" s="2"/>
      <c r="AH68" s="2"/>
      <c r="AI68" s="2"/>
      <c r="AJ68" s="2"/>
      <c r="AK68" s="2"/>
    </row>
    <row r="69" spans="1:37" ht="12.75">
      <c r="A69" s="2"/>
      <c r="B69" s="2"/>
      <c r="C69" s="85"/>
      <c r="D69" s="85"/>
      <c r="E69" s="85"/>
      <c r="F69" s="85"/>
      <c r="G69" s="85"/>
      <c r="H69" s="85"/>
      <c r="I69" s="85"/>
      <c r="J69" s="85"/>
      <c r="K69" s="85"/>
      <c r="L69" s="2"/>
      <c r="M69" s="85"/>
      <c r="N69" s="85"/>
      <c r="O69" s="85"/>
      <c r="P69" s="2"/>
      <c r="Q69" s="85"/>
      <c r="R69" s="85"/>
      <c r="S69" s="85"/>
      <c r="T69" s="2"/>
      <c r="U69" s="85"/>
      <c r="V69" s="85"/>
      <c r="W69" s="85"/>
      <c r="X69" s="2"/>
      <c r="Y69" s="85"/>
      <c r="Z69" s="85"/>
      <c r="AA69" s="85"/>
      <c r="AB69" s="2"/>
      <c r="AC69" s="85"/>
      <c r="AD69" s="85"/>
      <c r="AE69" s="85"/>
      <c r="AF69" s="2"/>
      <c r="AG69" s="2"/>
      <c r="AH69" s="2"/>
      <c r="AI69" s="2"/>
      <c r="AJ69" s="2"/>
      <c r="AK69" s="2"/>
    </row>
    <row r="70" spans="1:37" ht="12.75">
      <c r="A70" s="2"/>
      <c r="B70" s="2"/>
      <c r="C70" s="85"/>
      <c r="D70" s="85"/>
      <c r="E70" s="85"/>
      <c r="F70" s="85"/>
      <c r="G70" s="85"/>
      <c r="H70" s="85"/>
      <c r="I70" s="85"/>
      <c r="J70" s="85"/>
      <c r="K70" s="85"/>
      <c r="L70" s="2"/>
      <c r="M70" s="85"/>
      <c r="N70" s="85"/>
      <c r="O70" s="85"/>
      <c r="P70" s="2"/>
      <c r="Q70" s="85"/>
      <c r="R70" s="85"/>
      <c r="S70" s="85"/>
      <c r="T70" s="2"/>
      <c r="U70" s="85"/>
      <c r="V70" s="85"/>
      <c r="W70" s="85"/>
      <c r="X70" s="2"/>
      <c r="Y70" s="85"/>
      <c r="Z70" s="85"/>
      <c r="AA70" s="85"/>
      <c r="AB70" s="2"/>
      <c r="AC70" s="85"/>
      <c r="AD70" s="85"/>
      <c r="AE70" s="85"/>
      <c r="AF70" s="2"/>
      <c r="AG70" s="2"/>
      <c r="AH70" s="2"/>
      <c r="AI70" s="2"/>
      <c r="AJ70" s="2"/>
      <c r="AK70" s="2"/>
    </row>
    <row r="71" spans="1:37" ht="12.75">
      <c r="A71" s="2"/>
      <c r="B71" s="2"/>
      <c r="C71" s="85"/>
      <c r="D71" s="85"/>
      <c r="E71" s="85"/>
      <c r="F71" s="85"/>
      <c r="G71" s="85"/>
      <c r="H71" s="85"/>
      <c r="I71" s="85"/>
      <c r="J71" s="85"/>
      <c r="K71" s="85"/>
      <c r="L71" s="2"/>
      <c r="M71" s="85"/>
      <c r="N71" s="85"/>
      <c r="O71" s="85"/>
      <c r="P71" s="2"/>
      <c r="Q71" s="85"/>
      <c r="R71" s="85"/>
      <c r="S71" s="85"/>
      <c r="T71" s="2"/>
      <c r="U71" s="85"/>
      <c r="V71" s="85"/>
      <c r="W71" s="85"/>
      <c r="X71" s="2"/>
      <c r="Y71" s="85"/>
      <c r="Z71" s="85"/>
      <c r="AA71" s="85"/>
      <c r="AB71" s="2"/>
      <c r="AC71" s="85"/>
      <c r="AD71" s="85"/>
      <c r="AE71" s="85"/>
      <c r="AF71" s="2"/>
      <c r="AG71" s="2"/>
      <c r="AH71" s="2"/>
      <c r="AI71" s="2"/>
      <c r="AJ71" s="2"/>
      <c r="AK71" s="2"/>
    </row>
    <row r="72" spans="1:37" ht="12.75">
      <c r="A72" s="2"/>
      <c r="B72" s="2"/>
      <c r="C72" s="85"/>
      <c r="D72" s="85"/>
      <c r="E72" s="85"/>
      <c r="F72" s="85"/>
      <c r="G72" s="85"/>
      <c r="H72" s="85"/>
      <c r="I72" s="85"/>
      <c r="J72" s="85"/>
      <c r="K72" s="85"/>
      <c r="L72" s="2"/>
      <c r="M72" s="85"/>
      <c r="N72" s="85"/>
      <c r="O72" s="85"/>
      <c r="P72" s="2"/>
      <c r="Q72" s="85"/>
      <c r="R72" s="85"/>
      <c r="S72" s="85"/>
      <c r="T72" s="2"/>
      <c r="U72" s="85"/>
      <c r="V72" s="85"/>
      <c r="W72" s="85"/>
      <c r="X72" s="2"/>
      <c r="Y72" s="85"/>
      <c r="Z72" s="85"/>
      <c r="AA72" s="85"/>
      <c r="AB72" s="2"/>
      <c r="AC72" s="85"/>
      <c r="AD72" s="85"/>
      <c r="AE72" s="85"/>
      <c r="AF72" s="2"/>
      <c r="AG72" s="2"/>
      <c r="AH72" s="2"/>
      <c r="AI72" s="2"/>
      <c r="AJ72" s="2"/>
      <c r="AK72" s="2"/>
    </row>
    <row r="73" spans="1:37" ht="12.75">
      <c r="A73" s="2"/>
      <c r="B73" s="2"/>
      <c r="C73" s="85"/>
      <c r="D73" s="85"/>
      <c r="E73" s="85"/>
      <c r="F73" s="85"/>
      <c r="G73" s="85"/>
      <c r="H73" s="85"/>
      <c r="I73" s="85"/>
      <c r="J73" s="85"/>
      <c r="K73" s="85"/>
      <c r="L73" s="2"/>
      <c r="M73" s="85"/>
      <c r="N73" s="85"/>
      <c r="O73" s="85"/>
      <c r="P73" s="2"/>
      <c r="Q73" s="85"/>
      <c r="R73" s="85"/>
      <c r="S73" s="85"/>
      <c r="T73" s="2"/>
      <c r="U73" s="85"/>
      <c r="V73" s="85"/>
      <c r="W73" s="85"/>
      <c r="X73" s="2"/>
      <c r="Y73" s="85"/>
      <c r="Z73" s="85"/>
      <c r="AA73" s="85"/>
      <c r="AB73" s="2"/>
      <c r="AC73" s="85"/>
      <c r="AD73" s="85"/>
      <c r="AE73" s="85"/>
      <c r="AF73" s="2"/>
      <c r="AG73" s="2"/>
      <c r="AH73" s="2"/>
      <c r="AI73" s="2"/>
      <c r="AJ73" s="2"/>
      <c r="AK73" s="2"/>
    </row>
    <row r="74" spans="1:37" ht="12.75">
      <c r="A74" s="2"/>
      <c r="B74" s="2"/>
      <c r="C74" s="85"/>
      <c r="D74" s="85"/>
      <c r="E74" s="85"/>
      <c r="F74" s="85"/>
      <c r="G74" s="85"/>
      <c r="H74" s="85"/>
      <c r="I74" s="85"/>
      <c r="J74" s="85"/>
      <c r="K74" s="85"/>
      <c r="L74" s="2"/>
      <c r="M74" s="85"/>
      <c r="N74" s="85"/>
      <c r="O74" s="85"/>
      <c r="P74" s="2"/>
      <c r="Q74" s="85"/>
      <c r="R74" s="85"/>
      <c r="S74" s="85"/>
      <c r="T74" s="2"/>
      <c r="U74" s="85"/>
      <c r="V74" s="85"/>
      <c r="W74" s="85"/>
      <c r="X74" s="2"/>
      <c r="Y74" s="85"/>
      <c r="Z74" s="85"/>
      <c r="AA74" s="85"/>
      <c r="AB74" s="2"/>
      <c r="AC74" s="85"/>
      <c r="AD74" s="85"/>
      <c r="AE74" s="85"/>
      <c r="AF74" s="2"/>
      <c r="AG74" s="2"/>
      <c r="AH74" s="2"/>
      <c r="AI74" s="2"/>
      <c r="AJ74" s="2"/>
      <c r="AK74" s="2"/>
    </row>
    <row r="75" spans="1:37" ht="12.75">
      <c r="A75" s="2"/>
      <c r="B75" s="2"/>
      <c r="C75" s="85"/>
      <c r="D75" s="85"/>
      <c r="E75" s="85"/>
      <c r="F75" s="85"/>
      <c r="G75" s="85"/>
      <c r="H75" s="85"/>
      <c r="I75" s="85"/>
      <c r="J75" s="85"/>
      <c r="K75" s="85"/>
      <c r="L75" s="2"/>
      <c r="M75" s="85"/>
      <c r="N75" s="85"/>
      <c r="O75" s="85"/>
      <c r="P75" s="2"/>
      <c r="Q75" s="85"/>
      <c r="R75" s="85"/>
      <c r="S75" s="85"/>
      <c r="T75" s="2"/>
      <c r="U75" s="85"/>
      <c r="V75" s="85"/>
      <c r="W75" s="85"/>
      <c r="X75" s="2"/>
      <c r="Y75" s="85"/>
      <c r="Z75" s="85"/>
      <c r="AA75" s="85"/>
      <c r="AB75" s="2"/>
      <c r="AC75" s="85"/>
      <c r="AD75" s="85"/>
      <c r="AE75" s="85"/>
      <c r="AF75" s="2"/>
      <c r="AG75" s="2"/>
      <c r="AH75" s="2"/>
      <c r="AI75" s="2"/>
      <c r="AJ75" s="2"/>
      <c r="AK75" s="2"/>
    </row>
    <row r="76" spans="1:37" ht="12.75">
      <c r="A76" s="2"/>
      <c r="B76" s="2"/>
      <c r="C76" s="85"/>
      <c r="D76" s="85"/>
      <c r="E76" s="85"/>
      <c r="F76" s="85"/>
      <c r="G76" s="85"/>
      <c r="H76" s="85"/>
      <c r="I76" s="85"/>
      <c r="J76" s="85"/>
      <c r="K76" s="85"/>
      <c r="L76" s="2"/>
      <c r="M76" s="85"/>
      <c r="N76" s="85"/>
      <c r="O76" s="85"/>
      <c r="P76" s="2"/>
      <c r="Q76" s="85"/>
      <c r="R76" s="85"/>
      <c r="S76" s="85"/>
      <c r="T76" s="2"/>
      <c r="U76" s="85"/>
      <c r="V76" s="85"/>
      <c r="W76" s="85"/>
      <c r="X76" s="2"/>
      <c r="Y76" s="85"/>
      <c r="Z76" s="85"/>
      <c r="AA76" s="85"/>
      <c r="AB76" s="2"/>
      <c r="AC76" s="85"/>
      <c r="AD76" s="85"/>
      <c r="AE76" s="85"/>
      <c r="AF76" s="2"/>
      <c r="AG76" s="2"/>
      <c r="AH76" s="2"/>
      <c r="AI76" s="2"/>
      <c r="AJ76" s="2"/>
      <c r="AK76" s="2"/>
    </row>
    <row r="77" spans="1:37" ht="12.75">
      <c r="A77" s="2"/>
      <c r="B77" s="2"/>
      <c r="C77" s="85"/>
      <c r="D77" s="85"/>
      <c r="E77" s="85"/>
      <c r="F77" s="85"/>
      <c r="G77" s="85"/>
      <c r="H77" s="85"/>
      <c r="I77" s="85"/>
      <c r="J77" s="85"/>
      <c r="K77" s="85"/>
      <c r="L77" s="2"/>
      <c r="M77" s="85"/>
      <c r="N77" s="85"/>
      <c r="O77" s="85"/>
      <c r="P77" s="2"/>
      <c r="Q77" s="85"/>
      <c r="R77" s="85"/>
      <c r="S77" s="85"/>
      <c r="T77" s="2"/>
      <c r="U77" s="85"/>
      <c r="V77" s="85"/>
      <c r="W77" s="85"/>
      <c r="X77" s="2"/>
      <c r="Y77" s="85"/>
      <c r="Z77" s="85"/>
      <c r="AA77" s="85"/>
      <c r="AB77" s="2"/>
      <c r="AC77" s="85"/>
      <c r="AD77" s="85"/>
      <c r="AE77" s="85"/>
      <c r="AF77" s="2"/>
      <c r="AG77" s="2"/>
      <c r="AH77" s="2"/>
      <c r="AI77" s="2"/>
      <c r="AJ77" s="2"/>
      <c r="AK77" s="2"/>
    </row>
    <row r="78" spans="1:37" ht="12.75">
      <c r="A78" s="2"/>
      <c r="B78" s="2"/>
      <c r="C78" s="85"/>
      <c r="D78" s="85"/>
      <c r="E78" s="85"/>
      <c r="F78" s="85"/>
      <c r="G78" s="85"/>
      <c r="H78" s="85"/>
      <c r="I78" s="85"/>
      <c r="J78" s="85"/>
      <c r="K78" s="85"/>
      <c r="L78" s="2"/>
      <c r="M78" s="85"/>
      <c r="N78" s="85"/>
      <c r="O78" s="85"/>
      <c r="P78" s="2"/>
      <c r="Q78" s="85"/>
      <c r="R78" s="85"/>
      <c r="S78" s="85"/>
      <c r="T78" s="2"/>
      <c r="U78" s="85"/>
      <c r="V78" s="85"/>
      <c r="W78" s="85"/>
      <c r="X78" s="2"/>
      <c r="Y78" s="85"/>
      <c r="Z78" s="85"/>
      <c r="AA78" s="85"/>
      <c r="AB78" s="2"/>
      <c r="AC78" s="85"/>
      <c r="AD78" s="85"/>
      <c r="AE78" s="85"/>
      <c r="AF78" s="2"/>
      <c r="AG78" s="2"/>
      <c r="AH78" s="2"/>
      <c r="AI78" s="2"/>
      <c r="AJ78" s="2"/>
      <c r="AK78" s="2"/>
    </row>
    <row r="79" spans="1:37" ht="12.75">
      <c r="A79" s="2"/>
      <c r="B79" s="2"/>
      <c r="C79" s="85"/>
      <c r="D79" s="85"/>
      <c r="E79" s="85"/>
      <c r="F79" s="85"/>
      <c r="G79" s="85"/>
      <c r="H79" s="85"/>
      <c r="I79" s="85"/>
      <c r="J79" s="85"/>
      <c r="K79" s="85"/>
      <c r="L79" s="2"/>
      <c r="M79" s="85"/>
      <c r="N79" s="85"/>
      <c r="O79" s="85"/>
      <c r="P79" s="2"/>
      <c r="Q79" s="85"/>
      <c r="R79" s="85"/>
      <c r="S79" s="85"/>
      <c r="T79" s="2"/>
      <c r="U79" s="85"/>
      <c r="V79" s="85"/>
      <c r="W79" s="85"/>
      <c r="X79" s="2"/>
      <c r="Y79" s="85"/>
      <c r="Z79" s="85"/>
      <c r="AA79" s="85"/>
      <c r="AB79" s="2"/>
      <c r="AC79" s="85"/>
      <c r="AD79" s="85"/>
      <c r="AE79" s="85"/>
      <c r="AF79" s="2"/>
      <c r="AG79" s="2"/>
      <c r="AH79" s="2"/>
      <c r="AI79" s="2"/>
      <c r="AJ79" s="2"/>
      <c r="AK79" s="2"/>
    </row>
    <row r="80" spans="1:37" ht="12.75">
      <c r="A80" s="2"/>
      <c r="B80" s="2"/>
      <c r="C80" s="85"/>
      <c r="D80" s="85"/>
      <c r="E80" s="85"/>
      <c r="F80" s="85"/>
      <c r="G80" s="85"/>
      <c r="H80" s="85"/>
      <c r="I80" s="85"/>
      <c r="J80" s="85"/>
      <c r="K80" s="85"/>
      <c r="L80" s="2"/>
      <c r="M80" s="85"/>
      <c r="N80" s="85"/>
      <c r="O80" s="85"/>
      <c r="P80" s="2"/>
      <c r="Q80" s="85"/>
      <c r="R80" s="85"/>
      <c r="S80" s="85"/>
      <c r="T80" s="2"/>
      <c r="U80" s="85"/>
      <c r="V80" s="85"/>
      <c r="W80" s="85"/>
      <c r="X80" s="2"/>
      <c r="Y80" s="85"/>
      <c r="Z80" s="85"/>
      <c r="AA80" s="85"/>
      <c r="AB80" s="2"/>
      <c r="AC80" s="85"/>
      <c r="AD80" s="85"/>
      <c r="AE80" s="85"/>
      <c r="AF80" s="2"/>
      <c r="AG80" s="2"/>
      <c r="AH80" s="2"/>
      <c r="AI80" s="2"/>
      <c r="AJ80" s="2"/>
      <c r="AK80" s="2"/>
    </row>
    <row r="81" spans="1: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</sheetData>
  <sheetProtection password="F954" sheet="1" objects="1" scenarios="1"/>
  <mergeCells count="9">
    <mergeCell ref="B2:AG2"/>
    <mergeCell ref="Q4:T4"/>
    <mergeCell ref="U4:X4"/>
    <mergeCell ref="Y4:AB4"/>
    <mergeCell ref="AC4:AF4"/>
    <mergeCell ref="C4:E4"/>
    <mergeCell ref="F4:H4"/>
    <mergeCell ref="I4:L4"/>
    <mergeCell ref="M4:P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8.7109375" style="3" customWidth="1"/>
    <col min="30" max="32" width="10.7109375" style="3" customWidth="1"/>
    <col min="33" max="33" width="9.28125" style="3" customWidth="1"/>
    <col min="34" max="34" width="9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7" t="s">
        <v>1</v>
      </c>
      <c r="E4" s="127"/>
      <c r="F4" s="127"/>
      <c r="G4" s="127" t="s">
        <v>2</v>
      </c>
      <c r="H4" s="127"/>
      <c r="I4" s="127"/>
      <c r="J4" s="120" t="s">
        <v>3</v>
      </c>
      <c r="K4" s="125"/>
      <c r="L4" s="125"/>
      <c r="M4" s="126"/>
      <c r="N4" s="120" t="s">
        <v>4</v>
      </c>
      <c r="O4" s="121"/>
      <c r="P4" s="121"/>
      <c r="Q4" s="122"/>
      <c r="R4" s="120" t="s">
        <v>5</v>
      </c>
      <c r="S4" s="121"/>
      <c r="T4" s="121"/>
      <c r="U4" s="122"/>
      <c r="V4" s="120" t="s">
        <v>6</v>
      </c>
      <c r="W4" s="123"/>
      <c r="X4" s="123"/>
      <c r="Y4" s="124"/>
      <c r="Z4" s="120" t="s">
        <v>7</v>
      </c>
      <c r="AA4" s="125"/>
      <c r="AB4" s="125"/>
      <c r="AC4" s="126"/>
      <c r="AD4" s="120" t="s">
        <v>8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63.75">
      <c r="A5" s="15"/>
      <c r="B5" s="16" t="s">
        <v>9</v>
      </c>
      <c r="C5" s="17" t="s">
        <v>10</v>
      </c>
      <c r="D5" s="18" t="s">
        <v>11</v>
      </c>
      <c r="E5" s="19" t="s">
        <v>12</v>
      </c>
      <c r="F5" s="20" t="s">
        <v>13</v>
      </c>
      <c r="G5" s="18" t="s">
        <v>11</v>
      </c>
      <c r="H5" s="19" t="s">
        <v>12</v>
      </c>
      <c r="I5" s="20" t="s">
        <v>13</v>
      </c>
      <c r="J5" s="18" t="s">
        <v>11</v>
      </c>
      <c r="K5" s="19" t="s">
        <v>12</v>
      </c>
      <c r="L5" s="19" t="s">
        <v>13</v>
      </c>
      <c r="M5" s="20" t="s">
        <v>652</v>
      </c>
      <c r="N5" s="18" t="s">
        <v>11</v>
      </c>
      <c r="O5" s="19" t="s">
        <v>12</v>
      </c>
      <c r="P5" s="21" t="s">
        <v>13</v>
      </c>
      <c r="Q5" s="22" t="s">
        <v>653</v>
      </c>
      <c r="R5" s="19" t="s">
        <v>11</v>
      </c>
      <c r="S5" s="19" t="s">
        <v>12</v>
      </c>
      <c r="T5" s="21" t="s">
        <v>13</v>
      </c>
      <c r="U5" s="22" t="s">
        <v>654</v>
      </c>
      <c r="V5" s="19" t="s">
        <v>11</v>
      </c>
      <c r="W5" s="19" t="s">
        <v>12</v>
      </c>
      <c r="X5" s="21" t="s">
        <v>13</v>
      </c>
      <c r="Y5" s="22" t="s">
        <v>655</v>
      </c>
      <c r="Z5" s="18" t="s">
        <v>11</v>
      </c>
      <c r="AA5" s="19" t="s">
        <v>12</v>
      </c>
      <c r="AB5" s="19" t="s">
        <v>13</v>
      </c>
      <c r="AC5" s="20" t="s">
        <v>656</v>
      </c>
      <c r="AD5" s="18" t="s">
        <v>11</v>
      </c>
      <c r="AE5" s="19" t="s">
        <v>12</v>
      </c>
      <c r="AF5" s="19" t="s">
        <v>13</v>
      </c>
      <c r="AG5" s="23" t="s">
        <v>656</v>
      </c>
      <c r="AH5" s="24" t="s">
        <v>14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23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82</v>
      </c>
      <c r="B9" s="58" t="s">
        <v>442</v>
      </c>
      <c r="C9" s="40" t="s">
        <v>443</v>
      </c>
      <c r="D9" s="73">
        <v>0</v>
      </c>
      <c r="E9" s="74">
        <v>0</v>
      </c>
      <c r="F9" s="75">
        <f>$D9+$E9</f>
        <v>0</v>
      </c>
      <c r="G9" s="73">
        <v>0</v>
      </c>
      <c r="H9" s="74">
        <v>0</v>
      </c>
      <c r="I9" s="76">
        <f>$G9+$H9</f>
        <v>0</v>
      </c>
      <c r="J9" s="73">
        <v>0</v>
      </c>
      <c r="K9" s="74">
        <v>0</v>
      </c>
      <c r="L9" s="74">
        <f>$J9+$K9</f>
        <v>0</v>
      </c>
      <c r="M9" s="41">
        <f>IF($F9=0,0,$L9/$F9)</f>
        <v>0</v>
      </c>
      <c r="N9" s="101">
        <v>0</v>
      </c>
      <c r="O9" s="102">
        <v>0</v>
      </c>
      <c r="P9" s="103">
        <f>$N9+$O9</f>
        <v>0</v>
      </c>
      <c r="Q9" s="41">
        <f>IF($F9=0,0,$P9/$F9)</f>
        <v>0</v>
      </c>
      <c r="R9" s="101">
        <v>0</v>
      </c>
      <c r="S9" s="103">
        <v>0</v>
      </c>
      <c r="T9" s="103">
        <f>$R9+$S9</f>
        <v>0</v>
      </c>
      <c r="U9" s="41">
        <f>IF($I9=0,0,$T9/$I9)</f>
        <v>0</v>
      </c>
      <c r="V9" s="101">
        <v>0</v>
      </c>
      <c r="W9" s="103">
        <v>0</v>
      </c>
      <c r="X9" s="103">
        <f>$V9+$W9</f>
        <v>0</v>
      </c>
      <c r="Y9" s="41">
        <f>IF($I9=0,0,$X9/$I9)</f>
        <v>0</v>
      </c>
      <c r="Z9" s="73">
        <f>(($J9+$N9)+$R9)+$V9</f>
        <v>0</v>
      </c>
      <c r="AA9" s="74">
        <f>(($K9+$O9)+$S9)+$W9</f>
        <v>0</v>
      </c>
      <c r="AB9" s="74">
        <f>$Z9+$AA9</f>
        <v>0</v>
      </c>
      <c r="AC9" s="41">
        <f>IF($I9=0,0,$AB9/$I9)</f>
        <v>0</v>
      </c>
      <c r="AD9" s="73">
        <v>0</v>
      </c>
      <c r="AE9" s="74">
        <v>0</v>
      </c>
      <c r="AF9" s="74">
        <f>$AD9+$AE9</f>
        <v>0</v>
      </c>
      <c r="AG9" s="41">
        <f>IF($AJ9=0,0,$AK9/$AJ9)</f>
        <v>0.296773740117495</v>
      </c>
      <c r="AH9" s="41">
        <f>IF($AF9=0,0,$X9/$AF9-1)</f>
        <v>0</v>
      </c>
      <c r="AI9" s="13">
        <v>21551477</v>
      </c>
      <c r="AJ9" s="13">
        <v>74585467</v>
      </c>
      <c r="AK9" s="13">
        <v>22135008</v>
      </c>
      <c r="AL9" s="13"/>
    </row>
    <row r="10" spans="1:38" s="14" customFormat="1" ht="12.75">
      <c r="A10" s="30" t="s">
        <v>82</v>
      </c>
      <c r="B10" s="58" t="s">
        <v>444</v>
      </c>
      <c r="C10" s="40" t="s">
        <v>445</v>
      </c>
      <c r="D10" s="73">
        <v>130753683</v>
      </c>
      <c r="E10" s="74">
        <v>50687000</v>
      </c>
      <c r="F10" s="76">
        <f aca="true" t="shared" si="0" ref="F10:F46">$D10+$E10</f>
        <v>181440683</v>
      </c>
      <c r="G10" s="73">
        <v>130753683</v>
      </c>
      <c r="H10" s="74">
        <v>50687000</v>
      </c>
      <c r="I10" s="76">
        <f aca="true" t="shared" si="1" ref="I10:I46">$G10+$H10</f>
        <v>181440683</v>
      </c>
      <c r="J10" s="73">
        <v>42264268</v>
      </c>
      <c r="K10" s="74">
        <v>5991951</v>
      </c>
      <c r="L10" s="74">
        <f aca="true" t="shared" si="2" ref="L10:L46">$J10+$K10</f>
        <v>48256219</v>
      </c>
      <c r="M10" s="41">
        <f aca="true" t="shared" si="3" ref="M10:M46">IF($F10=0,0,$L10/$F10)</f>
        <v>0.26596140513867</v>
      </c>
      <c r="N10" s="101">
        <v>31177960</v>
      </c>
      <c r="O10" s="102">
        <v>8180579</v>
      </c>
      <c r="P10" s="103">
        <f aca="true" t="shared" si="4" ref="P10:P46">$N10+$O10</f>
        <v>39358539</v>
      </c>
      <c r="Q10" s="41">
        <f aca="true" t="shared" si="5" ref="Q10:Q46">IF($F10=0,0,$P10/$F10)</f>
        <v>0.21692234811527908</v>
      </c>
      <c r="R10" s="101">
        <v>31815703</v>
      </c>
      <c r="S10" s="103">
        <v>3255582</v>
      </c>
      <c r="T10" s="103">
        <f aca="true" t="shared" si="6" ref="T10:T46">$R10+$S10</f>
        <v>35071285</v>
      </c>
      <c r="U10" s="41">
        <f aca="true" t="shared" si="7" ref="U10:U46">IF($I10=0,0,$T10/$I10)</f>
        <v>0.1932933916480021</v>
      </c>
      <c r="V10" s="101">
        <v>5688174</v>
      </c>
      <c r="W10" s="103">
        <v>1207330</v>
      </c>
      <c r="X10" s="103">
        <f aca="true" t="shared" si="8" ref="X10:X46">$V10+$W10</f>
        <v>6895504</v>
      </c>
      <c r="Y10" s="41">
        <f aca="true" t="shared" si="9" ref="Y10:Y46">IF($I10=0,0,$X10/$I10)</f>
        <v>0.0380041779273946</v>
      </c>
      <c r="Z10" s="73">
        <f aca="true" t="shared" si="10" ref="Z10:Z46">(($J10+$N10)+$R10)+$V10</f>
        <v>110946105</v>
      </c>
      <c r="AA10" s="74">
        <f aca="true" t="shared" si="11" ref="AA10:AA46">(($K10+$O10)+$S10)+$W10</f>
        <v>18635442</v>
      </c>
      <c r="AB10" s="74">
        <f aca="true" t="shared" si="12" ref="AB10:AB46">$Z10+$AA10</f>
        <v>129581547</v>
      </c>
      <c r="AC10" s="41">
        <f aca="true" t="shared" si="13" ref="AC10:AC46">IF($I10=0,0,$AB10/$I10)</f>
        <v>0.7141813228293459</v>
      </c>
      <c r="AD10" s="73">
        <v>14903956</v>
      </c>
      <c r="AE10" s="74">
        <v>3816682</v>
      </c>
      <c r="AF10" s="74">
        <f aca="true" t="shared" si="14" ref="AF10:AF46">$AD10+$AE10</f>
        <v>18720638</v>
      </c>
      <c r="AG10" s="41">
        <f aca="true" t="shared" si="15" ref="AG10:AG46">IF($AJ10=0,0,$AK10/$AJ10)</f>
        <v>0.8852303801220551</v>
      </c>
      <c r="AH10" s="41">
        <f aca="true" t="shared" si="16" ref="AH10:AH46">IF($AF10=0,0,$X10/$AF10-1)</f>
        <v>-0.6316629807167897</v>
      </c>
      <c r="AI10" s="13">
        <v>144910460</v>
      </c>
      <c r="AJ10" s="13">
        <v>145737400</v>
      </c>
      <c r="AK10" s="13">
        <v>129011174</v>
      </c>
      <c r="AL10" s="13"/>
    </row>
    <row r="11" spans="1:38" s="14" customFormat="1" ht="12.75">
      <c r="A11" s="30" t="s">
        <v>82</v>
      </c>
      <c r="B11" s="58" t="s">
        <v>446</v>
      </c>
      <c r="C11" s="40" t="s">
        <v>447</v>
      </c>
      <c r="D11" s="73">
        <v>145413338</v>
      </c>
      <c r="E11" s="74">
        <v>117355104</v>
      </c>
      <c r="F11" s="75">
        <f t="shared" si="0"/>
        <v>262768442</v>
      </c>
      <c r="G11" s="73">
        <v>124486168</v>
      </c>
      <c r="H11" s="74">
        <v>45097509</v>
      </c>
      <c r="I11" s="76">
        <f t="shared" si="1"/>
        <v>169583677</v>
      </c>
      <c r="J11" s="73">
        <v>13663059</v>
      </c>
      <c r="K11" s="74">
        <v>78186</v>
      </c>
      <c r="L11" s="74">
        <f t="shared" si="2"/>
        <v>13741245</v>
      </c>
      <c r="M11" s="41">
        <f t="shared" si="3"/>
        <v>0.05229412213815234</v>
      </c>
      <c r="N11" s="101">
        <v>27144890</v>
      </c>
      <c r="O11" s="102">
        <v>4563885</v>
      </c>
      <c r="P11" s="103">
        <f t="shared" si="4"/>
        <v>31708775</v>
      </c>
      <c r="Q11" s="41">
        <f t="shared" si="5"/>
        <v>0.12067192985069342</v>
      </c>
      <c r="R11" s="101">
        <v>37066094</v>
      </c>
      <c r="S11" s="103">
        <v>10319637</v>
      </c>
      <c r="T11" s="103">
        <f t="shared" si="6"/>
        <v>47385731</v>
      </c>
      <c r="U11" s="41">
        <f t="shared" si="7"/>
        <v>0.2794238917227865</v>
      </c>
      <c r="V11" s="101">
        <v>18476817</v>
      </c>
      <c r="W11" s="103">
        <v>11214405</v>
      </c>
      <c r="X11" s="103">
        <f t="shared" si="8"/>
        <v>29691222</v>
      </c>
      <c r="Y11" s="41">
        <f t="shared" si="9"/>
        <v>0.17508301816099908</v>
      </c>
      <c r="Z11" s="73">
        <f t="shared" si="10"/>
        <v>96350860</v>
      </c>
      <c r="AA11" s="74">
        <f t="shared" si="11"/>
        <v>26176113</v>
      </c>
      <c r="AB11" s="74">
        <f t="shared" si="12"/>
        <v>122526973</v>
      </c>
      <c r="AC11" s="41">
        <f t="shared" si="13"/>
        <v>0.7225163126991284</v>
      </c>
      <c r="AD11" s="73">
        <v>8725679</v>
      </c>
      <c r="AE11" s="74">
        <v>1976468</v>
      </c>
      <c r="AF11" s="74">
        <f t="shared" si="14"/>
        <v>10702147</v>
      </c>
      <c r="AG11" s="41">
        <f t="shared" si="15"/>
        <v>0</v>
      </c>
      <c r="AH11" s="41">
        <f t="shared" si="16"/>
        <v>1.774323880993225</v>
      </c>
      <c r="AI11" s="13">
        <v>0</v>
      </c>
      <c r="AJ11" s="13">
        <v>0</v>
      </c>
      <c r="AK11" s="13">
        <v>91317948</v>
      </c>
      <c r="AL11" s="13"/>
    </row>
    <row r="12" spans="1:38" s="14" customFormat="1" ht="12.75">
      <c r="A12" s="30" t="s">
        <v>101</v>
      </c>
      <c r="B12" s="58" t="s">
        <v>448</v>
      </c>
      <c r="C12" s="40" t="s">
        <v>449</v>
      </c>
      <c r="D12" s="73">
        <v>0</v>
      </c>
      <c r="E12" s="74">
        <v>0</v>
      </c>
      <c r="F12" s="75">
        <f t="shared" si="0"/>
        <v>0</v>
      </c>
      <c r="G12" s="73">
        <v>0</v>
      </c>
      <c r="H12" s="74">
        <v>0</v>
      </c>
      <c r="I12" s="76">
        <f t="shared" si="1"/>
        <v>0</v>
      </c>
      <c r="J12" s="73">
        <v>62374862</v>
      </c>
      <c r="K12" s="74">
        <v>192929</v>
      </c>
      <c r="L12" s="74">
        <f t="shared" si="2"/>
        <v>62567791</v>
      </c>
      <c r="M12" s="41">
        <f t="shared" si="3"/>
        <v>0</v>
      </c>
      <c r="N12" s="101">
        <v>56626504</v>
      </c>
      <c r="O12" s="102">
        <v>3884013</v>
      </c>
      <c r="P12" s="103">
        <f t="shared" si="4"/>
        <v>60510517</v>
      </c>
      <c r="Q12" s="41">
        <f t="shared" si="5"/>
        <v>0</v>
      </c>
      <c r="R12" s="101">
        <v>55167396</v>
      </c>
      <c r="S12" s="103">
        <v>1813638</v>
      </c>
      <c r="T12" s="103">
        <f t="shared" si="6"/>
        <v>56981034</v>
      </c>
      <c r="U12" s="41">
        <f t="shared" si="7"/>
        <v>0</v>
      </c>
      <c r="V12" s="101">
        <v>16196521</v>
      </c>
      <c r="W12" s="103">
        <v>2190027</v>
      </c>
      <c r="X12" s="103">
        <f t="shared" si="8"/>
        <v>18386548</v>
      </c>
      <c r="Y12" s="41">
        <f t="shared" si="9"/>
        <v>0</v>
      </c>
      <c r="Z12" s="73">
        <f t="shared" si="10"/>
        <v>190365283</v>
      </c>
      <c r="AA12" s="74">
        <f t="shared" si="11"/>
        <v>8080607</v>
      </c>
      <c r="AB12" s="74">
        <f t="shared" si="12"/>
        <v>198445890</v>
      </c>
      <c r="AC12" s="41">
        <f t="shared" si="13"/>
        <v>0</v>
      </c>
      <c r="AD12" s="73">
        <v>13137653</v>
      </c>
      <c r="AE12" s="74">
        <v>70511</v>
      </c>
      <c r="AF12" s="74">
        <f t="shared" si="14"/>
        <v>13208164</v>
      </c>
      <c r="AG12" s="41">
        <f t="shared" si="15"/>
        <v>0</v>
      </c>
      <c r="AH12" s="41">
        <f t="shared" si="16"/>
        <v>0.39205933542315186</v>
      </c>
      <c r="AI12" s="13">
        <v>0</v>
      </c>
      <c r="AJ12" s="13">
        <v>0</v>
      </c>
      <c r="AK12" s="13">
        <v>52009071</v>
      </c>
      <c r="AL12" s="13"/>
    </row>
    <row r="13" spans="1:38" s="55" customFormat="1" ht="12.75">
      <c r="A13" s="59"/>
      <c r="B13" s="115" t="s">
        <v>634</v>
      </c>
      <c r="C13" s="33"/>
      <c r="D13" s="77">
        <f>SUM(D9:D12)</f>
        <v>276167021</v>
      </c>
      <c r="E13" s="78">
        <f>SUM(E9:E12)</f>
        <v>168042104</v>
      </c>
      <c r="F13" s="86">
        <f t="shared" si="0"/>
        <v>444209125</v>
      </c>
      <c r="G13" s="77">
        <f>SUM(G9:G12)</f>
        <v>255239851</v>
      </c>
      <c r="H13" s="78">
        <f>SUM(H9:H12)</f>
        <v>95784509</v>
      </c>
      <c r="I13" s="79">
        <f t="shared" si="1"/>
        <v>351024360</v>
      </c>
      <c r="J13" s="77">
        <f>SUM(J9:J12)</f>
        <v>118302189</v>
      </c>
      <c r="K13" s="78">
        <f>SUM(K9:K12)</f>
        <v>6263066</v>
      </c>
      <c r="L13" s="78">
        <f t="shared" si="2"/>
        <v>124565255</v>
      </c>
      <c r="M13" s="45">
        <f t="shared" si="3"/>
        <v>0.28042029753441017</v>
      </c>
      <c r="N13" s="107">
        <f>SUM(N9:N12)</f>
        <v>114949354</v>
      </c>
      <c r="O13" s="108">
        <f>SUM(O9:O12)</f>
        <v>16628477</v>
      </c>
      <c r="P13" s="109">
        <f t="shared" si="4"/>
        <v>131577831</v>
      </c>
      <c r="Q13" s="45">
        <f t="shared" si="5"/>
        <v>0.2962069520746563</v>
      </c>
      <c r="R13" s="107">
        <f>SUM(R9:R12)</f>
        <v>124049193</v>
      </c>
      <c r="S13" s="109">
        <f>SUM(S9:S12)</f>
        <v>15388857</v>
      </c>
      <c r="T13" s="109">
        <f t="shared" si="6"/>
        <v>139438050</v>
      </c>
      <c r="U13" s="45">
        <f t="shared" si="7"/>
        <v>0.39723183314115296</v>
      </c>
      <c r="V13" s="107">
        <f>SUM(V9:V12)</f>
        <v>40361512</v>
      </c>
      <c r="W13" s="109">
        <f>SUM(W9:W12)</f>
        <v>14611762</v>
      </c>
      <c r="X13" s="109">
        <f t="shared" si="8"/>
        <v>54973274</v>
      </c>
      <c r="Y13" s="45">
        <f t="shared" si="9"/>
        <v>0.1566081453720192</v>
      </c>
      <c r="Z13" s="77">
        <f t="shared" si="10"/>
        <v>397662248</v>
      </c>
      <c r="AA13" s="78">
        <f t="shared" si="11"/>
        <v>52892162</v>
      </c>
      <c r="AB13" s="78">
        <f t="shared" si="12"/>
        <v>450554410</v>
      </c>
      <c r="AC13" s="45">
        <f t="shared" si="13"/>
        <v>1.2835417177314987</v>
      </c>
      <c r="AD13" s="77">
        <f>SUM(AD9:AD12)</f>
        <v>36767288</v>
      </c>
      <c r="AE13" s="78">
        <f>SUM(AE9:AE12)</f>
        <v>5863661</v>
      </c>
      <c r="AF13" s="78">
        <f t="shared" si="14"/>
        <v>42630949</v>
      </c>
      <c r="AG13" s="45">
        <f t="shared" si="15"/>
        <v>1.3365530551125226</v>
      </c>
      <c r="AH13" s="45">
        <f t="shared" si="16"/>
        <v>0.28951560520034403</v>
      </c>
      <c r="AI13" s="60">
        <f>SUM(AI9:AI12)</f>
        <v>166461937</v>
      </c>
      <c r="AJ13" s="60">
        <f>SUM(AJ9:AJ12)</f>
        <v>220322867</v>
      </c>
      <c r="AK13" s="60">
        <f>SUM(AK9:AK12)</f>
        <v>294473201</v>
      </c>
      <c r="AL13" s="60"/>
    </row>
    <row r="14" spans="1:38" s="14" customFormat="1" ht="12.75">
      <c r="A14" s="30" t="s">
        <v>82</v>
      </c>
      <c r="B14" s="58" t="s">
        <v>450</v>
      </c>
      <c r="C14" s="40" t="s">
        <v>451</v>
      </c>
      <c r="D14" s="73">
        <v>41425862</v>
      </c>
      <c r="E14" s="74">
        <v>10147000</v>
      </c>
      <c r="F14" s="75">
        <f t="shared" si="0"/>
        <v>51572862</v>
      </c>
      <c r="G14" s="73">
        <v>41429024</v>
      </c>
      <c r="H14" s="74">
        <v>10147000</v>
      </c>
      <c r="I14" s="76">
        <f t="shared" si="1"/>
        <v>51576024</v>
      </c>
      <c r="J14" s="73">
        <v>12494184</v>
      </c>
      <c r="K14" s="74">
        <v>32781</v>
      </c>
      <c r="L14" s="74">
        <f t="shared" si="2"/>
        <v>12526965</v>
      </c>
      <c r="M14" s="41">
        <f t="shared" si="3"/>
        <v>0.24289838714012033</v>
      </c>
      <c r="N14" s="101">
        <v>5025740</v>
      </c>
      <c r="O14" s="102">
        <v>989301</v>
      </c>
      <c r="P14" s="103">
        <f t="shared" si="4"/>
        <v>6015041</v>
      </c>
      <c r="Q14" s="41">
        <f t="shared" si="5"/>
        <v>0.11663190225898264</v>
      </c>
      <c r="R14" s="101">
        <v>4177310</v>
      </c>
      <c r="S14" s="103">
        <v>1052546</v>
      </c>
      <c r="T14" s="103">
        <f t="shared" si="6"/>
        <v>5229856</v>
      </c>
      <c r="U14" s="41">
        <f t="shared" si="7"/>
        <v>0.101400914502444</v>
      </c>
      <c r="V14" s="101">
        <v>0</v>
      </c>
      <c r="W14" s="103">
        <v>720588</v>
      </c>
      <c r="X14" s="103">
        <f t="shared" si="8"/>
        <v>720588</v>
      </c>
      <c r="Y14" s="41">
        <f t="shared" si="9"/>
        <v>0.013971375536819201</v>
      </c>
      <c r="Z14" s="73">
        <f t="shared" si="10"/>
        <v>21697234</v>
      </c>
      <c r="AA14" s="74">
        <f t="shared" si="11"/>
        <v>2795216</v>
      </c>
      <c r="AB14" s="74">
        <f t="shared" si="12"/>
        <v>24492450</v>
      </c>
      <c r="AC14" s="41">
        <f t="shared" si="13"/>
        <v>0.4748805375148732</v>
      </c>
      <c r="AD14" s="73">
        <v>2722792</v>
      </c>
      <c r="AE14" s="74">
        <v>0</v>
      </c>
      <c r="AF14" s="74">
        <f t="shared" si="14"/>
        <v>2722792</v>
      </c>
      <c r="AG14" s="41">
        <f t="shared" si="15"/>
        <v>0</v>
      </c>
      <c r="AH14" s="41">
        <f t="shared" si="16"/>
        <v>-0.7353495970312827</v>
      </c>
      <c r="AI14" s="13">
        <v>0</v>
      </c>
      <c r="AJ14" s="13">
        <v>0</v>
      </c>
      <c r="AK14" s="13">
        <v>88279417</v>
      </c>
      <c r="AL14" s="13"/>
    </row>
    <row r="15" spans="1:38" s="14" customFormat="1" ht="12.75">
      <c r="A15" s="30" t="s">
        <v>82</v>
      </c>
      <c r="B15" s="58" t="s">
        <v>452</v>
      </c>
      <c r="C15" s="40" t="s">
        <v>453</v>
      </c>
      <c r="D15" s="73">
        <v>103317892</v>
      </c>
      <c r="E15" s="74">
        <v>49800797</v>
      </c>
      <c r="F15" s="75">
        <f t="shared" si="0"/>
        <v>153118689</v>
      </c>
      <c r="G15" s="73">
        <v>82702697</v>
      </c>
      <c r="H15" s="74">
        <v>31313797</v>
      </c>
      <c r="I15" s="76">
        <f t="shared" si="1"/>
        <v>114016494</v>
      </c>
      <c r="J15" s="73">
        <v>43435645</v>
      </c>
      <c r="K15" s="74">
        <v>4940242</v>
      </c>
      <c r="L15" s="74">
        <f t="shared" si="2"/>
        <v>48375887</v>
      </c>
      <c r="M15" s="41">
        <f t="shared" si="3"/>
        <v>0.31593718125420994</v>
      </c>
      <c r="N15" s="101">
        <v>16619761</v>
      </c>
      <c r="O15" s="102">
        <v>2183457</v>
      </c>
      <c r="P15" s="103">
        <f t="shared" si="4"/>
        <v>18803218</v>
      </c>
      <c r="Q15" s="41">
        <f t="shared" si="5"/>
        <v>0.12280158694409929</v>
      </c>
      <c r="R15" s="101">
        <v>24847855</v>
      </c>
      <c r="S15" s="103">
        <v>18960736</v>
      </c>
      <c r="T15" s="103">
        <f t="shared" si="6"/>
        <v>43808591</v>
      </c>
      <c r="U15" s="41">
        <f t="shared" si="7"/>
        <v>0.38423029390817787</v>
      </c>
      <c r="V15" s="101">
        <v>15444566</v>
      </c>
      <c r="W15" s="103">
        <v>2924834</v>
      </c>
      <c r="X15" s="103">
        <f t="shared" si="8"/>
        <v>18369400</v>
      </c>
      <c r="Y15" s="41">
        <f t="shared" si="9"/>
        <v>0.16111177738898022</v>
      </c>
      <c r="Z15" s="73">
        <f t="shared" si="10"/>
        <v>100347827</v>
      </c>
      <c r="AA15" s="74">
        <f t="shared" si="11"/>
        <v>29009269</v>
      </c>
      <c r="AB15" s="74">
        <f t="shared" si="12"/>
        <v>129357096</v>
      </c>
      <c r="AC15" s="41">
        <f t="shared" si="13"/>
        <v>1.1345472173526052</v>
      </c>
      <c r="AD15" s="73">
        <v>13748051</v>
      </c>
      <c r="AE15" s="74">
        <v>3961352</v>
      </c>
      <c r="AF15" s="74">
        <f t="shared" si="14"/>
        <v>17709403</v>
      </c>
      <c r="AG15" s="41">
        <f t="shared" si="15"/>
        <v>0.9656717704690275</v>
      </c>
      <c r="AH15" s="41">
        <f t="shared" si="16"/>
        <v>0.03726816765082375</v>
      </c>
      <c r="AI15" s="13">
        <v>100959043</v>
      </c>
      <c r="AJ15" s="13">
        <v>105156632</v>
      </c>
      <c r="AK15" s="13">
        <v>101546791</v>
      </c>
      <c r="AL15" s="13"/>
    </row>
    <row r="16" spans="1:38" s="14" customFormat="1" ht="12.75">
      <c r="A16" s="30" t="s">
        <v>82</v>
      </c>
      <c r="B16" s="58" t="s">
        <v>454</v>
      </c>
      <c r="C16" s="40" t="s">
        <v>455</v>
      </c>
      <c r="D16" s="73">
        <v>40740204</v>
      </c>
      <c r="E16" s="74">
        <v>0</v>
      </c>
      <c r="F16" s="75">
        <f t="shared" si="0"/>
        <v>40740204</v>
      </c>
      <c r="G16" s="73">
        <v>40740204</v>
      </c>
      <c r="H16" s="74">
        <v>0</v>
      </c>
      <c r="I16" s="76">
        <f t="shared" si="1"/>
        <v>40740204</v>
      </c>
      <c r="J16" s="73">
        <v>6438726</v>
      </c>
      <c r="K16" s="74">
        <v>0</v>
      </c>
      <c r="L16" s="74">
        <f t="shared" si="2"/>
        <v>6438726</v>
      </c>
      <c r="M16" s="41">
        <f t="shared" si="3"/>
        <v>0.15804353851541833</v>
      </c>
      <c r="N16" s="101">
        <v>12249788</v>
      </c>
      <c r="O16" s="102">
        <v>0</v>
      </c>
      <c r="P16" s="103">
        <f t="shared" si="4"/>
        <v>12249788</v>
      </c>
      <c r="Q16" s="41">
        <f t="shared" si="5"/>
        <v>0.3006805758753687</v>
      </c>
      <c r="R16" s="101">
        <v>11524616</v>
      </c>
      <c r="S16" s="103">
        <v>0</v>
      </c>
      <c r="T16" s="103">
        <f t="shared" si="6"/>
        <v>11524616</v>
      </c>
      <c r="U16" s="41">
        <f t="shared" si="7"/>
        <v>0.2828806650059975</v>
      </c>
      <c r="V16" s="101">
        <v>2549036</v>
      </c>
      <c r="W16" s="103">
        <v>0</v>
      </c>
      <c r="X16" s="103">
        <f t="shared" si="8"/>
        <v>2549036</v>
      </c>
      <c r="Y16" s="41">
        <f t="shared" si="9"/>
        <v>0.06256807157863029</v>
      </c>
      <c r="Z16" s="73">
        <f t="shared" si="10"/>
        <v>32762166</v>
      </c>
      <c r="AA16" s="74">
        <f t="shared" si="11"/>
        <v>0</v>
      </c>
      <c r="AB16" s="74">
        <f t="shared" si="12"/>
        <v>32762166</v>
      </c>
      <c r="AC16" s="41">
        <f t="shared" si="13"/>
        <v>0.8041728509754148</v>
      </c>
      <c r="AD16" s="73">
        <v>780889</v>
      </c>
      <c r="AE16" s="74">
        <v>313022</v>
      </c>
      <c r="AF16" s="74">
        <f t="shared" si="14"/>
        <v>1093911</v>
      </c>
      <c r="AG16" s="41">
        <f t="shared" si="15"/>
        <v>0</v>
      </c>
      <c r="AH16" s="41">
        <f t="shared" si="16"/>
        <v>1.3302041939426514</v>
      </c>
      <c r="AI16" s="13">
        <v>0</v>
      </c>
      <c r="AJ16" s="13">
        <v>0</v>
      </c>
      <c r="AK16" s="13">
        <v>9450822</v>
      </c>
      <c r="AL16" s="13"/>
    </row>
    <row r="17" spans="1:38" s="14" customFormat="1" ht="12.75">
      <c r="A17" s="30" t="s">
        <v>82</v>
      </c>
      <c r="B17" s="58" t="s">
        <v>456</v>
      </c>
      <c r="C17" s="40" t="s">
        <v>457</v>
      </c>
      <c r="D17" s="73">
        <v>42059534</v>
      </c>
      <c r="E17" s="74">
        <v>0</v>
      </c>
      <c r="F17" s="75">
        <f t="shared" si="0"/>
        <v>42059534</v>
      </c>
      <c r="G17" s="73">
        <v>40334268</v>
      </c>
      <c r="H17" s="74">
        <v>0</v>
      </c>
      <c r="I17" s="76">
        <f t="shared" si="1"/>
        <v>40334268</v>
      </c>
      <c r="J17" s="73">
        <v>10564591</v>
      </c>
      <c r="K17" s="74">
        <v>0</v>
      </c>
      <c r="L17" s="74">
        <f t="shared" si="2"/>
        <v>10564591</v>
      </c>
      <c r="M17" s="41">
        <f t="shared" si="3"/>
        <v>0.2511818366794078</v>
      </c>
      <c r="N17" s="101">
        <v>5787073</v>
      </c>
      <c r="O17" s="102">
        <v>0</v>
      </c>
      <c r="P17" s="103">
        <f t="shared" si="4"/>
        <v>5787073</v>
      </c>
      <c r="Q17" s="41">
        <f t="shared" si="5"/>
        <v>0.13759241840387484</v>
      </c>
      <c r="R17" s="101">
        <v>6159546</v>
      </c>
      <c r="S17" s="103">
        <v>0</v>
      </c>
      <c r="T17" s="103">
        <f t="shared" si="6"/>
        <v>6159546</v>
      </c>
      <c r="U17" s="41">
        <f t="shared" si="7"/>
        <v>0.1527124776381215</v>
      </c>
      <c r="V17" s="101">
        <v>5932555</v>
      </c>
      <c r="W17" s="103">
        <v>0</v>
      </c>
      <c r="X17" s="103">
        <f t="shared" si="8"/>
        <v>5932555</v>
      </c>
      <c r="Y17" s="41">
        <f t="shared" si="9"/>
        <v>0.14708473201992905</v>
      </c>
      <c r="Z17" s="73">
        <f t="shared" si="10"/>
        <v>28443765</v>
      </c>
      <c r="AA17" s="74">
        <f t="shared" si="11"/>
        <v>0</v>
      </c>
      <c r="AB17" s="74">
        <f t="shared" si="12"/>
        <v>28443765</v>
      </c>
      <c r="AC17" s="41">
        <f t="shared" si="13"/>
        <v>0.7052009720369786</v>
      </c>
      <c r="AD17" s="73">
        <v>5184756</v>
      </c>
      <c r="AE17" s="74">
        <v>0</v>
      </c>
      <c r="AF17" s="74">
        <f t="shared" si="14"/>
        <v>5184756</v>
      </c>
      <c r="AG17" s="41">
        <f t="shared" si="15"/>
        <v>0</v>
      </c>
      <c r="AH17" s="41">
        <f t="shared" si="16"/>
        <v>0.1442303167207868</v>
      </c>
      <c r="AI17" s="13">
        <v>0</v>
      </c>
      <c r="AJ17" s="13">
        <v>0</v>
      </c>
      <c r="AK17" s="13">
        <v>23369570</v>
      </c>
      <c r="AL17" s="13"/>
    </row>
    <row r="18" spans="1:38" s="14" customFormat="1" ht="12.75">
      <c r="A18" s="30" t="s">
        <v>82</v>
      </c>
      <c r="B18" s="58" t="s">
        <v>458</v>
      </c>
      <c r="C18" s="40" t="s">
        <v>459</v>
      </c>
      <c r="D18" s="73">
        <v>0</v>
      </c>
      <c r="E18" s="74">
        <v>0</v>
      </c>
      <c r="F18" s="75">
        <f t="shared" si="0"/>
        <v>0</v>
      </c>
      <c r="G18" s="73">
        <v>0</v>
      </c>
      <c r="H18" s="74">
        <v>0</v>
      </c>
      <c r="I18" s="76">
        <f t="shared" si="1"/>
        <v>0</v>
      </c>
      <c r="J18" s="73">
        <v>11936091</v>
      </c>
      <c r="K18" s="74">
        <v>0</v>
      </c>
      <c r="L18" s="74">
        <f t="shared" si="2"/>
        <v>11936091</v>
      </c>
      <c r="M18" s="41">
        <f t="shared" si="3"/>
        <v>0</v>
      </c>
      <c r="N18" s="101">
        <v>2525196</v>
      </c>
      <c r="O18" s="102">
        <v>1500000</v>
      </c>
      <c r="P18" s="103">
        <f t="shared" si="4"/>
        <v>4025196</v>
      </c>
      <c r="Q18" s="41">
        <f t="shared" si="5"/>
        <v>0</v>
      </c>
      <c r="R18" s="101">
        <v>9158474</v>
      </c>
      <c r="S18" s="103">
        <v>2500000</v>
      </c>
      <c r="T18" s="103">
        <f t="shared" si="6"/>
        <v>11658474</v>
      </c>
      <c r="U18" s="41">
        <f t="shared" si="7"/>
        <v>0</v>
      </c>
      <c r="V18" s="101">
        <v>2840983</v>
      </c>
      <c r="W18" s="103">
        <v>0</v>
      </c>
      <c r="X18" s="103">
        <f t="shared" si="8"/>
        <v>2840983</v>
      </c>
      <c r="Y18" s="41">
        <f t="shared" si="9"/>
        <v>0</v>
      </c>
      <c r="Z18" s="73">
        <f t="shared" si="10"/>
        <v>26460744</v>
      </c>
      <c r="AA18" s="74">
        <f t="shared" si="11"/>
        <v>4000000</v>
      </c>
      <c r="AB18" s="74">
        <f t="shared" si="12"/>
        <v>30460744</v>
      </c>
      <c r="AC18" s="41">
        <f t="shared" si="13"/>
        <v>0</v>
      </c>
      <c r="AD18" s="73">
        <v>1857808</v>
      </c>
      <c r="AE18" s="74">
        <v>0</v>
      </c>
      <c r="AF18" s="74">
        <f t="shared" si="14"/>
        <v>1857808</v>
      </c>
      <c r="AG18" s="41">
        <f t="shared" si="15"/>
        <v>0</v>
      </c>
      <c r="AH18" s="41">
        <f t="shared" si="16"/>
        <v>0.529212383626295</v>
      </c>
      <c r="AI18" s="13">
        <v>0</v>
      </c>
      <c r="AJ18" s="13">
        <v>0</v>
      </c>
      <c r="AK18" s="13">
        <v>44525352</v>
      </c>
      <c r="AL18" s="13"/>
    </row>
    <row r="19" spans="1:38" s="14" customFormat="1" ht="12.75">
      <c r="A19" s="30" t="s">
        <v>82</v>
      </c>
      <c r="B19" s="58" t="s">
        <v>460</v>
      </c>
      <c r="C19" s="40" t="s">
        <v>461</v>
      </c>
      <c r="D19" s="73">
        <v>31860310</v>
      </c>
      <c r="E19" s="74">
        <v>11637000</v>
      </c>
      <c r="F19" s="75">
        <f t="shared" si="0"/>
        <v>43497310</v>
      </c>
      <c r="G19" s="73">
        <v>33132490</v>
      </c>
      <c r="H19" s="74">
        <v>11460600</v>
      </c>
      <c r="I19" s="76">
        <f t="shared" si="1"/>
        <v>44593090</v>
      </c>
      <c r="J19" s="73">
        <v>3737735</v>
      </c>
      <c r="K19" s="74">
        <v>140324</v>
      </c>
      <c r="L19" s="74">
        <f t="shared" si="2"/>
        <v>3878059</v>
      </c>
      <c r="M19" s="41">
        <f t="shared" si="3"/>
        <v>0.08915629495249247</v>
      </c>
      <c r="N19" s="101">
        <v>5644409</v>
      </c>
      <c r="O19" s="102">
        <v>15450</v>
      </c>
      <c r="P19" s="103">
        <f t="shared" si="4"/>
        <v>5659859</v>
      </c>
      <c r="Q19" s="41">
        <f t="shared" si="5"/>
        <v>0.1301197476349687</v>
      </c>
      <c r="R19" s="101">
        <v>5786712</v>
      </c>
      <c r="S19" s="103">
        <v>28734</v>
      </c>
      <c r="T19" s="103">
        <f t="shared" si="6"/>
        <v>5815446</v>
      </c>
      <c r="U19" s="41">
        <f t="shared" si="7"/>
        <v>0.1304113709097082</v>
      </c>
      <c r="V19" s="101">
        <v>6670426</v>
      </c>
      <c r="W19" s="103">
        <v>1528491</v>
      </c>
      <c r="X19" s="103">
        <f t="shared" si="8"/>
        <v>8198917</v>
      </c>
      <c r="Y19" s="41">
        <f t="shared" si="9"/>
        <v>0.18386070577302446</v>
      </c>
      <c r="Z19" s="73">
        <f t="shared" si="10"/>
        <v>21839282</v>
      </c>
      <c r="AA19" s="74">
        <f t="shared" si="11"/>
        <v>1712999</v>
      </c>
      <c r="AB19" s="74">
        <f t="shared" si="12"/>
        <v>23552281</v>
      </c>
      <c r="AC19" s="41">
        <f t="shared" si="13"/>
        <v>0.5281598785820852</v>
      </c>
      <c r="AD19" s="73">
        <v>6772463</v>
      </c>
      <c r="AE19" s="74">
        <v>15885770</v>
      </c>
      <c r="AF19" s="74">
        <f t="shared" si="14"/>
        <v>22658233</v>
      </c>
      <c r="AG19" s="41">
        <f t="shared" si="15"/>
        <v>1.4437649346389918</v>
      </c>
      <c r="AH19" s="41">
        <f t="shared" si="16"/>
        <v>-0.638148438141668</v>
      </c>
      <c r="AI19" s="13">
        <v>23904160</v>
      </c>
      <c r="AJ19" s="13">
        <v>23904160</v>
      </c>
      <c r="AK19" s="13">
        <v>34511988</v>
      </c>
      <c r="AL19" s="13"/>
    </row>
    <row r="20" spans="1:38" s="14" customFormat="1" ht="12.75">
      <c r="A20" s="30" t="s">
        <v>101</v>
      </c>
      <c r="B20" s="58" t="s">
        <v>462</v>
      </c>
      <c r="C20" s="40" t="s">
        <v>463</v>
      </c>
      <c r="D20" s="73">
        <v>0</v>
      </c>
      <c r="E20" s="74">
        <v>0</v>
      </c>
      <c r="F20" s="75">
        <f t="shared" si="0"/>
        <v>0</v>
      </c>
      <c r="G20" s="73">
        <v>0</v>
      </c>
      <c r="H20" s="74">
        <v>0</v>
      </c>
      <c r="I20" s="76">
        <f t="shared" si="1"/>
        <v>0</v>
      </c>
      <c r="J20" s="73">
        <v>18641047</v>
      </c>
      <c r="K20" s="74">
        <v>11914</v>
      </c>
      <c r="L20" s="74">
        <f t="shared" si="2"/>
        <v>18652961</v>
      </c>
      <c r="M20" s="41">
        <f t="shared" si="3"/>
        <v>0</v>
      </c>
      <c r="N20" s="101">
        <v>6456350</v>
      </c>
      <c r="O20" s="102">
        <v>907635</v>
      </c>
      <c r="P20" s="103">
        <f t="shared" si="4"/>
        <v>7363985</v>
      </c>
      <c r="Q20" s="41">
        <f t="shared" si="5"/>
        <v>0</v>
      </c>
      <c r="R20" s="101">
        <v>7767576</v>
      </c>
      <c r="S20" s="103">
        <v>0</v>
      </c>
      <c r="T20" s="103">
        <f t="shared" si="6"/>
        <v>7767576</v>
      </c>
      <c r="U20" s="41">
        <f t="shared" si="7"/>
        <v>0</v>
      </c>
      <c r="V20" s="101">
        <v>29553278</v>
      </c>
      <c r="W20" s="103">
        <v>-1453477</v>
      </c>
      <c r="X20" s="103">
        <f t="shared" si="8"/>
        <v>28099801</v>
      </c>
      <c r="Y20" s="41">
        <f t="shared" si="9"/>
        <v>0</v>
      </c>
      <c r="Z20" s="73">
        <f t="shared" si="10"/>
        <v>62418251</v>
      </c>
      <c r="AA20" s="74">
        <f t="shared" si="11"/>
        <v>-533928</v>
      </c>
      <c r="AB20" s="74">
        <f t="shared" si="12"/>
        <v>61884323</v>
      </c>
      <c r="AC20" s="41">
        <f t="shared" si="13"/>
        <v>0</v>
      </c>
      <c r="AD20" s="73">
        <v>8675961</v>
      </c>
      <c r="AE20" s="74">
        <v>308449</v>
      </c>
      <c r="AF20" s="74">
        <f t="shared" si="14"/>
        <v>8984410</v>
      </c>
      <c r="AG20" s="41">
        <f t="shared" si="15"/>
        <v>0.7864268126832749</v>
      </c>
      <c r="AH20" s="41">
        <f t="shared" si="16"/>
        <v>2.1276178402365877</v>
      </c>
      <c r="AI20" s="13">
        <v>90905291</v>
      </c>
      <c r="AJ20" s="13">
        <v>90970291</v>
      </c>
      <c r="AK20" s="13">
        <v>71541476</v>
      </c>
      <c r="AL20" s="13"/>
    </row>
    <row r="21" spans="1:38" s="55" customFormat="1" ht="12.75">
      <c r="A21" s="59"/>
      <c r="B21" s="115" t="s">
        <v>635</v>
      </c>
      <c r="C21" s="33"/>
      <c r="D21" s="77">
        <f>SUM(D14:D20)</f>
        <v>259403802</v>
      </c>
      <c r="E21" s="78">
        <f>SUM(E14:E20)</f>
        <v>71584797</v>
      </c>
      <c r="F21" s="79">
        <f t="shared" si="0"/>
        <v>330988599</v>
      </c>
      <c r="G21" s="77">
        <f>SUM(G14:G20)</f>
        <v>238338683</v>
      </c>
      <c r="H21" s="78">
        <f>SUM(H14:H20)</f>
        <v>52921397</v>
      </c>
      <c r="I21" s="79">
        <f t="shared" si="1"/>
        <v>291260080</v>
      </c>
      <c r="J21" s="77">
        <f>SUM(J14:J20)</f>
        <v>107248019</v>
      </c>
      <c r="K21" s="78">
        <f>SUM(K14:K20)</f>
        <v>5125261</v>
      </c>
      <c r="L21" s="78">
        <f t="shared" si="2"/>
        <v>112373280</v>
      </c>
      <c r="M21" s="45">
        <f t="shared" si="3"/>
        <v>0.33950800825015726</v>
      </c>
      <c r="N21" s="107">
        <f>SUM(N14:N20)</f>
        <v>54308317</v>
      </c>
      <c r="O21" s="108">
        <f>SUM(O14:O20)</f>
        <v>5595843</v>
      </c>
      <c r="P21" s="109">
        <f t="shared" si="4"/>
        <v>59904160</v>
      </c>
      <c r="Q21" s="45">
        <f t="shared" si="5"/>
        <v>0.18098556923406295</v>
      </c>
      <c r="R21" s="107">
        <f>SUM(R14:R20)</f>
        <v>69422089</v>
      </c>
      <c r="S21" s="109">
        <f>SUM(S14:S20)</f>
        <v>22542016</v>
      </c>
      <c r="T21" s="109">
        <f t="shared" si="6"/>
        <v>91964105</v>
      </c>
      <c r="U21" s="45">
        <f t="shared" si="7"/>
        <v>0.3157456559100032</v>
      </c>
      <c r="V21" s="107">
        <f>SUM(V14:V20)</f>
        <v>62990844</v>
      </c>
      <c r="W21" s="109">
        <f>SUM(W14:W20)</f>
        <v>3720436</v>
      </c>
      <c r="X21" s="109">
        <f t="shared" si="8"/>
        <v>66711280</v>
      </c>
      <c r="Y21" s="45">
        <f t="shared" si="9"/>
        <v>0.229043678076309</v>
      </c>
      <c r="Z21" s="77">
        <f t="shared" si="10"/>
        <v>293969269</v>
      </c>
      <c r="AA21" s="78">
        <f t="shared" si="11"/>
        <v>36983556</v>
      </c>
      <c r="AB21" s="78">
        <f t="shared" si="12"/>
        <v>330952825</v>
      </c>
      <c r="AC21" s="45">
        <f t="shared" si="13"/>
        <v>1.1362793864507625</v>
      </c>
      <c r="AD21" s="77">
        <f>SUM(AD14:AD20)</f>
        <v>39742720</v>
      </c>
      <c r="AE21" s="78">
        <f>SUM(AE14:AE20)</f>
        <v>20468593</v>
      </c>
      <c r="AF21" s="78">
        <f t="shared" si="14"/>
        <v>60211313</v>
      </c>
      <c r="AG21" s="45">
        <f t="shared" si="15"/>
        <v>1.6962395081244044</v>
      </c>
      <c r="AH21" s="45">
        <f t="shared" si="16"/>
        <v>0.1079525869166813</v>
      </c>
      <c r="AI21" s="60">
        <f>SUM(AI14:AI20)</f>
        <v>215768494</v>
      </c>
      <c r="AJ21" s="60">
        <f>SUM(AJ14:AJ20)</f>
        <v>220031083</v>
      </c>
      <c r="AK21" s="60">
        <f>SUM(AK14:AK20)</f>
        <v>373225416</v>
      </c>
      <c r="AL21" s="60"/>
    </row>
    <row r="22" spans="1:38" s="14" customFormat="1" ht="12.75">
      <c r="A22" s="30" t="s">
        <v>82</v>
      </c>
      <c r="B22" s="58" t="s">
        <v>464</v>
      </c>
      <c r="C22" s="40" t="s">
        <v>465</v>
      </c>
      <c r="D22" s="73">
        <v>43083070</v>
      </c>
      <c r="E22" s="74">
        <v>7881000</v>
      </c>
      <c r="F22" s="75">
        <f t="shared" si="0"/>
        <v>50964070</v>
      </c>
      <c r="G22" s="73">
        <v>45403442</v>
      </c>
      <c r="H22" s="74">
        <v>16284363</v>
      </c>
      <c r="I22" s="76">
        <f t="shared" si="1"/>
        <v>61687805</v>
      </c>
      <c r="J22" s="73">
        <v>20266466</v>
      </c>
      <c r="K22" s="74">
        <v>716779</v>
      </c>
      <c r="L22" s="74">
        <f t="shared" si="2"/>
        <v>20983245</v>
      </c>
      <c r="M22" s="41">
        <f t="shared" si="3"/>
        <v>0.41172624164435845</v>
      </c>
      <c r="N22" s="101">
        <v>9110159</v>
      </c>
      <c r="O22" s="102">
        <v>1106889</v>
      </c>
      <c r="P22" s="103">
        <f t="shared" si="4"/>
        <v>10217048</v>
      </c>
      <c r="Q22" s="41">
        <f t="shared" si="5"/>
        <v>0.2004755114730829</v>
      </c>
      <c r="R22" s="101">
        <v>6803966</v>
      </c>
      <c r="S22" s="103">
        <v>5007164</v>
      </c>
      <c r="T22" s="103">
        <f t="shared" si="6"/>
        <v>11811130</v>
      </c>
      <c r="U22" s="41">
        <f t="shared" si="7"/>
        <v>0.1914662063271663</v>
      </c>
      <c r="V22" s="101">
        <v>8210488</v>
      </c>
      <c r="W22" s="103">
        <v>6835492</v>
      </c>
      <c r="X22" s="103">
        <f t="shared" si="8"/>
        <v>15045980</v>
      </c>
      <c r="Y22" s="41">
        <f t="shared" si="9"/>
        <v>0.2439052580976094</v>
      </c>
      <c r="Z22" s="73">
        <f t="shared" si="10"/>
        <v>44391079</v>
      </c>
      <c r="AA22" s="74">
        <f t="shared" si="11"/>
        <v>13666324</v>
      </c>
      <c r="AB22" s="74">
        <f t="shared" si="12"/>
        <v>58057403</v>
      </c>
      <c r="AC22" s="41">
        <f t="shared" si="13"/>
        <v>0.9411487894568464</v>
      </c>
      <c r="AD22" s="73">
        <v>7376500</v>
      </c>
      <c r="AE22" s="74">
        <v>3444572</v>
      </c>
      <c r="AF22" s="74">
        <f t="shared" si="14"/>
        <v>10821072</v>
      </c>
      <c r="AG22" s="41">
        <f t="shared" si="15"/>
        <v>0.9152843933620172</v>
      </c>
      <c r="AH22" s="41">
        <f t="shared" si="16"/>
        <v>0.3904334062281445</v>
      </c>
      <c r="AI22" s="13">
        <v>54240291</v>
      </c>
      <c r="AJ22" s="13">
        <v>59915973</v>
      </c>
      <c r="AK22" s="13">
        <v>54840155</v>
      </c>
      <c r="AL22" s="13"/>
    </row>
    <row r="23" spans="1:38" s="14" customFormat="1" ht="12.75">
      <c r="A23" s="30" t="s">
        <v>82</v>
      </c>
      <c r="B23" s="58" t="s">
        <v>466</v>
      </c>
      <c r="C23" s="40" t="s">
        <v>467</v>
      </c>
      <c r="D23" s="73">
        <v>57322267</v>
      </c>
      <c r="E23" s="74">
        <v>20201000</v>
      </c>
      <c r="F23" s="75">
        <f t="shared" si="0"/>
        <v>77523267</v>
      </c>
      <c r="G23" s="73">
        <v>56871138</v>
      </c>
      <c r="H23" s="74">
        <v>27998000</v>
      </c>
      <c r="I23" s="76">
        <f t="shared" si="1"/>
        <v>84869138</v>
      </c>
      <c r="J23" s="73">
        <v>20609810</v>
      </c>
      <c r="K23" s="74">
        <v>0</v>
      </c>
      <c r="L23" s="74">
        <f t="shared" si="2"/>
        <v>20609810</v>
      </c>
      <c r="M23" s="41">
        <f t="shared" si="3"/>
        <v>0.2658532179764818</v>
      </c>
      <c r="N23" s="101">
        <v>10500033</v>
      </c>
      <c r="O23" s="102">
        <v>0</v>
      </c>
      <c r="P23" s="103">
        <f t="shared" si="4"/>
        <v>10500033</v>
      </c>
      <c r="Q23" s="41">
        <f t="shared" si="5"/>
        <v>0.13544363397378492</v>
      </c>
      <c r="R23" s="101">
        <v>18379212</v>
      </c>
      <c r="S23" s="103">
        <v>0</v>
      </c>
      <c r="T23" s="103">
        <f t="shared" si="6"/>
        <v>18379212</v>
      </c>
      <c r="U23" s="41">
        <f t="shared" si="7"/>
        <v>0.21655942823408905</v>
      </c>
      <c r="V23" s="101">
        <v>8202666</v>
      </c>
      <c r="W23" s="103">
        <v>9191497</v>
      </c>
      <c r="X23" s="103">
        <f t="shared" si="8"/>
        <v>17394163</v>
      </c>
      <c r="Y23" s="41">
        <f t="shared" si="9"/>
        <v>0.20495274736972113</v>
      </c>
      <c r="Z23" s="73">
        <f t="shared" si="10"/>
        <v>57691721</v>
      </c>
      <c r="AA23" s="74">
        <f t="shared" si="11"/>
        <v>9191497</v>
      </c>
      <c r="AB23" s="74">
        <f t="shared" si="12"/>
        <v>66883218</v>
      </c>
      <c r="AC23" s="41">
        <f t="shared" si="13"/>
        <v>0.7880746709127645</v>
      </c>
      <c r="AD23" s="73">
        <v>7360367</v>
      </c>
      <c r="AE23" s="74">
        <v>170243</v>
      </c>
      <c r="AF23" s="74">
        <f t="shared" si="14"/>
        <v>7530610</v>
      </c>
      <c r="AG23" s="41">
        <f t="shared" si="15"/>
        <v>0.8609295023807537</v>
      </c>
      <c r="AH23" s="41">
        <f t="shared" si="16"/>
        <v>1.3097946912667102</v>
      </c>
      <c r="AI23" s="13">
        <v>54990779</v>
      </c>
      <c r="AJ23" s="13">
        <v>54990779</v>
      </c>
      <c r="AK23" s="13">
        <v>47343184</v>
      </c>
      <c r="AL23" s="13"/>
    </row>
    <row r="24" spans="1:38" s="14" customFormat="1" ht="12.75">
      <c r="A24" s="30" t="s">
        <v>82</v>
      </c>
      <c r="B24" s="58" t="s">
        <v>468</v>
      </c>
      <c r="C24" s="40" t="s">
        <v>469</v>
      </c>
      <c r="D24" s="73">
        <v>130179243</v>
      </c>
      <c r="E24" s="74">
        <v>0</v>
      </c>
      <c r="F24" s="75">
        <f t="shared" si="0"/>
        <v>130179243</v>
      </c>
      <c r="G24" s="73">
        <v>130179243</v>
      </c>
      <c r="H24" s="74">
        <v>0</v>
      </c>
      <c r="I24" s="76">
        <f t="shared" si="1"/>
        <v>130179243</v>
      </c>
      <c r="J24" s="73">
        <v>34435564</v>
      </c>
      <c r="K24" s="74">
        <v>0</v>
      </c>
      <c r="L24" s="74">
        <f t="shared" si="2"/>
        <v>34435564</v>
      </c>
      <c r="M24" s="41">
        <f t="shared" si="3"/>
        <v>0.264524229872807</v>
      </c>
      <c r="N24" s="101">
        <v>26165585</v>
      </c>
      <c r="O24" s="102">
        <v>0</v>
      </c>
      <c r="P24" s="103">
        <f t="shared" si="4"/>
        <v>26165585</v>
      </c>
      <c r="Q24" s="41">
        <f t="shared" si="5"/>
        <v>0.20099659820575236</v>
      </c>
      <c r="R24" s="101">
        <v>38040180</v>
      </c>
      <c r="S24" s="103">
        <v>0</v>
      </c>
      <c r="T24" s="103">
        <f t="shared" si="6"/>
        <v>38040180</v>
      </c>
      <c r="U24" s="41">
        <f t="shared" si="7"/>
        <v>0.29221386699875035</v>
      </c>
      <c r="V24" s="101">
        <v>24372452</v>
      </c>
      <c r="W24" s="103">
        <v>0</v>
      </c>
      <c r="X24" s="103">
        <f t="shared" si="8"/>
        <v>24372452</v>
      </c>
      <c r="Y24" s="41">
        <f t="shared" si="9"/>
        <v>0.18722225938892578</v>
      </c>
      <c r="Z24" s="73">
        <f t="shared" si="10"/>
        <v>123013781</v>
      </c>
      <c r="AA24" s="74">
        <f t="shared" si="11"/>
        <v>0</v>
      </c>
      <c r="AB24" s="74">
        <f t="shared" si="12"/>
        <v>123013781</v>
      </c>
      <c r="AC24" s="41">
        <f t="shared" si="13"/>
        <v>0.9449569544662354</v>
      </c>
      <c r="AD24" s="73">
        <v>17397362</v>
      </c>
      <c r="AE24" s="74">
        <v>5062858</v>
      </c>
      <c r="AF24" s="74">
        <f t="shared" si="14"/>
        <v>22460220</v>
      </c>
      <c r="AG24" s="41">
        <f t="shared" si="15"/>
        <v>1.1270406089360272</v>
      </c>
      <c r="AH24" s="41">
        <f t="shared" si="16"/>
        <v>0.08513861395836719</v>
      </c>
      <c r="AI24" s="13">
        <v>102114372</v>
      </c>
      <c r="AJ24" s="13">
        <v>102114372</v>
      </c>
      <c r="AK24" s="13">
        <v>115087044</v>
      </c>
      <c r="AL24" s="13"/>
    </row>
    <row r="25" spans="1:38" s="14" customFormat="1" ht="12.75">
      <c r="A25" s="30" t="s">
        <v>82</v>
      </c>
      <c r="B25" s="58" t="s">
        <v>470</v>
      </c>
      <c r="C25" s="40" t="s">
        <v>471</v>
      </c>
      <c r="D25" s="73">
        <v>41331016</v>
      </c>
      <c r="E25" s="74">
        <v>6622000</v>
      </c>
      <c r="F25" s="75">
        <f t="shared" si="0"/>
        <v>47953016</v>
      </c>
      <c r="G25" s="73">
        <v>52937016</v>
      </c>
      <c r="H25" s="74">
        <v>6622000</v>
      </c>
      <c r="I25" s="76">
        <f t="shared" si="1"/>
        <v>59559016</v>
      </c>
      <c r="J25" s="73">
        <v>10557350</v>
      </c>
      <c r="K25" s="74">
        <v>1690022</v>
      </c>
      <c r="L25" s="74">
        <f t="shared" si="2"/>
        <v>12247372</v>
      </c>
      <c r="M25" s="41">
        <f t="shared" si="3"/>
        <v>0.2554035808717433</v>
      </c>
      <c r="N25" s="101">
        <v>5758272</v>
      </c>
      <c r="O25" s="102">
        <v>1260451</v>
      </c>
      <c r="P25" s="103">
        <f t="shared" si="4"/>
        <v>7018723</v>
      </c>
      <c r="Q25" s="41">
        <f t="shared" si="5"/>
        <v>0.14636666440334015</v>
      </c>
      <c r="R25" s="101">
        <v>5254936</v>
      </c>
      <c r="S25" s="103">
        <v>433</v>
      </c>
      <c r="T25" s="103">
        <f t="shared" si="6"/>
        <v>5255369</v>
      </c>
      <c r="U25" s="41">
        <f t="shared" si="7"/>
        <v>0.08823800917060147</v>
      </c>
      <c r="V25" s="101">
        <v>15287007</v>
      </c>
      <c r="W25" s="103">
        <v>2306970</v>
      </c>
      <c r="X25" s="103">
        <f t="shared" si="8"/>
        <v>17593977</v>
      </c>
      <c r="Y25" s="41">
        <f t="shared" si="9"/>
        <v>0.2954040912966057</v>
      </c>
      <c r="Z25" s="73">
        <f t="shared" si="10"/>
        <v>36857565</v>
      </c>
      <c r="AA25" s="74">
        <f t="shared" si="11"/>
        <v>5257876</v>
      </c>
      <c r="AB25" s="74">
        <f t="shared" si="12"/>
        <v>42115441</v>
      </c>
      <c r="AC25" s="41">
        <f t="shared" si="13"/>
        <v>0.7071211686908998</v>
      </c>
      <c r="AD25" s="73">
        <v>28176187</v>
      </c>
      <c r="AE25" s="74">
        <v>16477853</v>
      </c>
      <c r="AF25" s="74">
        <f t="shared" si="14"/>
        <v>44654040</v>
      </c>
      <c r="AG25" s="41">
        <f t="shared" si="15"/>
        <v>0.9454386776422814</v>
      </c>
      <c r="AH25" s="41">
        <f t="shared" si="16"/>
        <v>-0.6059936122241123</v>
      </c>
      <c r="AI25" s="13">
        <v>74247504</v>
      </c>
      <c r="AJ25" s="13">
        <v>74247504</v>
      </c>
      <c r="AK25" s="13">
        <v>70196462</v>
      </c>
      <c r="AL25" s="13"/>
    </row>
    <row r="26" spans="1:38" s="14" customFormat="1" ht="12.75">
      <c r="A26" s="30" t="s">
        <v>82</v>
      </c>
      <c r="B26" s="58" t="s">
        <v>472</v>
      </c>
      <c r="C26" s="40" t="s">
        <v>473</v>
      </c>
      <c r="D26" s="73">
        <v>24776932</v>
      </c>
      <c r="E26" s="74">
        <v>13652000</v>
      </c>
      <c r="F26" s="75">
        <f t="shared" si="0"/>
        <v>38428932</v>
      </c>
      <c r="G26" s="73">
        <v>24776932</v>
      </c>
      <c r="H26" s="74">
        <v>13652000</v>
      </c>
      <c r="I26" s="76">
        <f t="shared" si="1"/>
        <v>38428932</v>
      </c>
      <c r="J26" s="73">
        <v>14312370</v>
      </c>
      <c r="K26" s="74">
        <v>7249599</v>
      </c>
      <c r="L26" s="74">
        <f t="shared" si="2"/>
        <v>21561969</v>
      </c>
      <c r="M26" s="41">
        <f t="shared" si="3"/>
        <v>0.5610868654897826</v>
      </c>
      <c r="N26" s="101">
        <v>3597059</v>
      </c>
      <c r="O26" s="102">
        <v>801046</v>
      </c>
      <c r="P26" s="103">
        <f t="shared" si="4"/>
        <v>4398105</v>
      </c>
      <c r="Q26" s="41">
        <f t="shared" si="5"/>
        <v>0.11444775514448333</v>
      </c>
      <c r="R26" s="101">
        <v>3678198</v>
      </c>
      <c r="S26" s="103">
        <v>736312</v>
      </c>
      <c r="T26" s="103">
        <f t="shared" si="6"/>
        <v>4414510</v>
      </c>
      <c r="U26" s="41">
        <f t="shared" si="7"/>
        <v>0.1148746470497801</v>
      </c>
      <c r="V26" s="101">
        <v>2626366</v>
      </c>
      <c r="W26" s="103">
        <v>0</v>
      </c>
      <c r="X26" s="103">
        <f t="shared" si="8"/>
        <v>2626366</v>
      </c>
      <c r="Y26" s="41">
        <f t="shared" si="9"/>
        <v>0.06834345539449288</v>
      </c>
      <c r="Z26" s="73">
        <f t="shared" si="10"/>
        <v>24213993</v>
      </c>
      <c r="AA26" s="74">
        <f t="shared" si="11"/>
        <v>8786957</v>
      </c>
      <c r="AB26" s="74">
        <f t="shared" si="12"/>
        <v>33000950</v>
      </c>
      <c r="AC26" s="41">
        <f t="shared" si="13"/>
        <v>0.8587527230785389</v>
      </c>
      <c r="AD26" s="73">
        <v>17147576</v>
      </c>
      <c r="AE26" s="74">
        <v>25026</v>
      </c>
      <c r="AF26" s="74">
        <f t="shared" si="14"/>
        <v>17172602</v>
      </c>
      <c r="AG26" s="41">
        <f t="shared" si="15"/>
        <v>13.971314329738059</v>
      </c>
      <c r="AH26" s="41">
        <f t="shared" si="16"/>
        <v>-0.8470606842224608</v>
      </c>
      <c r="AI26" s="13">
        <v>3894000</v>
      </c>
      <c r="AJ26" s="13">
        <v>3894000</v>
      </c>
      <c r="AK26" s="13">
        <v>54404298</v>
      </c>
      <c r="AL26" s="13"/>
    </row>
    <row r="27" spans="1:38" s="14" customFormat="1" ht="12.75">
      <c r="A27" s="30" t="s">
        <v>82</v>
      </c>
      <c r="B27" s="58" t="s">
        <v>474</v>
      </c>
      <c r="C27" s="40" t="s">
        <v>475</v>
      </c>
      <c r="D27" s="73">
        <v>30919383</v>
      </c>
      <c r="E27" s="74">
        <v>12201156</v>
      </c>
      <c r="F27" s="75">
        <f t="shared" si="0"/>
        <v>43120539</v>
      </c>
      <c r="G27" s="73">
        <v>30919383</v>
      </c>
      <c r="H27" s="74">
        <v>12201156</v>
      </c>
      <c r="I27" s="76">
        <f t="shared" si="1"/>
        <v>43120539</v>
      </c>
      <c r="J27" s="73">
        <v>22233646</v>
      </c>
      <c r="K27" s="74">
        <v>1310000</v>
      </c>
      <c r="L27" s="74">
        <f t="shared" si="2"/>
        <v>23543646</v>
      </c>
      <c r="M27" s="41">
        <f t="shared" si="3"/>
        <v>0.545996097126708</v>
      </c>
      <c r="N27" s="101">
        <v>6825369</v>
      </c>
      <c r="O27" s="102">
        <v>1530000</v>
      </c>
      <c r="P27" s="103">
        <f t="shared" si="4"/>
        <v>8355369</v>
      </c>
      <c r="Q27" s="41">
        <f t="shared" si="5"/>
        <v>0.19376773096458744</v>
      </c>
      <c r="R27" s="101">
        <v>2915306</v>
      </c>
      <c r="S27" s="103">
        <v>5504529</v>
      </c>
      <c r="T27" s="103">
        <f t="shared" si="6"/>
        <v>8419835</v>
      </c>
      <c r="U27" s="41">
        <f t="shared" si="7"/>
        <v>0.1952627493826086</v>
      </c>
      <c r="V27" s="101">
        <v>6286240</v>
      </c>
      <c r="W27" s="103">
        <v>11041360</v>
      </c>
      <c r="X27" s="103">
        <f t="shared" si="8"/>
        <v>17327600</v>
      </c>
      <c r="Y27" s="41">
        <f t="shared" si="9"/>
        <v>0.4018409881193739</v>
      </c>
      <c r="Z27" s="73">
        <f t="shared" si="10"/>
        <v>38260561</v>
      </c>
      <c r="AA27" s="74">
        <f t="shared" si="11"/>
        <v>19385889</v>
      </c>
      <c r="AB27" s="74">
        <f t="shared" si="12"/>
        <v>57646450</v>
      </c>
      <c r="AC27" s="41">
        <f t="shared" si="13"/>
        <v>1.336867565593278</v>
      </c>
      <c r="AD27" s="73">
        <v>3705552</v>
      </c>
      <c r="AE27" s="74">
        <v>783684</v>
      </c>
      <c r="AF27" s="74">
        <f t="shared" si="14"/>
        <v>4489236</v>
      </c>
      <c r="AG27" s="41">
        <f t="shared" si="15"/>
        <v>0</v>
      </c>
      <c r="AH27" s="41">
        <f t="shared" si="16"/>
        <v>2.8598104443606887</v>
      </c>
      <c r="AI27" s="13">
        <v>0</v>
      </c>
      <c r="AJ27" s="13">
        <v>0</v>
      </c>
      <c r="AK27" s="13">
        <v>33484655</v>
      </c>
      <c r="AL27" s="13"/>
    </row>
    <row r="28" spans="1:38" s="14" customFormat="1" ht="12.75">
      <c r="A28" s="30" t="s">
        <v>82</v>
      </c>
      <c r="B28" s="58" t="s">
        <v>476</v>
      </c>
      <c r="C28" s="40" t="s">
        <v>477</v>
      </c>
      <c r="D28" s="73">
        <v>41344274</v>
      </c>
      <c r="E28" s="74">
        <v>18097970</v>
      </c>
      <c r="F28" s="75">
        <f t="shared" si="0"/>
        <v>59442244</v>
      </c>
      <c r="G28" s="73">
        <v>40197742</v>
      </c>
      <c r="H28" s="74">
        <v>6387000</v>
      </c>
      <c r="I28" s="76">
        <f t="shared" si="1"/>
        <v>46584742</v>
      </c>
      <c r="J28" s="73">
        <v>17296081</v>
      </c>
      <c r="K28" s="74">
        <v>2649531</v>
      </c>
      <c r="L28" s="74">
        <f t="shared" si="2"/>
        <v>19945612</v>
      </c>
      <c r="M28" s="41">
        <f t="shared" si="3"/>
        <v>0.33554608066276903</v>
      </c>
      <c r="N28" s="101">
        <v>8045728</v>
      </c>
      <c r="O28" s="102">
        <v>2814870</v>
      </c>
      <c r="P28" s="103">
        <f t="shared" si="4"/>
        <v>10860598</v>
      </c>
      <c r="Q28" s="41">
        <f t="shared" si="5"/>
        <v>0.18270841188296996</v>
      </c>
      <c r="R28" s="101">
        <v>22124849</v>
      </c>
      <c r="S28" s="103">
        <v>4974000</v>
      </c>
      <c r="T28" s="103">
        <f t="shared" si="6"/>
        <v>27098849</v>
      </c>
      <c r="U28" s="41">
        <f t="shared" si="7"/>
        <v>0.5817108314134272</v>
      </c>
      <c r="V28" s="101">
        <v>10063344</v>
      </c>
      <c r="W28" s="103">
        <v>2890950</v>
      </c>
      <c r="X28" s="103">
        <f t="shared" si="8"/>
        <v>12954294</v>
      </c>
      <c r="Y28" s="41">
        <f t="shared" si="9"/>
        <v>0.27808019200793255</v>
      </c>
      <c r="Z28" s="73">
        <f t="shared" si="10"/>
        <v>57530002</v>
      </c>
      <c r="AA28" s="74">
        <f t="shared" si="11"/>
        <v>13329351</v>
      </c>
      <c r="AB28" s="74">
        <f t="shared" si="12"/>
        <v>70859353</v>
      </c>
      <c r="AC28" s="41">
        <f t="shared" si="13"/>
        <v>1.5210850153468705</v>
      </c>
      <c r="AD28" s="73">
        <v>34121849</v>
      </c>
      <c r="AE28" s="74">
        <v>494774</v>
      </c>
      <c r="AF28" s="74">
        <f t="shared" si="14"/>
        <v>34616623</v>
      </c>
      <c r="AG28" s="41">
        <f t="shared" si="15"/>
        <v>5.948644917079884</v>
      </c>
      <c r="AH28" s="41">
        <f t="shared" si="16"/>
        <v>-0.6257782279917945</v>
      </c>
      <c r="AI28" s="13">
        <v>40484386</v>
      </c>
      <c r="AJ28" s="13">
        <v>40484386</v>
      </c>
      <c r="AK28" s="13">
        <v>240827237</v>
      </c>
      <c r="AL28" s="13"/>
    </row>
    <row r="29" spans="1:38" s="14" customFormat="1" ht="12.75">
      <c r="A29" s="30" t="s">
        <v>82</v>
      </c>
      <c r="B29" s="58" t="s">
        <v>478</v>
      </c>
      <c r="C29" s="40" t="s">
        <v>479</v>
      </c>
      <c r="D29" s="73">
        <v>62848143</v>
      </c>
      <c r="E29" s="74">
        <v>21715000</v>
      </c>
      <c r="F29" s="75">
        <f t="shared" si="0"/>
        <v>84563143</v>
      </c>
      <c r="G29" s="73">
        <v>62848143</v>
      </c>
      <c r="H29" s="74">
        <v>21715000</v>
      </c>
      <c r="I29" s="76">
        <f t="shared" si="1"/>
        <v>84563143</v>
      </c>
      <c r="J29" s="73">
        <v>21567330</v>
      </c>
      <c r="K29" s="74">
        <v>0</v>
      </c>
      <c r="L29" s="74">
        <f t="shared" si="2"/>
        <v>21567330</v>
      </c>
      <c r="M29" s="41">
        <f t="shared" si="3"/>
        <v>0.2550440917268177</v>
      </c>
      <c r="N29" s="101">
        <v>13946603</v>
      </c>
      <c r="O29" s="102">
        <v>0</v>
      </c>
      <c r="P29" s="103">
        <f t="shared" si="4"/>
        <v>13946603</v>
      </c>
      <c r="Q29" s="41">
        <f t="shared" si="5"/>
        <v>0.16492531503943744</v>
      </c>
      <c r="R29" s="101">
        <v>13479790</v>
      </c>
      <c r="S29" s="103">
        <v>0</v>
      </c>
      <c r="T29" s="103">
        <f t="shared" si="6"/>
        <v>13479790</v>
      </c>
      <c r="U29" s="41">
        <f t="shared" si="7"/>
        <v>0.15940502589881267</v>
      </c>
      <c r="V29" s="101">
        <v>12195933</v>
      </c>
      <c r="W29" s="103">
        <v>0</v>
      </c>
      <c r="X29" s="103">
        <f t="shared" si="8"/>
        <v>12195933</v>
      </c>
      <c r="Y29" s="41">
        <f t="shared" si="9"/>
        <v>0.1442227969222951</v>
      </c>
      <c r="Z29" s="73">
        <f t="shared" si="10"/>
        <v>61189656</v>
      </c>
      <c r="AA29" s="74">
        <f t="shared" si="11"/>
        <v>0</v>
      </c>
      <c r="AB29" s="74">
        <f t="shared" si="12"/>
        <v>61189656</v>
      </c>
      <c r="AC29" s="41">
        <f t="shared" si="13"/>
        <v>0.723597229587363</v>
      </c>
      <c r="AD29" s="73">
        <v>-25779726</v>
      </c>
      <c r="AE29" s="74">
        <v>3728922</v>
      </c>
      <c r="AF29" s="74">
        <f t="shared" si="14"/>
        <v>-22050804</v>
      </c>
      <c r="AG29" s="41">
        <f t="shared" si="15"/>
        <v>0.39301603455212547</v>
      </c>
      <c r="AH29" s="41">
        <f t="shared" si="16"/>
        <v>-1.5530833705655358</v>
      </c>
      <c r="AI29" s="13">
        <v>50511046</v>
      </c>
      <c r="AJ29" s="13">
        <v>50511046</v>
      </c>
      <c r="AK29" s="13">
        <v>19851651</v>
      </c>
      <c r="AL29" s="13"/>
    </row>
    <row r="30" spans="1:38" s="14" customFormat="1" ht="12.75">
      <c r="A30" s="30" t="s">
        <v>101</v>
      </c>
      <c r="B30" s="58" t="s">
        <v>414</v>
      </c>
      <c r="C30" s="40" t="s">
        <v>480</v>
      </c>
      <c r="D30" s="73">
        <v>0</v>
      </c>
      <c r="E30" s="74">
        <v>0</v>
      </c>
      <c r="F30" s="75">
        <f t="shared" si="0"/>
        <v>0</v>
      </c>
      <c r="G30" s="73">
        <v>0</v>
      </c>
      <c r="H30" s="74">
        <v>0</v>
      </c>
      <c r="I30" s="76">
        <f t="shared" si="1"/>
        <v>0</v>
      </c>
      <c r="J30" s="73">
        <v>11167853</v>
      </c>
      <c r="K30" s="74">
        <v>324999</v>
      </c>
      <c r="L30" s="74">
        <f t="shared" si="2"/>
        <v>11492852</v>
      </c>
      <c r="M30" s="41">
        <f t="shared" si="3"/>
        <v>0</v>
      </c>
      <c r="N30" s="101">
        <v>26707699</v>
      </c>
      <c r="O30" s="102">
        <v>324999</v>
      </c>
      <c r="P30" s="103">
        <f t="shared" si="4"/>
        <v>27032698</v>
      </c>
      <c r="Q30" s="41">
        <f t="shared" si="5"/>
        <v>0</v>
      </c>
      <c r="R30" s="101">
        <v>19198559</v>
      </c>
      <c r="S30" s="103">
        <v>324999</v>
      </c>
      <c r="T30" s="103">
        <f t="shared" si="6"/>
        <v>19523558</v>
      </c>
      <c r="U30" s="41">
        <f t="shared" si="7"/>
        <v>0</v>
      </c>
      <c r="V30" s="101">
        <v>26993002</v>
      </c>
      <c r="W30" s="103">
        <v>324999</v>
      </c>
      <c r="X30" s="103">
        <f t="shared" si="8"/>
        <v>27318001</v>
      </c>
      <c r="Y30" s="41">
        <f t="shared" si="9"/>
        <v>0</v>
      </c>
      <c r="Z30" s="73">
        <f t="shared" si="10"/>
        <v>84067113</v>
      </c>
      <c r="AA30" s="74">
        <f t="shared" si="11"/>
        <v>1299996</v>
      </c>
      <c r="AB30" s="74">
        <f t="shared" si="12"/>
        <v>85367109</v>
      </c>
      <c r="AC30" s="41">
        <f t="shared" si="13"/>
        <v>0</v>
      </c>
      <c r="AD30" s="73">
        <v>1586453</v>
      </c>
      <c r="AE30" s="74">
        <v>1440251</v>
      </c>
      <c r="AF30" s="74">
        <f t="shared" si="14"/>
        <v>3026704</v>
      </c>
      <c r="AG30" s="41">
        <f t="shared" si="15"/>
        <v>0.27019432240427443</v>
      </c>
      <c r="AH30" s="41">
        <f t="shared" si="16"/>
        <v>8.025659925780651</v>
      </c>
      <c r="AI30" s="13">
        <v>87796001</v>
      </c>
      <c r="AJ30" s="13">
        <v>87796001</v>
      </c>
      <c r="AK30" s="13">
        <v>23721981</v>
      </c>
      <c r="AL30" s="13"/>
    </row>
    <row r="31" spans="1:38" s="55" customFormat="1" ht="12.75">
      <c r="A31" s="59"/>
      <c r="B31" s="115" t="s">
        <v>636</v>
      </c>
      <c r="C31" s="33"/>
      <c r="D31" s="77">
        <f>SUM(D22:D30)</f>
        <v>431804328</v>
      </c>
      <c r="E31" s="78">
        <f>SUM(E22:E30)</f>
        <v>100370126</v>
      </c>
      <c r="F31" s="79">
        <f t="shared" si="0"/>
        <v>532174454</v>
      </c>
      <c r="G31" s="77">
        <f>SUM(G22:G30)</f>
        <v>444133039</v>
      </c>
      <c r="H31" s="78">
        <f>SUM(H22:H30)</f>
        <v>104859519</v>
      </c>
      <c r="I31" s="79">
        <f t="shared" si="1"/>
        <v>548992558</v>
      </c>
      <c r="J31" s="77">
        <f>SUM(J22:J30)</f>
        <v>172446470</v>
      </c>
      <c r="K31" s="78">
        <f>SUM(K22:K30)</f>
        <v>13940930</v>
      </c>
      <c r="L31" s="78">
        <f t="shared" si="2"/>
        <v>186387400</v>
      </c>
      <c r="M31" s="45">
        <f t="shared" si="3"/>
        <v>0.3502374054204413</v>
      </c>
      <c r="N31" s="107">
        <f>SUM(N22:N30)</f>
        <v>110656507</v>
      </c>
      <c r="O31" s="108">
        <f>SUM(O22:O30)</f>
        <v>7838255</v>
      </c>
      <c r="P31" s="109">
        <f t="shared" si="4"/>
        <v>118494762</v>
      </c>
      <c r="Q31" s="45">
        <f t="shared" si="5"/>
        <v>0.2226614996442501</v>
      </c>
      <c r="R31" s="107">
        <f>SUM(R22:R30)</f>
        <v>129874996</v>
      </c>
      <c r="S31" s="109">
        <f>SUM(S22:S30)</f>
        <v>16547437</v>
      </c>
      <c r="T31" s="109">
        <f t="shared" si="6"/>
        <v>146422433</v>
      </c>
      <c r="U31" s="45">
        <f t="shared" si="7"/>
        <v>0.2667111436508762</v>
      </c>
      <c r="V31" s="107">
        <f>SUM(V22:V30)</f>
        <v>114237498</v>
      </c>
      <c r="W31" s="109">
        <f>SUM(W22:W30)</f>
        <v>32591268</v>
      </c>
      <c r="X31" s="109">
        <f t="shared" si="8"/>
        <v>146828766</v>
      </c>
      <c r="Y31" s="45">
        <f t="shared" si="9"/>
        <v>0.2674512866529604</v>
      </c>
      <c r="Z31" s="77">
        <f t="shared" si="10"/>
        <v>527215471</v>
      </c>
      <c r="AA31" s="78">
        <f t="shared" si="11"/>
        <v>70917890</v>
      </c>
      <c r="AB31" s="78">
        <f t="shared" si="12"/>
        <v>598133361</v>
      </c>
      <c r="AC31" s="45">
        <f t="shared" si="13"/>
        <v>1.0895108727503005</v>
      </c>
      <c r="AD31" s="77">
        <f>SUM(AD22:AD30)</f>
        <v>91092120</v>
      </c>
      <c r="AE31" s="78">
        <f>SUM(AE22:AE30)</f>
        <v>31628183</v>
      </c>
      <c r="AF31" s="78">
        <f t="shared" si="14"/>
        <v>122720303</v>
      </c>
      <c r="AG31" s="45">
        <f t="shared" si="15"/>
        <v>1.3920266145794244</v>
      </c>
      <c r="AH31" s="45">
        <f t="shared" si="16"/>
        <v>0.19645048464393056</v>
      </c>
      <c r="AI31" s="60">
        <f>SUM(AI22:AI30)</f>
        <v>468278379</v>
      </c>
      <c r="AJ31" s="60">
        <f>SUM(AJ22:AJ30)</f>
        <v>473954061</v>
      </c>
      <c r="AK31" s="60">
        <f>SUM(AK22:AK30)</f>
        <v>659756667</v>
      </c>
      <c r="AL31" s="60"/>
    </row>
    <row r="32" spans="1:38" s="14" customFormat="1" ht="12.75">
      <c r="A32" s="30" t="s">
        <v>82</v>
      </c>
      <c r="B32" s="58" t="s">
        <v>481</v>
      </c>
      <c r="C32" s="40" t="s">
        <v>482</v>
      </c>
      <c r="D32" s="73">
        <v>12141076</v>
      </c>
      <c r="E32" s="74">
        <v>6912000</v>
      </c>
      <c r="F32" s="75">
        <f t="shared" si="0"/>
        <v>19053076</v>
      </c>
      <c r="G32" s="73">
        <v>12141076</v>
      </c>
      <c r="H32" s="74">
        <v>6912000</v>
      </c>
      <c r="I32" s="76">
        <f t="shared" si="1"/>
        <v>19053076</v>
      </c>
      <c r="J32" s="73">
        <v>5416332</v>
      </c>
      <c r="K32" s="74">
        <v>0</v>
      </c>
      <c r="L32" s="74">
        <f t="shared" si="2"/>
        <v>5416332</v>
      </c>
      <c r="M32" s="41">
        <f t="shared" si="3"/>
        <v>0.28427598777226315</v>
      </c>
      <c r="N32" s="101">
        <v>3217379</v>
      </c>
      <c r="O32" s="102">
        <v>0</v>
      </c>
      <c r="P32" s="103">
        <f t="shared" si="4"/>
        <v>3217379</v>
      </c>
      <c r="Q32" s="41">
        <f t="shared" si="5"/>
        <v>0.16886401964701134</v>
      </c>
      <c r="R32" s="101">
        <v>6736989</v>
      </c>
      <c r="S32" s="103">
        <v>0</v>
      </c>
      <c r="T32" s="103">
        <f t="shared" si="6"/>
        <v>6736989</v>
      </c>
      <c r="U32" s="41">
        <f t="shared" si="7"/>
        <v>0.3535906223226108</v>
      </c>
      <c r="V32" s="101">
        <v>676683</v>
      </c>
      <c r="W32" s="103">
        <v>0</v>
      </c>
      <c r="X32" s="103">
        <f t="shared" si="8"/>
        <v>676683</v>
      </c>
      <c r="Y32" s="41">
        <f t="shared" si="9"/>
        <v>0.03551568261208846</v>
      </c>
      <c r="Z32" s="73">
        <f t="shared" si="10"/>
        <v>16047383</v>
      </c>
      <c r="AA32" s="74">
        <f t="shared" si="11"/>
        <v>0</v>
      </c>
      <c r="AB32" s="74">
        <f t="shared" si="12"/>
        <v>16047383</v>
      </c>
      <c r="AC32" s="41">
        <f t="shared" si="13"/>
        <v>0.8422463123539737</v>
      </c>
      <c r="AD32" s="73">
        <v>760524</v>
      </c>
      <c r="AE32" s="74">
        <v>0</v>
      </c>
      <c r="AF32" s="74">
        <f t="shared" si="14"/>
        <v>760524</v>
      </c>
      <c r="AG32" s="41">
        <f t="shared" si="15"/>
        <v>0.71929403631078</v>
      </c>
      <c r="AH32" s="41">
        <f t="shared" si="16"/>
        <v>-0.11024109692790762</v>
      </c>
      <c r="AI32" s="13">
        <v>14033243</v>
      </c>
      <c r="AJ32" s="13">
        <v>14033243</v>
      </c>
      <c r="AK32" s="13">
        <v>10094028</v>
      </c>
      <c r="AL32" s="13"/>
    </row>
    <row r="33" spans="1:38" s="14" customFormat="1" ht="12.75">
      <c r="A33" s="30" t="s">
        <v>82</v>
      </c>
      <c r="B33" s="58" t="s">
        <v>483</v>
      </c>
      <c r="C33" s="40" t="s">
        <v>484</v>
      </c>
      <c r="D33" s="73">
        <v>116247644</v>
      </c>
      <c r="E33" s="74">
        <v>63149000</v>
      </c>
      <c r="F33" s="75">
        <f t="shared" si="0"/>
        <v>179396644</v>
      </c>
      <c r="G33" s="73">
        <v>116260559</v>
      </c>
      <c r="H33" s="74">
        <v>63149000</v>
      </c>
      <c r="I33" s="76">
        <f t="shared" si="1"/>
        <v>179409559</v>
      </c>
      <c r="J33" s="73">
        <v>58666565</v>
      </c>
      <c r="K33" s="74">
        <v>7393559</v>
      </c>
      <c r="L33" s="74">
        <f t="shared" si="2"/>
        <v>66060124</v>
      </c>
      <c r="M33" s="41">
        <f t="shared" si="3"/>
        <v>0.3682350044407743</v>
      </c>
      <c r="N33" s="101">
        <v>77474890</v>
      </c>
      <c r="O33" s="102">
        <v>0</v>
      </c>
      <c r="P33" s="103">
        <f t="shared" si="4"/>
        <v>77474890</v>
      </c>
      <c r="Q33" s="41">
        <f t="shared" si="5"/>
        <v>0.431863652923184</v>
      </c>
      <c r="R33" s="101">
        <v>19175293</v>
      </c>
      <c r="S33" s="103">
        <v>0</v>
      </c>
      <c r="T33" s="103">
        <f t="shared" si="6"/>
        <v>19175293</v>
      </c>
      <c r="U33" s="41">
        <f t="shared" si="7"/>
        <v>0.10687999628826912</v>
      </c>
      <c r="V33" s="101">
        <v>27407782</v>
      </c>
      <c r="W33" s="103">
        <v>40100064</v>
      </c>
      <c r="X33" s="103">
        <f t="shared" si="8"/>
        <v>67507846</v>
      </c>
      <c r="Y33" s="41">
        <f t="shared" si="9"/>
        <v>0.3762778659970955</v>
      </c>
      <c r="Z33" s="73">
        <f t="shared" si="10"/>
        <v>182724530</v>
      </c>
      <c r="AA33" s="74">
        <f t="shared" si="11"/>
        <v>47493623</v>
      </c>
      <c r="AB33" s="74">
        <f t="shared" si="12"/>
        <v>230218153</v>
      </c>
      <c r="AC33" s="41">
        <f t="shared" si="13"/>
        <v>1.283198923642636</v>
      </c>
      <c r="AD33" s="73">
        <v>14201349</v>
      </c>
      <c r="AE33" s="74">
        <v>3780325</v>
      </c>
      <c r="AF33" s="74">
        <f t="shared" si="14"/>
        <v>17981674</v>
      </c>
      <c r="AG33" s="41">
        <f t="shared" si="15"/>
        <v>0.9780672970153781</v>
      </c>
      <c r="AH33" s="41">
        <f t="shared" si="16"/>
        <v>2.754258140816033</v>
      </c>
      <c r="AI33" s="13">
        <v>92427737</v>
      </c>
      <c r="AJ33" s="13">
        <v>95542989</v>
      </c>
      <c r="AK33" s="13">
        <v>93447473</v>
      </c>
      <c r="AL33" s="13"/>
    </row>
    <row r="34" spans="1:38" s="14" customFormat="1" ht="12.75">
      <c r="A34" s="30" t="s">
        <v>82</v>
      </c>
      <c r="B34" s="58" t="s">
        <v>485</v>
      </c>
      <c r="C34" s="40" t="s">
        <v>486</v>
      </c>
      <c r="D34" s="73">
        <v>299809630</v>
      </c>
      <c r="E34" s="74">
        <v>0</v>
      </c>
      <c r="F34" s="75">
        <f t="shared" si="0"/>
        <v>299809630</v>
      </c>
      <c r="G34" s="73">
        <v>299809630</v>
      </c>
      <c r="H34" s="74">
        <v>0</v>
      </c>
      <c r="I34" s="76">
        <f t="shared" si="1"/>
        <v>299809630</v>
      </c>
      <c r="J34" s="73">
        <v>66118997</v>
      </c>
      <c r="K34" s="74">
        <v>3615391</v>
      </c>
      <c r="L34" s="74">
        <f t="shared" si="2"/>
        <v>69734388</v>
      </c>
      <c r="M34" s="41">
        <f t="shared" si="3"/>
        <v>0.23259555738753288</v>
      </c>
      <c r="N34" s="101">
        <v>72818180</v>
      </c>
      <c r="O34" s="102">
        <v>6345521</v>
      </c>
      <c r="P34" s="103">
        <f t="shared" si="4"/>
        <v>79163701</v>
      </c>
      <c r="Q34" s="41">
        <f t="shared" si="5"/>
        <v>0.2640465584777914</v>
      </c>
      <c r="R34" s="101">
        <v>76968358</v>
      </c>
      <c r="S34" s="103">
        <v>6840487</v>
      </c>
      <c r="T34" s="103">
        <f t="shared" si="6"/>
        <v>83808845</v>
      </c>
      <c r="U34" s="41">
        <f t="shared" si="7"/>
        <v>0.27954020356184023</v>
      </c>
      <c r="V34" s="101">
        <v>82169816</v>
      </c>
      <c r="W34" s="103">
        <v>10468860</v>
      </c>
      <c r="X34" s="103">
        <f t="shared" si="8"/>
        <v>92638676</v>
      </c>
      <c r="Y34" s="41">
        <f t="shared" si="9"/>
        <v>0.30899166247595183</v>
      </c>
      <c r="Z34" s="73">
        <f t="shared" si="10"/>
        <v>298075351</v>
      </c>
      <c r="AA34" s="74">
        <f t="shared" si="11"/>
        <v>27270259</v>
      </c>
      <c r="AB34" s="74">
        <f t="shared" si="12"/>
        <v>325345610</v>
      </c>
      <c r="AC34" s="41">
        <f t="shared" si="13"/>
        <v>1.0851739819031163</v>
      </c>
      <c r="AD34" s="73">
        <v>48183958</v>
      </c>
      <c r="AE34" s="74">
        <v>3713152</v>
      </c>
      <c r="AF34" s="74">
        <f t="shared" si="14"/>
        <v>51897110</v>
      </c>
      <c r="AG34" s="41">
        <f t="shared" si="15"/>
        <v>0.9167344372558136</v>
      </c>
      <c r="AH34" s="41">
        <f t="shared" si="16"/>
        <v>0.7850449861273585</v>
      </c>
      <c r="AI34" s="13">
        <v>297039485</v>
      </c>
      <c r="AJ34" s="13">
        <v>289653672</v>
      </c>
      <c r="AK34" s="13">
        <v>265535496</v>
      </c>
      <c r="AL34" s="13"/>
    </row>
    <row r="35" spans="1:38" s="14" customFormat="1" ht="12.75">
      <c r="A35" s="30" t="s">
        <v>82</v>
      </c>
      <c r="B35" s="58" t="s">
        <v>487</v>
      </c>
      <c r="C35" s="40" t="s">
        <v>488</v>
      </c>
      <c r="D35" s="73">
        <v>18568480</v>
      </c>
      <c r="E35" s="74">
        <v>18948183</v>
      </c>
      <c r="F35" s="75">
        <f t="shared" si="0"/>
        <v>37516663</v>
      </c>
      <c r="G35" s="73">
        <v>18267925</v>
      </c>
      <c r="H35" s="74">
        <v>18948183</v>
      </c>
      <c r="I35" s="76">
        <f t="shared" si="1"/>
        <v>37216108</v>
      </c>
      <c r="J35" s="73">
        <v>6217050</v>
      </c>
      <c r="K35" s="74">
        <v>1372961</v>
      </c>
      <c r="L35" s="74">
        <f t="shared" si="2"/>
        <v>7590011</v>
      </c>
      <c r="M35" s="41">
        <f t="shared" si="3"/>
        <v>0.20231039738262435</v>
      </c>
      <c r="N35" s="101">
        <v>1738935</v>
      </c>
      <c r="O35" s="102">
        <v>327826</v>
      </c>
      <c r="P35" s="103">
        <f t="shared" si="4"/>
        <v>2066761</v>
      </c>
      <c r="Q35" s="41">
        <f t="shared" si="5"/>
        <v>0.05508914798738896</v>
      </c>
      <c r="R35" s="101">
        <v>9929423</v>
      </c>
      <c r="S35" s="103">
        <v>2334636</v>
      </c>
      <c r="T35" s="103">
        <f t="shared" si="6"/>
        <v>12264059</v>
      </c>
      <c r="U35" s="41">
        <f t="shared" si="7"/>
        <v>0.32953631260958294</v>
      </c>
      <c r="V35" s="101">
        <v>1200058</v>
      </c>
      <c r="W35" s="103">
        <v>2449867</v>
      </c>
      <c r="X35" s="103">
        <f t="shared" si="8"/>
        <v>3649925</v>
      </c>
      <c r="Y35" s="41">
        <f t="shared" si="9"/>
        <v>0.09807379643244801</v>
      </c>
      <c r="Z35" s="73">
        <f t="shared" si="10"/>
        <v>19085466</v>
      </c>
      <c r="AA35" s="74">
        <f t="shared" si="11"/>
        <v>6485290</v>
      </c>
      <c r="AB35" s="74">
        <f t="shared" si="12"/>
        <v>25570756</v>
      </c>
      <c r="AC35" s="41">
        <f t="shared" si="13"/>
        <v>0.6870883973144102</v>
      </c>
      <c r="AD35" s="73">
        <v>953470</v>
      </c>
      <c r="AE35" s="74">
        <v>1200000</v>
      </c>
      <c r="AF35" s="74">
        <f t="shared" si="14"/>
        <v>2153470</v>
      </c>
      <c r="AG35" s="41">
        <f t="shared" si="15"/>
        <v>0.3986567157913442</v>
      </c>
      <c r="AH35" s="41">
        <f t="shared" si="16"/>
        <v>0.6949040385981695</v>
      </c>
      <c r="AI35" s="13">
        <v>21677021</v>
      </c>
      <c r="AJ35" s="13">
        <v>21677021</v>
      </c>
      <c r="AK35" s="13">
        <v>8641690</v>
      </c>
      <c r="AL35" s="13"/>
    </row>
    <row r="36" spans="1:38" s="14" customFormat="1" ht="12.75">
      <c r="A36" s="30" t="s">
        <v>82</v>
      </c>
      <c r="B36" s="58" t="s">
        <v>489</v>
      </c>
      <c r="C36" s="40" t="s">
        <v>490</v>
      </c>
      <c r="D36" s="73">
        <v>120404832</v>
      </c>
      <c r="E36" s="74">
        <v>51614422</v>
      </c>
      <c r="F36" s="75">
        <f t="shared" si="0"/>
        <v>172019254</v>
      </c>
      <c r="G36" s="73">
        <v>120404832</v>
      </c>
      <c r="H36" s="74">
        <v>51614422</v>
      </c>
      <c r="I36" s="76">
        <f t="shared" si="1"/>
        <v>172019254</v>
      </c>
      <c r="J36" s="73">
        <v>0</v>
      </c>
      <c r="K36" s="74">
        <v>0</v>
      </c>
      <c r="L36" s="74">
        <f t="shared" si="2"/>
        <v>0</v>
      </c>
      <c r="M36" s="41">
        <f t="shared" si="3"/>
        <v>0</v>
      </c>
      <c r="N36" s="101">
        <v>108005260</v>
      </c>
      <c r="O36" s="102">
        <v>9280854</v>
      </c>
      <c r="P36" s="103">
        <f t="shared" si="4"/>
        <v>117286114</v>
      </c>
      <c r="Q36" s="41">
        <f t="shared" si="5"/>
        <v>0.6818196874635906</v>
      </c>
      <c r="R36" s="101">
        <v>209124184</v>
      </c>
      <c r="S36" s="103">
        <v>6809827</v>
      </c>
      <c r="T36" s="103">
        <f t="shared" si="6"/>
        <v>215934011</v>
      </c>
      <c r="U36" s="41">
        <f t="shared" si="7"/>
        <v>1.2552897770385634</v>
      </c>
      <c r="V36" s="101">
        <v>214029063</v>
      </c>
      <c r="W36" s="103">
        <v>17153526</v>
      </c>
      <c r="X36" s="103">
        <f t="shared" si="8"/>
        <v>231182589</v>
      </c>
      <c r="Y36" s="41">
        <f t="shared" si="9"/>
        <v>1.343934377252909</v>
      </c>
      <c r="Z36" s="73">
        <f t="shared" si="10"/>
        <v>531158507</v>
      </c>
      <c r="AA36" s="74">
        <f t="shared" si="11"/>
        <v>33244207</v>
      </c>
      <c r="AB36" s="74">
        <f t="shared" si="12"/>
        <v>564402714</v>
      </c>
      <c r="AC36" s="41">
        <f t="shared" si="13"/>
        <v>3.281043841755063</v>
      </c>
      <c r="AD36" s="73">
        <v>23531220</v>
      </c>
      <c r="AE36" s="74">
        <v>15534150</v>
      </c>
      <c r="AF36" s="74">
        <f t="shared" si="14"/>
        <v>39065370</v>
      </c>
      <c r="AG36" s="41">
        <f t="shared" si="15"/>
        <v>0.8021976232513361</v>
      </c>
      <c r="AH36" s="41">
        <f t="shared" si="16"/>
        <v>4.917839482897513</v>
      </c>
      <c r="AI36" s="13">
        <v>77236430</v>
      </c>
      <c r="AJ36" s="13">
        <v>111703860</v>
      </c>
      <c r="AK36" s="13">
        <v>89608571</v>
      </c>
      <c r="AL36" s="13"/>
    </row>
    <row r="37" spans="1:38" s="14" customFormat="1" ht="12.75">
      <c r="A37" s="30" t="s">
        <v>82</v>
      </c>
      <c r="B37" s="58" t="s">
        <v>491</v>
      </c>
      <c r="C37" s="40" t="s">
        <v>492</v>
      </c>
      <c r="D37" s="73">
        <v>36348073</v>
      </c>
      <c r="E37" s="74">
        <v>32220095</v>
      </c>
      <c r="F37" s="75">
        <f t="shared" si="0"/>
        <v>68568168</v>
      </c>
      <c r="G37" s="73">
        <v>38453497</v>
      </c>
      <c r="H37" s="74">
        <v>32393295</v>
      </c>
      <c r="I37" s="76">
        <f t="shared" si="1"/>
        <v>70846792</v>
      </c>
      <c r="J37" s="73">
        <v>14048026</v>
      </c>
      <c r="K37" s="74">
        <v>2685493</v>
      </c>
      <c r="L37" s="74">
        <f t="shared" si="2"/>
        <v>16733519</v>
      </c>
      <c r="M37" s="41">
        <f t="shared" si="3"/>
        <v>0.244042089618028</v>
      </c>
      <c r="N37" s="101">
        <v>11852909</v>
      </c>
      <c r="O37" s="102">
        <v>4732128</v>
      </c>
      <c r="P37" s="103">
        <f t="shared" si="4"/>
        <v>16585037</v>
      </c>
      <c r="Q37" s="41">
        <f t="shared" si="5"/>
        <v>0.24187662415014502</v>
      </c>
      <c r="R37" s="101">
        <v>6588888</v>
      </c>
      <c r="S37" s="103">
        <v>0</v>
      </c>
      <c r="T37" s="103">
        <f t="shared" si="6"/>
        <v>6588888</v>
      </c>
      <c r="U37" s="41">
        <f t="shared" si="7"/>
        <v>0.09300192449080828</v>
      </c>
      <c r="V37" s="101">
        <v>3241591</v>
      </c>
      <c r="W37" s="103">
        <v>1155358</v>
      </c>
      <c r="X37" s="103">
        <f t="shared" si="8"/>
        <v>4396949</v>
      </c>
      <c r="Y37" s="41">
        <f t="shared" si="9"/>
        <v>0.06206278189702647</v>
      </c>
      <c r="Z37" s="73">
        <f t="shared" si="10"/>
        <v>35731414</v>
      </c>
      <c r="AA37" s="74">
        <f t="shared" si="11"/>
        <v>8572979</v>
      </c>
      <c r="AB37" s="74">
        <f t="shared" si="12"/>
        <v>44304393</v>
      </c>
      <c r="AC37" s="41">
        <f t="shared" si="13"/>
        <v>0.6253549631435676</v>
      </c>
      <c r="AD37" s="73">
        <v>5033498</v>
      </c>
      <c r="AE37" s="74">
        <v>1178689</v>
      </c>
      <c r="AF37" s="74">
        <f t="shared" si="14"/>
        <v>6212187</v>
      </c>
      <c r="AG37" s="41">
        <f t="shared" si="15"/>
        <v>0.8269800937107163</v>
      </c>
      <c r="AH37" s="41">
        <f t="shared" si="16"/>
        <v>-0.2922059493701654</v>
      </c>
      <c r="AI37" s="13">
        <v>40744639</v>
      </c>
      <c r="AJ37" s="13">
        <v>44764144</v>
      </c>
      <c r="AK37" s="13">
        <v>37019056</v>
      </c>
      <c r="AL37" s="13"/>
    </row>
    <row r="38" spans="1:38" s="14" customFormat="1" ht="12.75">
      <c r="A38" s="30" t="s">
        <v>101</v>
      </c>
      <c r="B38" s="58" t="s">
        <v>493</v>
      </c>
      <c r="C38" s="40" t="s">
        <v>494</v>
      </c>
      <c r="D38" s="73">
        <v>89044121</v>
      </c>
      <c r="E38" s="74">
        <v>15803130</v>
      </c>
      <c r="F38" s="75">
        <f t="shared" si="0"/>
        <v>104847251</v>
      </c>
      <c r="G38" s="73">
        <v>89044121</v>
      </c>
      <c r="H38" s="74">
        <v>15803130</v>
      </c>
      <c r="I38" s="76">
        <f t="shared" si="1"/>
        <v>104847251</v>
      </c>
      <c r="J38" s="73">
        <v>23547898</v>
      </c>
      <c r="K38" s="74">
        <v>0</v>
      </c>
      <c r="L38" s="74">
        <f t="shared" si="2"/>
        <v>23547898</v>
      </c>
      <c r="M38" s="41">
        <f t="shared" si="3"/>
        <v>0.224592421598159</v>
      </c>
      <c r="N38" s="101">
        <v>17385705</v>
      </c>
      <c r="O38" s="102">
        <v>0</v>
      </c>
      <c r="P38" s="103">
        <f t="shared" si="4"/>
        <v>17385705</v>
      </c>
      <c r="Q38" s="41">
        <f t="shared" si="5"/>
        <v>0.16581936897897304</v>
      </c>
      <c r="R38" s="101">
        <v>20843536</v>
      </c>
      <c r="S38" s="103">
        <v>0</v>
      </c>
      <c r="T38" s="103">
        <f t="shared" si="6"/>
        <v>20843536</v>
      </c>
      <c r="U38" s="41">
        <f t="shared" si="7"/>
        <v>0.19879907008720715</v>
      </c>
      <c r="V38" s="101">
        <v>7039458</v>
      </c>
      <c r="W38" s="103">
        <v>0</v>
      </c>
      <c r="X38" s="103">
        <f t="shared" si="8"/>
        <v>7039458</v>
      </c>
      <c r="Y38" s="41">
        <f t="shared" si="9"/>
        <v>0.06714012940596792</v>
      </c>
      <c r="Z38" s="73">
        <f t="shared" si="10"/>
        <v>68816597</v>
      </c>
      <c r="AA38" s="74">
        <f t="shared" si="11"/>
        <v>0</v>
      </c>
      <c r="AB38" s="74">
        <f t="shared" si="12"/>
        <v>68816597</v>
      </c>
      <c r="AC38" s="41">
        <f t="shared" si="13"/>
        <v>0.6563509900703072</v>
      </c>
      <c r="AD38" s="73">
        <v>4997123</v>
      </c>
      <c r="AE38" s="74">
        <v>762723</v>
      </c>
      <c r="AF38" s="74">
        <f t="shared" si="14"/>
        <v>5759846</v>
      </c>
      <c r="AG38" s="41">
        <f t="shared" si="15"/>
        <v>0.7197730488087137</v>
      </c>
      <c r="AH38" s="41">
        <f t="shared" si="16"/>
        <v>0.22216080082696665</v>
      </c>
      <c r="AI38" s="13">
        <v>73071506</v>
      </c>
      <c r="AJ38" s="13">
        <v>76832203</v>
      </c>
      <c r="AK38" s="13">
        <v>55301749</v>
      </c>
      <c r="AL38" s="13"/>
    </row>
    <row r="39" spans="1:38" s="55" customFormat="1" ht="12.75">
      <c r="A39" s="59"/>
      <c r="B39" s="115" t="s">
        <v>637</v>
      </c>
      <c r="C39" s="33"/>
      <c r="D39" s="77">
        <f>SUM(D32:D38)</f>
        <v>692563856</v>
      </c>
      <c r="E39" s="78">
        <f>SUM(E32:E38)</f>
        <v>188646830</v>
      </c>
      <c r="F39" s="86">
        <f t="shared" si="0"/>
        <v>881210686</v>
      </c>
      <c r="G39" s="77">
        <f>SUM(G32:G38)</f>
        <v>694381640</v>
      </c>
      <c r="H39" s="78">
        <f>SUM(H32:H38)</f>
        <v>188820030</v>
      </c>
      <c r="I39" s="79">
        <f t="shared" si="1"/>
        <v>883201670</v>
      </c>
      <c r="J39" s="77">
        <f>SUM(J32:J38)</f>
        <v>174014868</v>
      </c>
      <c r="K39" s="78">
        <f>SUM(K32:K38)</f>
        <v>15067404</v>
      </c>
      <c r="L39" s="78">
        <f t="shared" si="2"/>
        <v>189082272</v>
      </c>
      <c r="M39" s="45">
        <f t="shared" si="3"/>
        <v>0.21457101576727816</v>
      </c>
      <c r="N39" s="107">
        <f>SUM(N32:N38)</f>
        <v>292493258</v>
      </c>
      <c r="O39" s="108">
        <f>SUM(O32:O38)</f>
        <v>20686329</v>
      </c>
      <c r="P39" s="109">
        <f t="shared" si="4"/>
        <v>313179587</v>
      </c>
      <c r="Q39" s="45">
        <f t="shared" si="5"/>
        <v>0.35539694646871317</v>
      </c>
      <c r="R39" s="107">
        <f>SUM(R32:R38)</f>
        <v>349366671</v>
      </c>
      <c r="S39" s="109">
        <f>SUM(S32:S38)</f>
        <v>15984950</v>
      </c>
      <c r="T39" s="109">
        <f t="shared" si="6"/>
        <v>365351621</v>
      </c>
      <c r="U39" s="45">
        <f t="shared" si="7"/>
        <v>0.41366726695614153</v>
      </c>
      <c r="V39" s="107">
        <f>SUM(V32:V38)</f>
        <v>335764451</v>
      </c>
      <c r="W39" s="109">
        <f>SUM(W32:W38)</f>
        <v>71327675</v>
      </c>
      <c r="X39" s="109">
        <f t="shared" si="8"/>
        <v>407092126</v>
      </c>
      <c r="Y39" s="45">
        <f t="shared" si="9"/>
        <v>0.4609277131461946</v>
      </c>
      <c r="Z39" s="77">
        <f t="shared" si="10"/>
        <v>1151639248</v>
      </c>
      <c r="AA39" s="78">
        <f t="shared" si="11"/>
        <v>123066358</v>
      </c>
      <c r="AB39" s="78">
        <f t="shared" si="12"/>
        <v>1274705606</v>
      </c>
      <c r="AC39" s="45">
        <f t="shared" si="13"/>
        <v>1.4432780748704879</v>
      </c>
      <c r="AD39" s="77">
        <f>SUM(AD32:AD38)</f>
        <v>97661142</v>
      </c>
      <c r="AE39" s="78">
        <f>SUM(AE32:AE38)</f>
        <v>26169039</v>
      </c>
      <c r="AF39" s="78">
        <f t="shared" si="14"/>
        <v>123830181</v>
      </c>
      <c r="AG39" s="45">
        <f t="shared" si="15"/>
        <v>0.8554600456419359</v>
      </c>
      <c r="AH39" s="45">
        <f t="shared" si="16"/>
        <v>2.287503278380898</v>
      </c>
      <c r="AI39" s="60">
        <f>SUM(AI32:AI38)</f>
        <v>616230061</v>
      </c>
      <c r="AJ39" s="60">
        <f>SUM(AJ32:AJ38)</f>
        <v>654207132</v>
      </c>
      <c r="AK39" s="60">
        <f>SUM(AK32:AK38)</f>
        <v>559648063</v>
      </c>
      <c r="AL39" s="60"/>
    </row>
    <row r="40" spans="1:38" s="14" customFormat="1" ht="12.75">
      <c r="A40" s="30" t="s">
        <v>82</v>
      </c>
      <c r="B40" s="58" t="s">
        <v>71</v>
      </c>
      <c r="C40" s="40" t="s">
        <v>72</v>
      </c>
      <c r="D40" s="73">
        <v>862576741</v>
      </c>
      <c r="E40" s="74">
        <v>113199000</v>
      </c>
      <c r="F40" s="75">
        <f t="shared" si="0"/>
        <v>975775741</v>
      </c>
      <c r="G40" s="73">
        <v>901777774</v>
      </c>
      <c r="H40" s="74">
        <v>161693163</v>
      </c>
      <c r="I40" s="76">
        <f t="shared" si="1"/>
        <v>1063470937</v>
      </c>
      <c r="J40" s="73">
        <v>359956559</v>
      </c>
      <c r="K40" s="74">
        <v>26958655</v>
      </c>
      <c r="L40" s="74">
        <f t="shared" si="2"/>
        <v>386915214</v>
      </c>
      <c r="M40" s="41">
        <f t="shared" si="3"/>
        <v>0.3965206325005368</v>
      </c>
      <c r="N40" s="101">
        <v>136325557</v>
      </c>
      <c r="O40" s="102">
        <v>20517197</v>
      </c>
      <c r="P40" s="103">
        <f t="shared" si="4"/>
        <v>156842754</v>
      </c>
      <c r="Q40" s="41">
        <f t="shared" si="5"/>
        <v>0.16073647602600113</v>
      </c>
      <c r="R40" s="101">
        <v>192148425</v>
      </c>
      <c r="S40" s="103">
        <v>25180810</v>
      </c>
      <c r="T40" s="103">
        <f t="shared" si="6"/>
        <v>217329235</v>
      </c>
      <c r="U40" s="41">
        <f t="shared" si="7"/>
        <v>0.20435841492112164</v>
      </c>
      <c r="V40" s="101">
        <v>162173227</v>
      </c>
      <c r="W40" s="103">
        <v>28897663</v>
      </c>
      <c r="X40" s="103">
        <f t="shared" si="8"/>
        <v>191070890</v>
      </c>
      <c r="Y40" s="41">
        <f t="shared" si="9"/>
        <v>0.1796672418138682</v>
      </c>
      <c r="Z40" s="73">
        <f t="shared" si="10"/>
        <v>850603768</v>
      </c>
      <c r="AA40" s="74">
        <f t="shared" si="11"/>
        <v>101554325</v>
      </c>
      <c r="AB40" s="74">
        <f t="shared" si="12"/>
        <v>952158093</v>
      </c>
      <c r="AC40" s="41">
        <f t="shared" si="13"/>
        <v>0.8953306196462611</v>
      </c>
      <c r="AD40" s="73">
        <v>85438997</v>
      </c>
      <c r="AE40" s="74">
        <v>9626402</v>
      </c>
      <c r="AF40" s="74">
        <f t="shared" si="14"/>
        <v>95065399</v>
      </c>
      <c r="AG40" s="41">
        <f t="shared" si="15"/>
        <v>0.9352618589511024</v>
      </c>
      <c r="AH40" s="41">
        <f t="shared" si="16"/>
        <v>1.0098888976419276</v>
      </c>
      <c r="AI40" s="13">
        <v>790783496</v>
      </c>
      <c r="AJ40" s="13">
        <v>802802956</v>
      </c>
      <c r="AK40" s="13">
        <v>750830985</v>
      </c>
      <c r="AL40" s="13"/>
    </row>
    <row r="41" spans="1:38" s="14" customFormat="1" ht="12.75">
      <c r="A41" s="30" t="s">
        <v>82</v>
      </c>
      <c r="B41" s="58" t="s">
        <v>495</v>
      </c>
      <c r="C41" s="40" t="s">
        <v>496</v>
      </c>
      <c r="D41" s="73">
        <v>0</v>
      </c>
      <c r="E41" s="74">
        <v>0</v>
      </c>
      <c r="F41" s="75">
        <f t="shared" si="0"/>
        <v>0</v>
      </c>
      <c r="G41" s="73">
        <v>0</v>
      </c>
      <c r="H41" s="74">
        <v>0</v>
      </c>
      <c r="I41" s="76">
        <f t="shared" si="1"/>
        <v>0</v>
      </c>
      <c r="J41" s="73">
        <v>0</v>
      </c>
      <c r="K41" s="74">
        <v>0</v>
      </c>
      <c r="L41" s="74">
        <f t="shared" si="2"/>
        <v>0</v>
      </c>
      <c r="M41" s="41">
        <f t="shared" si="3"/>
        <v>0</v>
      </c>
      <c r="N41" s="101">
        <v>0</v>
      </c>
      <c r="O41" s="102">
        <v>0</v>
      </c>
      <c r="P41" s="103">
        <f t="shared" si="4"/>
        <v>0</v>
      </c>
      <c r="Q41" s="41">
        <f t="shared" si="5"/>
        <v>0</v>
      </c>
      <c r="R41" s="101">
        <v>0</v>
      </c>
      <c r="S41" s="103">
        <v>0</v>
      </c>
      <c r="T41" s="103">
        <f t="shared" si="6"/>
        <v>0</v>
      </c>
      <c r="U41" s="41">
        <f t="shared" si="7"/>
        <v>0</v>
      </c>
      <c r="V41" s="101">
        <v>0</v>
      </c>
      <c r="W41" s="103">
        <v>0</v>
      </c>
      <c r="X41" s="103">
        <f t="shared" si="8"/>
        <v>0</v>
      </c>
      <c r="Y41" s="41">
        <f t="shared" si="9"/>
        <v>0</v>
      </c>
      <c r="Z41" s="73">
        <f t="shared" si="10"/>
        <v>0</v>
      </c>
      <c r="AA41" s="74">
        <f t="shared" si="11"/>
        <v>0</v>
      </c>
      <c r="AB41" s="74">
        <f t="shared" si="12"/>
        <v>0</v>
      </c>
      <c r="AC41" s="41">
        <f t="shared" si="13"/>
        <v>0</v>
      </c>
      <c r="AD41" s="73">
        <v>0</v>
      </c>
      <c r="AE41" s="74">
        <v>0</v>
      </c>
      <c r="AF41" s="74">
        <f t="shared" si="14"/>
        <v>0</v>
      </c>
      <c r="AG41" s="41">
        <f t="shared" si="15"/>
        <v>1.3930465986280347</v>
      </c>
      <c r="AH41" s="41">
        <f t="shared" si="16"/>
        <v>0</v>
      </c>
      <c r="AI41" s="13">
        <v>40502480</v>
      </c>
      <c r="AJ41" s="13">
        <v>40502480</v>
      </c>
      <c r="AK41" s="13">
        <v>56421842</v>
      </c>
      <c r="AL41" s="13"/>
    </row>
    <row r="42" spans="1:38" s="14" customFormat="1" ht="12.75">
      <c r="A42" s="30" t="s">
        <v>82</v>
      </c>
      <c r="B42" s="58" t="s">
        <v>497</v>
      </c>
      <c r="C42" s="40" t="s">
        <v>498</v>
      </c>
      <c r="D42" s="73">
        <v>47208518</v>
      </c>
      <c r="E42" s="74">
        <v>0</v>
      </c>
      <c r="F42" s="75">
        <f t="shared" si="0"/>
        <v>47208518</v>
      </c>
      <c r="G42" s="73">
        <v>47208518</v>
      </c>
      <c r="H42" s="74">
        <v>16563445</v>
      </c>
      <c r="I42" s="76">
        <f t="shared" si="1"/>
        <v>63771963</v>
      </c>
      <c r="J42" s="73">
        <v>1649235</v>
      </c>
      <c r="K42" s="74">
        <v>0</v>
      </c>
      <c r="L42" s="74">
        <f t="shared" si="2"/>
        <v>1649235</v>
      </c>
      <c r="M42" s="41">
        <f t="shared" si="3"/>
        <v>0.03493511488752941</v>
      </c>
      <c r="N42" s="101">
        <v>15443656</v>
      </c>
      <c r="O42" s="102">
        <v>0</v>
      </c>
      <c r="P42" s="103">
        <f t="shared" si="4"/>
        <v>15443656</v>
      </c>
      <c r="Q42" s="41">
        <f t="shared" si="5"/>
        <v>0.32713706454415703</v>
      </c>
      <c r="R42" s="101">
        <v>9845101</v>
      </c>
      <c r="S42" s="103">
        <v>0</v>
      </c>
      <c r="T42" s="103">
        <f t="shared" si="6"/>
        <v>9845101</v>
      </c>
      <c r="U42" s="41">
        <f t="shared" si="7"/>
        <v>0.15437977030752525</v>
      </c>
      <c r="V42" s="101">
        <v>23680682</v>
      </c>
      <c r="W42" s="103">
        <v>0</v>
      </c>
      <c r="X42" s="103">
        <f t="shared" si="8"/>
        <v>23680682</v>
      </c>
      <c r="Y42" s="41">
        <f t="shared" si="9"/>
        <v>0.3713337474024439</v>
      </c>
      <c r="Z42" s="73">
        <f t="shared" si="10"/>
        <v>50618674</v>
      </c>
      <c r="AA42" s="74">
        <f t="shared" si="11"/>
        <v>0</v>
      </c>
      <c r="AB42" s="74">
        <f t="shared" si="12"/>
        <v>50618674</v>
      </c>
      <c r="AC42" s="41">
        <f t="shared" si="13"/>
        <v>0.793744956541482</v>
      </c>
      <c r="AD42" s="73">
        <v>2480642</v>
      </c>
      <c r="AE42" s="74">
        <v>415425</v>
      </c>
      <c r="AF42" s="74">
        <f t="shared" si="14"/>
        <v>2896067</v>
      </c>
      <c r="AG42" s="41">
        <f t="shared" si="15"/>
        <v>0.9523824844461019</v>
      </c>
      <c r="AH42" s="41">
        <f t="shared" si="16"/>
        <v>7.176841903174202</v>
      </c>
      <c r="AI42" s="13">
        <v>53245469</v>
      </c>
      <c r="AJ42" s="13">
        <v>54796874</v>
      </c>
      <c r="AK42" s="13">
        <v>52187583</v>
      </c>
      <c r="AL42" s="13"/>
    </row>
    <row r="43" spans="1:38" s="14" customFormat="1" ht="12.75">
      <c r="A43" s="30" t="s">
        <v>82</v>
      </c>
      <c r="B43" s="58" t="s">
        <v>499</v>
      </c>
      <c r="C43" s="40" t="s">
        <v>500</v>
      </c>
      <c r="D43" s="73">
        <v>0</v>
      </c>
      <c r="E43" s="74">
        <v>0</v>
      </c>
      <c r="F43" s="76">
        <f t="shared" si="0"/>
        <v>0</v>
      </c>
      <c r="G43" s="73">
        <v>0</v>
      </c>
      <c r="H43" s="74">
        <v>0</v>
      </c>
      <c r="I43" s="75">
        <f t="shared" si="1"/>
        <v>0</v>
      </c>
      <c r="J43" s="73">
        <v>0</v>
      </c>
      <c r="K43" s="87">
        <v>0</v>
      </c>
      <c r="L43" s="74">
        <f t="shared" si="2"/>
        <v>0</v>
      </c>
      <c r="M43" s="41">
        <f t="shared" si="3"/>
        <v>0</v>
      </c>
      <c r="N43" s="101">
        <v>0</v>
      </c>
      <c r="O43" s="102">
        <v>0</v>
      </c>
      <c r="P43" s="103">
        <f t="shared" si="4"/>
        <v>0</v>
      </c>
      <c r="Q43" s="41">
        <f t="shared" si="5"/>
        <v>0</v>
      </c>
      <c r="R43" s="101">
        <v>0</v>
      </c>
      <c r="S43" s="103">
        <v>0</v>
      </c>
      <c r="T43" s="103">
        <f t="shared" si="6"/>
        <v>0</v>
      </c>
      <c r="U43" s="41">
        <f t="shared" si="7"/>
        <v>0</v>
      </c>
      <c r="V43" s="101">
        <v>0</v>
      </c>
      <c r="W43" s="103">
        <v>0</v>
      </c>
      <c r="X43" s="103">
        <f t="shared" si="8"/>
        <v>0</v>
      </c>
      <c r="Y43" s="41">
        <f t="shared" si="9"/>
        <v>0</v>
      </c>
      <c r="Z43" s="73">
        <f t="shared" si="10"/>
        <v>0</v>
      </c>
      <c r="AA43" s="74">
        <f t="shared" si="11"/>
        <v>0</v>
      </c>
      <c r="AB43" s="74">
        <f t="shared" si="12"/>
        <v>0</v>
      </c>
      <c r="AC43" s="41">
        <f t="shared" si="13"/>
        <v>0</v>
      </c>
      <c r="AD43" s="73">
        <v>0</v>
      </c>
      <c r="AE43" s="74">
        <v>0</v>
      </c>
      <c r="AF43" s="74">
        <f t="shared" si="14"/>
        <v>0</v>
      </c>
      <c r="AG43" s="41">
        <f t="shared" si="15"/>
        <v>0.3578914671680235</v>
      </c>
      <c r="AH43" s="41">
        <f t="shared" si="16"/>
        <v>0</v>
      </c>
      <c r="AI43" s="13">
        <v>112984060</v>
      </c>
      <c r="AJ43" s="13">
        <v>112984060</v>
      </c>
      <c r="AK43" s="13">
        <v>40436031</v>
      </c>
      <c r="AL43" s="13"/>
    </row>
    <row r="44" spans="1:38" s="14" customFormat="1" ht="12.75">
      <c r="A44" s="30" t="s">
        <v>101</v>
      </c>
      <c r="B44" s="58" t="s">
        <v>501</v>
      </c>
      <c r="C44" s="40" t="s">
        <v>502</v>
      </c>
      <c r="D44" s="73">
        <v>98523970</v>
      </c>
      <c r="E44" s="74">
        <v>8660500</v>
      </c>
      <c r="F44" s="76">
        <f t="shared" si="0"/>
        <v>107184470</v>
      </c>
      <c r="G44" s="73">
        <v>104591010</v>
      </c>
      <c r="H44" s="74">
        <v>9102550</v>
      </c>
      <c r="I44" s="75">
        <f t="shared" si="1"/>
        <v>113693560</v>
      </c>
      <c r="J44" s="73">
        <v>28201242</v>
      </c>
      <c r="K44" s="87">
        <v>3660436</v>
      </c>
      <c r="L44" s="74">
        <f t="shared" si="2"/>
        <v>31861678</v>
      </c>
      <c r="M44" s="41">
        <f t="shared" si="3"/>
        <v>0.2972602094314596</v>
      </c>
      <c r="N44" s="101">
        <v>22442784</v>
      </c>
      <c r="O44" s="102">
        <v>1920231</v>
      </c>
      <c r="P44" s="103">
        <f t="shared" si="4"/>
        <v>24363015</v>
      </c>
      <c r="Q44" s="41">
        <f t="shared" si="5"/>
        <v>0.227299859765132</v>
      </c>
      <c r="R44" s="101">
        <v>23485457</v>
      </c>
      <c r="S44" s="103">
        <v>658306</v>
      </c>
      <c r="T44" s="103">
        <f t="shared" si="6"/>
        <v>24143763</v>
      </c>
      <c r="U44" s="41">
        <f t="shared" si="7"/>
        <v>0.21235822855753658</v>
      </c>
      <c r="V44" s="101">
        <v>15988180</v>
      </c>
      <c r="W44" s="103">
        <v>3155379</v>
      </c>
      <c r="X44" s="103">
        <f t="shared" si="8"/>
        <v>19143559</v>
      </c>
      <c r="Y44" s="41">
        <f t="shared" si="9"/>
        <v>0.16837856955134486</v>
      </c>
      <c r="Z44" s="73">
        <f t="shared" si="10"/>
        <v>90117663</v>
      </c>
      <c r="AA44" s="74">
        <f t="shared" si="11"/>
        <v>9394352</v>
      </c>
      <c r="AB44" s="74">
        <f t="shared" si="12"/>
        <v>99512015</v>
      </c>
      <c r="AC44" s="41">
        <f t="shared" si="13"/>
        <v>0.8752651865241972</v>
      </c>
      <c r="AD44" s="73">
        <v>11798104</v>
      </c>
      <c r="AE44" s="74">
        <v>7853419</v>
      </c>
      <c r="AF44" s="74">
        <f t="shared" si="14"/>
        <v>19651523</v>
      </c>
      <c r="AG44" s="41">
        <f t="shared" si="15"/>
        <v>0.9421847233245295</v>
      </c>
      <c r="AH44" s="41">
        <f t="shared" si="16"/>
        <v>-0.025848581812208615</v>
      </c>
      <c r="AI44" s="13">
        <v>29678710</v>
      </c>
      <c r="AJ44" s="13">
        <v>111936920</v>
      </c>
      <c r="AK44" s="13">
        <v>105465256</v>
      </c>
      <c r="AL44" s="13"/>
    </row>
    <row r="45" spans="1:38" s="55" customFormat="1" ht="12.75">
      <c r="A45" s="59"/>
      <c r="B45" s="115" t="s">
        <v>638</v>
      </c>
      <c r="C45" s="33"/>
      <c r="D45" s="77">
        <f>SUM(D40:D44)</f>
        <v>1008309229</v>
      </c>
      <c r="E45" s="78">
        <f>SUM(E40:E44)</f>
        <v>121859500</v>
      </c>
      <c r="F45" s="86">
        <f t="shared" si="0"/>
        <v>1130168729</v>
      </c>
      <c r="G45" s="77">
        <f>SUM(G40:G44)</f>
        <v>1053577302</v>
      </c>
      <c r="H45" s="78">
        <f>SUM(H40:H44)</f>
        <v>187359158</v>
      </c>
      <c r="I45" s="79">
        <f t="shared" si="1"/>
        <v>1240936460</v>
      </c>
      <c r="J45" s="77">
        <f>SUM(J40:J44)</f>
        <v>389807036</v>
      </c>
      <c r="K45" s="78">
        <f>SUM(K40:K44)</f>
        <v>30619091</v>
      </c>
      <c r="L45" s="78">
        <f t="shared" si="2"/>
        <v>420426127</v>
      </c>
      <c r="M45" s="45">
        <f t="shared" si="3"/>
        <v>0.372002972841058</v>
      </c>
      <c r="N45" s="107">
        <f>SUM(N40:N44)</f>
        <v>174211997</v>
      </c>
      <c r="O45" s="108">
        <f>SUM(O40:O44)</f>
        <v>22437428</v>
      </c>
      <c r="P45" s="109">
        <f t="shared" si="4"/>
        <v>196649425</v>
      </c>
      <c r="Q45" s="45">
        <f t="shared" si="5"/>
        <v>0.17400005853462258</v>
      </c>
      <c r="R45" s="107">
        <f>SUM(R40:R44)</f>
        <v>225478983</v>
      </c>
      <c r="S45" s="109">
        <f>SUM(S40:S44)</f>
        <v>25839116</v>
      </c>
      <c r="T45" s="109">
        <f t="shared" si="6"/>
        <v>251318099</v>
      </c>
      <c r="U45" s="45">
        <f t="shared" si="7"/>
        <v>0.20252293900688517</v>
      </c>
      <c r="V45" s="107">
        <f>SUM(V40:V44)</f>
        <v>201842089</v>
      </c>
      <c r="W45" s="109">
        <f>SUM(W40:W44)</f>
        <v>32053042</v>
      </c>
      <c r="X45" s="109">
        <f t="shared" si="8"/>
        <v>233895131</v>
      </c>
      <c r="Y45" s="45">
        <f t="shared" si="9"/>
        <v>0.1884827616395444</v>
      </c>
      <c r="Z45" s="77">
        <f t="shared" si="10"/>
        <v>991340105</v>
      </c>
      <c r="AA45" s="78">
        <f t="shared" si="11"/>
        <v>110948677</v>
      </c>
      <c r="AB45" s="78">
        <f t="shared" si="12"/>
        <v>1102288782</v>
      </c>
      <c r="AC45" s="45">
        <f t="shared" si="13"/>
        <v>0.8882717347187945</v>
      </c>
      <c r="AD45" s="77">
        <f>SUM(AD40:AD44)</f>
        <v>99717743</v>
      </c>
      <c r="AE45" s="78">
        <f>SUM(AE40:AE44)</f>
        <v>17895246</v>
      </c>
      <c r="AF45" s="78">
        <f t="shared" si="14"/>
        <v>117612989</v>
      </c>
      <c r="AG45" s="45">
        <f t="shared" si="15"/>
        <v>0.8952100156355618</v>
      </c>
      <c r="AH45" s="45">
        <f t="shared" si="16"/>
        <v>0.9886845236115884</v>
      </c>
      <c r="AI45" s="60">
        <f>SUM(AI40:AI44)</f>
        <v>1027194215</v>
      </c>
      <c r="AJ45" s="60">
        <f>SUM(AJ40:AJ44)</f>
        <v>1123023290</v>
      </c>
      <c r="AK45" s="60">
        <f>SUM(AK40:AK44)</f>
        <v>1005341697</v>
      </c>
      <c r="AL45" s="60"/>
    </row>
    <row r="46" spans="1:38" s="55" customFormat="1" ht="12.75">
      <c r="A46" s="59"/>
      <c r="B46" s="115" t="s">
        <v>639</v>
      </c>
      <c r="C46" s="33"/>
      <c r="D46" s="77">
        <f>SUM(D9:D12,D14:D20,D22:D30,D32:D38,D40:D44)</f>
        <v>2668248236</v>
      </c>
      <c r="E46" s="78">
        <f>SUM(E9:E12,E14:E20,E22:E30,E32:E38,E40:E44)</f>
        <v>650503357</v>
      </c>
      <c r="F46" s="86">
        <f t="shared" si="0"/>
        <v>3318751593</v>
      </c>
      <c r="G46" s="77">
        <f>SUM(G9:G12,G14:G20,G22:G30,G32:G38,G40:G44)</f>
        <v>2685670515</v>
      </c>
      <c r="H46" s="78">
        <f>SUM(H9:H12,H14:H20,H22:H30,H32:H38,H40:H44)</f>
        <v>629744613</v>
      </c>
      <c r="I46" s="79">
        <f t="shared" si="1"/>
        <v>3315415128</v>
      </c>
      <c r="J46" s="77">
        <f>SUM(J9:J12,J14:J20,J22:J30,J32:J38,J40:J44)</f>
        <v>961818582</v>
      </c>
      <c r="K46" s="78">
        <f>SUM(K9:K12,K14:K20,K22:K30,K32:K38,K40:K44)</f>
        <v>71015752</v>
      </c>
      <c r="L46" s="78">
        <f t="shared" si="2"/>
        <v>1032834334</v>
      </c>
      <c r="M46" s="45">
        <f t="shared" si="3"/>
        <v>0.3112117026711134</v>
      </c>
      <c r="N46" s="107">
        <f>SUM(N9:N12,N14:N20,N22:N30,N32:N38,N40:N44)</f>
        <v>746619433</v>
      </c>
      <c r="O46" s="108">
        <f>SUM(O9:O12,O14:O20,O22:O30,O32:O38,O40:O44)</f>
        <v>73186332</v>
      </c>
      <c r="P46" s="109">
        <f t="shared" si="4"/>
        <v>819805765</v>
      </c>
      <c r="Q46" s="45">
        <f t="shared" si="5"/>
        <v>0.2470223341599764</v>
      </c>
      <c r="R46" s="107">
        <f>SUM(R9:R12,R14:R20,R22:R30,R32:R38,R40:R44)</f>
        <v>898191932</v>
      </c>
      <c r="S46" s="109">
        <f>SUM(S9:S12,S14:S20,S22:S30,S32:S38,S40:S44)</f>
        <v>96302376</v>
      </c>
      <c r="T46" s="109">
        <f t="shared" si="6"/>
        <v>994494308</v>
      </c>
      <c r="U46" s="45">
        <f t="shared" si="7"/>
        <v>0.2999607197304192</v>
      </c>
      <c r="V46" s="107">
        <f>SUM(V9:V12,V14:V20,V22:V30,V32:V38,V40:V44)</f>
        <v>755196394</v>
      </c>
      <c r="W46" s="109">
        <f>SUM(W9:W12,W14:W20,W22:W30,W32:W38,W40:W44)</f>
        <v>154304183</v>
      </c>
      <c r="X46" s="109">
        <f t="shared" si="8"/>
        <v>909500577</v>
      </c>
      <c r="Y46" s="45">
        <f t="shared" si="9"/>
        <v>0.27432479550416045</v>
      </c>
      <c r="Z46" s="77">
        <f t="shared" si="10"/>
        <v>3361826341</v>
      </c>
      <c r="AA46" s="78">
        <f t="shared" si="11"/>
        <v>394808643</v>
      </c>
      <c r="AB46" s="78">
        <f t="shared" si="12"/>
        <v>3756634984</v>
      </c>
      <c r="AC46" s="45">
        <f t="shared" si="13"/>
        <v>1.1330813303811407</v>
      </c>
      <c r="AD46" s="77">
        <f>SUM(AD9:AD12,AD14:AD20,AD22:AD30,AD32:AD38,AD40:AD44)</f>
        <v>364981013</v>
      </c>
      <c r="AE46" s="78">
        <f>SUM(AE9:AE12,AE14:AE20,AE22:AE30,AE32:AE38,AE40:AE44)</f>
        <v>102024722</v>
      </c>
      <c r="AF46" s="78">
        <f t="shared" si="14"/>
        <v>467005735</v>
      </c>
      <c r="AG46" s="45">
        <f t="shared" si="15"/>
        <v>1.0746437831006814</v>
      </c>
      <c r="AH46" s="45">
        <f t="shared" si="16"/>
        <v>0.9475147922969298</v>
      </c>
      <c r="AI46" s="60">
        <f>SUM(AI9:AI12,AI14:AI20,AI22:AI30,AI32:AI38,AI40:AI44)</f>
        <v>2493933086</v>
      </c>
      <c r="AJ46" s="60">
        <f>SUM(AJ9:AJ12,AJ14:AJ20,AJ22:AJ30,AJ32:AJ38,AJ40:AJ44)</f>
        <v>2691538433</v>
      </c>
      <c r="AK46" s="60">
        <f>SUM(AK9:AK12,AK14:AK20,AK22:AK30,AK32:AK38,AK40:AK44)</f>
        <v>2892445044</v>
      </c>
      <c r="AL46" s="60"/>
    </row>
    <row r="47" spans="1:38" s="14" customFormat="1" ht="12.75">
      <c r="A47" s="61"/>
      <c r="B47" s="62"/>
      <c r="C47" s="63"/>
      <c r="D47" s="89"/>
      <c r="E47" s="89"/>
      <c r="F47" s="90"/>
      <c r="G47" s="91"/>
      <c r="H47" s="89"/>
      <c r="I47" s="92"/>
      <c r="J47" s="91"/>
      <c r="K47" s="93"/>
      <c r="L47" s="89"/>
      <c r="M47" s="67"/>
      <c r="N47" s="91"/>
      <c r="O47" s="93"/>
      <c r="P47" s="89"/>
      <c r="Q47" s="67"/>
      <c r="R47" s="91"/>
      <c r="S47" s="93"/>
      <c r="T47" s="89"/>
      <c r="U47" s="67"/>
      <c r="V47" s="91"/>
      <c r="W47" s="93"/>
      <c r="X47" s="89"/>
      <c r="Y47" s="67"/>
      <c r="Z47" s="91"/>
      <c r="AA47" s="93"/>
      <c r="AB47" s="89"/>
      <c r="AC47" s="67"/>
      <c r="AD47" s="91"/>
      <c r="AE47" s="89"/>
      <c r="AF47" s="89"/>
      <c r="AG47" s="67"/>
      <c r="AH47" s="67"/>
      <c r="AI47" s="13"/>
      <c r="AJ47" s="13"/>
      <c r="AK47" s="13"/>
      <c r="AL47" s="13"/>
    </row>
    <row r="48" spans="1:38" s="70" customFormat="1" ht="13.5">
      <c r="A48" s="72"/>
      <c r="B48" s="116" t="s">
        <v>651</v>
      </c>
      <c r="C48" s="72"/>
      <c r="D48" s="94"/>
      <c r="E48" s="94"/>
      <c r="F48" s="94"/>
      <c r="G48" s="94"/>
      <c r="H48" s="94"/>
      <c r="I48" s="94"/>
      <c r="J48" s="94"/>
      <c r="K48" s="94"/>
      <c r="L48" s="94"/>
      <c r="M48" s="72"/>
      <c r="N48" s="94"/>
      <c r="O48" s="94"/>
      <c r="P48" s="94"/>
      <c r="Q48" s="72"/>
      <c r="R48" s="94"/>
      <c r="S48" s="94"/>
      <c r="T48" s="94"/>
      <c r="U48" s="72"/>
      <c r="V48" s="94"/>
      <c r="W48" s="94"/>
      <c r="X48" s="94"/>
      <c r="Y48" s="72"/>
      <c r="Z48" s="94"/>
      <c r="AA48" s="94"/>
      <c r="AB48" s="94"/>
      <c r="AC48" s="72"/>
      <c r="AD48" s="94"/>
      <c r="AE48" s="94"/>
      <c r="AF48" s="94"/>
      <c r="AG48" s="72"/>
      <c r="AH48" s="72"/>
      <c r="AI48" s="72"/>
      <c r="AJ48" s="72"/>
      <c r="AK48" s="72"/>
      <c r="AL48" s="72"/>
    </row>
    <row r="49" spans="1:38" s="70" customFormat="1" ht="12.75">
      <c r="A49" s="72"/>
      <c r="B49" s="72"/>
      <c r="C49" s="72"/>
      <c r="D49" s="94"/>
      <c r="E49" s="94"/>
      <c r="F49" s="94"/>
      <c r="G49" s="94"/>
      <c r="H49" s="94"/>
      <c r="I49" s="94"/>
      <c r="J49" s="94"/>
      <c r="K49" s="94"/>
      <c r="L49" s="94"/>
      <c r="M49" s="72"/>
      <c r="N49" s="94"/>
      <c r="O49" s="94"/>
      <c r="P49" s="94"/>
      <c r="Q49" s="72"/>
      <c r="R49" s="94"/>
      <c r="S49" s="94"/>
      <c r="T49" s="94"/>
      <c r="U49" s="72"/>
      <c r="V49" s="94"/>
      <c r="W49" s="94"/>
      <c r="X49" s="94"/>
      <c r="Y49" s="72"/>
      <c r="Z49" s="94"/>
      <c r="AA49" s="94"/>
      <c r="AB49" s="94"/>
      <c r="AC49" s="72"/>
      <c r="AD49" s="94"/>
      <c r="AE49" s="94"/>
      <c r="AF49" s="94"/>
      <c r="AG49" s="72"/>
      <c r="AH49" s="72"/>
      <c r="AI49" s="72"/>
      <c r="AJ49" s="72"/>
      <c r="AK49" s="72"/>
      <c r="AL49" s="72"/>
    </row>
    <row r="50" spans="1:38" s="70" customFormat="1" ht="12.75">
      <c r="A50" s="72"/>
      <c r="B50" s="72"/>
      <c r="C50" s="72"/>
      <c r="D50" s="94"/>
      <c r="E50" s="94"/>
      <c r="F50" s="94"/>
      <c r="G50" s="94"/>
      <c r="H50" s="94"/>
      <c r="I50" s="94"/>
      <c r="J50" s="94"/>
      <c r="K50" s="94"/>
      <c r="L50" s="94"/>
      <c r="M50" s="72"/>
      <c r="N50" s="94"/>
      <c r="O50" s="94"/>
      <c r="P50" s="94"/>
      <c r="Q50" s="72"/>
      <c r="R50" s="94"/>
      <c r="S50" s="94"/>
      <c r="T50" s="94"/>
      <c r="U50" s="72"/>
      <c r="V50" s="94"/>
      <c r="W50" s="94"/>
      <c r="X50" s="94"/>
      <c r="Y50" s="72"/>
      <c r="Z50" s="94"/>
      <c r="AA50" s="94"/>
      <c r="AB50" s="94"/>
      <c r="AC50" s="72"/>
      <c r="AD50" s="94"/>
      <c r="AE50" s="94"/>
      <c r="AF50" s="94"/>
      <c r="AG50" s="72"/>
      <c r="AH50" s="72"/>
      <c r="AI50" s="72"/>
      <c r="AJ50" s="72"/>
      <c r="AK50" s="72"/>
      <c r="AL50" s="72"/>
    </row>
    <row r="51" spans="1:38" s="71" customFormat="1" ht="12.75">
      <c r="A51" s="49"/>
      <c r="B51" s="49"/>
      <c r="C51" s="49"/>
      <c r="D51" s="95"/>
      <c r="E51" s="95"/>
      <c r="F51" s="95"/>
      <c r="G51" s="95"/>
      <c r="H51" s="95"/>
      <c r="I51" s="95"/>
      <c r="J51" s="95"/>
      <c r="K51" s="95"/>
      <c r="L51" s="95"/>
      <c r="M51" s="49"/>
      <c r="N51" s="95"/>
      <c r="O51" s="95"/>
      <c r="P51" s="95"/>
      <c r="Q51" s="49"/>
      <c r="R51" s="95"/>
      <c r="S51" s="95"/>
      <c r="T51" s="95"/>
      <c r="U51" s="49"/>
      <c r="V51" s="95"/>
      <c r="W51" s="95"/>
      <c r="X51" s="95"/>
      <c r="Y51" s="49"/>
      <c r="Z51" s="95"/>
      <c r="AA51" s="95"/>
      <c r="AB51" s="95"/>
      <c r="AC51" s="49"/>
      <c r="AD51" s="95"/>
      <c r="AE51" s="95"/>
      <c r="AF51" s="95"/>
      <c r="AG51" s="49"/>
      <c r="AH51" s="49"/>
      <c r="AI51" s="49"/>
      <c r="AJ51" s="49"/>
      <c r="AK51" s="49"/>
      <c r="AL51" s="49"/>
    </row>
    <row r="52" spans="1:38" s="71" customFormat="1" ht="12.75">
      <c r="A52" s="49"/>
      <c r="B52" s="49"/>
      <c r="C52" s="49"/>
      <c r="D52" s="95"/>
      <c r="E52" s="95"/>
      <c r="F52" s="95"/>
      <c r="G52" s="95"/>
      <c r="H52" s="95"/>
      <c r="I52" s="95"/>
      <c r="J52" s="95"/>
      <c r="K52" s="95"/>
      <c r="L52" s="95"/>
      <c r="M52" s="49"/>
      <c r="N52" s="95"/>
      <c r="O52" s="95"/>
      <c r="P52" s="95"/>
      <c r="Q52" s="49"/>
      <c r="R52" s="95"/>
      <c r="S52" s="95"/>
      <c r="T52" s="95"/>
      <c r="U52" s="49"/>
      <c r="V52" s="95"/>
      <c r="W52" s="95"/>
      <c r="X52" s="95"/>
      <c r="Y52" s="49"/>
      <c r="Z52" s="95"/>
      <c r="AA52" s="95"/>
      <c r="AB52" s="95"/>
      <c r="AC52" s="49"/>
      <c r="AD52" s="95"/>
      <c r="AE52" s="95"/>
      <c r="AF52" s="95"/>
      <c r="AG52" s="49"/>
      <c r="AH52" s="49"/>
      <c r="AI52" s="49"/>
      <c r="AJ52" s="49"/>
      <c r="AK52" s="49"/>
      <c r="AL52" s="49"/>
    </row>
    <row r="53" spans="1:38" s="71" customFormat="1" ht="12.75">
      <c r="A53" s="49"/>
      <c r="B53" s="49"/>
      <c r="C53" s="49"/>
      <c r="D53" s="95"/>
      <c r="E53" s="95"/>
      <c r="F53" s="95"/>
      <c r="G53" s="95"/>
      <c r="H53" s="95"/>
      <c r="I53" s="95"/>
      <c r="J53" s="95"/>
      <c r="K53" s="95"/>
      <c r="L53" s="95"/>
      <c r="M53" s="49"/>
      <c r="N53" s="95"/>
      <c r="O53" s="95"/>
      <c r="P53" s="95"/>
      <c r="Q53" s="49"/>
      <c r="R53" s="95"/>
      <c r="S53" s="95"/>
      <c r="T53" s="95"/>
      <c r="U53" s="49"/>
      <c r="V53" s="95"/>
      <c r="W53" s="95"/>
      <c r="X53" s="95"/>
      <c r="Y53" s="49"/>
      <c r="Z53" s="95"/>
      <c r="AA53" s="95"/>
      <c r="AB53" s="95"/>
      <c r="AC53" s="49"/>
      <c r="AD53" s="95"/>
      <c r="AE53" s="95"/>
      <c r="AF53" s="95"/>
      <c r="AG53" s="49"/>
      <c r="AH53" s="49"/>
      <c r="AI53" s="49"/>
      <c r="AJ53" s="49"/>
      <c r="AK53" s="49"/>
      <c r="AL53" s="49"/>
    </row>
    <row r="54" spans="1:38" s="71" customFormat="1" ht="12.75">
      <c r="A54" s="49"/>
      <c r="B54" s="49"/>
      <c r="C54" s="49"/>
      <c r="D54" s="95"/>
      <c r="E54" s="95"/>
      <c r="F54" s="95"/>
      <c r="G54" s="95"/>
      <c r="H54" s="95"/>
      <c r="I54" s="95"/>
      <c r="J54" s="95"/>
      <c r="K54" s="95"/>
      <c r="L54" s="95"/>
      <c r="M54" s="49"/>
      <c r="N54" s="95"/>
      <c r="O54" s="95"/>
      <c r="P54" s="95"/>
      <c r="Q54" s="49"/>
      <c r="R54" s="95"/>
      <c r="S54" s="95"/>
      <c r="T54" s="95"/>
      <c r="U54" s="49"/>
      <c r="V54" s="95"/>
      <c r="W54" s="95"/>
      <c r="X54" s="95"/>
      <c r="Y54" s="49"/>
      <c r="Z54" s="95"/>
      <c r="AA54" s="95"/>
      <c r="AB54" s="95"/>
      <c r="AC54" s="49"/>
      <c r="AD54" s="95"/>
      <c r="AE54" s="95"/>
      <c r="AF54" s="95"/>
      <c r="AG54" s="49"/>
      <c r="AH54" s="49"/>
      <c r="AI54" s="49"/>
      <c r="AJ54" s="49"/>
      <c r="AK54" s="49"/>
      <c r="AL54" s="49"/>
    </row>
    <row r="55" spans="1:38" s="71" customFormat="1" ht="12.75">
      <c r="A55" s="49"/>
      <c r="B55" s="49"/>
      <c r="C55" s="49"/>
      <c r="D55" s="95"/>
      <c r="E55" s="95"/>
      <c r="F55" s="95"/>
      <c r="G55" s="95"/>
      <c r="H55" s="95"/>
      <c r="I55" s="95"/>
      <c r="J55" s="95"/>
      <c r="K55" s="95"/>
      <c r="L55" s="95"/>
      <c r="M55" s="49"/>
      <c r="N55" s="95"/>
      <c r="O55" s="95"/>
      <c r="P55" s="95"/>
      <c r="Q55" s="49"/>
      <c r="R55" s="95"/>
      <c r="S55" s="95"/>
      <c r="T55" s="95"/>
      <c r="U55" s="49"/>
      <c r="V55" s="95"/>
      <c r="W55" s="95"/>
      <c r="X55" s="95"/>
      <c r="Y55" s="49"/>
      <c r="Z55" s="95"/>
      <c r="AA55" s="95"/>
      <c r="AB55" s="95"/>
      <c r="AC55" s="49"/>
      <c r="AD55" s="95"/>
      <c r="AE55" s="95"/>
      <c r="AF55" s="95"/>
      <c r="AG55" s="49"/>
      <c r="AH55" s="49"/>
      <c r="AI55" s="49"/>
      <c r="AJ55" s="49"/>
      <c r="AK55" s="49"/>
      <c r="AL55" s="49"/>
    </row>
    <row r="56" spans="1:38" s="71" customFormat="1" ht="12.75">
      <c r="A56" s="49"/>
      <c r="B56" s="49"/>
      <c r="C56" s="49"/>
      <c r="D56" s="95"/>
      <c r="E56" s="95"/>
      <c r="F56" s="95"/>
      <c r="G56" s="95"/>
      <c r="H56" s="95"/>
      <c r="I56" s="95"/>
      <c r="J56" s="95"/>
      <c r="K56" s="95"/>
      <c r="L56" s="95"/>
      <c r="M56" s="49"/>
      <c r="N56" s="95"/>
      <c r="O56" s="95"/>
      <c r="P56" s="95"/>
      <c r="Q56" s="49"/>
      <c r="R56" s="95"/>
      <c r="S56" s="95"/>
      <c r="T56" s="95"/>
      <c r="U56" s="49"/>
      <c r="V56" s="95"/>
      <c r="W56" s="95"/>
      <c r="X56" s="95"/>
      <c r="Y56" s="49"/>
      <c r="Z56" s="95"/>
      <c r="AA56" s="95"/>
      <c r="AB56" s="95"/>
      <c r="AC56" s="49"/>
      <c r="AD56" s="95"/>
      <c r="AE56" s="95"/>
      <c r="AF56" s="95"/>
      <c r="AG56" s="49"/>
      <c r="AH56" s="49"/>
      <c r="AI56" s="49"/>
      <c r="AJ56" s="49"/>
      <c r="AK56" s="49"/>
      <c r="AL56" s="49"/>
    </row>
    <row r="57" spans="1:38" s="71" customFormat="1" ht="12.75">
      <c r="A57" s="49"/>
      <c r="B57" s="49"/>
      <c r="C57" s="49"/>
      <c r="D57" s="95"/>
      <c r="E57" s="95"/>
      <c r="F57" s="95"/>
      <c r="G57" s="95"/>
      <c r="H57" s="95"/>
      <c r="I57" s="95"/>
      <c r="J57" s="95"/>
      <c r="K57" s="95"/>
      <c r="L57" s="95"/>
      <c r="M57" s="49"/>
      <c r="N57" s="95"/>
      <c r="O57" s="95"/>
      <c r="P57" s="95"/>
      <c r="Q57" s="49"/>
      <c r="R57" s="95"/>
      <c r="S57" s="95"/>
      <c r="T57" s="95"/>
      <c r="U57" s="49"/>
      <c r="V57" s="95"/>
      <c r="W57" s="95"/>
      <c r="X57" s="95"/>
      <c r="Y57" s="49"/>
      <c r="Z57" s="95"/>
      <c r="AA57" s="95"/>
      <c r="AB57" s="95"/>
      <c r="AC57" s="49"/>
      <c r="AD57" s="95"/>
      <c r="AE57" s="95"/>
      <c r="AF57" s="95"/>
      <c r="AG57" s="49"/>
      <c r="AH57" s="49"/>
      <c r="AI57" s="49"/>
      <c r="AJ57" s="49"/>
      <c r="AK57" s="49"/>
      <c r="AL57" s="49"/>
    </row>
    <row r="58" spans="1:38" s="71" customFormat="1" ht="12.75">
      <c r="A58" s="49"/>
      <c r="B58" s="49"/>
      <c r="C58" s="49"/>
      <c r="D58" s="95"/>
      <c r="E58" s="95"/>
      <c r="F58" s="95"/>
      <c r="G58" s="95"/>
      <c r="H58" s="95"/>
      <c r="I58" s="95"/>
      <c r="J58" s="95"/>
      <c r="K58" s="95"/>
      <c r="L58" s="95"/>
      <c r="M58" s="49"/>
      <c r="N58" s="95"/>
      <c r="O58" s="95"/>
      <c r="P58" s="95"/>
      <c r="Q58" s="49"/>
      <c r="R58" s="95"/>
      <c r="S58" s="95"/>
      <c r="T58" s="95"/>
      <c r="U58" s="49"/>
      <c r="V58" s="95"/>
      <c r="W58" s="95"/>
      <c r="X58" s="95"/>
      <c r="Y58" s="49"/>
      <c r="Z58" s="95"/>
      <c r="AA58" s="95"/>
      <c r="AB58" s="95"/>
      <c r="AC58" s="49"/>
      <c r="AD58" s="95"/>
      <c r="AE58" s="95"/>
      <c r="AF58" s="95"/>
      <c r="AG58" s="49"/>
      <c r="AH58" s="49"/>
      <c r="AI58" s="49"/>
      <c r="AJ58" s="49"/>
      <c r="AK58" s="49"/>
      <c r="AL58" s="49"/>
    </row>
    <row r="59" spans="1:38" s="71" customFormat="1" ht="12.75">
      <c r="A59" s="49"/>
      <c r="B59" s="49"/>
      <c r="C59" s="49"/>
      <c r="D59" s="95"/>
      <c r="E59" s="95"/>
      <c r="F59" s="95"/>
      <c r="G59" s="95"/>
      <c r="H59" s="95"/>
      <c r="I59" s="95"/>
      <c r="J59" s="95"/>
      <c r="K59" s="95"/>
      <c r="L59" s="95"/>
      <c r="M59" s="49"/>
      <c r="N59" s="95"/>
      <c r="O59" s="95"/>
      <c r="P59" s="95"/>
      <c r="Q59" s="49"/>
      <c r="R59" s="95"/>
      <c r="S59" s="95"/>
      <c r="T59" s="95"/>
      <c r="U59" s="49"/>
      <c r="V59" s="95"/>
      <c r="W59" s="95"/>
      <c r="X59" s="95"/>
      <c r="Y59" s="49"/>
      <c r="Z59" s="95"/>
      <c r="AA59" s="95"/>
      <c r="AB59" s="95"/>
      <c r="AC59" s="49"/>
      <c r="AD59" s="95"/>
      <c r="AE59" s="95"/>
      <c r="AF59" s="95"/>
      <c r="AG59" s="49"/>
      <c r="AH59" s="49"/>
      <c r="AI59" s="49"/>
      <c r="AJ59" s="49"/>
      <c r="AK59" s="49"/>
      <c r="AL59" s="49"/>
    </row>
    <row r="60" spans="1:38" s="71" customFormat="1" ht="12.75">
      <c r="A60" s="49"/>
      <c r="B60" s="49"/>
      <c r="C60" s="49"/>
      <c r="D60" s="95"/>
      <c r="E60" s="95"/>
      <c r="F60" s="95"/>
      <c r="G60" s="95"/>
      <c r="H60" s="95"/>
      <c r="I60" s="95"/>
      <c r="J60" s="95"/>
      <c r="K60" s="95"/>
      <c r="L60" s="95"/>
      <c r="M60" s="49"/>
      <c r="N60" s="95"/>
      <c r="O60" s="95"/>
      <c r="P60" s="95"/>
      <c r="Q60" s="49"/>
      <c r="R60" s="95"/>
      <c r="S60" s="95"/>
      <c r="T60" s="95"/>
      <c r="U60" s="49"/>
      <c r="V60" s="95"/>
      <c r="W60" s="95"/>
      <c r="X60" s="95"/>
      <c r="Y60" s="49"/>
      <c r="Z60" s="95"/>
      <c r="AA60" s="95"/>
      <c r="AB60" s="95"/>
      <c r="AC60" s="49"/>
      <c r="AD60" s="95"/>
      <c r="AE60" s="95"/>
      <c r="AF60" s="95"/>
      <c r="AG60" s="49"/>
      <c r="AH60" s="49"/>
      <c r="AI60" s="49"/>
      <c r="AJ60" s="49"/>
      <c r="AK60" s="49"/>
      <c r="AL60" s="49"/>
    </row>
    <row r="61" spans="1:38" s="71" customFormat="1" ht="12.75">
      <c r="A61" s="49"/>
      <c r="B61" s="49"/>
      <c r="C61" s="49"/>
      <c r="D61" s="95"/>
      <c r="E61" s="95"/>
      <c r="F61" s="95"/>
      <c r="G61" s="95"/>
      <c r="H61" s="95"/>
      <c r="I61" s="95"/>
      <c r="J61" s="95"/>
      <c r="K61" s="95"/>
      <c r="L61" s="95"/>
      <c r="M61" s="49"/>
      <c r="N61" s="95"/>
      <c r="O61" s="95"/>
      <c r="P61" s="95"/>
      <c r="Q61" s="49"/>
      <c r="R61" s="95"/>
      <c r="S61" s="95"/>
      <c r="T61" s="95"/>
      <c r="U61" s="49"/>
      <c r="V61" s="95"/>
      <c r="W61" s="95"/>
      <c r="X61" s="95"/>
      <c r="Y61" s="49"/>
      <c r="Z61" s="95"/>
      <c r="AA61" s="95"/>
      <c r="AB61" s="95"/>
      <c r="AC61" s="49"/>
      <c r="AD61" s="95"/>
      <c r="AE61" s="95"/>
      <c r="AF61" s="95"/>
      <c r="AG61" s="49"/>
      <c r="AH61" s="49"/>
      <c r="AI61" s="49"/>
      <c r="AJ61" s="49"/>
      <c r="AK61" s="49"/>
      <c r="AL61" s="49"/>
    </row>
    <row r="62" spans="1:38" s="71" customFormat="1" ht="12.75">
      <c r="A62" s="49"/>
      <c r="B62" s="49"/>
      <c r="C62" s="49"/>
      <c r="D62" s="95"/>
      <c r="E62" s="95"/>
      <c r="F62" s="95"/>
      <c r="G62" s="95"/>
      <c r="H62" s="95"/>
      <c r="I62" s="95"/>
      <c r="J62" s="95"/>
      <c r="K62" s="95"/>
      <c r="L62" s="95"/>
      <c r="M62" s="49"/>
      <c r="N62" s="95"/>
      <c r="O62" s="95"/>
      <c r="P62" s="95"/>
      <c r="Q62" s="49"/>
      <c r="R62" s="95"/>
      <c r="S62" s="95"/>
      <c r="T62" s="95"/>
      <c r="U62" s="49"/>
      <c r="V62" s="95"/>
      <c r="W62" s="95"/>
      <c r="X62" s="95"/>
      <c r="Y62" s="49"/>
      <c r="Z62" s="95"/>
      <c r="AA62" s="95"/>
      <c r="AB62" s="95"/>
      <c r="AC62" s="49"/>
      <c r="AD62" s="95"/>
      <c r="AE62" s="95"/>
      <c r="AF62" s="95"/>
      <c r="AG62" s="49"/>
      <c r="AH62" s="49"/>
      <c r="AI62" s="49"/>
      <c r="AJ62" s="49"/>
      <c r="AK62" s="49"/>
      <c r="AL62" s="49"/>
    </row>
    <row r="63" spans="1:38" s="71" customFormat="1" ht="12.75">
      <c r="A63" s="49"/>
      <c r="B63" s="49"/>
      <c r="C63" s="49"/>
      <c r="D63" s="95"/>
      <c r="E63" s="95"/>
      <c r="F63" s="95"/>
      <c r="G63" s="95"/>
      <c r="H63" s="95"/>
      <c r="I63" s="95"/>
      <c r="J63" s="95"/>
      <c r="K63" s="95"/>
      <c r="L63" s="95"/>
      <c r="M63" s="49"/>
      <c r="N63" s="95"/>
      <c r="O63" s="95"/>
      <c r="P63" s="95"/>
      <c r="Q63" s="49"/>
      <c r="R63" s="95"/>
      <c r="S63" s="95"/>
      <c r="T63" s="95"/>
      <c r="U63" s="49"/>
      <c r="V63" s="95"/>
      <c r="W63" s="95"/>
      <c r="X63" s="95"/>
      <c r="Y63" s="49"/>
      <c r="Z63" s="95"/>
      <c r="AA63" s="95"/>
      <c r="AB63" s="95"/>
      <c r="AC63" s="49"/>
      <c r="AD63" s="95"/>
      <c r="AE63" s="95"/>
      <c r="AF63" s="95"/>
      <c r="AG63" s="49"/>
      <c r="AH63" s="49"/>
      <c r="AI63" s="49"/>
      <c r="AJ63" s="49"/>
      <c r="AK63" s="49"/>
      <c r="AL63" s="49"/>
    </row>
    <row r="64" spans="1:38" s="71" customFormat="1" ht="12.75">
      <c r="A64" s="49"/>
      <c r="B64" s="49"/>
      <c r="C64" s="49"/>
      <c r="D64" s="95"/>
      <c r="E64" s="95"/>
      <c r="F64" s="95"/>
      <c r="G64" s="95"/>
      <c r="H64" s="95"/>
      <c r="I64" s="95"/>
      <c r="J64" s="95"/>
      <c r="K64" s="95"/>
      <c r="L64" s="95"/>
      <c r="M64" s="49"/>
      <c r="N64" s="95"/>
      <c r="O64" s="95"/>
      <c r="P64" s="95"/>
      <c r="Q64" s="49"/>
      <c r="R64" s="95"/>
      <c r="S64" s="95"/>
      <c r="T64" s="95"/>
      <c r="U64" s="49"/>
      <c r="V64" s="95"/>
      <c r="W64" s="95"/>
      <c r="X64" s="95"/>
      <c r="Y64" s="49"/>
      <c r="Z64" s="95"/>
      <c r="AA64" s="95"/>
      <c r="AB64" s="95"/>
      <c r="AC64" s="49"/>
      <c r="AD64" s="95"/>
      <c r="AE64" s="95"/>
      <c r="AF64" s="95"/>
      <c r="AG64" s="49"/>
      <c r="AH64" s="49"/>
      <c r="AI64" s="49"/>
      <c r="AJ64" s="49"/>
      <c r="AK64" s="49"/>
      <c r="AL64" s="49"/>
    </row>
    <row r="65" spans="1:38" s="71" customFormat="1" ht="12.75">
      <c r="A65" s="49"/>
      <c r="B65" s="49"/>
      <c r="C65" s="49"/>
      <c r="D65" s="95"/>
      <c r="E65" s="95"/>
      <c r="F65" s="95"/>
      <c r="G65" s="95"/>
      <c r="H65" s="95"/>
      <c r="I65" s="95"/>
      <c r="J65" s="95"/>
      <c r="K65" s="95"/>
      <c r="L65" s="95"/>
      <c r="M65" s="49"/>
      <c r="N65" s="95"/>
      <c r="O65" s="95"/>
      <c r="P65" s="95"/>
      <c r="Q65" s="49"/>
      <c r="R65" s="95"/>
      <c r="S65" s="95"/>
      <c r="T65" s="95"/>
      <c r="U65" s="49"/>
      <c r="V65" s="95"/>
      <c r="W65" s="95"/>
      <c r="X65" s="95"/>
      <c r="Y65" s="49"/>
      <c r="Z65" s="95"/>
      <c r="AA65" s="95"/>
      <c r="AB65" s="95"/>
      <c r="AC65" s="49"/>
      <c r="AD65" s="95"/>
      <c r="AE65" s="95"/>
      <c r="AF65" s="95"/>
      <c r="AG65" s="49"/>
      <c r="AH65" s="49"/>
      <c r="AI65" s="49"/>
      <c r="AJ65" s="49"/>
      <c r="AK65" s="49"/>
      <c r="AL65" s="49"/>
    </row>
    <row r="66" spans="1:38" s="71" customFormat="1" ht="12.75">
      <c r="A66" s="49"/>
      <c r="B66" s="49"/>
      <c r="C66" s="49"/>
      <c r="D66" s="95"/>
      <c r="E66" s="95"/>
      <c r="F66" s="95"/>
      <c r="G66" s="95"/>
      <c r="H66" s="95"/>
      <c r="I66" s="95"/>
      <c r="J66" s="95"/>
      <c r="K66" s="95"/>
      <c r="L66" s="95"/>
      <c r="M66" s="49"/>
      <c r="N66" s="95"/>
      <c r="O66" s="95"/>
      <c r="P66" s="95"/>
      <c r="Q66" s="49"/>
      <c r="R66" s="95"/>
      <c r="S66" s="95"/>
      <c r="T66" s="95"/>
      <c r="U66" s="49"/>
      <c r="V66" s="95"/>
      <c r="W66" s="95"/>
      <c r="X66" s="95"/>
      <c r="Y66" s="49"/>
      <c r="Z66" s="95"/>
      <c r="AA66" s="95"/>
      <c r="AB66" s="95"/>
      <c r="AC66" s="49"/>
      <c r="AD66" s="95"/>
      <c r="AE66" s="95"/>
      <c r="AF66" s="95"/>
      <c r="AG66" s="49"/>
      <c r="AH66" s="49"/>
      <c r="AI66" s="49"/>
      <c r="AJ66" s="49"/>
      <c r="AK66" s="49"/>
      <c r="AL66" s="49"/>
    </row>
    <row r="67" spans="1:38" s="71" customFormat="1" ht="12.75">
      <c r="A67" s="49"/>
      <c r="B67" s="49"/>
      <c r="C67" s="49"/>
      <c r="D67" s="95"/>
      <c r="E67" s="95"/>
      <c r="F67" s="95"/>
      <c r="G67" s="95"/>
      <c r="H67" s="95"/>
      <c r="I67" s="95"/>
      <c r="J67" s="95"/>
      <c r="K67" s="95"/>
      <c r="L67" s="95"/>
      <c r="M67" s="49"/>
      <c r="N67" s="95"/>
      <c r="O67" s="95"/>
      <c r="P67" s="95"/>
      <c r="Q67" s="49"/>
      <c r="R67" s="95"/>
      <c r="S67" s="95"/>
      <c r="T67" s="95"/>
      <c r="U67" s="49"/>
      <c r="V67" s="95"/>
      <c r="W67" s="95"/>
      <c r="X67" s="95"/>
      <c r="Y67" s="49"/>
      <c r="Z67" s="95"/>
      <c r="AA67" s="95"/>
      <c r="AB67" s="95"/>
      <c r="AC67" s="49"/>
      <c r="AD67" s="95"/>
      <c r="AE67" s="95"/>
      <c r="AF67" s="95"/>
      <c r="AG67" s="49"/>
      <c r="AH67" s="49"/>
      <c r="AI67" s="49"/>
      <c r="AJ67" s="49"/>
      <c r="AK67" s="49"/>
      <c r="AL67" s="49"/>
    </row>
    <row r="68" spans="1:38" s="71" customFormat="1" ht="12.75">
      <c r="A68" s="49"/>
      <c r="B68" s="49"/>
      <c r="C68" s="49"/>
      <c r="D68" s="95"/>
      <c r="E68" s="95"/>
      <c r="F68" s="95"/>
      <c r="G68" s="95"/>
      <c r="H68" s="95"/>
      <c r="I68" s="95"/>
      <c r="J68" s="95"/>
      <c r="K68" s="95"/>
      <c r="L68" s="95"/>
      <c r="M68" s="49"/>
      <c r="N68" s="95"/>
      <c r="O68" s="95"/>
      <c r="P68" s="95"/>
      <c r="Q68" s="49"/>
      <c r="R68" s="95"/>
      <c r="S68" s="95"/>
      <c r="T68" s="95"/>
      <c r="U68" s="49"/>
      <c r="V68" s="95"/>
      <c r="W68" s="95"/>
      <c r="X68" s="95"/>
      <c r="Y68" s="49"/>
      <c r="Z68" s="95"/>
      <c r="AA68" s="95"/>
      <c r="AB68" s="95"/>
      <c r="AC68" s="49"/>
      <c r="AD68" s="95"/>
      <c r="AE68" s="95"/>
      <c r="AF68" s="95"/>
      <c r="AG68" s="49"/>
      <c r="AH68" s="49"/>
      <c r="AI68" s="49"/>
      <c r="AJ68" s="49"/>
      <c r="AK68" s="49"/>
      <c r="AL68" s="49"/>
    </row>
    <row r="69" spans="1:38" s="71" customFormat="1" ht="12.75">
      <c r="A69" s="49"/>
      <c r="B69" s="49"/>
      <c r="C69" s="49"/>
      <c r="D69" s="95"/>
      <c r="E69" s="95"/>
      <c r="F69" s="95"/>
      <c r="G69" s="95"/>
      <c r="H69" s="95"/>
      <c r="I69" s="95"/>
      <c r="J69" s="95"/>
      <c r="K69" s="95"/>
      <c r="L69" s="95"/>
      <c r="M69" s="49"/>
      <c r="N69" s="95"/>
      <c r="O69" s="95"/>
      <c r="P69" s="95"/>
      <c r="Q69" s="49"/>
      <c r="R69" s="95"/>
      <c r="S69" s="95"/>
      <c r="T69" s="95"/>
      <c r="U69" s="49"/>
      <c r="V69" s="95"/>
      <c r="W69" s="95"/>
      <c r="X69" s="95"/>
      <c r="Y69" s="49"/>
      <c r="Z69" s="95"/>
      <c r="AA69" s="95"/>
      <c r="AB69" s="95"/>
      <c r="AC69" s="49"/>
      <c r="AD69" s="95"/>
      <c r="AE69" s="95"/>
      <c r="AF69" s="95"/>
      <c r="AG69" s="49"/>
      <c r="AH69" s="49"/>
      <c r="AI69" s="49"/>
      <c r="AJ69" s="49"/>
      <c r="AK69" s="49"/>
      <c r="AL69" s="49"/>
    </row>
    <row r="70" spans="1:38" s="71" customFormat="1" ht="12.75">
      <c r="A70" s="49"/>
      <c r="B70" s="49"/>
      <c r="C70" s="49"/>
      <c r="D70" s="95"/>
      <c r="E70" s="95"/>
      <c r="F70" s="95"/>
      <c r="G70" s="95"/>
      <c r="H70" s="95"/>
      <c r="I70" s="95"/>
      <c r="J70" s="95"/>
      <c r="K70" s="95"/>
      <c r="L70" s="95"/>
      <c r="M70" s="49"/>
      <c r="N70" s="95"/>
      <c r="O70" s="95"/>
      <c r="P70" s="95"/>
      <c r="Q70" s="49"/>
      <c r="R70" s="95"/>
      <c r="S70" s="95"/>
      <c r="T70" s="95"/>
      <c r="U70" s="49"/>
      <c r="V70" s="95"/>
      <c r="W70" s="95"/>
      <c r="X70" s="95"/>
      <c r="Y70" s="49"/>
      <c r="Z70" s="95"/>
      <c r="AA70" s="95"/>
      <c r="AB70" s="95"/>
      <c r="AC70" s="49"/>
      <c r="AD70" s="95"/>
      <c r="AE70" s="95"/>
      <c r="AF70" s="95"/>
      <c r="AG70" s="49"/>
      <c r="AH70" s="49"/>
      <c r="AI70" s="49"/>
      <c r="AJ70" s="49"/>
      <c r="AK70" s="49"/>
      <c r="AL70" s="49"/>
    </row>
    <row r="71" spans="1:38" s="71" customFormat="1" ht="12.75">
      <c r="A71" s="49"/>
      <c r="B71" s="49"/>
      <c r="C71" s="49"/>
      <c r="D71" s="95"/>
      <c r="E71" s="95"/>
      <c r="F71" s="95"/>
      <c r="G71" s="95"/>
      <c r="H71" s="95"/>
      <c r="I71" s="95"/>
      <c r="J71" s="95"/>
      <c r="K71" s="95"/>
      <c r="L71" s="95"/>
      <c r="M71" s="49"/>
      <c r="N71" s="95"/>
      <c r="O71" s="95"/>
      <c r="P71" s="95"/>
      <c r="Q71" s="49"/>
      <c r="R71" s="95"/>
      <c r="S71" s="95"/>
      <c r="T71" s="95"/>
      <c r="U71" s="49"/>
      <c r="V71" s="95"/>
      <c r="W71" s="95"/>
      <c r="X71" s="95"/>
      <c r="Y71" s="49"/>
      <c r="Z71" s="95"/>
      <c r="AA71" s="95"/>
      <c r="AB71" s="95"/>
      <c r="AC71" s="49"/>
      <c r="AD71" s="95"/>
      <c r="AE71" s="95"/>
      <c r="AF71" s="95"/>
      <c r="AG71" s="49"/>
      <c r="AH71" s="49"/>
      <c r="AI71" s="49"/>
      <c r="AJ71" s="49"/>
      <c r="AK71" s="49"/>
      <c r="AL71" s="49"/>
    </row>
    <row r="72" spans="1:38" s="71" customFormat="1" ht="12.75">
      <c r="A72" s="49"/>
      <c r="B72" s="49"/>
      <c r="C72" s="49"/>
      <c r="D72" s="95"/>
      <c r="E72" s="95"/>
      <c r="F72" s="95"/>
      <c r="G72" s="95"/>
      <c r="H72" s="95"/>
      <c r="I72" s="95"/>
      <c r="J72" s="95"/>
      <c r="K72" s="95"/>
      <c r="L72" s="95"/>
      <c r="M72" s="49"/>
      <c r="N72" s="95"/>
      <c r="O72" s="95"/>
      <c r="P72" s="95"/>
      <c r="Q72" s="49"/>
      <c r="R72" s="95"/>
      <c r="S72" s="95"/>
      <c r="T72" s="95"/>
      <c r="U72" s="49"/>
      <c r="V72" s="95"/>
      <c r="W72" s="95"/>
      <c r="X72" s="95"/>
      <c r="Y72" s="49"/>
      <c r="Z72" s="95"/>
      <c r="AA72" s="95"/>
      <c r="AB72" s="95"/>
      <c r="AC72" s="49"/>
      <c r="AD72" s="95"/>
      <c r="AE72" s="95"/>
      <c r="AF72" s="95"/>
      <c r="AG72" s="49"/>
      <c r="AH72" s="49"/>
      <c r="AI72" s="49"/>
      <c r="AJ72" s="49"/>
      <c r="AK72" s="49"/>
      <c r="AL72" s="49"/>
    </row>
    <row r="73" spans="1:38" s="71" customFormat="1" ht="12.75">
      <c r="A73" s="49"/>
      <c r="B73" s="49"/>
      <c r="C73" s="49"/>
      <c r="D73" s="95"/>
      <c r="E73" s="95"/>
      <c r="F73" s="95"/>
      <c r="G73" s="95"/>
      <c r="H73" s="95"/>
      <c r="I73" s="95"/>
      <c r="J73" s="95"/>
      <c r="K73" s="95"/>
      <c r="L73" s="95"/>
      <c r="M73" s="49"/>
      <c r="N73" s="95"/>
      <c r="O73" s="95"/>
      <c r="P73" s="95"/>
      <c r="Q73" s="49"/>
      <c r="R73" s="95"/>
      <c r="S73" s="95"/>
      <c r="T73" s="95"/>
      <c r="U73" s="49"/>
      <c r="V73" s="95"/>
      <c r="W73" s="95"/>
      <c r="X73" s="95"/>
      <c r="Y73" s="49"/>
      <c r="Z73" s="95"/>
      <c r="AA73" s="95"/>
      <c r="AB73" s="95"/>
      <c r="AC73" s="49"/>
      <c r="AD73" s="95"/>
      <c r="AE73" s="95"/>
      <c r="AF73" s="95"/>
      <c r="AG73" s="49"/>
      <c r="AH73" s="49"/>
      <c r="AI73" s="49"/>
      <c r="AJ73" s="49"/>
      <c r="AK73" s="49"/>
      <c r="AL73" s="49"/>
    </row>
    <row r="74" spans="1:38" s="71" customFormat="1" ht="12.75">
      <c r="A74" s="49"/>
      <c r="B74" s="49"/>
      <c r="C74" s="49"/>
      <c r="D74" s="95"/>
      <c r="E74" s="95"/>
      <c r="F74" s="95"/>
      <c r="G74" s="95"/>
      <c r="H74" s="95"/>
      <c r="I74" s="95"/>
      <c r="J74" s="95"/>
      <c r="K74" s="95"/>
      <c r="L74" s="95"/>
      <c r="M74" s="49"/>
      <c r="N74" s="95"/>
      <c r="O74" s="95"/>
      <c r="P74" s="95"/>
      <c r="Q74" s="49"/>
      <c r="R74" s="95"/>
      <c r="S74" s="95"/>
      <c r="T74" s="95"/>
      <c r="U74" s="49"/>
      <c r="V74" s="95"/>
      <c r="W74" s="95"/>
      <c r="X74" s="95"/>
      <c r="Y74" s="49"/>
      <c r="Z74" s="95"/>
      <c r="AA74" s="95"/>
      <c r="AB74" s="95"/>
      <c r="AC74" s="49"/>
      <c r="AD74" s="95"/>
      <c r="AE74" s="95"/>
      <c r="AF74" s="95"/>
      <c r="AG74" s="49"/>
      <c r="AH74" s="49"/>
      <c r="AI74" s="49"/>
      <c r="AJ74" s="49"/>
      <c r="AK74" s="49"/>
      <c r="AL74" s="49"/>
    </row>
    <row r="75" spans="1:38" s="71" customFormat="1" ht="12.75">
      <c r="A75" s="49"/>
      <c r="B75" s="49"/>
      <c r="C75" s="49"/>
      <c r="D75" s="95"/>
      <c r="E75" s="95"/>
      <c r="F75" s="95"/>
      <c r="G75" s="95"/>
      <c r="H75" s="95"/>
      <c r="I75" s="95"/>
      <c r="J75" s="95"/>
      <c r="K75" s="95"/>
      <c r="L75" s="95"/>
      <c r="M75" s="49"/>
      <c r="N75" s="95"/>
      <c r="O75" s="95"/>
      <c r="P75" s="95"/>
      <c r="Q75" s="49"/>
      <c r="R75" s="95"/>
      <c r="S75" s="95"/>
      <c r="T75" s="95"/>
      <c r="U75" s="49"/>
      <c r="V75" s="95"/>
      <c r="W75" s="95"/>
      <c r="X75" s="95"/>
      <c r="Y75" s="49"/>
      <c r="Z75" s="95"/>
      <c r="AA75" s="95"/>
      <c r="AB75" s="95"/>
      <c r="AC75" s="49"/>
      <c r="AD75" s="95"/>
      <c r="AE75" s="95"/>
      <c r="AF75" s="95"/>
      <c r="AG75" s="49"/>
      <c r="AH75" s="49"/>
      <c r="AI75" s="49"/>
      <c r="AJ75" s="49"/>
      <c r="AK75" s="49"/>
      <c r="AL75" s="49"/>
    </row>
    <row r="76" spans="1:38" s="71" customFormat="1" ht="12.75">
      <c r="A76" s="49"/>
      <c r="B76" s="49"/>
      <c r="C76" s="49"/>
      <c r="D76" s="95"/>
      <c r="E76" s="95"/>
      <c r="F76" s="95"/>
      <c r="G76" s="95"/>
      <c r="H76" s="95"/>
      <c r="I76" s="95"/>
      <c r="J76" s="95"/>
      <c r="K76" s="95"/>
      <c r="L76" s="95"/>
      <c r="M76" s="49"/>
      <c r="N76" s="95"/>
      <c r="O76" s="95"/>
      <c r="P76" s="95"/>
      <c r="Q76" s="49"/>
      <c r="R76" s="95"/>
      <c r="S76" s="95"/>
      <c r="T76" s="95"/>
      <c r="U76" s="49"/>
      <c r="V76" s="95"/>
      <c r="W76" s="95"/>
      <c r="X76" s="95"/>
      <c r="Y76" s="49"/>
      <c r="Z76" s="95"/>
      <c r="AA76" s="95"/>
      <c r="AB76" s="95"/>
      <c r="AC76" s="49"/>
      <c r="AD76" s="95"/>
      <c r="AE76" s="95"/>
      <c r="AF76" s="95"/>
      <c r="AG76" s="49"/>
      <c r="AH76" s="49"/>
      <c r="AI76" s="49"/>
      <c r="AJ76" s="49"/>
      <c r="AK76" s="49"/>
      <c r="AL76" s="49"/>
    </row>
    <row r="77" spans="1:38" s="71" customFormat="1" ht="12.75">
      <c r="A77" s="49"/>
      <c r="B77" s="49"/>
      <c r="C77" s="49"/>
      <c r="D77" s="95"/>
      <c r="E77" s="95"/>
      <c r="F77" s="95"/>
      <c r="G77" s="95"/>
      <c r="H77" s="95"/>
      <c r="I77" s="95"/>
      <c r="J77" s="95"/>
      <c r="K77" s="95"/>
      <c r="L77" s="95"/>
      <c r="M77" s="49"/>
      <c r="N77" s="95"/>
      <c r="O77" s="95"/>
      <c r="P77" s="95"/>
      <c r="Q77" s="49"/>
      <c r="R77" s="95"/>
      <c r="S77" s="95"/>
      <c r="T77" s="95"/>
      <c r="U77" s="49"/>
      <c r="V77" s="95"/>
      <c r="W77" s="95"/>
      <c r="X77" s="95"/>
      <c r="Y77" s="49"/>
      <c r="Z77" s="95"/>
      <c r="AA77" s="95"/>
      <c r="AB77" s="95"/>
      <c r="AC77" s="49"/>
      <c r="AD77" s="95"/>
      <c r="AE77" s="95"/>
      <c r="AF77" s="95"/>
      <c r="AG77" s="49"/>
      <c r="AH77" s="49"/>
      <c r="AI77" s="49"/>
      <c r="AJ77" s="49"/>
      <c r="AK77" s="49"/>
      <c r="AL77" s="49"/>
    </row>
    <row r="78" spans="1:38" s="71" customFormat="1" ht="12.75">
      <c r="A78" s="49"/>
      <c r="B78" s="49"/>
      <c r="C78" s="49"/>
      <c r="D78" s="95"/>
      <c r="E78" s="95"/>
      <c r="F78" s="95"/>
      <c r="G78" s="95"/>
      <c r="H78" s="95"/>
      <c r="I78" s="95"/>
      <c r="J78" s="95"/>
      <c r="K78" s="95"/>
      <c r="L78" s="95"/>
      <c r="M78" s="49"/>
      <c r="N78" s="95"/>
      <c r="O78" s="95"/>
      <c r="P78" s="95"/>
      <c r="Q78" s="49"/>
      <c r="R78" s="95"/>
      <c r="S78" s="95"/>
      <c r="T78" s="95"/>
      <c r="U78" s="49"/>
      <c r="V78" s="95"/>
      <c r="W78" s="95"/>
      <c r="X78" s="95"/>
      <c r="Y78" s="49"/>
      <c r="Z78" s="95"/>
      <c r="AA78" s="95"/>
      <c r="AB78" s="95"/>
      <c r="AC78" s="49"/>
      <c r="AD78" s="95"/>
      <c r="AE78" s="95"/>
      <c r="AF78" s="95"/>
      <c r="AG78" s="49"/>
      <c r="AH78" s="49"/>
      <c r="AI78" s="49"/>
      <c r="AJ78" s="49"/>
      <c r="AK78" s="49"/>
      <c r="AL78" s="49"/>
    </row>
    <row r="79" spans="1:38" s="71" customFormat="1" ht="12.75">
      <c r="A79" s="49"/>
      <c r="B79" s="49"/>
      <c r="C79" s="49"/>
      <c r="D79" s="95"/>
      <c r="E79" s="95"/>
      <c r="F79" s="95"/>
      <c r="G79" s="95"/>
      <c r="H79" s="95"/>
      <c r="I79" s="95"/>
      <c r="J79" s="95"/>
      <c r="K79" s="95"/>
      <c r="L79" s="95"/>
      <c r="M79" s="49"/>
      <c r="N79" s="95"/>
      <c r="O79" s="95"/>
      <c r="P79" s="95"/>
      <c r="Q79" s="49"/>
      <c r="R79" s="95"/>
      <c r="S79" s="95"/>
      <c r="T79" s="95"/>
      <c r="U79" s="49"/>
      <c r="V79" s="95"/>
      <c r="W79" s="95"/>
      <c r="X79" s="95"/>
      <c r="Y79" s="49"/>
      <c r="Z79" s="95"/>
      <c r="AA79" s="95"/>
      <c r="AB79" s="95"/>
      <c r="AC79" s="49"/>
      <c r="AD79" s="95"/>
      <c r="AE79" s="95"/>
      <c r="AF79" s="95"/>
      <c r="AG79" s="49"/>
      <c r="AH79" s="49"/>
      <c r="AI79" s="49"/>
      <c r="AJ79" s="49"/>
      <c r="AK79" s="49"/>
      <c r="AL79" s="49"/>
    </row>
    <row r="80" spans="1:38" s="71" customFormat="1" ht="12.75">
      <c r="A80" s="49"/>
      <c r="B80" s="49"/>
      <c r="C80" s="49"/>
      <c r="D80" s="95"/>
      <c r="E80" s="95"/>
      <c r="F80" s="95"/>
      <c r="G80" s="95"/>
      <c r="H80" s="95"/>
      <c r="I80" s="95"/>
      <c r="J80" s="95"/>
      <c r="K80" s="95"/>
      <c r="L80" s="95"/>
      <c r="M80" s="49"/>
      <c r="N80" s="95"/>
      <c r="O80" s="95"/>
      <c r="P80" s="95"/>
      <c r="Q80" s="49"/>
      <c r="R80" s="95"/>
      <c r="S80" s="95"/>
      <c r="T80" s="95"/>
      <c r="U80" s="49"/>
      <c r="V80" s="95"/>
      <c r="W80" s="95"/>
      <c r="X80" s="95"/>
      <c r="Y80" s="49"/>
      <c r="Z80" s="95"/>
      <c r="AA80" s="95"/>
      <c r="AB80" s="95"/>
      <c r="AC80" s="49"/>
      <c r="AD80" s="95"/>
      <c r="AE80" s="95"/>
      <c r="AF80" s="95"/>
      <c r="AG80" s="49"/>
      <c r="AH80" s="49"/>
      <c r="AI80" s="49"/>
      <c r="AJ80" s="49"/>
      <c r="AK80" s="49"/>
      <c r="AL80" s="49"/>
    </row>
    <row r="81" spans="1:38" s="71" customFormat="1" ht="12.75">
      <c r="A81" s="49"/>
      <c r="B81" s="49"/>
      <c r="C81" s="49"/>
      <c r="D81" s="95"/>
      <c r="E81" s="95"/>
      <c r="F81" s="95"/>
      <c r="G81" s="95"/>
      <c r="H81" s="95"/>
      <c r="I81" s="95"/>
      <c r="J81" s="95"/>
      <c r="K81" s="95"/>
      <c r="L81" s="95"/>
      <c r="M81" s="49"/>
      <c r="N81" s="95"/>
      <c r="O81" s="95"/>
      <c r="P81" s="95"/>
      <c r="Q81" s="49"/>
      <c r="R81" s="95"/>
      <c r="S81" s="95"/>
      <c r="T81" s="95"/>
      <c r="U81" s="49"/>
      <c r="V81" s="95"/>
      <c r="W81" s="95"/>
      <c r="X81" s="95"/>
      <c r="Y81" s="49"/>
      <c r="Z81" s="95"/>
      <c r="AA81" s="95"/>
      <c r="AB81" s="95"/>
      <c r="AC81" s="49"/>
      <c r="AD81" s="95"/>
      <c r="AE81" s="95"/>
      <c r="AF81" s="95"/>
      <c r="AG81" s="49"/>
      <c r="AH81" s="49"/>
      <c r="AI81" s="49"/>
      <c r="AJ81" s="49"/>
      <c r="AK81" s="49"/>
      <c r="AL81" s="49"/>
    </row>
    <row r="82" spans="1:38" s="71" customFormat="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s="71" customFormat="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s="71" customFormat="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  <row r="101" s="71" customFormat="1" ht="12.75"/>
    <row r="102" s="71" customFormat="1" ht="12.75"/>
  </sheetData>
  <sheetProtection password="F954" sheet="1" objects="1" scenarios="1"/>
  <mergeCells count="9">
    <mergeCell ref="B2:AH2"/>
    <mergeCell ref="R4:U4"/>
    <mergeCell ref="V4:Y4"/>
    <mergeCell ref="Z4:AC4"/>
    <mergeCell ref="AD4:AG4"/>
    <mergeCell ref="D4:F4"/>
    <mergeCell ref="G4:I4"/>
    <mergeCell ref="J4:M4"/>
    <mergeCell ref="N4:Q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8.7109375" style="3" customWidth="1"/>
    <col min="22" max="24" width="10.7109375" style="3" customWidth="1"/>
    <col min="25" max="25" width="8.7109375" style="3" customWidth="1"/>
    <col min="26" max="28" width="10.7109375" style="3" customWidth="1"/>
    <col min="29" max="29" width="8.7109375" style="3" customWidth="1"/>
    <col min="30" max="32" width="10.7109375" style="3" customWidth="1"/>
    <col min="33" max="33" width="8.8515625" style="3" customWidth="1"/>
    <col min="34" max="34" width="8.4218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7" t="s">
        <v>1</v>
      </c>
      <c r="E4" s="127"/>
      <c r="F4" s="127"/>
      <c r="G4" s="127" t="s">
        <v>2</v>
      </c>
      <c r="H4" s="127"/>
      <c r="I4" s="127"/>
      <c r="J4" s="120" t="s">
        <v>3</v>
      </c>
      <c r="K4" s="125"/>
      <c r="L4" s="125"/>
      <c r="M4" s="126"/>
      <c r="N4" s="120" t="s">
        <v>4</v>
      </c>
      <c r="O4" s="121"/>
      <c r="P4" s="121"/>
      <c r="Q4" s="122"/>
      <c r="R4" s="120" t="s">
        <v>5</v>
      </c>
      <c r="S4" s="121"/>
      <c r="T4" s="121"/>
      <c r="U4" s="122"/>
      <c r="V4" s="120" t="s">
        <v>6</v>
      </c>
      <c r="W4" s="123"/>
      <c r="X4" s="123"/>
      <c r="Y4" s="124"/>
      <c r="Z4" s="120" t="s">
        <v>7</v>
      </c>
      <c r="AA4" s="125"/>
      <c r="AB4" s="125"/>
      <c r="AC4" s="126"/>
      <c r="AD4" s="120" t="s">
        <v>8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63.75">
      <c r="A5" s="15"/>
      <c r="B5" s="16" t="s">
        <v>9</v>
      </c>
      <c r="C5" s="17" t="s">
        <v>10</v>
      </c>
      <c r="D5" s="18" t="s">
        <v>11</v>
      </c>
      <c r="E5" s="19" t="s">
        <v>12</v>
      </c>
      <c r="F5" s="20" t="s">
        <v>13</v>
      </c>
      <c r="G5" s="18" t="s">
        <v>11</v>
      </c>
      <c r="H5" s="19" t="s">
        <v>12</v>
      </c>
      <c r="I5" s="20" t="s">
        <v>13</v>
      </c>
      <c r="J5" s="18" t="s">
        <v>11</v>
      </c>
      <c r="K5" s="19" t="s">
        <v>12</v>
      </c>
      <c r="L5" s="19" t="s">
        <v>13</v>
      </c>
      <c r="M5" s="20" t="s">
        <v>652</v>
      </c>
      <c r="N5" s="18" t="s">
        <v>11</v>
      </c>
      <c r="O5" s="19" t="s">
        <v>12</v>
      </c>
      <c r="P5" s="21" t="s">
        <v>13</v>
      </c>
      <c r="Q5" s="22" t="s">
        <v>653</v>
      </c>
      <c r="R5" s="19" t="s">
        <v>11</v>
      </c>
      <c r="S5" s="19" t="s">
        <v>12</v>
      </c>
      <c r="T5" s="21" t="s">
        <v>13</v>
      </c>
      <c r="U5" s="22" t="s">
        <v>654</v>
      </c>
      <c r="V5" s="19" t="s">
        <v>11</v>
      </c>
      <c r="W5" s="19" t="s">
        <v>12</v>
      </c>
      <c r="X5" s="21" t="s">
        <v>13</v>
      </c>
      <c r="Y5" s="22" t="s">
        <v>655</v>
      </c>
      <c r="Z5" s="18" t="s">
        <v>11</v>
      </c>
      <c r="AA5" s="19" t="s">
        <v>12</v>
      </c>
      <c r="AB5" s="19" t="s">
        <v>13</v>
      </c>
      <c r="AC5" s="20" t="s">
        <v>656</v>
      </c>
      <c r="AD5" s="18" t="s">
        <v>11</v>
      </c>
      <c r="AE5" s="19" t="s">
        <v>12</v>
      </c>
      <c r="AF5" s="19" t="s">
        <v>13</v>
      </c>
      <c r="AG5" s="23" t="s">
        <v>656</v>
      </c>
      <c r="AH5" s="24" t="s">
        <v>14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82</v>
      </c>
      <c r="B9" s="58" t="s">
        <v>503</v>
      </c>
      <c r="C9" s="40" t="s">
        <v>504</v>
      </c>
      <c r="D9" s="73">
        <v>133485051</v>
      </c>
      <c r="E9" s="74">
        <v>242011031</v>
      </c>
      <c r="F9" s="75">
        <f>$D9+$E9</f>
        <v>375496082</v>
      </c>
      <c r="G9" s="73">
        <v>133485051</v>
      </c>
      <c r="H9" s="74">
        <v>242011031</v>
      </c>
      <c r="I9" s="76">
        <f>$G9+$H9</f>
        <v>375496082</v>
      </c>
      <c r="J9" s="73">
        <v>48500774</v>
      </c>
      <c r="K9" s="74">
        <v>18205232</v>
      </c>
      <c r="L9" s="74">
        <f>$J9+$K9</f>
        <v>66706006</v>
      </c>
      <c r="M9" s="41">
        <f>IF($F9=0,0,$L9/$F9)</f>
        <v>0.17764767516269317</v>
      </c>
      <c r="N9" s="101">
        <v>41944230</v>
      </c>
      <c r="O9" s="102">
        <v>12473547</v>
      </c>
      <c r="P9" s="103">
        <f>$N9+$O9</f>
        <v>54417777</v>
      </c>
      <c r="Q9" s="41">
        <f>IF($F9=0,0,$P9/$F9)</f>
        <v>0.14492235634032527</v>
      </c>
      <c r="R9" s="101">
        <v>33634781</v>
      </c>
      <c r="S9" s="103">
        <v>137971</v>
      </c>
      <c r="T9" s="103">
        <f>$R9+$S9</f>
        <v>33772752</v>
      </c>
      <c r="U9" s="41">
        <f>IF($I9=0,0,$T9/$I9)</f>
        <v>0.08994168945816058</v>
      </c>
      <c r="V9" s="101">
        <v>12411105</v>
      </c>
      <c r="W9" s="103">
        <v>18174643</v>
      </c>
      <c r="X9" s="103">
        <f>$V9+$W9</f>
        <v>30585748</v>
      </c>
      <c r="Y9" s="41">
        <f>IF($I9=0,0,$X9/$I9)</f>
        <v>0.08145424004717045</v>
      </c>
      <c r="Z9" s="73">
        <f>(($J9+$N9)+$R9)+$V9</f>
        <v>136490890</v>
      </c>
      <c r="AA9" s="74">
        <f>(($K9+$O9)+$S9)+$W9</f>
        <v>48991393</v>
      </c>
      <c r="AB9" s="74">
        <f>$Z9+$AA9</f>
        <v>185482283</v>
      </c>
      <c r="AC9" s="41">
        <f>IF($I9=0,0,$AB9/$I9)</f>
        <v>0.4939659610083495</v>
      </c>
      <c r="AD9" s="73">
        <v>27791164</v>
      </c>
      <c r="AE9" s="74">
        <v>10458299</v>
      </c>
      <c r="AF9" s="74">
        <f>$AD9+$AE9</f>
        <v>38249463</v>
      </c>
      <c r="AG9" s="41">
        <f>IF($AJ9=0,0,$AK9/$AJ9)</f>
        <v>0.4569661131197949</v>
      </c>
      <c r="AH9" s="41">
        <f>IF($AF9=0,0,$X9/$AF9-1)</f>
        <v>-0.20036137500806217</v>
      </c>
      <c r="AI9" s="13">
        <v>400140433</v>
      </c>
      <c r="AJ9" s="13">
        <v>382777462</v>
      </c>
      <c r="AK9" s="13">
        <v>174916329</v>
      </c>
      <c r="AL9" s="13"/>
    </row>
    <row r="10" spans="1:38" s="14" customFormat="1" ht="12.75">
      <c r="A10" s="30" t="s">
        <v>82</v>
      </c>
      <c r="B10" s="58" t="s">
        <v>53</v>
      </c>
      <c r="C10" s="40" t="s">
        <v>54</v>
      </c>
      <c r="D10" s="73">
        <v>821740046</v>
      </c>
      <c r="E10" s="74">
        <v>263498794</v>
      </c>
      <c r="F10" s="76">
        <f aca="true" t="shared" si="0" ref="F10:F37">$D10+$E10</f>
        <v>1085238840</v>
      </c>
      <c r="G10" s="73">
        <v>821740046</v>
      </c>
      <c r="H10" s="74">
        <v>263498794</v>
      </c>
      <c r="I10" s="76">
        <f aca="true" t="shared" si="1" ref="I10:I37">$G10+$H10</f>
        <v>1085238840</v>
      </c>
      <c r="J10" s="73">
        <v>180795215</v>
      </c>
      <c r="K10" s="74">
        <v>38212000</v>
      </c>
      <c r="L10" s="74">
        <f aca="true" t="shared" si="2" ref="L10:L37">$J10+$K10</f>
        <v>219007215</v>
      </c>
      <c r="M10" s="41">
        <f aca="true" t="shared" si="3" ref="M10:M37">IF($F10=0,0,$L10/$F10)</f>
        <v>0.2018055444827242</v>
      </c>
      <c r="N10" s="101">
        <v>167631809</v>
      </c>
      <c r="O10" s="102">
        <v>30107993</v>
      </c>
      <c r="P10" s="103">
        <f aca="true" t="shared" si="4" ref="P10:P37">$N10+$O10</f>
        <v>197739802</v>
      </c>
      <c r="Q10" s="41">
        <f aca="true" t="shared" si="5" ref="Q10:Q37">IF($F10=0,0,$P10/$F10)</f>
        <v>0.18220855604467676</v>
      </c>
      <c r="R10" s="101">
        <v>181977838</v>
      </c>
      <c r="S10" s="103">
        <v>22006485</v>
      </c>
      <c r="T10" s="103">
        <f aca="true" t="shared" si="6" ref="T10:T37">$R10+$S10</f>
        <v>203984323</v>
      </c>
      <c r="U10" s="41">
        <f aca="true" t="shared" si="7" ref="U10:U37">IF($I10=0,0,$T10/$I10)</f>
        <v>0.1879626083047304</v>
      </c>
      <c r="V10" s="101">
        <v>123312756</v>
      </c>
      <c r="W10" s="103">
        <v>23186</v>
      </c>
      <c r="X10" s="103">
        <f aca="true" t="shared" si="8" ref="X10:X37">$V10+$W10</f>
        <v>123335942</v>
      </c>
      <c r="Y10" s="41">
        <f aca="true" t="shared" si="9" ref="Y10:Y37">IF($I10=0,0,$X10/$I10)</f>
        <v>0.11364866189271294</v>
      </c>
      <c r="Z10" s="73">
        <f aca="true" t="shared" si="10" ref="Z10:Z37">(($J10+$N10)+$R10)+$V10</f>
        <v>653717618</v>
      </c>
      <c r="AA10" s="74">
        <f aca="true" t="shared" si="11" ref="AA10:AA37">(($K10+$O10)+$S10)+$W10</f>
        <v>90349664</v>
      </c>
      <c r="AB10" s="74">
        <f aca="true" t="shared" si="12" ref="AB10:AB37">$Z10+$AA10</f>
        <v>744067282</v>
      </c>
      <c r="AC10" s="41">
        <f aca="true" t="shared" si="13" ref="AC10:AC37">IF($I10=0,0,$AB10/$I10)</f>
        <v>0.6856253707248443</v>
      </c>
      <c r="AD10" s="73">
        <v>0</v>
      </c>
      <c r="AE10" s="74">
        <v>25012798</v>
      </c>
      <c r="AF10" s="74">
        <f aca="true" t="shared" si="14" ref="AF10:AF37">$AD10+$AE10</f>
        <v>25012798</v>
      </c>
      <c r="AG10" s="41">
        <f aca="true" t="shared" si="15" ref="AG10:AG37">IF($AJ10=0,0,$AK10/$AJ10)</f>
        <v>0.6905632455639289</v>
      </c>
      <c r="AH10" s="41">
        <f aca="true" t="shared" si="16" ref="AH10:AH37">IF($AF10=0,0,$X10/$AF10-1)</f>
        <v>3.9309134467883204</v>
      </c>
      <c r="AI10" s="13">
        <v>780600147</v>
      </c>
      <c r="AJ10" s="13">
        <v>780600147</v>
      </c>
      <c r="AK10" s="13">
        <v>539053771</v>
      </c>
      <c r="AL10" s="13"/>
    </row>
    <row r="11" spans="1:38" s="14" customFormat="1" ht="12.75">
      <c r="A11" s="30" t="s">
        <v>82</v>
      </c>
      <c r="B11" s="58" t="s">
        <v>69</v>
      </c>
      <c r="C11" s="40" t="s">
        <v>70</v>
      </c>
      <c r="D11" s="73">
        <v>1575755950</v>
      </c>
      <c r="E11" s="74">
        <v>348792243</v>
      </c>
      <c r="F11" s="75">
        <f t="shared" si="0"/>
        <v>1924548193</v>
      </c>
      <c r="G11" s="73">
        <v>1575755950</v>
      </c>
      <c r="H11" s="74">
        <v>348792243</v>
      </c>
      <c r="I11" s="76">
        <f t="shared" si="1"/>
        <v>1924548193</v>
      </c>
      <c r="J11" s="73">
        <v>403415370</v>
      </c>
      <c r="K11" s="74">
        <v>27132684</v>
      </c>
      <c r="L11" s="74">
        <f t="shared" si="2"/>
        <v>430548054</v>
      </c>
      <c r="M11" s="41">
        <f t="shared" si="3"/>
        <v>0.22371383349401008</v>
      </c>
      <c r="N11" s="101">
        <v>407966168</v>
      </c>
      <c r="O11" s="102">
        <v>85193647</v>
      </c>
      <c r="P11" s="103">
        <f t="shared" si="4"/>
        <v>493159815</v>
      </c>
      <c r="Q11" s="41">
        <f t="shared" si="5"/>
        <v>0.2562470593325381</v>
      </c>
      <c r="R11" s="101">
        <v>519918960</v>
      </c>
      <c r="S11" s="103">
        <v>50487703</v>
      </c>
      <c r="T11" s="103">
        <f t="shared" si="6"/>
        <v>570406663</v>
      </c>
      <c r="U11" s="41">
        <f t="shared" si="7"/>
        <v>0.29638471256510646</v>
      </c>
      <c r="V11" s="101">
        <v>432928881</v>
      </c>
      <c r="W11" s="103">
        <v>58710580</v>
      </c>
      <c r="X11" s="103">
        <f t="shared" si="8"/>
        <v>491639461</v>
      </c>
      <c r="Y11" s="41">
        <f t="shared" si="9"/>
        <v>0.2554570796346901</v>
      </c>
      <c r="Z11" s="73">
        <f t="shared" si="10"/>
        <v>1764229379</v>
      </c>
      <c r="AA11" s="74">
        <f t="shared" si="11"/>
        <v>221524614</v>
      </c>
      <c r="AB11" s="74">
        <f t="shared" si="12"/>
        <v>1985753993</v>
      </c>
      <c r="AC11" s="41">
        <f t="shared" si="13"/>
        <v>1.0318026850263449</v>
      </c>
      <c r="AD11" s="73">
        <v>186503330</v>
      </c>
      <c r="AE11" s="74">
        <v>60158848</v>
      </c>
      <c r="AF11" s="74">
        <f t="shared" si="14"/>
        <v>246662178</v>
      </c>
      <c r="AG11" s="41">
        <f t="shared" si="15"/>
        <v>0.8408924799701843</v>
      </c>
      <c r="AH11" s="41">
        <f t="shared" si="16"/>
        <v>0.9931692202928655</v>
      </c>
      <c r="AI11" s="13">
        <v>1730109909</v>
      </c>
      <c r="AJ11" s="13">
        <v>1730109909</v>
      </c>
      <c r="AK11" s="13">
        <v>1454836412</v>
      </c>
      <c r="AL11" s="13"/>
    </row>
    <row r="12" spans="1:38" s="14" customFormat="1" ht="12.75">
      <c r="A12" s="30" t="s">
        <v>82</v>
      </c>
      <c r="B12" s="58" t="s">
        <v>505</v>
      </c>
      <c r="C12" s="40" t="s">
        <v>506</v>
      </c>
      <c r="D12" s="73">
        <v>60091455</v>
      </c>
      <c r="E12" s="74">
        <v>16959000</v>
      </c>
      <c r="F12" s="75">
        <f t="shared" si="0"/>
        <v>77050455</v>
      </c>
      <c r="G12" s="73">
        <v>60091455</v>
      </c>
      <c r="H12" s="74">
        <v>16959000</v>
      </c>
      <c r="I12" s="76">
        <f t="shared" si="1"/>
        <v>77050455</v>
      </c>
      <c r="J12" s="73">
        <v>75551347</v>
      </c>
      <c r="K12" s="74">
        <v>0</v>
      </c>
      <c r="L12" s="74">
        <f t="shared" si="2"/>
        <v>75551347</v>
      </c>
      <c r="M12" s="41">
        <f t="shared" si="3"/>
        <v>0.980543813790587</v>
      </c>
      <c r="N12" s="101">
        <v>72250870</v>
      </c>
      <c r="O12" s="102">
        <v>0</v>
      </c>
      <c r="P12" s="103">
        <f t="shared" si="4"/>
        <v>72250870</v>
      </c>
      <c r="Q12" s="41">
        <f t="shared" si="5"/>
        <v>0.9377085443557731</v>
      </c>
      <c r="R12" s="101">
        <v>36528154</v>
      </c>
      <c r="S12" s="103">
        <v>0</v>
      </c>
      <c r="T12" s="103">
        <f t="shared" si="6"/>
        <v>36528154</v>
      </c>
      <c r="U12" s="41">
        <f t="shared" si="7"/>
        <v>0.4740809642201334</v>
      </c>
      <c r="V12" s="101">
        <v>70660308</v>
      </c>
      <c r="W12" s="103">
        <v>0</v>
      </c>
      <c r="X12" s="103">
        <f t="shared" si="8"/>
        <v>70660308</v>
      </c>
      <c r="Y12" s="41">
        <f t="shared" si="9"/>
        <v>0.9170654216123707</v>
      </c>
      <c r="Z12" s="73">
        <f t="shared" si="10"/>
        <v>254990679</v>
      </c>
      <c r="AA12" s="74">
        <f t="shared" si="11"/>
        <v>0</v>
      </c>
      <c r="AB12" s="74">
        <f t="shared" si="12"/>
        <v>254990679</v>
      </c>
      <c r="AC12" s="41">
        <f t="shared" si="13"/>
        <v>3.309398743978864</v>
      </c>
      <c r="AD12" s="73">
        <v>9473708</v>
      </c>
      <c r="AE12" s="74">
        <v>3527737</v>
      </c>
      <c r="AF12" s="74">
        <f t="shared" si="14"/>
        <v>13001445</v>
      </c>
      <c r="AG12" s="41">
        <f t="shared" si="15"/>
        <v>0</v>
      </c>
      <c r="AH12" s="41">
        <f t="shared" si="16"/>
        <v>4.434804208301462</v>
      </c>
      <c r="AI12" s="13">
        <v>0</v>
      </c>
      <c r="AJ12" s="13">
        <v>0</v>
      </c>
      <c r="AK12" s="13">
        <v>64719002</v>
      </c>
      <c r="AL12" s="13"/>
    </row>
    <row r="13" spans="1:38" s="14" customFormat="1" ht="12.75">
      <c r="A13" s="30" t="s">
        <v>82</v>
      </c>
      <c r="B13" s="58" t="s">
        <v>507</v>
      </c>
      <c r="C13" s="40" t="s">
        <v>508</v>
      </c>
      <c r="D13" s="73">
        <v>276080677</v>
      </c>
      <c r="E13" s="74">
        <v>124276878</v>
      </c>
      <c r="F13" s="75">
        <f t="shared" si="0"/>
        <v>400357555</v>
      </c>
      <c r="G13" s="73">
        <v>276080677</v>
      </c>
      <c r="H13" s="74">
        <v>124276878</v>
      </c>
      <c r="I13" s="76">
        <f t="shared" si="1"/>
        <v>400357555</v>
      </c>
      <c r="J13" s="73">
        <v>76962348</v>
      </c>
      <c r="K13" s="74">
        <v>28160307</v>
      </c>
      <c r="L13" s="74">
        <f t="shared" si="2"/>
        <v>105122655</v>
      </c>
      <c r="M13" s="41">
        <f t="shared" si="3"/>
        <v>0.26257192773594595</v>
      </c>
      <c r="N13" s="101">
        <v>55908529</v>
      </c>
      <c r="O13" s="102">
        <v>33124043</v>
      </c>
      <c r="P13" s="103">
        <f t="shared" si="4"/>
        <v>89032572</v>
      </c>
      <c r="Q13" s="41">
        <f t="shared" si="5"/>
        <v>0.22238264493347704</v>
      </c>
      <c r="R13" s="101">
        <v>130578369</v>
      </c>
      <c r="S13" s="103">
        <v>7445659</v>
      </c>
      <c r="T13" s="103">
        <f t="shared" si="6"/>
        <v>138024028</v>
      </c>
      <c r="U13" s="41">
        <f t="shared" si="7"/>
        <v>0.3447519005854654</v>
      </c>
      <c r="V13" s="101">
        <v>62976563</v>
      </c>
      <c r="W13" s="103">
        <v>18649184</v>
      </c>
      <c r="X13" s="103">
        <f t="shared" si="8"/>
        <v>81625747</v>
      </c>
      <c r="Y13" s="41">
        <f t="shared" si="9"/>
        <v>0.20388211982161794</v>
      </c>
      <c r="Z13" s="73">
        <f t="shared" si="10"/>
        <v>326425809</v>
      </c>
      <c r="AA13" s="74">
        <f t="shared" si="11"/>
        <v>87379193</v>
      </c>
      <c r="AB13" s="74">
        <f t="shared" si="12"/>
        <v>413805002</v>
      </c>
      <c r="AC13" s="41">
        <f t="shared" si="13"/>
        <v>1.0335885930765063</v>
      </c>
      <c r="AD13" s="73">
        <v>28737175</v>
      </c>
      <c r="AE13" s="74">
        <v>33762431</v>
      </c>
      <c r="AF13" s="74">
        <f t="shared" si="14"/>
        <v>62499606</v>
      </c>
      <c r="AG13" s="41">
        <f t="shared" si="15"/>
        <v>0.79825198556983</v>
      </c>
      <c r="AH13" s="41">
        <f t="shared" si="16"/>
        <v>0.3060201851512472</v>
      </c>
      <c r="AI13" s="13">
        <v>386013747</v>
      </c>
      <c r="AJ13" s="13">
        <v>386013747</v>
      </c>
      <c r="AK13" s="13">
        <v>308136240</v>
      </c>
      <c r="AL13" s="13"/>
    </row>
    <row r="14" spans="1:38" s="14" customFormat="1" ht="12.75">
      <c r="A14" s="30" t="s">
        <v>101</v>
      </c>
      <c r="B14" s="58" t="s">
        <v>509</v>
      </c>
      <c r="C14" s="40" t="s">
        <v>510</v>
      </c>
      <c r="D14" s="73">
        <v>300439060</v>
      </c>
      <c r="E14" s="74">
        <v>89874942</v>
      </c>
      <c r="F14" s="75">
        <f t="shared" si="0"/>
        <v>390314002</v>
      </c>
      <c r="G14" s="73">
        <v>373750000</v>
      </c>
      <c r="H14" s="74">
        <v>206385118</v>
      </c>
      <c r="I14" s="76">
        <f t="shared" si="1"/>
        <v>580135118</v>
      </c>
      <c r="J14" s="73">
        <v>100642082</v>
      </c>
      <c r="K14" s="74">
        <v>0</v>
      </c>
      <c r="L14" s="74">
        <f t="shared" si="2"/>
        <v>100642082</v>
      </c>
      <c r="M14" s="41">
        <f t="shared" si="3"/>
        <v>0.25784901767372415</v>
      </c>
      <c r="N14" s="101">
        <v>115887689</v>
      </c>
      <c r="O14" s="102">
        <v>2729395</v>
      </c>
      <c r="P14" s="103">
        <f t="shared" si="4"/>
        <v>118617084</v>
      </c>
      <c r="Q14" s="41">
        <f t="shared" si="5"/>
        <v>0.3039016878518235</v>
      </c>
      <c r="R14" s="101">
        <v>98952451</v>
      </c>
      <c r="S14" s="103">
        <v>0</v>
      </c>
      <c r="T14" s="103">
        <f t="shared" si="6"/>
        <v>98952451</v>
      </c>
      <c r="U14" s="41">
        <f t="shared" si="7"/>
        <v>0.17056793827813058</v>
      </c>
      <c r="V14" s="101">
        <v>205444535</v>
      </c>
      <c r="W14" s="103">
        <v>2877129</v>
      </c>
      <c r="X14" s="103">
        <f t="shared" si="8"/>
        <v>208321664</v>
      </c>
      <c r="Y14" s="41">
        <f t="shared" si="9"/>
        <v>0.3590916280300066</v>
      </c>
      <c r="Z14" s="73">
        <f t="shared" si="10"/>
        <v>520926757</v>
      </c>
      <c r="AA14" s="74">
        <f t="shared" si="11"/>
        <v>5606524</v>
      </c>
      <c r="AB14" s="74">
        <f t="shared" si="12"/>
        <v>526533281</v>
      </c>
      <c r="AC14" s="41">
        <f t="shared" si="13"/>
        <v>0.9076045642870391</v>
      </c>
      <c r="AD14" s="73">
        <v>26470472</v>
      </c>
      <c r="AE14" s="74">
        <v>157446667</v>
      </c>
      <c r="AF14" s="74">
        <f t="shared" si="14"/>
        <v>183917139</v>
      </c>
      <c r="AG14" s="41">
        <f t="shared" si="15"/>
        <v>0</v>
      </c>
      <c r="AH14" s="41">
        <f t="shared" si="16"/>
        <v>0.1326930439038636</v>
      </c>
      <c r="AI14" s="13">
        <v>0</v>
      </c>
      <c r="AJ14" s="13">
        <v>0</v>
      </c>
      <c r="AK14" s="13">
        <v>523549407</v>
      </c>
      <c r="AL14" s="13"/>
    </row>
    <row r="15" spans="1:38" s="55" customFormat="1" ht="12.75">
      <c r="A15" s="59"/>
      <c r="B15" s="115" t="s">
        <v>640</v>
      </c>
      <c r="C15" s="33"/>
      <c r="D15" s="77">
        <f>SUM(D9:D14)</f>
        <v>3167592239</v>
      </c>
      <c r="E15" s="78">
        <f>SUM(E9:E14)</f>
        <v>1085412888</v>
      </c>
      <c r="F15" s="86">
        <f t="shared" si="0"/>
        <v>4253005127</v>
      </c>
      <c r="G15" s="77">
        <f>SUM(G9:G14)</f>
        <v>3240903179</v>
      </c>
      <c r="H15" s="78">
        <f>SUM(H9:H14)</f>
        <v>1201923064</v>
      </c>
      <c r="I15" s="79">
        <f t="shared" si="1"/>
        <v>4442826243</v>
      </c>
      <c r="J15" s="77">
        <f>SUM(J9:J14)</f>
        <v>885867136</v>
      </c>
      <c r="K15" s="78">
        <f>SUM(K9:K14)</f>
        <v>111710223</v>
      </c>
      <c r="L15" s="78">
        <f t="shared" si="2"/>
        <v>997577359</v>
      </c>
      <c r="M15" s="45">
        <f t="shared" si="3"/>
        <v>0.23455823099458023</v>
      </c>
      <c r="N15" s="107">
        <f>SUM(N9:N14)</f>
        <v>861589295</v>
      </c>
      <c r="O15" s="108">
        <f>SUM(O9:O14)</f>
        <v>163628625</v>
      </c>
      <c r="P15" s="109">
        <f t="shared" si="4"/>
        <v>1025217920</v>
      </c>
      <c r="Q15" s="45">
        <f t="shared" si="5"/>
        <v>0.24105729699018066</v>
      </c>
      <c r="R15" s="107">
        <f>SUM(R9:R14)</f>
        <v>1001590553</v>
      </c>
      <c r="S15" s="109">
        <f>SUM(S9:S14)</f>
        <v>80077818</v>
      </c>
      <c r="T15" s="109">
        <f t="shared" si="6"/>
        <v>1081668371</v>
      </c>
      <c r="U15" s="45">
        <f t="shared" si="7"/>
        <v>0.24346402758925093</v>
      </c>
      <c r="V15" s="107">
        <f>SUM(V9:V14)</f>
        <v>907734148</v>
      </c>
      <c r="W15" s="109">
        <f>SUM(W9:W14)</f>
        <v>98434722</v>
      </c>
      <c r="X15" s="109">
        <f t="shared" si="8"/>
        <v>1006168870</v>
      </c>
      <c r="Y15" s="45">
        <f t="shared" si="9"/>
        <v>0.2264704525830361</v>
      </c>
      <c r="Z15" s="77">
        <f t="shared" si="10"/>
        <v>3656781132</v>
      </c>
      <c r="AA15" s="78">
        <f t="shared" si="11"/>
        <v>453851388</v>
      </c>
      <c r="AB15" s="78">
        <f t="shared" si="12"/>
        <v>4110632520</v>
      </c>
      <c r="AC15" s="45">
        <f t="shared" si="13"/>
        <v>0.9252291886221309</v>
      </c>
      <c r="AD15" s="77">
        <f>SUM(AD9:AD14)</f>
        <v>278975849</v>
      </c>
      <c r="AE15" s="78">
        <f>SUM(AE9:AE14)</f>
        <v>290366780</v>
      </c>
      <c r="AF15" s="78">
        <f t="shared" si="14"/>
        <v>569342629</v>
      </c>
      <c r="AG15" s="45">
        <f t="shared" si="15"/>
        <v>0.9346577157060496</v>
      </c>
      <c r="AH15" s="45">
        <f t="shared" si="16"/>
        <v>0.7672466784495773</v>
      </c>
      <c r="AI15" s="60">
        <f>SUM(AI9:AI14)</f>
        <v>3296864236</v>
      </c>
      <c r="AJ15" s="60">
        <f>SUM(AJ9:AJ14)</f>
        <v>3279501265</v>
      </c>
      <c r="AK15" s="60">
        <f>SUM(AK9:AK14)</f>
        <v>3065211161</v>
      </c>
      <c r="AL15" s="60"/>
    </row>
    <row r="16" spans="1:38" s="14" customFormat="1" ht="12.75">
      <c r="A16" s="30" t="s">
        <v>82</v>
      </c>
      <c r="B16" s="58" t="s">
        <v>511</v>
      </c>
      <c r="C16" s="40" t="s">
        <v>512</v>
      </c>
      <c r="D16" s="73">
        <v>44187000</v>
      </c>
      <c r="E16" s="74">
        <v>36112612</v>
      </c>
      <c r="F16" s="75">
        <f t="shared" si="0"/>
        <v>80299612</v>
      </c>
      <c r="G16" s="73">
        <v>44187000</v>
      </c>
      <c r="H16" s="74">
        <v>36112612</v>
      </c>
      <c r="I16" s="76">
        <f t="shared" si="1"/>
        <v>80299612</v>
      </c>
      <c r="J16" s="73">
        <v>19738171</v>
      </c>
      <c r="K16" s="74">
        <v>0</v>
      </c>
      <c r="L16" s="74">
        <f t="shared" si="2"/>
        <v>19738171</v>
      </c>
      <c r="M16" s="41">
        <f t="shared" si="3"/>
        <v>0.24580655508024124</v>
      </c>
      <c r="N16" s="101">
        <v>10093971</v>
      </c>
      <c r="O16" s="102">
        <v>218979</v>
      </c>
      <c r="P16" s="103">
        <f t="shared" si="4"/>
        <v>10312950</v>
      </c>
      <c r="Q16" s="41">
        <f t="shared" si="5"/>
        <v>0.1284308820819707</v>
      </c>
      <c r="R16" s="101">
        <v>25350403</v>
      </c>
      <c r="S16" s="103">
        <v>2244970</v>
      </c>
      <c r="T16" s="103">
        <f t="shared" si="6"/>
        <v>27595373</v>
      </c>
      <c r="U16" s="41">
        <f t="shared" si="7"/>
        <v>0.3436551225179021</v>
      </c>
      <c r="V16" s="101">
        <v>1056004</v>
      </c>
      <c r="W16" s="103">
        <v>548000</v>
      </c>
      <c r="X16" s="103">
        <f t="shared" si="8"/>
        <v>1604004</v>
      </c>
      <c r="Y16" s="41">
        <f t="shared" si="9"/>
        <v>0.01997523973092174</v>
      </c>
      <c r="Z16" s="73">
        <f t="shared" si="10"/>
        <v>56238549</v>
      </c>
      <c r="AA16" s="74">
        <f t="shared" si="11"/>
        <v>3011949</v>
      </c>
      <c r="AB16" s="74">
        <f t="shared" si="12"/>
        <v>59250498</v>
      </c>
      <c r="AC16" s="41">
        <f t="shared" si="13"/>
        <v>0.7378677994110358</v>
      </c>
      <c r="AD16" s="73">
        <v>0</v>
      </c>
      <c r="AE16" s="74">
        <v>0</v>
      </c>
      <c r="AF16" s="74">
        <f t="shared" si="14"/>
        <v>0</v>
      </c>
      <c r="AG16" s="41">
        <f t="shared" si="15"/>
        <v>0.825031449760281</v>
      </c>
      <c r="AH16" s="41">
        <f t="shared" si="16"/>
        <v>0</v>
      </c>
      <c r="AI16" s="13">
        <v>85722434</v>
      </c>
      <c r="AJ16" s="13">
        <v>85722434</v>
      </c>
      <c r="AK16" s="13">
        <v>70723704</v>
      </c>
      <c r="AL16" s="13"/>
    </row>
    <row r="17" spans="1:38" s="14" customFormat="1" ht="12.75">
      <c r="A17" s="30" t="s">
        <v>82</v>
      </c>
      <c r="B17" s="58" t="s">
        <v>513</v>
      </c>
      <c r="C17" s="40" t="s">
        <v>514</v>
      </c>
      <c r="D17" s="73">
        <v>116625125</v>
      </c>
      <c r="E17" s="74">
        <v>70301401</v>
      </c>
      <c r="F17" s="75">
        <f t="shared" si="0"/>
        <v>186926526</v>
      </c>
      <c r="G17" s="73">
        <v>116625125</v>
      </c>
      <c r="H17" s="74">
        <v>70301401</v>
      </c>
      <c r="I17" s="76">
        <f t="shared" si="1"/>
        <v>186926526</v>
      </c>
      <c r="J17" s="73">
        <v>23891387</v>
      </c>
      <c r="K17" s="74">
        <v>0</v>
      </c>
      <c r="L17" s="74">
        <f t="shared" si="2"/>
        <v>23891387</v>
      </c>
      <c r="M17" s="41">
        <f t="shared" si="3"/>
        <v>0.127811646165189</v>
      </c>
      <c r="N17" s="101">
        <v>14374339</v>
      </c>
      <c r="O17" s="102">
        <v>0</v>
      </c>
      <c r="P17" s="103">
        <f t="shared" si="4"/>
        <v>14374339</v>
      </c>
      <c r="Q17" s="41">
        <f t="shared" si="5"/>
        <v>0.07689833705035529</v>
      </c>
      <c r="R17" s="101">
        <v>20182477</v>
      </c>
      <c r="S17" s="103">
        <v>0</v>
      </c>
      <c r="T17" s="103">
        <f t="shared" si="6"/>
        <v>20182477</v>
      </c>
      <c r="U17" s="41">
        <f t="shared" si="7"/>
        <v>0.10797010692853726</v>
      </c>
      <c r="V17" s="101">
        <v>3276438</v>
      </c>
      <c r="W17" s="103">
        <v>0</v>
      </c>
      <c r="X17" s="103">
        <f t="shared" si="8"/>
        <v>3276438</v>
      </c>
      <c r="Y17" s="41">
        <f t="shared" si="9"/>
        <v>0.01752794571274491</v>
      </c>
      <c r="Z17" s="73">
        <f t="shared" si="10"/>
        <v>61724641</v>
      </c>
      <c r="AA17" s="74">
        <f t="shared" si="11"/>
        <v>0</v>
      </c>
      <c r="AB17" s="74">
        <f t="shared" si="12"/>
        <v>61724641</v>
      </c>
      <c r="AC17" s="41">
        <f t="shared" si="13"/>
        <v>0.33020803585682645</v>
      </c>
      <c r="AD17" s="73">
        <v>6207066</v>
      </c>
      <c r="AE17" s="74">
        <v>0</v>
      </c>
      <c r="AF17" s="74">
        <f t="shared" si="14"/>
        <v>6207066</v>
      </c>
      <c r="AG17" s="41">
        <f t="shared" si="15"/>
        <v>0.3771353886340411</v>
      </c>
      <c r="AH17" s="41">
        <f t="shared" si="16"/>
        <v>-0.4721438438063974</v>
      </c>
      <c r="AI17" s="13">
        <v>167444403</v>
      </c>
      <c r="AJ17" s="13">
        <v>167444403</v>
      </c>
      <c r="AK17" s="13">
        <v>63149210</v>
      </c>
      <c r="AL17" s="13"/>
    </row>
    <row r="18" spans="1:38" s="14" customFormat="1" ht="12.75">
      <c r="A18" s="30" t="s">
        <v>82</v>
      </c>
      <c r="B18" s="58" t="s">
        <v>515</v>
      </c>
      <c r="C18" s="40" t="s">
        <v>516</v>
      </c>
      <c r="D18" s="73">
        <v>332929542</v>
      </c>
      <c r="E18" s="74">
        <v>97102350</v>
      </c>
      <c r="F18" s="75">
        <f t="shared" si="0"/>
        <v>430031892</v>
      </c>
      <c r="G18" s="73">
        <v>396386150</v>
      </c>
      <c r="H18" s="74">
        <v>97102350</v>
      </c>
      <c r="I18" s="76">
        <f t="shared" si="1"/>
        <v>493488500</v>
      </c>
      <c r="J18" s="73">
        <v>101146100</v>
      </c>
      <c r="K18" s="74">
        <v>10154120</v>
      </c>
      <c r="L18" s="74">
        <f t="shared" si="2"/>
        <v>111300220</v>
      </c>
      <c r="M18" s="41">
        <f t="shared" si="3"/>
        <v>0.25881852502232555</v>
      </c>
      <c r="N18" s="101">
        <v>63106748</v>
      </c>
      <c r="O18" s="102">
        <v>1416493</v>
      </c>
      <c r="P18" s="103">
        <f t="shared" si="4"/>
        <v>64523241</v>
      </c>
      <c r="Q18" s="41">
        <f t="shared" si="5"/>
        <v>0.15004292053762375</v>
      </c>
      <c r="R18" s="101">
        <v>168204188</v>
      </c>
      <c r="S18" s="103">
        <v>0</v>
      </c>
      <c r="T18" s="103">
        <f t="shared" si="6"/>
        <v>168204188</v>
      </c>
      <c r="U18" s="41">
        <f t="shared" si="7"/>
        <v>0.34084722946937973</v>
      </c>
      <c r="V18" s="101">
        <v>52197746</v>
      </c>
      <c r="W18" s="103">
        <v>-582296</v>
      </c>
      <c r="X18" s="103">
        <f t="shared" si="8"/>
        <v>51615450</v>
      </c>
      <c r="Y18" s="41">
        <f t="shared" si="9"/>
        <v>0.10459301483215921</v>
      </c>
      <c r="Z18" s="73">
        <f t="shared" si="10"/>
        <v>384654782</v>
      </c>
      <c r="AA18" s="74">
        <f t="shared" si="11"/>
        <v>10988317</v>
      </c>
      <c r="AB18" s="74">
        <f t="shared" si="12"/>
        <v>395643099</v>
      </c>
      <c r="AC18" s="41">
        <f t="shared" si="13"/>
        <v>0.8017270898916591</v>
      </c>
      <c r="AD18" s="73">
        <v>59808703</v>
      </c>
      <c r="AE18" s="74">
        <v>9444971</v>
      </c>
      <c r="AF18" s="74">
        <f t="shared" si="14"/>
        <v>69253674</v>
      </c>
      <c r="AG18" s="41">
        <f t="shared" si="15"/>
        <v>0.763069642601895</v>
      </c>
      <c r="AH18" s="41">
        <f t="shared" si="16"/>
        <v>-0.2546900833015733</v>
      </c>
      <c r="AI18" s="13">
        <v>418087487</v>
      </c>
      <c r="AJ18" s="13">
        <v>440405329</v>
      </c>
      <c r="AK18" s="13">
        <v>336059937</v>
      </c>
      <c r="AL18" s="13"/>
    </row>
    <row r="19" spans="1:38" s="14" customFormat="1" ht="12.75">
      <c r="A19" s="30" t="s">
        <v>82</v>
      </c>
      <c r="B19" s="58" t="s">
        <v>517</v>
      </c>
      <c r="C19" s="40" t="s">
        <v>518</v>
      </c>
      <c r="D19" s="73">
        <v>166317000</v>
      </c>
      <c r="E19" s="74">
        <v>27847000</v>
      </c>
      <c r="F19" s="75">
        <f t="shared" si="0"/>
        <v>194164000</v>
      </c>
      <c r="G19" s="73">
        <v>168199000</v>
      </c>
      <c r="H19" s="74">
        <v>33547000</v>
      </c>
      <c r="I19" s="76">
        <f t="shared" si="1"/>
        <v>201746000</v>
      </c>
      <c r="J19" s="73">
        <v>58629397</v>
      </c>
      <c r="K19" s="74">
        <v>4687750</v>
      </c>
      <c r="L19" s="74">
        <f t="shared" si="2"/>
        <v>63317147</v>
      </c>
      <c r="M19" s="41">
        <f t="shared" si="3"/>
        <v>0.32610137306606785</v>
      </c>
      <c r="N19" s="101">
        <v>49848853</v>
      </c>
      <c r="O19" s="102">
        <v>3634034</v>
      </c>
      <c r="P19" s="103">
        <f t="shared" si="4"/>
        <v>53482887</v>
      </c>
      <c r="Q19" s="41">
        <f t="shared" si="5"/>
        <v>0.2754521280978966</v>
      </c>
      <c r="R19" s="101">
        <v>38087179</v>
      </c>
      <c r="S19" s="103">
        <v>7189797</v>
      </c>
      <c r="T19" s="103">
        <f t="shared" si="6"/>
        <v>45276976</v>
      </c>
      <c r="U19" s="41">
        <f t="shared" si="7"/>
        <v>0.22442564412677327</v>
      </c>
      <c r="V19" s="101">
        <v>53587046</v>
      </c>
      <c r="W19" s="103">
        <v>4778797</v>
      </c>
      <c r="X19" s="103">
        <f t="shared" si="8"/>
        <v>58365843</v>
      </c>
      <c r="Y19" s="41">
        <f t="shared" si="9"/>
        <v>0.2893035946189763</v>
      </c>
      <c r="Z19" s="73">
        <f t="shared" si="10"/>
        <v>200152475</v>
      </c>
      <c r="AA19" s="74">
        <f t="shared" si="11"/>
        <v>20290378</v>
      </c>
      <c r="AB19" s="74">
        <f t="shared" si="12"/>
        <v>220442853</v>
      </c>
      <c r="AC19" s="41">
        <f t="shared" si="13"/>
        <v>1.0926752104130937</v>
      </c>
      <c r="AD19" s="73">
        <v>17277891</v>
      </c>
      <c r="AE19" s="74">
        <v>453577</v>
      </c>
      <c r="AF19" s="74">
        <f t="shared" si="14"/>
        <v>17731468</v>
      </c>
      <c r="AG19" s="41">
        <f t="shared" si="15"/>
        <v>0.9990465173755794</v>
      </c>
      <c r="AH19" s="41">
        <f t="shared" si="16"/>
        <v>2.2916531784057588</v>
      </c>
      <c r="AI19" s="13">
        <v>154796738</v>
      </c>
      <c r="AJ19" s="13">
        <v>154796738</v>
      </c>
      <c r="AK19" s="13">
        <v>154649142</v>
      </c>
      <c r="AL19" s="13"/>
    </row>
    <row r="20" spans="1:38" s="14" customFormat="1" ht="12.75">
      <c r="A20" s="30" t="s">
        <v>82</v>
      </c>
      <c r="B20" s="58" t="s">
        <v>519</v>
      </c>
      <c r="C20" s="40" t="s">
        <v>520</v>
      </c>
      <c r="D20" s="73">
        <v>120042738</v>
      </c>
      <c r="E20" s="74">
        <v>54800018</v>
      </c>
      <c r="F20" s="75">
        <f t="shared" si="0"/>
        <v>174842756</v>
      </c>
      <c r="G20" s="73">
        <v>115136278</v>
      </c>
      <c r="H20" s="74">
        <v>66968059</v>
      </c>
      <c r="I20" s="76">
        <f t="shared" si="1"/>
        <v>182104337</v>
      </c>
      <c r="J20" s="73">
        <v>32264149</v>
      </c>
      <c r="K20" s="74">
        <v>4338598</v>
      </c>
      <c r="L20" s="74">
        <f t="shared" si="2"/>
        <v>36602747</v>
      </c>
      <c r="M20" s="41">
        <f t="shared" si="3"/>
        <v>0.20934666003548927</v>
      </c>
      <c r="N20" s="101">
        <v>18031436</v>
      </c>
      <c r="O20" s="102">
        <v>944483</v>
      </c>
      <c r="P20" s="103">
        <f t="shared" si="4"/>
        <v>18975919</v>
      </c>
      <c r="Q20" s="41">
        <f t="shared" si="5"/>
        <v>0.10853134229936298</v>
      </c>
      <c r="R20" s="101">
        <v>28796114</v>
      </c>
      <c r="S20" s="103">
        <v>5459041</v>
      </c>
      <c r="T20" s="103">
        <f t="shared" si="6"/>
        <v>34255155</v>
      </c>
      <c r="U20" s="41">
        <f t="shared" si="7"/>
        <v>0.1881072991688276</v>
      </c>
      <c r="V20" s="101">
        <v>13556485</v>
      </c>
      <c r="W20" s="103">
        <v>324186</v>
      </c>
      <c r="X20" s="103">
        <f t="shared" si="8"/>
        <v>13880671</v>
      </c>
      <c r="Y20" s="41">
        <f t="shared" si="9"/>
        <v>0.0762237255228029</v>
      </c>
      <c r="Z20" s="73">
        <f t="shared" si="10"/>
        <v>92648184</v>
      </c>
      <c r="AA20" s="74">
        <f t="shared" si="11"/>
        <v>11066308</v>
      </c>
      <c r="AB20" s="74">
        <f t="shared" si="12"/>
        <v>103714492</v>
      </c>
      <c r="AC20" s="41">
        <f t="shared" si="13"/>
        <v>0.5695333439532525</v>
      </c>
      <c r="AD20" s="73">
        <v>22633425</v>
      </c>
      <c r="AE20" s="74">
        <v>1578947</v>
      </c>
      <c r="AF20" s="74">
        <f t="shared" si="14"/>
        <v>24212372</v>
      </c>
      <c r="AG20" s="41">
        <f t="shared" si="15"/>
        <v>0.7902962477653215</v>
      </c>
      <c r="AH20" s="41">
        <f t="shared" si="16"/>
        <v>-0.42671164146990637</v>
      </c>
      <c r="AI20" s="13">
        <v>137262470</v>
      </c>
      <c r="AJ20" s="13">
        <v>137262470</v>
      </c>
      <c r="AK20" s="13">
        <v>108478015</v>
      </c>
      <c r="AL20" s="13"/>
    </row>
    <row r="21" spans="1:38" s="14" customFormat="1" ht="12.75">
      <c r="A21" s="30" t="s">
        <v>101</v>
      </c>
      <c r="B21" s="58" t="s">
        <v>521</v>
      </c>
      <c r="C21" s="40" t="s">
        <v>522</v>
      </c>
      <c r="D21" s="73">
        <v>315731800</v>
      </c>
      <c r="E21" s="74">
        <v>133435000</v>
      </c>
      <c r="F21" s="76">
        <f t="shared" si="0"/>
        <v>449166800</v>
      </c>
      <c r="G21" s="73">
        <v>315731800</v>
      </c>
      <c r="H21" s="74">
        <v>133435000</v>
      </c>
      <c r="I21" s="76">
        <f t="shared" si="1"/>
        <v>449166800</v>
      </c>
      <c r="J21" s="73">
        <v>127664840</v>
      </c>
      <c r="K21" s="74">
        <v>70000000</v>
      </c>
      <c r="L21" s="74">
        <f t="shared" si="2"/>
        <v>197664840</v>
      </c>
      <c r="M21" s="41">
        <f t="shared" si="3"/>
        <v>0.4400700140794021</v>
      </c>
      <c r="N21" s="101">
        <v>73164442</v>
      </c>
      <c r="O21" s="102">
        <v>40000000</v>
      </c>
      <c r="P21" s="103">
        <f t="shared" si="4"/>
        <v>113164442</v>
      </c>
      <c r="Q21" s="41">
        <f t="shared" si="5"/>
        <v>0.25194302428407445</v>
      </c>
      <c r="R21" s="101">
        <v>108020529</v>
      </c>
      <c r="S21" s="103">
        <v>9169000</v>
      </c>
      <c r="T21" s="103">
        <f t="shared" si="6"/>
        <v>117189529</v>
      </c>
      <c r="U21" s="41">
        <f t="shared" si="7"/>
        <v>0.2609042542770303</v>
      </c>
      <c r="V21" s="101">
        <v>10319572</v>
      </c>
      <c r="W21" s="103">
        <v>0</v>
      </c>
      <c r="X21" s="103">
        <f t="shared" si="8"/>
        <v>10319572</v>
      </c>
      <c r="Y21" s="41">
        <f t="shared" si="9"/>
        <v>0.022974921565885993</v>
      </c>
      <c r="Z21" s="73">
        <f t="shared" si="10"/>
        <v>319169383</v>
      </c>
      <c r="AA21" s="74">
        <f t="shared" si="11"/>
        <v>119169000</v>
      </c>
      <c r="AB21" s="74">
        <f t="shared" si="12"/>
        <v>438338383</v>
      </c>
      <c r="AC21" s="41">
        <f t="shared" si="13"/>
        <v>0.9758922142063928</v>
      </c>
      <c r="AD21" s="73">
        <v>16496138</v>
      </c>
      <c r="AE21" s="74">
        <v>16367098</v>
      </c>
      <c r="AF21" s="74">
        <f t="shared" si="14"/>
        <v>32863236</v>
      </c>
      <c r="AG21" s="41">
        <f t="shared" si="15"/>
        <v>0</v>
      </c>
      <c r="AH21" s="41">
        <f t="shared" si="16"/>
        <v>-0.6859843017285334</v>
      </c>
      <c r="AI21" s="13">
        <v>0</v>
      </c>
      <c r="AJ21" s="13">
        <v>0</v>
      </c>
      <c r="AK21" s="13">
        <v>492798705</v>
      </c>
      <c r="AL21" s="13"/>
    </row>
    <row r="22" spans="1:38" s="55" customFormat="1" ht="12.75">
      <c r="A22" s="59"/>
      <c r="B22" s="115" t="s">
        <v>641</v>
      </c>
      <c r="C22" s="33"/>
      <c r="D22" s="77">
        <f>SUM(D16:D21)</f>
        <v>1095833205</v>
      </c>
      <c r="E22" s="78">
        <f>SUM(E16:E21)</f>
        <v>419598381</v>
      </c>
      <c r="F22" s="86">
        <f t="shared" si="0"/>
        <v>1515431586</v>
      </c>
      <c r="G22" s="77">
        <f>SUM(G16:G21)</f>
        <v>1156265353</v>
      </c>
      <c r="H22" s="78">
        <f>SUM(H16:H21)</f>
        <v>437466422</v>
      </c>
      <c r="I22" s="79">
        <f t="shared" si="1"/>
        <v>1593731775</v>
      </c>
      <c r="J22" s="77">
        <f>SUM(J16:J21)</f>
        <v>363334044</v>
      </c>
      <c r="K22" s="78">
        <f>SUM(K16:K21)</f>
        <v>89180468</v>
      </c>
      <c r="L22" s="78">
        <f t="shared" si="2"/>
        <v>452514512</v>
      </c>
      <c r="M22" s="45">
        <f t="shared" si="3"/>
        <v>0.29860438186749</v>
      </c>
      <c r="N22" s="107">
        <f>SUM(N16:N21)</f>
        <v>228619789</v>
      </c>
      <c r="O22" s="108">
        <f>SUM(O16:O21)</f>
        <v>46213989</v>
      </c>
      <c r="P22" s="109">
        <f t="shared" si="4"/>
        <v>274833778</v>
      </c>
      <c r="Q22" s="45">
        <f t="shared" si="5"/>
        <v>0.18135677026861177</v>
      </c>
      <c r="R22" s="107">
        <f>SUM(R16:R21)</f>
        <v>388640890</v>
      </c>
      <c r="S22" s="109">
        <f>SUM(S16:S21)</f>
        <v>24062808</v>
      </c>
      <c r="T22" s="109">
        <f t="shared" si="6"/>
        <v>412703698</v>
      </c>
      <c r="U22" s="45">
        <f t="shared" si="7"/>
        <v>0.2589543011401652</v>
      </c>
      <c r="V22" s="107">
        <f>SUM(V16:V21)</f>
        <v>133993291</v>
      </c>
      <c r="W22" s="109">
        <f>SUM(W16:W21)</f>
        <v>5068687</v>
      </c>
      <c r="X22" s="109">
        <f t="shared" si="8"/>
        <v>139061978</v>
      </c>
      <c r="Y22" s="45">
        <f t="shared" si="9"/>
        <v>0.08725557222450434</v>
      </c>
      <c r="Z22" s="77">
        <f t="shared" si="10"/>
        <v>1114588014</v>
      </c>
      <c r="AA22" s="78">
        <f t="shared" si="11"/>
        <v>164525952</v>
      </c>
      <c r="AB22" s="78">
        <f t="shared" si="12"/>
        <v>1279113966</v>
      </c>
      <c r="AC22" s="45">
        <f t="shared" si="13"/>
        <v>0.8025904898583076</v>
      </c>
      <c r="AD22" s="77">
        <f>SUM(AD16:AD21)</f>
        <v>122423223</v>
      </c>
      <c r="AE22" s="78">
        <f>SUM(AE16:AE21)</f>
        <v>27844593</v>
      </c>
      <c r="AF22" s="78">
        <f t="shared" si="14"/>
        <v>150267816</v>
      </c>
      <c r="AG22" s="45">
        <f t="shared" si="15"/>
        <v>1.2437293955295705</v>
      </c>
      <c r="AH22" s="45">
        <f t="shared" si="16"/>
        <v>-0.07457244204574054</v>
      </c>
      <c r="AI22" s="60">
        <f>SUM(AI16:AI21)</f>
        <v>963313532</v>
      </c>
      <c r="AJ22" s="60">
        <f>SUM(AJ16:AJ21)</f>
        <v>985631374</v>
      </c>
      <c r="AK22" s="60">
        <f>SUM(AK16:AK21)</f>
        <v>1225858713</v>
      </c>
      <c r="AL22" s="60"/>
    </row>
    <row r="23" spans="1:38" s="14" customFormat="1" ht="12.75">
      <c r="A23" s="30" t="s">
        <v>82</v>
      </c>
      <c r="B23" s="58" t="s">
        <v>523</v>
      </c>
      <c r="C23" s="40" t="s">
        <v>524</v>
      </c>
      <c r="D23" s="73">
        <v>132205275</v>
      </c>
      <c r="E23" s="74">
        <v>97064004</v>
      </c>
      <c r="F23" s="75">
        <f t="shared" si="0"/>
        <v>229269279</v>
      </c>
      <c r="G23" s="73">
        <v>132205275</v>
      </c>
      <c r="H23" s="74">
        <v>97064004</v>
      </c>
      <c r="I23" s="76">
        <f t="shared" si="1"/>
        <v>229269279</v>
      </c>
      <c r="J23" s="73">
        <v>21285026</v>
      </c>
      <c r="K23" s="74">
        <v>4786758</v>
      </c>
      <c r="L23" s="74">
        <f t="shared" si="2"/>
        <v>26071784</v>
      </c>
      <c r="M23" s="41">
        <f t="shared" si="3"/>
        <v>0.11371686653230152</v>
      </c>
      <c r="N23" s="101">
        <v>40467582</v>
      </c>
      <c r="O23" s="102">
        <v>8686907</v>
      </c>
      <c r="P23" s="103">
        <f t="shared" si="4"/>
        <v>49154489</v>
      </c>
      <c r="Q23" s="41">
        <f t="shared" si="5"/>
        <v>0.21439631691780214</v>
      </c>
      <c r="R23" s="101">
        <v>38124537</v>
      </c>
      <c r="S23" s="103">
        <v>301486027</v>
      </c>
      <c r="T23" s="103">
        <f t="shared" si="6"/>
        <v>339610564</v>
      </c>
      <c r="U23" s="41">
        <f t="shared" si="7"/>
        <v>1.4812737471032915</v>
      </c>
      <c r="V23" s="101">
        <v>0</v>
      </c>
      <c r="W23" s="103">
        <v>289032751</v>
      </c>
      <c r="X23" s="103">
        <f t="shared" si="8"/>
        <v>289032751</v>
      </c>
      <c r="Y23" s="41">
        <f t="shared" si="9"/>
        <v>1.2606693415736698</v>
      </c>
      <c r="Z23" s="73">
        <f t="shared" si="10"/>
        <v>99877145</v>
      </c>
      <c r="AA23" s="74">
        <f t="shared" si="11"/>
        <v>603992443</v>
      </c>
      <c r="AB23" s="74">
        <f t="shared" si="12"/>
        <v>703869588</v>
      </c>
      <c r="AC23" s="41">
        <f t="shared" si="13"/>
        <v>3.070056272127065</v>
      </c>
      <c r="AD23" s="73">
        <v>360128</v>
      </c>
      <c r="AE23" s="74">
        <v>118046</v>
      </c>
      <c r="AF23" s="74">
        <f t="shared" si="14"/>
        <v>478174</v>
      </c>
      <c r="AG23" s="41">
        <f t="shared" si="15"/>
        <v>0</v>
      </c>
      <c r="AH23" s="41">
        <f t="shared" si="16"/>
        <v>603.4509969174401</v>
      </c>
      <c r="AI23" s="13">
        <v>0</v>
      </c>
      <c r="AJ23" s="13">
        <v>0</v>
      </c>
      <c r="AK23" s="13">
        <v>14942613</v>
      </c>
      <c r="AL23" s="13"/>
    </row>
    <row r="24" spans="1:38" s="14" customFormat="1" ht="12.75">
      <c r="A24" s="30" t="s">
        <v>82</v>
      </c>
      <c r="B24" s="58" t="s">
        <v>525</v>
      </c>
      <c r="C24" s="40" t="s">
        <v>526</v>
      </c>
      <c r="D24" s="73">
        <v>162301000</v>
      </c>
      <c r="E24" s="74">
        <v>191130000</v>
      </c>
      <c r="F24" s="75">
        <f t="shared" si="0"/>
        <v>353431000</v>
      </c>
      <c r="G24" s="73">
        <v>162301000</v>
      </c>
      <c r="H24" s="74">
        <v>191130000</v>
      </c>
      <c r="I24" s="76">
        <f t="shared" si="1"/>
        <v>353431000</v>
      </c>
      <c r="J24" s="73">
        <v>60396666</v>
      </c>
      <c r="K24" s="74">
        <v>0</v>
      </c>
      <c r="L24" s="74">
        <f t="shared" si="2"/>
        <v>60396666</v>
      </c>
      <c r="M24" s="41">
        <f t="shared" si="3"/>
        <v>0.17088672470722716</v>
      </c>
      <c r="N24" s="101">
        <v>27525459</v>
      </c>
      <c r="O24" s="102">
        <v>3390252</v>
      </c>
      <c r="P24" s="103">
        <f t="shared" si="4"/>
        <v>30915711</v>
      </c>
      <c r="Q24" s="41">
        <f t="shared" si="5"/>
        <v>0.08747311639329883</v>
      </c>
      <c r="R24" s="101">
        <v>20586178</v>
      </c>
      <c r="S24" s="103">
        <v>0</v>
      </c>
      <c r="T24" s="103">
        <f t="shared" si="6"/>
        <v>20586178</v>
      </c>
      <c r="U24" s="41">
        <f t="shared" si="7"/>
        <v>0.05824666766639033</v>
      </c>
      <c r="V24" s="101">
        <v>0</v>
      </c>
      <c r="W24" s="103">
        <v>21012</v>
      </c>
      <c r="X24" s="103">
        <f t="shared" si="8"/>
        <v>21012</v>
      </c>
      <c r="Y24" s="41">
        <f t="shared" si="9"/>
        <v>5.94514912387425E-05</v>
      </c>
      <c r="Z24" s="73">
        <f t="shared" si="10"/>
        <v>108508303</v>
      </c>
      <c r="AA24" s="74">
        <f t="shared" si="11"/>
        <v>3411264</v>
      </c>
      <c r="AB24" s="74">
        <f t="shared" si="12"/>
        <v>111919567</v>
      </c>
      <c r="AC24" s="41">
        <f t="shared" si="13"/>
        <v>0.3166659602581551</v>
      </c>
      <c r="AD24" s="73">
        <v>22240321</v>
      </c>
      <c r="AE24" s="74">
        <v>0</v>
      </c>
      <c r="AF24" s="74">
        <f t="shared" si="14"/>
        <v>22240321</v>
      </c>
      <c r="AG24" s="41">
        <f t="shared" si="15"/>
        <v>0</v>
      </c>
      <c r="AH24" s="41">
        <f t="shared" si="16"/>
        <v>-0.9990552294636394</v>
      </c>
      <c r="AI24" s="13">
        <v>0</v>
      </c>
      <c r="AJ24" s="13">
        <v>0</v>
      </c>
      <c r="AK24" s="13">
        <v>81492830</v>
      </c>
      <c r="AL24" s="13"/>
    </row>
    <row r="25" spans="1:38" s="14" customFormat="1" ht="12.75">
      <c r="A25" s="30" t="s">
        <v>82</v>
      </c>
      <c r="B25" s="58" t="s">
        <v>527</v>
      </c>
      <c r="C25" s="40" t="s">
        <v>528</v>
      </c>
      <c r="D25" s="73">
        <v>158383512</v>
      </c>
      <c r="E25" s="74">
        <v>38294915</v>
      </c>
      <c r="F25" s="75">
        <f t="shared" si="0"/>
        <v>196678427</v>
      </c>
      <c r="G25" s="73">
        <v>158383512</v>
      </c>
      <c r="H25" s="74">
        <v>38294915</v>
      </c>
      <c r="I25" s="76">
        <f t="shared" si="1"/>
        <v>196678427</v>
      </c>
      <c r="J25" s="73">
        <v>27178014</v>
      </c>
      <c r="K25" s="74">
        <v>365226</v>
      </c>
      <c r="L25" s="74">
        <f t="shared" si="2"/>
        <v>27543240</v>
      </c>
      <c r="M25" s="41">
        <f t="shared" si="3"/>
        <v>0.14004199860719854</v>
      </c>
      <c r="N25" s="101">
        <v>174500676</v>
      </c>
      <c r="O25" s="102">
        <v>131358</v>
      </c>
      <c r="P25" s="103">
        <f t="shared" si="4"/>
        <v>174632034</v>
      </c>
      <c r="Q25" s="41">
        <f t="shared" si="5"/>
        <v>0.8879063996174832</v>
      </c>
      <c r="R25" s="101">
        <v>14048359</v>
      </c>
      <c r="S25" s="103">
        <v>14052</v>
      </c>
      <c r="T25" s="103">
        <f t="shared" si="6"/>
        <v>14062411</v>
      </c>
      <c r="U25" s="41">
        <f t="shared" si="7"/>
        <v>0.07149950919629838</v>
      </c>
      <c r="V25" s="101">
        <v>0</v>
      </c>
      <c r="W25" s="103">
        <v>2725573</v>
      </c>
      <c r="X25" s="103">
        <f t="shared" si="8"/>
        <v>2725573</v>
      </c>
      <c r="Y25" s="41">
        <f t="shared" si="9"/>
        <v>0.013858017076778837</v>
      </c>
      <c r="Z25" s="73">
        <f t="shared" si="10"/>
        <v>215727049</v>
      </c>
      <c r="AA25" s="74">
        <f t="shared" si="11"/>
        <v>3236209</v>
      </c>
      <c r="AB25" s="74">
        <f t="shared" si="12"/>
        <v>218963258</v>
      </c>
      <c r="AC25" s="41">
        <f t="shared" si="13"/>
        <v>1.113305924497759</v>
      </c>
      <c r="AD25" s="73">
        <v>8256654</v>
      </c>
      <c r="AE25" s="74">
        <v>246206</v>
      </c>
      <c r="AF25" s="74">
        <f t="shared" si="14"/>
        <v>8502860</v>
      </c>
      <c r="AG25" s="41">
        <f t="shared" si="15"/>
        <v>0.4436637079229214</v>
      </c>
      <c r="AH25" s="41">
        <f t="shared" si="16"/>
        <v>-0.6794522078453602</v>
      </c>
      <c r="AI25" s="13">
        <v>170019230</v>
      </c>
      <c r="AJ25" s="13">
        <v>170019230</v>
      </c>
      <c r="AK25" s="13">
        <v>75431362</v>
      </c>
      <c r="AL25" s="13"/>
    </row>
    <row r="26" spans="1:38" s="14" customFormat="1" ht="12.75">
      <c r="A26" s="30" t="s">
        <v>82</v>
      </c>
      <c r="B26" s="58" t="s">
        <v>529</v>
      </c>
      <c r="C26" s="40" t="s">
        <v>530</v>
      </c>
      <c r="D26" s="73">
        <v>83938529</v>
      </c>
      <c r="E26" s="74">
        <v>22657000</v>
      </c>
      <c r="F26" s="75">
        <f t="shared" si="0"/>
        <v>106595529</v>
      </c>
      <c r="G26" s="73">
        <v>83938529</v>
      </c>
      <c r="H26" s="74">
        <v>22657000</v>
      </c>
      <c r="I26" s="76">
        <f t="shared" si="1"/>
        <v>106595529</v>
      </c>
      <c r="J26" s="73">
        <v>37323981</v>
      </c>
      <c r="K26" s="74">
        <v>2272463</v>
      </c>
      <c r="L26" s="74">
        <f t="shared" si="2"/>
        <v>39596444</v>
      </c>
      <c r="M26" s="41">
        <f t="shared" si="3"/>
        <v>0.37146439791109814</v>
      </c>
      <c r="N26" s="101">
        <v>22097090</v>
      </c>
      <c r="O26" s="102">
        <v>11700534</v>
      </c>
      <c r="P26" s="103">
        <f t="shared" si="4"/>
        <v>33797624</v>
      </c>
      <c r="Q26" s="41">
        <f t="shared" si="5"/>
        <v>0.31706418005580705</v>
      </c>
      <c r="R26" s="101">
        <v>38666190</v>
      </c>
      <c r="S26" s="103">
        <v>12742977</v>
      </c>
      <c r="T26" s="103">
        <f t="shared" si="6"/>
        <v>51409167</v>
      </c>
      <c r="U26" s="41">
        <f t="shared" si="7"/>
        <v>0.4822825824148778</v>
      </c>
      <c r="V26" s="101">
        <v>16041403</v>
      </c>
      <c r="W26" s="103">
        <v>0</v>
      </c>
      <c r="X26" s="103">
        <f t="shared" si="8"/>
        <v>16041403</v>
      </c>
      <c r="Y26" s="41">
        <f t="shared" si="9"/>
        <v>0.15048851626788212</v>
      </c>
      <c r="Z26" s="73">
        <f t="shared" si="10"/>
        <v>114128664</v>
      </c>
      <c r="AA26" s="74">
        <f t="shared" si="11"/>
        <v>26715974</v>
      </c>
      <c r="AB26" s="74">
        <f t="shared" si="12"/>
        <v>140844638</v>
      </c>
      <c r="AC26" s="41">
        <f t="shared" si="13"/>
        <v>1.3212996766496652</v>
      </c>
      <c r="AD26" s="73">
        <v>4799369</v>
      </c>
      <c r="AE26" s="74">
        <v>3769602</v>
      </c>
      <c r="AF26" s="74">
        <f t="shared" si="14"/>
        <v>8568971</v>
      </c>
      <c r="AG26" s="41">
        <f t="shared" si="15"/>
        <v>1.006379186624899</v>
      </c>
      <c r="AH26" s="41">
        <f t="shared" si="16"/>
        <v>0.8720337599462058</v>
      </c>
      <c r="AI26" s="13">
        <v>88348881</v>
      </c>
      <c r="AJ26" s="13">
        <v>88348881</v>
      </c>
      <c r="AK26" s="13">
        <v>88912475</v>
      </c>
      <c r="AL26" s="13"/>
    </row>
    <row r="27" spans="1:38" s="14" customFormat="1" ht="12.75">
      <c r="A27" s="30" t="s">
        <v>82</v>
      </c>
      <c r="B27" s="58" t="s">
        <v>531</v>
      </c>
      <c r="C27" s="40" t="s">
        <v>532</v>
      </c>
      <c r="D27" s="73">
        <v>17780558</v>
      </c>
      <c r="E27" s="74">
        <v>9120000</v>
      </c>
      <c r="F27" s="75">
        <f t="shared" si="0"/>
        <v>26900558</v>
      </c>
      <c r="G27" s="73">
        <v>17780558</v>
      </c>
      <c r="H27" s="74">
        <v>9120000</v>
      </c>
      <c r="I27" s="76">
        <f t="shared" si="1"/>
        <v>26900558</v>
      </c>
      <c r="J27" s="73">
        <v>255204</v>
      </c>
      <c r="K27" s="74">
        <v>0</v>
      </c>
      <c r="L27" s="74">
        <f t="shared" si="2"/>
        <v>255204</v>
      </c>
      <c r="M27" s="41">
        <f t="shared" si="3"/>
        <v>0.009486940754165769</v>
      </c>
      <c r="N27" s="101">
        <v>2603551</v>
      </c>
      <c r="O27" s="102">
        <v>323067</v>
      </c>
      <c r="P27" s="103">
        <f t="shared" si="4"/>
        <v>2926618</v>
      </c>
      <c r="Q27" s="41">
        <f t="shared" si="5"/>
        <v>0.1087939514117142</v>
      </c>
      <c r="R27" s="101">
        <v>3185825</v>
      </c>
      <c r="S27" s="103">
        <v>685529</v>
      </c>
      <c r="T27" s="103">
        <f t="shared" si="6"/>
        <v>3871354</v>
      </c>
      <c r="U27" s="41">
        <f t="shared" si="7"/>
        <v>0.1439135203069022</v>
      </c>
      <c r="V27" s="101">
        <v>317574</v>
      </c>
      <c r="W27" s="103">
        <v>82213</v>
      </c>
      <c r="X27" s="103">
        <f t="shared" si="8"/>
        <v>399787</v>
      </c>
      <c r="Y27" s="41">
        <f t="shared" si="9"/>
        <v>0.014861661977420691</v>
      </c>
      <c r="Z27" s="73">
        <f t="shared" si="10"/>
        <v>6362154</v>
      </c>
      <c r="AA27" s="74">
        <f t="shared" si="11"/>
        <v>1090809</v>
      </c>
      <c r="AB27" s="74">
        <f t="shared" si="12"/>
        <v>7452963</v>
      </c>
      <c r="AC27" s="41">
        <f t="shared" si="13"/>
        <v>0.27705607445020286</v>
      </c>
      <c r="AD27" s="73">
        <v>141132</v>
      </c>
      <c r="AE27" s="74">
        <v>706239</v>
      </c>
      <c r="AF27" s="74">
        <f t="shared" si="14"/>
        <v>847371</v>
      </c>
      <c r="AG27" s="41">
        <f t="shared" si="15"/>
        <v>1.2369934505342985</v>
      </c>
      <c r="AH27" s="41">
        <f t="shared" si="16"/>
        <v>-0.5282031129222029</v>
      </c>
      <c r="AI27" s="13">
        <v>8703000</v>
      </c>
      <c r="AJ27" s="13">
        <v>8703000</v>
      </c>
      <c r="AK27" s="13">
        <v>10765554</v>
      </c>
      <c r="AL27" s="13"/>
    </row>
    <row r="28" spans="1:38" s="14" customFormat="1" ht="12.75">
      <c r="A28" s="30" t="s">
        <v>82</v>
      </c>
      <c r="B28" s="58" t="s">
        <v>533</v>
      </c>
      <c r="C28" s="40" t="s">
        <v>534</v>
      </c>
      <c r="D28" s="73">
        <v>121854480</v>
      </c>
      <c r="E28" s="74">
        <v>13093000</v>
      </c>
      <c r="F28" s="75">
        <f t="shared" si="0"/>
        <v>134947480</v>
      </c>
      <c r="G28" s="73">
        <v>121854480</v>
      </c>
      <c r="H28" s="74">
        <v>13093000</v>
      </c>
      <c r="I28" s="76">
        <f t="shared" si="1"/>
        <v>134947480</v>
      </c>
      <c r="J28" s="73">
        <v>18520758</v>
      </c>
      <c r="K28" s="74">
        <v>0</v>
      </c>
      <c r="L28" s="74">
        <f t="shared" si="2"/>
        <v>18520758</v>
      </c>
      <c r="M28" s="41">
        <f t="shared" si="3"/>
        <v>0.13724419307422414</v>
      </c>
      <c r="N28" s="101">
        <v>37029316</v>
      </c>
      <c r="O28" s="102">
        <v>0</v>
      </c>
      <c r="P28" s="103">
        <f t="shared" si="4"/>
        <v>37029316</v>
      </c>
      <c r="Q28" s="41">
        <f t="shared" si="5"/>
        <v>0.2743979806069739</v>
      </c>
      <c r="R28" s="101">
        <v>39669577</v>
      </c>
      <c r="S28" s="103">
        <v>6079118</v>
      </c>
      <c r="T28" s="103">
        <f t="shared" si="6"/>
        <v>45748695</v>
      </c>
      <c r="U28" s="41">
        <f t="shared" si="7"/>
        <v>0.33901111010001816</v>
      </c>
      <c r="V28" s="101">
        <v>25776706</v>
      </c>
      <c r="W28" s="103">
        <v>720836</v>
      </c>
      <c r="X28" s="103">
        <f t="shared" si="8"/>
        <v>26497542</v>
      </c>
      <c r="Y28" s="41">
        <f t="shared" si="9"/>
        <v>0.19635447805323966</v>
      </c>
      <c r="Z28" s="73">
        <f t="shared" si="10"/>
        <v>120996357</v>
      </c>
      <c r="AA28" s="74">
        <f t="shared" si="11"/>
        <v>6799954</v>
      </c>
      <c r="AB28" s="74">
        <f t="shared" si="12"/>
        <v>127796311</v>
      </c>
      <c r="AC28" s="41">
        <f t="shared" si="13"/>
        <v>0.9470077618344559</v>
      </c>
      <c r="AD28" s="73">
        <v>17082086</v>
      </c>
      <c r="AE28" s="74">
        <v>104169</v>
      </c>
      <c r="AF28" s="74">
        <f t="shared" si="14"/>
        <v>17186255</v>
      </c>
      <c r="AG28" s="41">
        <f t="shared" si="15"/>
        <v>0</v>
      </c>
      <c r="AH28" s="41">
        <f t="shared" si="16"/>
        <v>0.5417868523421769</v>
      </c>
      <c r="AI28" s="13">
        <v>0</v>
      </c>
      <c r="AJ28" s="13">
        <v>0</v>
      </c>
      <c r="AK28" s="13">
        <v>82269135</v>
      </c>
      <c r="AL28" s="13"/>
    </row>
    <row r="29" spans="1:38" s="14" customFormat="1" ht="12.75">
      <c r="A29" s="30" t="s">
        <v>101</v>
      </c>
      <c r="B29" s="58" t="s">
        <v>535</v>
      </c>
      <c r="C29" s="40" t="s">
        <v>536</v>
      </c>
      <c r="D29" s="73">
        <v>158383512</v>
      </c>
      <c r="E29" s="74">
        <v>104168793</v>
      </c>
      <c r="F29" s="75">
        <f t="shared" si="0"/>
        <v>262552305</v>
      </c>
      <c r="G29" s="73">
        <v>158383512</v>
      </c>
      <c r="H29" s="74">
        <v>104168793</v>
      </c>
      <c r="I29" s="76">
        <f t="shared" si="1"/>
        <v>262552305</v>
      </c>
      <c r="J29" s="73">
        <v>71465331</v>
      </c>
      <c r="K29" s="74">
        <v>144805</v>
      </c>
      <c r="L29" s="74">
        <f t="shared" si="2"/>
        <v>71610136</v>
      </c>
      <c r="M29" s="41">
        <f t="shared" si="3"/>
        <v>0.2727461714723853</v>
      </c>
      <c r="N29" s="101">
        <v>79192812</v>
      </c>
      <c r="O29" s="102">
        <v>456761</v>
      </c>
      <c r="P29" s="103">
        <f t="shared" si="4"/>
        <v>79649573</v>
      </c>
      <c r="Q29" s="41">
        <f t="shared" si="5"/>
        <v>0.3033664968205097</v>
      </c>
      <c r="R29" s="101">
        <v>65987780</v>
      </c>
      <c r="S29" s="103">
        <v>2940623</v>
      </c>
      <c r="T29" s="103">
        <f t="shared" si="6"/>
        <v>68928403</v>
      </c>
      <c r="U29" s="41">
        <f t="shared" si="7"/>
        <v>0.26253208098858627</v>
      </c>
      <c r="V29" s="101">
        <v>0</v>
      </c>
      <c r="W29" s="103">
        <v>0</v>
      </c>
      <c r="X29" s="103">
        <f t="shared" si="8"/>
        <v>0</v>
      </c>
      <c r="Y29" s="41">
        <f t="shared" si="9"/>
        <v>0</v>
      </c>
      <c r="Z29" s="73">
        <f t="shared" si="10"/>
        <v>216645923</v>
      </c>
      <c r="AA29" s="74">
        <f t="shared" si="11"/>
        <v>3542189</v>
      </c>
      <c r="AB29" s="74">
        <f t="shared" si="12"/>
        <v>220188112</v>
      </c>
      <c r="AC29" s="41">
        <f t="shared" si="13"/>
        <v>0.8386447492814812</v>
      </c>
      <c r="AD29" s="73">
        <v>21581861</v>
      </c>
      <c r="AE29" s="74">
        <v>282127</v>
      </c>
      <c r="AF29" s="74">
        <f t="shared" si="14"/>
        <v>21863988</v>
      </c>
      <c r="AG29" s="41">
        <f t="shared" si="15"/>
        <v>0.680469742441178</v>
      </c>
      <c r="AH29" s="41">
        <f t="shared" si="16"/>
        <v>-1</v>
      </c>
      <c r="AI29" s="13">
        <v>261036409</v>
      </c>
      <c r="AJ29" s="13">
        <v>261036409</v>
      </c>
      <c r="AK29" s="13">
        <v>177627378</v>
      </c>
      <c r="AL29" s="13"/>
    </row>
    <row r="30" spans="1:38" s="55" customFormat="1" ht="12.75">
      <c r="A30" s="59"/>
      <c r="B30" s="115" t="s">
        <v>642</v>
      </c>
      <c r="C30" s="33"/>
      <c r="D30" s="77">
        <f>SUM(D23:D29)</f>
        <v>834846866</v>
      </c>
      <c r="E30" s="78">
        <f>SUM(E23:E29)</f>
        <v>475527712</v>
      </c>
      <c r="F30" s="86">
        <f t="shared" si="0"/>
        <v>1310374578</v>
      </c>
      <c r="G30" s="77">
        <f>SUM(G23:G29)</f>
        <v>834846866</v>
      </c>
      <c r="H30" s="78">
        <f>SUM(H23:H29)</f>
        <v>475527712</v>
      </c>
      <c r="I30" s="79">
        <f t="shared" si="1"/>
        <v>1310374578</v>
      </c>
      <c r="J30" s="77">
        <f>SUM(J23:J29)</f>
        <v>236424980</v>
      </c>
      <c r="K30" s="78">
        <f>SUM(K23:K29)</f>
        <v>7569252</v>
      </c>
      <c r="L30" s="78">
        <f t="shared" si="2"/>
        <v>243994232</v>
      </c>
      <c r="M30" s="45">
        <f t="shared" si="3"/>
        <v>0.18620189684418617</v>
      </c>
      <c r="N30" s="107">
        <f>SUM(N23:N29)</f>
        <v>383416486</v>
      </c>
      <c r="O30" s="108">
        <f>SUM(O23:O29)</f>
        <v>24688879</v>
      </c>
      <c r="P30" s="109">
        <f t="shared" si="4"/>
        <v>408105365</v>
      </c>
      <c r="Q30" s="45">
        <f t="shared" si="5"/>
        <v>0.3114417601285302</v>
      </c>
      <c r="R30" s="107">
        <f>SUM(R23:R29)</f>
        <v>220268446</v>
      </c>
      <c r="S30" s="109">
        <f>SUM(S23:S29)</f>
        <v>323948326</v>
      </c>
      <c r="T30" s="109">
        <f t="shared" si="6"/>
        <v>544216772</v>
      </c>
      <c r="U30" s="45">
        <f t="shared" si="7"/>
        <v>0.41531389660399837</v>
      </c>
      <c r="V30" s="107">
        <f>SUM(V23:V29)</f>
        <v>42135683</v>
      </c>
      <c r="W30" s="109">
        <f>SUM(W23:W29)</f>
        <v>292582385</v>
      </c>
      <c r="X30" s="109">
        <f t="shared" si="8"/>
        <v>334718068</v>
      </c>
      <c r="Y30" s="45">
        <f t="shared" si="9"/>
        <v>0.2554369365978344</v>
      </c>
      <c r="Z30" s="77">
        <f t="shared" si="10"/>
        <v>882245595</v>
      </c>
      <c r="AA30" s="78">
        <f t="shared" si="11"/>
        <v>648788842</v>
      </c>
      <c r="AB30" s="78">
        <f t="shared" si="12"/>
        <v>1531034437</v>
      </c>
      <c r="AC30" s="45">
        <f t="shared" si="13"/>
        <v>1.168394490174549</v>
      </c>
      <c r="AD30" s="77">
        <f>SUM(AD23:AD29)</f>
        <v>74461551</v>
      </c>
      <c r="AE30" s="78">
        <f>SUM(AE23:AE29)</f>
        <v>5226389</v>
      </c>
      <c r="AF30" s="78">
        <f t="shared" si="14"/>
        <v>79687940</v>
      </c>
      <c r="AG30" s="45">
        <f t="shared" si="15"/>
        <v>1.0063127807761572</v>
      </c>
      <c r="AH30" s="45">
        <f t="shared" si="16"/>
        <v>3.2003604058531314</v>
      </c>
      <c r="AI30" s="60">
        <f>SUM(AI23:AI29)</f>
        <v>528107520</v>
      </c>
      <c r="AJ30" s="60">
        <f>SUM(AJ23:AJ29)</f>
        <v>528107520</v>
      </c>
      <c r="AK30" s="60">
        <f>SUM(AK23:AK29)</f>
        <v>531441347</v>
      </c>
      <c r="AL30" s="60"/>
    </row>
    <row r="31" spans="1:38" s="14" customFormat="1" ht="12.75">
      <c r="A31" s="30" t="s">
        <v>82</v>
      </c>
      <c r="B31" s="58" t="s">
        <v>537</v>
      </c>
      <c r="C31" s="40" t="s">
        <v>538</v>
      </c>
      <c r="D31" s="73">
        <v>80597500</v>
      </c>
      <c r="E31" s="74">
        <v>0</v>
      </c>
      <c r="F31" s="76">
        <f t="shared" si="0"/>
        <v>80597500</v>
      </c>
      <c r="G31" s="73">
        <v>80597500</v>
      </c>
      <c r="H31" s="74">
        <v>0</v>
      </c>
      <c r="I31" s="76">
        <f t="shared" si="1"/>
        <v>80597500</v>
      </c>
      <c r="J31" s="73">
        <v>21848476</v>
      </c>
      <c r="K31" s="74">
        <v>2946914</v>
      </c>
      <c r="L31" s="74">
        <f t="shared" si="2"/>
        <v>24795390</v>
      </c>
      <c r="M31" s="41">
        <f t="shared" si="3"/>
        <v>0.3076446539905084</v>
      </c>
      <c r="N31" s="101">
        <v>15220070</v>
      </c>
      <c r="O31" s="102">
        <v>-3526872</v>
      </c>
      <c r="P31" s="103">
        <f t="shared" si="4"/>
        <v>11693198</v>
      </c>
      <c r="Q31" s="41">
        <f t="shared" si="5"/>
        <v>0.14508139830639907</v>
      </c>
      <c r="R31" s="101">
        <v>20796588</v>
      </c>
      <c r="S31" s="103">
        <v>242349</v>
      </c>
      <c r="T31" s="103">
        <f t="shared" si="6"/>
        <v>21038937</v>
      </c>
      <c r="U31" s="41">
        <f t="shared" si="7"/>
        <v>0.26103709172120726</v>
      </c>
      <c r="V31" s="101">
        <v>6981148</v>
      </c>
      <c r="W31" s="103">
        <v>-3161336</v>
      </c>
      <c r="X31" s="103">
        <f t="shared" si="8"/>
        <v>3819812</v>
      </c>
      <c r="Y31" s="41">
        <f t="shared" si="9"/>
        <v>0.04739367846397221</v>
      </c>
      <c r="Z31" s="73">
        <f t="shared" si="10"/>
        <v>64846282</v>
      </c>
      <c r="AA31" s="74">
        <f t="shared" si="11"/>
        <v>-3498945</v>
      </c>
      <c r="AB31" s="74">
        <f t="shared" si="12"/>
        <v>61347337</v>
      </c>
      <c r="AC31" s="41">
        <f t="shared" si="13"/>
        <v>0.7611568224820869</v>
      </c>
      <c r="AD31" s="73">
        <v>9081666</v>
      </c>
      <c r="AE31" s="74">
        <v>4089255</v>
      </c>
      <c r="AF31" s="74">
        <f t="shared" si="14"/>
        <v>13170921</v>
      </c>
      <c r="AG31" s="41">
        <f t="shared" si="15"/>
        <v>1.0038729876290606</v>
      </c>
      <c r="AH31" s="41">
        <f t="shared" si="16"/>
        <v>-0.7099814052487294</v>
      </c>
      <c r="AI31" s="13">
        <v>73365326</v>
      </c>
      <c r="AJ31" s="13">
        <v>73365326</v>
      </c>
      <c r="AK31" s="13">
        <v>73649469</v>
      </c>
      <c r="AL31" s="13"/>
    </row>
    <row r="32" spans="1:38" s="14" customFormat="1" ht="12.75">
      <c r="A32" s="30" t="s">
        <v>82</v>
      </c>
      <c r="B32" s="58" t="s">
        <v>77</v>
      </c>
      <c r="C32" s="40" t="s">
        <v>78</v>
      </c>
      <c r="D32" s="73">
        <v>565122365</v>
      </c>
      <c r="E32" s="74">
        <v>122463711</v>
      </c>
      <c r="F32" s="75">
        <f t="shared" si="0"/>
        <v>687586076</v>
      </c>
      <c r="G32" s="73">
        <v>569301053</v>
      </c>
      <c r="H32" s="74">
        <v>140708683</v>
      </c>
      <c r="I32" s="76">
        <f t="shared" si="1"/>
        <v>710009736</v>
      </c>
      <c r="J32" s="73">
        <v>163223506</v>
      </c>
      <c r="K32" s="74">
        <v>24888432</v>
      </c>
      <c r="L32" s="74">
        <f t="shared" si="2"/>
        <v>188111938</v>
      </c>
      <c r="M32" s="41">
        <f t="shared" si="3"/>
        <v>0.273583111360155</v>
      </c>
      <c r="N32" s="101">
        <v>158725082</v>
      </c>
      <c r="O32" s="102">
        <v>20399909</v>
      </c>
      <c r="P32" s="103">
        <f t="shared" si="4"/>
        <v>179124991</v>
      </c>
      <c r="Q32" s="41">
        <f t="shared" si="5"/>
        <v>0.260512824869944</v>
      </c>
      <c r="R32" s="101">
        <v>132124993</v>
      </c>
      <c r="S32" s="103">
        <v>11021229</v>
      </c>
      <c r="T32" s="103">
        <f t="shared" si="6"/>
        <v>143146222</v>
      </c>
      <c r="U32" s="41">
        <f t="shared" si="7"/>
        <v>0.20161163254809228</v>
      </c>
      <c r="V32" s="101">
        <v>181498772</v>
      </c>
      <c r="W32" s="103">
        <v>50582275</v>
      </c>
      <c r="X32" s="103">
        <f t="shared" si="8"/>
        <v>232081047</v>
      </c>
      <c r="Y32" s="41">
        <f t="shared" si="9"/>
        <v>0.3268702318189057</v>
      </c>
      <c r="Z32" s="73">
        <f t="shared" si="10"/>
        <v>635572353</v>
      </c>
      <c r="AA32" s="74">
        <f t="shared" si="11"/>
        <v>106891845</v>
      </c>
      <c r="AB32" s="74">
        <f t="shared" si="12"/>
        <v>742464198</v>
      </c>
      <c r="AC32" s="41">
        <f t="shared" si="13"/>
        <v>1.045709883054336</v>
      </c>
      <c r="AD32" s="73">
        <v>121356659</v>
      </c>
      <c r="AE32" s="74">
        <v>31548877</v>
      </c>
      <c r="AF32" s="74">
        <f t="shared" si="14"/>
        <v>152905536</v>
      </c>
      <c r="AG32" s="41">
        <f t="shared" si="15"/>
        <v>0.9301936889707463</v>
      </c>
      <c r="AH32" s="41">
        <f t="shared" si="16"/>
        <v>0.5178066999483917</v>
      </c>
      <c r="AI32" s="13">
        <v>567313563</v>
      </c>
      <c r="AJ32" s="13">
        <v>613127787</v>
      </c>
      <c r="AK32" s="13">
        <v>570327598</v>
      </c>
      <c r="AL32" s="13"/>
    </row>
    <row r="33" spans="1:38" s="14" customFormat="1" ht="12.75">
      <c r="A33" s="30" t="s">
        <v>82</v>
      </c>
      <c r="B33" s="58" t="s">
        <v>41</v>
      </c>
      <c r="C33" s="40" t="s">
        <v>42</v>
      </c>
      <c r="D33" s="73">
        <v>1280797802</v>
      </c>
      <c r="E33" s="74">
        <v>354205800</v>
      </c>
      <c r="F33" s="75">
        <f t="shared" si="0"/>
        <v>1635003602</v>
      </c>
      <c r="G33" s="73">
        <v>1277827114</v>
      </c>
      <c r="H33" s="74">
        <v>357705800</v>
      </c>
      <c r="I33" s="76">
        <f t="shared" si="1"/>
        <v>1635532914</v>
      </c>
      <c r="J33" s="73">
        <v>326875302</v>
      </c>
      <c r="K33" s="74">
        <v>36066699</v>
      </c>
      <c r="L33" s="74">
        <f t="shared" si="2"/>
        <v>362942001</v>
      </c>
      <c r="M33" s="41">
        <f t="shared" si="3"/>
        <v>0.22198238618926297</v>
      </c>
      <c r="N33" s="101">
        <v>204575617</v>
      </c>
      <c r="O33" s="102">
        <v>57014593</v>
      </c>
      <c r="P33" s="103">
        <f t="shared" si="4"/>
        <v>261590210</v>
      </c>
      <c r="Q33" s="41">
        <f t="shared" si="5"/>
        <v>0.15999365975708718</v>
      </c>
      <c r="R33" s="101">
        <v>426041233</v>
      </c>
      <c r="S33" s="103">
        <v>38376207</v>
      </c>
      <c r="T33" s="103">
        <f t="shared" si="6"/>
        <v>464417440</v>
      </c>
      <c r="U33" s="41">
        <f t="shared" si="7"/>
        <v>0.28395481131845934</v>
      </c>
      <c r="V33" s="101">
        <v>244592239</v>
      </c>
      <c r="W33" s="103">
        <v>69825136</v>
      </c>
      <c r="X33" s="103">
        <f t="shared" si="8"/>
        <v>314417375</v>
      </c>
      <c r="Y33" s="41">
        <f t="shared" si="9"/>
        <v>0.19224154543673097</v>
      </c>
      <c r="Z33" s="73">
        <f t="shared" si="10"/>
        <v>1202084391</v>
      </c>
      <c r="AA33" s="74">
        <f t="shared" si="11"/>
        <v>201282635</v>
      </c>
      <c r="AB33" s="74">
        <f t="shared" si="12"/>
        <v>1403367026</v>
      </c>
      <c r="AC33" s="41">
        <f t="shared" si="13"/>
        <v>0.8580487827467836</v>
      </c>
      <c r="AD33" s="73">
        <v>197760377</v>
      </c>
      <c r="AE33" s="74">
        <v>77250795</v>
      </c>
      <c r="AF33" s="74">
        <f t="shared" si="14"/>
        <v>275011172</v>
      </c>
      <c r="AG33" s="41">
        <f t="shared" si="15"/>
        <v>0.7789350896956866</v>
      </c>
      <c r="AH33" s="41">
        <f t="shared" si="16"/>
        <v>0.1432894624368206</v>
      </c>
      <c r="AI33" s="13">
        <v>1304778650</v>
      </c>
      <c r="AJ33" s="13">
        <v>1396580758</v>
      </c>
      <c r="AK33" s="13">
        <v>1087845758</v>
      </c>
      <c r="AL33" s="13"/>
    </row>
    <row r="34" spans="1:38" s="14" customFormat="1" ht="12.75">
      <c r="A34" s="30" t="s">
        <v>82</v>
      </c>
      <c r="B34" s="58" t="s">
        <v>539</v>
      </c>
      <c r="C34" s="40" t="s">
        <v>540</v>
      </c>
      <c r="D34" s="73">
        <v>117043994</v>
      </c>
      <c r="E34" s="74">
        <v>39963500</v>
      </c>
      <c r="F34" s="75">
        <f t="shared" si="0"/>
        <v>157007494</v>
      </c>
      <c r="G34" s="73">
        <v>117043994</v>
      </c>
      <c r="H34" s="74">
        <v>39963500</v>
      </c>
      <c r="I34" s="76">
        <f t="shared" si="1"/>
        <v>157007494</v>
      </c>
      <c r="J34" s="73">
        <v>43670436</v>
      </c>
      <c r="K34" s="74">
        <v>0</v>
      </c>
      <c r="L34" s="74">
        <f t="shared" si="2"/>
        <v>43670436</v>
      </c>
      <c r="M34" s="41">
        <f t="shared" si="3"/>
        <v>0.2781423668860035</v>
      </c>
      <c r="N34" s="101">
        <v>44713373</v>
      </c>
      <c r="O34" s="102">
        <v>0</v>
      </c>
      <c r="P34" s="103">
        <f t="shared" si="4"/>
        <v>44713373</v>
      </c>
      <c r="Q34" s="41">
        <f t="shared" si="5"/>
        <v>0.28478496064652814</v>
      </c>
      <c r="R34" s="101">
        <v>38967855</v>
      </c>
      <c r="S34" s="103">
        <v>0</v>
      </c>
      <c r="T34" s="103">
        <f t="shared" si="6"/>
        <v>38967855</v>
      </c>
      <c r="U34" s="41">
        <f t="shared" si="7"/>
        <v>0.24819105131376723</v>
      </c>
      <c r="V34" s="101">
        <v>28809574</v>
      </c>
      <c r="W34" s="103">
        <v>0</v>
      </c>
      <c r="X34" s="103">
        <f t="shared" si="8"/>
        <v>28809574</v>
      </c>
      <c r="Y34" s="41">
        <f t="shared" si="9"/>
        <v>0.18349171282231916</v>
      </c>
      <c r="Z34" s="73">
        <f t="shared" si="10"/>
        <v>156161238</v>
      </c>
      <c r="AA34" s="74">
        <f t="shared" si="11"/>
        <v>0</v>
      </c>
      <c r="AB34" s="74">
        <f t="shared" si="12"/>
        <v>156161238</v>
      </c>
      <c r="AC34" s="41">
        <f t="shared" si="13"/>
        <v>0.994610091668618</v>
      </c>
      <c r="AD34" s="73">
        <v>23506679</v>
      </c>
      <c r="AE34" s="74">
        <v>0</v>
      </c>
      <c r="AF34" s="74">
        <f t="shared" si="14"/>
        <v>23506679</v>
      </c>
      <c r="AG34" s="41">
        <f t="shared" si="15"/>
        <v>0.5081715423589103</v>
      </c>
      <c r="AH34" s="41">
        <f t="shared" si="16"/>
        <v>0.22559099054358134</v>
      </c>
      <c r="AI34" s="13">
        <v>113747168</v>
      </c>
      <c r="AJ34" s="13">
        <v>253012517</v>
      </c>
      <c r="AK34" s="13">
        <v>128573761</v>
      </c>
      <c r="AL34" s="13"/>
    </row>
    <row r="35" spans="1:38" s="14" customFormat="1" ht="12.75">
      <c r="A35" s="30" t="s">
        <v>101</v>
      </c>
      <c r="B35" s="58" t="s">
        <v>541</v>
      </c>
      <c r="C35" s="40" t="s">
        <v>542</v>
      </c>
      <c r="D35" s="73">
        <v>189675940</v>
      </c>
      <c r="E35" s="74">
        <v>51501579</v>
      </c>
      <c r="F35" s="75">
        <f t="shared" si="0"/>
        <v>241177519</v>
      </c>
      <c r="G35" s="73">
        <v>169248848</v>
      </c>
      <c r="H35" s="74">
        <v>53824218</v>
      </c>
      <c r="I35" s="76">
        <f t="shared" si="1"/>
        <v>223073066</v>
      </c>
      <c r="J35" s="73">
        <v>64353443</v>
      </c>
      <c r="K35" s="74">
        <v>2333703</v>
      </c>
      <c r="L35" s="74">
        <f t="shared" si="2"/>
        <v>66687146</v>
      </c>
      <c r="M35" s="41">
        <f t="shared" si="3"/>
        <v>0.27650647654269966</v>
      </c>
      <c r="N35" s="101">
        <v>1855143</v>
      </c>
      <c r="O35" s="102">
        <v>5089807</v>
      </c>
      <c r="P35" s="103">
        <f t="shared" si="4"/>
        <v>6944950</v>
      </c>
      <c r="Q35" s="41">
        <f t="shared" si="5"/>
        <v>0.028796008967983455</v>
      </c>
      <c r="R35" s="101">
        <v>4796850</v>
      </c>
      <c r="S35" s="103">
        <v>3929466</v>
      </c>
      <c r="T35" s="103">
        <f t="shared" si="6"/>
        <v>8726316</v>
      </c>
      <c r="U35" s="41">
        <f t="shared" si="7"/>
        <v>0.039118644650717266</v>
      </c>
      <c r="V35" s="101">
        <v>45599691</v>
      </c>
      <c r="W35" s="103">
        <v>8175612</v>
      </c>
      <c r="X35" s="103">
        <f t="shared" si="8"/>
        <v>53775303</v>
      </c>
      <c r="Y35" s="41">
        <f t="shared" si="9"/>
        <v>0.24106587121548775</v>
      </c>
      <c r="Z35" s="73">
        <f t="shared" si="10"/>
        <v>116605127</v>
      </c>
      <c r="AA35" s="74">
        <f t="shared" si="11"/>
        <v>19528588</v>
      </c>
      <c r="AB35" s="74">
        <f t="shared" si="12"/>
        <v>136133715</v>
      </c>
      <c r="AC35" s="41">
        <f t="shared" si="13"/>
        <v>0.6102651361773994</v>
      </c>
      <c r="AD35" s="73">
        <v>3068457</v>
      </c>
      <c r="AE35" s="74">
        <v>29170685</v>
      </c>
      <c r="AF35" s="74">
        <f t="shared" si="14"/>
        <v>32239142</v>
      </c>
      <c r="AG35" s="41">
        <f t="shared" si="15"/>
        <v>1.1310176657048583</v>
      </c>
      <c r="AH35" s="41">
        <f t="shared" si="16"/>
        <v>0.6680128459994377</v>
      </c>
      <c r="AI35" s="13">
        <v>195720947</v>
      </c>
      <c r="AJ35" s="13">
        <v>234725194</v>
      </c>
      <c r="AK35" s="13">
        <v>265478341</v>
      </c>
      <c r="AL35" s="13"/>
    </row>
    <row r="36" spans="1:38" s="55" customFormat="1" ht="12.75">
      <c r="A36" s="59"/>
      <c r="B36" s="115" t="s">
        <v>643</v>
      </c>
      <c r="C36" s="33"/>
      <c r="D36" s="77">
        <f>SUM(D31:D35)</f>
        <v>2233237601</v>
      </c>
      <c r="E36" s="78">
        <f>SUM(E31:E35)</f>
        <v>568134590</v>
      </c>
      <c r="F36" s="86">
        <f t="shared" si="0"/>
        <v>2801372191</v>
      </c>
      <c r="G36" s="77">
        <f>SUM(G31:G35)</f>
        <v>2214018509</v>
      </c>
      <c r="H36" s="78">
        <f>SUM(H31:H35)</f>
        <v>592202201</v>
      </c>
      <c r="I36" s="79">
        <f t="shared" si="1"/>
        <v>2806220710</v>
      </c>
      <c r="J36" s="77">
        <f>SUM(J31:J35)</f>
        <v>619971163</v>
      </c>
      <c r="K36" s="78">
        <f>SUM(K31:K35)</f>
        <v>66235748</v>
      </c>
      <c r="L36" s="78">
        <f t="shared" si="2"/>
        <v>686206911</v>
      </c>
      <c r="M36" s="45">
        <f t="shared" si="3"/>
        <v>0.2449538526885448</v>
      </c>
      <c r="N36" s="107">
        <f>SUM(N31:N35)</f>
        <v>425089285</v>
      </c>
      <c r="O36" s="108">
        <f>SUM(O31:O35)</f>
        <v>78977437</v>
      </c>
      <c r="P36" s="109">
        <f t="shared" si="4"/>
        <v>504066722</v>
      </c>
      <c r="Q36" s="45">
        <f t="shared" si="5"/>
        <v>0.1799356485437461</v>
      </c>
      <c r="R36" s="107">
        <f>SUM(R31:R35)</f>
        <v>622727519</v>
      </c>
      <c r="S36" s="109">
        <f>SUM(S31:S35)</f>
        <v>53569251</v>
      </c>
      <c r="T36" s="109">
        <f t="shared" si="6"/>
        <v>676296770</v>
      </c>
      <c r="U36" s="45">
        <f t="shared" si="7"/>
        <v>0.24099913723464753</v>
      </c>
      <c r="V36" s="107">
        <f>SUM(V31:V35)</f>
        <v>507481424</v>
      </c>
      <c r="W36" s="109">
        <f>SUM(W31:W35)</f>
        <v>125421687</v>
      </c>
      <c r="X36" s="109">
        <f t="shared" si="8"/>
        <v>632903111</v>
      </c>
      <c r="Y36" s="45">
        <f t="shared" si="9"/>
        <v>0.22553575659414188</v>
      </c>
      <c r="Z36" s="77">
        <f t="shared" si="10"/>
        <v>2175269391</v>
      </c>
      <c r="AA36" s="78">
        <f t="shared" si="11"/>
        <v>324204123</v>
      </c>
      <c r="AB36" s="78">
        <f t="shared" si="12"/>
        <v>2499473514</v>
      </c>
      <c r="AC36" s="45">
        <f t="shared" si="13"/>
        <v>0.8906902814497438</v>
      </c>
      <c r="AD36" s="77">
        <f>SUM(AD31:AD35)</f>
        <v>354773838</v>
      </c>
      <c r="AE36" s="78">
        <f>SUM(AE31:AE35)</f>
        <v>142059612</v>
      </c>
      <c r="AF36" s="78">
        <f t="shared" si="14"/>
        <v>496833450</v>
      </c>
      <c r="AG36" s="45">
        <f t="shared" si="15"/>
        <v>0.8269275515501392</v>
      </c>
      <c r="AH36" s="45">
        <f t="shared" si="16"/>
        <v>0.2738737921128298</v>
      </c>
      <c r="AI36" s="60">
        <f>SUM(AI31:AI35)</f>
        <v>2254925654</v>
      </c>
      <c r="AJ36" s="60">
        <f>SUM(AJ31:AJ35)</f>
        <v>2570811582</v>
      </c>
      <c r="AK36" s="60">
        <f>SUM(AK31:AK35)</f>
        <v>2125874927</v>
      </c>
      <c r="AL36" s="60"/>
    </row>
    <row r="37" spans="1:38" s="55" customFormat="1" ht="12.75">
      <c r="A37" s="59"/>
      <c r="B37" s="115" t="s">
        <v>644</v>
      </c>
      <c r="C37" s="33"/>
      <c r="D37" s="77">
        <f>SUM(D9:D14,D16:D21,D23:D29,D31:D35)</f>
        <v>7331509911</v>
      </c>
      <c r="E37" s="78">
        <f>SUM(E9:E14,E16:E21,E23:E29,E31:E35)</f>
        <v>2548673571</v>
      </c>
      <c r="F37" s="79">
        <f t="shared" si="0"/>
        <v>9880183482</v>
      </c>
      <c r="G37" s="77">
        <f>SUM(G9:G14,G16:G21,G23:G29,G31:G35)</f>
        <v>7446033907</v>
      </c>
      <c r="H37" s="78">
        <f>SUM(H9:H14,H16:H21,H23:H29,H31:H35)</f>
        <v>2707119399</v>
      </c>
      <c r="I37" s="86">
        <f t="shared" si="1"/>
        <v>10153153306</v>
      </c>
      <c r="J37" s="77">
        <f>SUM(J9:J14,J16:J21,J23:J29,J31:J35)</f>
        <v>2105597323</v>
      </c>
      <c r="K37" s="88">
        <f>SUM(K9:K14,K16:K21,K23:K29,K31:K35)</f>
        <v>274695691</v>
      </c>
      <c r="L37" s="78">
        <f t="shared" si="2"/>
        <v>2380293014</v>
      </c>
      <c r="M37" s="45">
        <f t="shared" si="3"/>
        <v>0.24091587148522958</v>
      </c>
      <c r="N37" s="107">
        <f>SUM(N9:N14,N16:N21,N23:N29,N31:N35)</f>
        <v>1898714855</v>
      </c>
      <c r="O37" s="108">
        <f>SUM(O9:O14,O16:O21,O23:O29,O31:O35)</f>
        <v>313508930</v>
      </c>
      <c r="P37" s="109">
        <f t="shared" si="4"/>
        <v>2212223785</v>
      </c>
      <c r="Q37" s="45">
        <f t="shared" si="5"/>
        <v>0.22390513182576946</v>
      </c>
      <c r="R37" s="107">
        <f>SUM(R9:R14,R16:R21,R23:R29,R31:R35)</f>
        <v>2233227408</v>
      </c>
      <c r="S37" s="109">
        <f>SUM(S9:S14,S16:S21,S23:S29,S31:S35)</f>
        <v>481658203</v>
      </c>
      <c r="T37" s="109">
        <f t="shared" si="6"/>
        <v>2714885611</v>
      </c>
      <c r="U37" s="45">
        <f t="shared" si="7"/>
        <v>0.2673933436418851</v>
      </c>
      <c r="V37" s="107">
        <f>SUM(V9:V14,V16:V21,V23:V29,V31:V35)</f>
        <v>1591344546</v>
      </c>
      <c r="W37" s="109">
        <f>SUM(W9:W14,W16:W21,W23:W29,W31:W35)</f>
        <v>521507481</v>
      </c>
      <c r="X37" s="109">
        <f t="shared" si="8"/>
        <v>2112852027</v>
      </c>
      <c r="Y37" s="45">
        <f t="shared" si="9"/>
        <v>0.20809811132777944</v>
      </c>
      <c r="Z37" s="77">
        <f t="shared" si="10"/>
        <v>7828884132</v>
      </c>
      <c r="AA37" s="78">
        <f t="shared" si="11"/>
        <v>1591370305</v>
      </c>
      <c r="AB37" s="78">
        <f t="shared" si="12"/>
        <v>9420254437</v>
      </c>
      <c r="AC37" s="45">
        <f t="shared" si="13"/>
        <v>0.9278156404309493</v>
      </c>
      <c r="AD37" s="77">
        <f>SUM(AD9:AD14,AD16:AD21,AD23:AD29,AD31:AD35)</f>
        <v>830634461</v>
      </c>
      <c r="AE37" s="78">
        <f>SUM(AE9:AE14,AE16:AE21,AE23:AE29,AE31:AE35)</f>
        <v>465497374</v>
      </c>
      <c r="AF37" s="78">
        <f t="shared" si="14"/>
        <v>1296131835</v>
      </c>
      <c r="AG37" s="45">
        <f t="shared" si="15"/>
        <v>0.9435547701701027</v>
      </c>
      <c r="AH37" s="45">
        <f t="shared" si="16"/>
        <v>0.6301212345424723</v>
      </c>
      <c r="AI37" s="60">
        <f>SUM(AI9:AI14,AI16:AI21,AI23:AI29,AI31:AI35)</f>
        <v>7043210942</v>
      </c>
      <c r="AJ37" s="60">
        <f>SUM(AJ9:AJ14,AJ16:AJ21,AJ23:AJ29,AJ31:AJ35)</f>
        <v>7364051741</v>
      </c>
      <c r="AK37" s="60">
        <f>SUM(AK9:AK14,AK16:AK21,AK23:AK29,AK31:AK35)</f>
        <v>6948386148</v>
      </c>
      <c r="AL37" s="60"/>
    </row>
    <row r="38" spans="1:38" s="14" customFormat="1" ht="12.75">
      <c r="A38" s="61"/>
      <c r="B38" s="62"/>
      <c r="C38" s="63"/>
      <c r="D38" s="89"/>
      <c r="E38" s="89"/>
      <c r="F38" s="90"/>
      <c r="G38" s="91"/>
      <c r="H38" s="89"/>
      <c r="I38" s="92"/>
      <c r="J38" s="91"/>
      <c r="K38" s="93"/>
      <c r="L38" s="89"/>
      <c r="M38" s="67"/>
      <c r="N38" s="91"/>
      <c r="O38" s="93"/>
      <c r="P38" s="89"/>
      <c r="Q38" s="67"/>
      <c r="R38" s="91"/>
      <c r="S38" s="93"/>
      <c r="T38" s="89"/>
      <c r="U38" s="67"/>
      <c r="V38" s="91"/>
      <c r="W38" s="93"/>
      <c r="X38" s="89"/>
      <c r="Y38" s="67"/>
      <c r="Z38" s="91"/>
      <c r="AA38" s="93"/>
      <c r="AB38" s="89"/>
      <c r="AC38" s="67"/>
      <c r="AD38" s="91"/>
      <c r="AE38" s="89"/>
      <c r="AF38" s="89"/>
      <c r="AG38" s="67"/>
      <c r="AH38" s="67"/>
      <c r="AI38" s="13"/>
      <c r="AJ38" s="13"/>
      <c r="AK38" s="13"/>
      <c r="AL38" s="13"/>
    </row>
    <row r="39" spans="1:38" s="14" customFormat="1" ht="13.5">
      <c r="A39" s="13"/>
      <c r="B39" s="116" t="s">
        <v>651</v>
      </c>
      <c r="C39" s="13"/>
      <c r="D39" s="84"/>
      <c r="E39" s="84"/>
      <c r="F39" s="84"/>
      <c r="G39" s="84"/>
      <c r="H39" s="84"/>
      <c r="I39" s="84"/>
      <c r="J39" s="84"/>
      <c r="K39" s="84"/>
      <c r="L39" s="84"/>
      <c r="M39" s="13"/>
      <c r="N39" s="84"/>
      <c r="O39" s="84"/>
      <c r="P39" s="84"/>
      <c r="Q39" s="13"/>
      <c r="R39" s="84"/>
      <c r="S39" s="84"/>
      <c r="T39" s="84"/>
      <c r="U39" s="13"/>
      <c r="V39" s="84"/>
      <c r="W39" s="84"/>
      <c r="X39" s="84"/>
      <c r="Y39" s="13"/>
      <c r="Z39" s="84"/>
      <c r="AA39" s="84"/>
      <c r="AB39" s="84"/>
      <c r="AC39" s="13"/>
      <c r="AD39" s="84"/>
      <c r="AE39" s="84"/>
      <c r="AF39" s="84"/>
      <c r="AG39" s="13"/>
      <c r="AH39" s="13"/>
      <c r="AI39" s="13"/>
      <c r="AJ39" s="13"/>
      <c r="AK39" s="13"/>
      <c r="AL39" s="13"/>
    </row>
    <row r="40" spans="1:38" ht="12.75">
      <c r="A40" s="2"/>
      <c r="B40" s="2"/>
      <c r="C40" s="2"/>
      <c r="D40" s="85"/>
      <c r="E40" s="85"/>
      <c r="F40" s="85"/>
      <c r="G40" s="85"/>
      <c r="H40" s="85"/>
      <c r="I40" s="85"/>
      <c r="J40" s="85"/>
      <c r="K40" s="85"/>
      <c r="L40" s="85"/>
      <c r="M40" s="2"/>
      <c r="N40" s="85"/>
      <c r="O40" s="85"/>
      <c r="P40" s="85"/>
      <c r="Q40" s="2"/>
      <c r="R40" s="85"/>
      <c r="S40" s="85"/>
      <c r="T40" s="85"/>
      <c r="U40" s="2"/>
      <c r="V40" s="85"/>
      <c r="W40" s="85"/>
      <c r="X40" s="85"/>
      <c r="Y40" s="2"/>
      <c r="Z40" s="85"/>
      <c r="AA40" s="85"/>
      <c r="AB40" s="85"/>
      <c r="AC40" s="2"/>
      <c r="AD40" s="85"/>
      <c r="AE40" s="85"/>
      <c r="AF40" s="85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5"/>
      <c r="E41" s="85"/>
      <c r="F41" s="85"/>
      <c r="G41" s="85"/>
      <c r="H41" s="85"/>
      <c r="I41" s="85"/>
      <c r="J41" s="85"/>
      <c r="K41" s="85"/>
      <c r="L41" s="85"/>
      <c r="M41" s="2"/>
      <c r="N41" s="85"/>
      <c r="O41" s="85"/>
      <c r="P41" s="85"/>
      <c r="Q41" s="2"/>
      <c r="R41" s="85"/>
      <c r="S41" s="85"/>
      <c r="T41" s="85"/>
      <c r="U41" s="2"/>
      <c r="V41" s="85"/>
      <c r="W41" s="85"/>
      <c r="X41" s="85"/>
      <c r="Y41" s="2"/>
      <c r="Z41" s="85"/>
      <c r="AA41" s="85"/>
      <c r="AB41" s="85"/>
      <c r="AC41" s="2"/>
      <c r="AD41" s="85"/>
      <c r="AE41" s="85"/>
      <c r="AF41" s="85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5"/>
      <c r="E42" s="85"/>
      <c r="F42" s="85"/>
      <c r="G42" s="85"/>
      <c r="H42" s="85"/>
      <c r="I42" s="85"/>
      <c r="J42" s="85"/>
      <c r="K42" s="85"/>
      <c r="L42" s="85"/>
      <c r="M42" s="2"/>
      <c r="N42" s="85"/>
      <c r="O42" s="85"/>
      <c r="P42" s="85"/>
      <c r="Q42" s="2"/>
      <c r="R42" s="85"/>
      <c r="S42" s="85"/>
      <c r="T42" s="85"/>
      <c r="U42" s="2"/>
      <c r="V42" s="85"/>
      <c r="W42" s="85"/>
      <c r="X42" s="85"/>
      <c r="Y42" s="2"/>
      <c r="Z42" s="85"/>
      <c r="AA42" s="85"/>
      <c r="AB42" s="85"/>
      <c r="AC42" s="2"/>
      <c r="AD42" s="85"/>
      <c r="AE42" s="85"/>
      <c r="AF42" s="85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5"/>
      <c r="E43" s="85"/>
      <c r="F43" s="85"/>
      <c r="G43" s="85"/>
      <c r="H43" s="85"/>
      <c r="I43" s="85"/>
      <c r="J43" s="85"/>
      <c r="K43" s="85"/>
      <c r="L43" s="85"/>
      <c r="M43" s="2"/>
      <c r="N43" s="85"/>
      <c r="O43" s="85"/>
      <c r="P43" s="85"/>
      <c r="Q43" s="2"/>
      <c r="R43" s="85"/>
      <c r="S43" s="85"/>
      <c r="T43" s="85"/>
      <c r="U43" s="2"/>
      <c r="V43" s="85"/>
      <c r="W43" s="85"/>
      <c r="X43" s="85"/>
      <c r="Y43" s="2"/>
      <c r="Z43" s="85"/>
      <c r="AA43" s="85"/>
      <c r="AB43" s="85"/>
      <c r="AC43" s="2"/>
      <c r="AD43" s="85"/>
      <c r="AE43" s="85"/>
      <c r="AF43" s="85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5"/>
      <c r="E44" s="85"/>
      <c r="F44" s="85"/>
      <c r="G44" s="85"/>
      <c r="H44" s="85"/>
      <c r="I44" s="85"/>
      <c r="J44" s="85"/>
      <c r="K44" s="85"/>
      <c r="L44" s="85"/>
      <c r="M44" s="2"/>
      <c r="N44" s="85"/>
      <c r="O44" s="85"/>
      <c r="P44" s="85"/>
      <c r="Q44" s="2"/>
      <c r="R44" s="85"/>
      <c r="S44" s="85"/>
      <c r="T44" s="85"/>
      <c r="U44" s="2"/>
      <c r="V44" s="85"/>
      <c r="W44" s="85"/>
      <c r="X44" s="85"/>
      <c r="Y44" s="2"/>
      <c r="Z44" s="85"/>
      <c r="AA44" s="85"/>
      <c r="AB44" s="85"/>
      <c r="AC44" s="2"/>
      <c r="AD44" s="85"/>
      <c r="AE44" s="85"/>
      <c r="AF44" s="85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5"/>
      <c r="E45" s="85"/>
      <c r="F45" s="85"/>
      <c r="G45" s="85"/>
      <c r="H45" s="85"/>
      <c r="I45" s="85"/>
      <c r="J45" s="85"/>
      <c r="K45" s="85"/>
      <c r="L45" s="85"/>
      <c r="M45" s="2"/>
      <c r="N45" s="85"/>
      <c r="O45" s="85"/>
      <c r="P45" s="85"/>
      <c r="Q45" s="2"/>
      <c r="R45" s="85"/>
      <c r="S45" s="85"/>
      <c r="T45" s="85"/>
      <c r="U45" s="2"/>
      <c r="V45" s="85"/>
      <c r="W45" s="85"/>
      <c r="X45" s="85"/>
      <c r="Y45" s="2"/>
      <c r="Z45" s="85"/>
      <c r="AA45" s="85"/>
      <c r="AB45" s="85"/>
      <c r="AC45" s="2"/>
      <c r="AD45" s="85"/>
      <c r="AE45" s="85"/>
      <c r="AF45" s="85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5"/>
      <c r="E46" s="85"/>
      <c r="F46" s="85"/>
      <c r="G46" s="85"/>
      <c r="H46" s="85"/>
      <c r="I46" s="85"/>
      <c r="J46" s="85"/>
      <c r="K46" s="85"/>
      <c r="L46" s="85"/>
      <c r="M46" s="2"/>
      <c r="N46" s="85"/>
      <c r="O46" s="85"/>
      <c r="P46" s="85"/>
      <c r="Q46" s="2"/>
      <c r="R46" s="85"/>
      <c r="S46" s="85"/>
      <c r="T46" s="85"/>
      <c r="U46" s="2"/>
      <c r="V46" s="85"/>
      <c r="W46" s="85"/>
      <c r="X46" s="85"/>
      <c r="Y46" s="2"/>
      <c r="Z46" s="85"/>
      <c r="AA46" s="85"/>
      <c r="AB46" s="85"/>
      <c r="AC46" s="2"/>
      <c r="AD46" s="85"/>
      <c r="AE46" s="85"/>
      <c r="AF46" s="85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5"/>
      <c r="E47" s="85"/>
      <c r="F47" s="85"/>
      <c r="G47" s="85"/>
      <c r="H47" s="85"/>
      <c r="I47" s="85"/>
      <c r="J47" s="85"/>
      <c r="K47" s="85"/>
      <c r="L47" s="85"/>
      <c r="M47" s="2"/>
      <c r="N47" s="85"/>
      <c r="O47" s="85"/>
      <c r="P47" s="85"/>
      <c r="Q47" s="2"/>
      <c r="R47" s="85"/>
      <c r="S47" s="85"/>
      <c r="T47" s="85"/>
      <c r="U47" s="2"/>
      <c r="V47" s="85"/>
      <c r="W47" s="85"/>
      <c r="X47" s="85"/>
      <c r="Y47" s="2"/>
      <c r="Z47" s="85"/>
      <c r="AA47" s="85"/>
      <c r="AB47" s="85"/>
      <c r="AC47" s="2"/>
      <c r="AD47" s="85"/>
      <c r="AE47" s="85"/>
      <c r="AF47" s="85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5"/>
      <c r="E48" s="85"/>
      <c r="F48" s="85"/>
      <c r="G48" s="85"/>
      <c r="H48" s="85"/>
      <c r="I48" s="85"/>
      <c r="J48" s="85"/>
      <c r="K48" s="85"/>
      <c r="L48" s="85"/>
      <c r="M48" s="2"/>
      <c r="N48" s="85"/>
      <c r="O48" s="85"/>
      <c r="P48" s="85"/>
      <c r="Q48" s="2"/>
      <c r="R48" s="85"/>
      <c r="S48" s="85"/>
      <c r="T48" s="85"/>
      <c r="U48" s="2"/>
      <c r="V48" s="85"/>
      <c r="W48" s="85"/>
      <c r="X48" s="85"/>
      <c r="Y48" s="2"/>
      <c r="Z48" s="85"/>
      <c r="AA48" s="85"/>
      <c r="AB48" s="85"/>
      <c r="AC48" s="2"/>
      <c r="AD48" s="85"/>
      <c r="AE48" s="85"/>
      <c r="AF48" s="85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5"/>
      <c r="E49" s="85"/>
      <c r="F49" s="85"/>
      <c r="G49" s="85"/>
      <c r="H49" s="85"/>
      <c r="I49" s="85"/>
      <c r="J49" s="85"/>
      <c r="K49" s="85"/>
      <c r="L49" s="85"/>
      <c r="M49" s="2"/>
      <c r="N49" s="85"/>
      <c r="O49" s="85"/>
      <c r="P49" s="85"/>
      <c r="Q49" s="2"/>
      <c r="R49" s="85"/>
      <c r="S49" s="85"/>
      <c r="T49" s="85"/>
      <c r="U49" s="2"/>
      <c r="V49" s="85"/>
      <c r="W49" s="85"/>
      <c r="X49" s="85"/>
      <c r="Y49" s="2"/>
      <c r="Z49" s="85"/>
      <c r="AA49" s="85"/>
      <c r="AB49" s="85"/>
      <c r="AC49" s="2"/>
      <c r="AD49" s="85"/>
      <c r="AE49" s="85"/>
      <c r="AF49" s="85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5"/>
      <c r="E50" s="85"/>
      <c r="F50" s="85"/>
      <c r="G50" s="85"/>
      <c r="H50" s="85"/>
      <c r="I50" s="85"/>
      <c r="J50" s="85"/>
      <c r="K50" s="85"/>
      <c r="L50" s="85"/>
      <c r="M50" s="2"/>
      <c r="N50" s="85"/>
      <c r="O50" s="85"/>
      <c r="P50" s="85"/>
      <c r="Q50" s="2"/>
      <c r="R50" s="85"/>
      <c r="S50" s="85"/>
      <c r="T50" s="85"/>
      <c r="U50" s="2"/>
      <c r="V50" s="85"/>
      <c r="W50" s="85"/>
      <c r="X50" s="85"/>
      <c r="Y50" s="2"/>
      <c r="Z50" s="85"/>
      <c r="AA50" s="85"/>
      <c r="AB50" s="85"/>
      <c r="AC50" s="2"/>
      <c r="AD50" s="85"/>
      <c r="AE50" s="85"/>
      <c r="AF50" s="85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5"/>
      <c r="E51" s="85"/>
      <c r="F51" s="85"/>
      <c r="G51" s="85"/>
      <c r="H51" s="85"/>
      <c r="I51" s="85"/>
      <c r="J51" s="85"/>
      <c r="K51" s="85"/>
      <c r="L51" s="85"/>
      <c r="M51" s="2"/>
      <c r="N51" s="85"/>
      <c r="O51" s="85"/>
      <c r="P51" s="85"/>
      <c r="Q51" s="2"/>
      <c r="R51" s="85"/>
      <c r="S51" s="85"/>
      <c r="T51" s="85"/>
      <c r="U51" s="2"/>
      <c r="V51" s="85"/>
      <c r="W51" s="85"/>
      <c r="X51" s="85"/>
      <c r="Y51" s="2"/>
      <c r="Z51" s="85"/>
      <c r="AA51" s="85"/>
      <c r="AB51" s="85"/>
      <c r="AC51" s="2"/>
      <c r="AD51" s="85"/>
      <c r="AE51" s="85"/>
      <c r="AF51" s="85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5"/>
      <c r="E52" s="85"/>
      <c r="F52" s="85"/>
      <c r="G52" s="85"/>
      <c r="H52" s="85"/>
      <c r="I52" s="85"/>
      <c r="J52" s="85"/>
      <c r="K52" s="85"/>
      <c r="L52" s="85"/>
      <c r="M52" s="2"/>
      <c r="N52" s="85"/>
      <c r="O52" s="85"/>
      <c r="P52" s="85"/>
      <c r="Q52" s="2"/>
      <c r="R52" s="85"/>
      <c r="S52" s="85"/>
      <c r="T52" s="85"/>
      <c r="U52" s="2"/>
      <c r="V52" s="85"/>
      <c r="W52" s="85"/>
      <c r="X52" s="85"/>
      <c r="Y52" s="2"/>
      <c r="Z52" s="85"/>
      <c r="AA52" s="85"/>
      <c r="AB52" s="85"/>
      <c r="AC52" s="2"/>
      <c r="AD52" s="85"/>
      <c r="AE52" s="85"/>
      <c r="AF52" s="85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5"/>
      <c r="E53" s="85"/>
      <c r="F53" s="85"/>
      <c r="G53" s="85"/>
      <c r="H53" s="85"/>
      <c r="I53" s="85"/>
      <c r="J53" s="85"/>
      <c r="K53" s="85"/>
      <c r="L53" s="85"/>
      <c r="M53" s="2"/>
      <c r="N53" s="85"/>
      <c r="O53" s="85"/>
      <c r="P53" s="85"/>
      <c r="Q53" s="2"/>
      <c r="R53" s="85"/>
      <c r="S53" s="85"/>
      <c r="T53" s="85"/>
      <c r="U53" s="2"/>
      <c r="V53" s="85"/>
      <c r="W53" s="85"/>
      <c r="X53" s="85"/>
      <c r="Y53" s="2"/>
      <c r="Z53" s="85"/>
      <c r="AA53" s="85"/>
      <c r="AB53" s="85"/>
      <c r="AC53" s="2"/>
      <c r="AD53" s="85"/>
      <c r="AE53" s="85"/>
      <c r="AF53" s="85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5"/>
      <c r="E54" s="85"/>
      <c r="F54" s="85"/>
      <c r="G54" s="85"/>
      <c r="H54" s="85"/>
      <c r="I54" s="85"/>
      <c r="J54" s="85"/>
      <c r="K54" s="85"/>
      <c r="L54" s="85"/>
      <c r="M54" s="2"/>
      <c r="N54" s="85"/>
      <c r="O54" s="85"/>
      <c r="P54" s="85"/>
      <c r="Q54" s="2"/>
      <c r="R54" s="85"/>
      <c r="S54" s="85"/>
      <c r="T54" s="85"/>
      <c r="U54" s="2"/>
      <c r="V54" s="85"/>
      <c r="W54" s="85"/>
      <c r="X54" s="85"/>
      <c r="Y54" s="2"/>
      <c r="Z54" s="85"/>
      <c r="AA54" s="85"/>
      <c r="AB54" s="85"/>
      <c r="AC54" s="2"/>
      <c r="AD54" s="85"/>
      <c r="AE54" s="85"/>
      <c r="AF54" s="85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5"/>
      <c r="E55" s="85"/>
      <c r="F55" s="85"/>
      <c r="G55" s="85"/>
      <c r="H55" s="85"/>
      <c r="I55" s="85"/>
      <c r="J55" s="85"/>
      <c r="K55" s="85"/>
      <c r="L55" s="85"/>
      <c r="M55" s="2"/>
      <c r="N55" s="85"/>
      <c r="O55" s="85"/>
      <c r="P55" s="85"/>
      <c r="Q55" s="2"/>
      <c r="R55" s="85"/>
      <c r="S55" s="85"/>
      <c r="T55" s="85"/>
      <c r="U55" s="2"/>
      <c r="V55" s="85"/>
      <c r="W55" s="85"/>
      <c r="X55" s="85"/>
      <c r="Y55" s="2"/>
      <c r="Z55" s="85"/>
      <c r="AA55" s="85"/>
      <c r="AB55" s="85"/>
      <c r="AC55" s="2"/>
      <c r="AD55" s="85"/>
      <c r="AE55" s="85"/>
      <c r="AF55" s="85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5"/>
      <c r="E56" s="85"/>
      <c r="F56" s="85"/>
      <c r="G56" s="85"/>
      <c r="H56" s="85"/>
      <c r="I56" s="85"/>
      <c r="J56" s="85"/>
      <c r="K56" s="85"/>
      <c r="L56" s="85"/>
      <c r="M56" s="2"/>
      <c r="N56" s="85"/>
      <c r="O56" s="85"/>
      <c r="P56" s="85"/>
      <c r="Q56" s="2"/>
      <c r="R56" s="85"/>
      <c r="S56" s="85"/>
      <c r="T56" s="85"/>
      <c r="U56" s="2"/>
      <c r="V56" s="85"/>
      <c r="W56" s="85"/>
      <c r="X56" s="85"/>
      <c r="Y56" s="2"/>
      <c r="Z56" s="85"/>
      <c r="AA56" s="85"/>
      <c r="AB56" s="85"/>
      <c r="AC56" s="2"/>
      <c r="AD56" s="85"/>
      <c r="AE56" s="85"/>
      <c r="AF56" s="85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5"/>
      <c r="E57" s="85"/>
      <c r="F57" s="85"/>
      <c r="G57" s="85"/>
      <c r="H57" s="85"/>
      <c r="I57" s="85"/>
      <c r="J57" s="85"/>
      <c r="K57" s="85"/>
      <c r="L57" s="85"/>
      <c r="M57" s="2"/>
      <c r="N57" s="85"/>
      <c r="O57" s="85"/>
      <c r="P57" s="85"/>
      <c r="Q57" s="2"/>
      <c r="R57" s="85"/>
      <c r="S57" s="85"/>
      <c r="T57" s="85"/>
      <c r="U57" s="2"/>
      <c r="V57" s="85"/>
      <c r="W57" s="85"/>
      <c r="X57" s="85"/>
      <c r="Y57" s="2"/>
      <c r="Z57" s="85"/>
      <c r="AA57" s="85"/>
      <c r="AB57" s="85"/>
      <c r="AC57" s="2"/>
      <c r="AD57" s="85"/>
      <c r="AE57" s="85"/>
      <c r="AF57" s="85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5"/>
      <c r="E58" s="85"/>
      <c r="F58" s="85"/>
      <c r="G58" s="85"/>
      <c r="H58" s="85"/>
      <c r="I58" s="85"/>
      <c r="J58" s="85"/>
      <c r="K58" s="85"/>
      <c r="L58" s="85"/>
      <c r="M58" s="2"/>
      <c r="N58" s="85"/>
      <c r="O58" s="85"/>
      <c r="P58" s="85"/>
      <c r="Q58" s="2"/>
      <c r="R58" s="85"/>
      <c r="S58" s="85"/>
      <c r="T58" s="85"/>
      <c r="U58" s="2"/>
      <c r="V58" s="85"/>
      <c r="W58" s="85"/>
      <c r="X58" s="85"/>
      <c r="Y58" s="2"/>
      <c r="Z58" s="85"/>
      <c r="AA58" s="85"/>
      <c r="AB58" s="85"/>
      <c r="AC58" s="2"/>
      <c r="AD58" s="85"/>
      <c r="AE58" s="85"/>
      <c r="AF58" s="85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5"/>
      <c r="E59" s="85"/>
      <c r="F59" s="85"/>
      <c r="G59" s="85"/>
      <c r="H59" s="85"/>
      <c r="I59" s="85"/>
      <c r="J59" s="85"/>
      <c r="K59" s="85"/>
      <c r="L59" s="85"/>
      <c r="M59" s="2"/>
      <c r="N59" s="85"/>
      <c r="O59" s="85"/>
      <c r="P59" s="85"/>
      <c r="Q59" s="2"/>
      <c r="R59" s="85"/>
      <c r="S59" s="85"/>
      <c r="T59" s="85"/>
      <c r="U59" s="2"/>
      <c r="V59" s="85"/>
      <c r="W59" s="85"/>
      <c r="X59" s="85"/>
      <c r="Y59" s="2"/>
      <c r="Z59" s="85"/>
      <c r="AA59" s="85"/>
      <c r="AB59" s="85"/>
      <c r="AC59" s="2"/>
      <c r="AD59" s="85"/>
      <c r="AE59" s="85"/>
      <c r="AF59" s="85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5"/>
      <c r="E60" s="85"/>
      <c r="F60" s="85"/>
      <c r="G60" s="85"/>
      <c r="H60" s="85"/>
      <c r="I60" s="85"/>
      <c r="J60" s="85"/>
      <c r="K60" s="85"/>
      <c r="L60" s="85"/>
      <c r="M60" s="2"/>
      <c r="N60" s="85"/>
      <c r="O60" s="85"/>
      <c r="P60" s="85"/>
      <c r="Q60" s="2"/>
      <c r="R60" s="85"/>
      <c r="S60" s="85"/>
      <c r="T60" s="85"/>
      <c r="U60" s="2"/>
      <c r="V60" s="85"/>
      <c r="W60" s="85"/>
      <c r="X60" s="85"/>
      <c r="Y60" s="2"/>
      <c r="Z60" s="85"/>
      <c r="AA60" s="85"/>
      <c r="AB60" s="85"/>
      <c r="AC60" s="2"/>
      <c r="AD60" s="85"/>
      <c r="AE60" s="85"/>
      <c r="AF60" s="85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5"/>
      <c r="E61" s="85"/>
      <c r="F61" s="85"/>
      <c r="G61" s="85"/>
      <c r="H61" s="85"/>
      <c r="I61" s="85"/>
      <c r="J61" s="85"/>
      <c r="K61" s="85"/>
      <c r="L61" s="85"/>
      <c r="M61" s="2"/>
      <c r="N61" s="85"/>
      <c r="O61" s="85"/>
      <c r="P61" s="85"/>
      <c r="Q61" s="2"/>
      <c r="R61" s="85"/>
      <c r="S61" s="85"/>
      <c r="T61" s="85"/>
      <c r="U61" s="2"/>
      <c r="V61" s="85"/>
      <c r="W61" s="85"/>
      <c r="X61" s="85"/>
      <c r="Y61" s="2"/>
      <c r="Z61" s="85"/>
      <c r="AA61" s="85"/>
      <c r="AB61" s="85"/>
      <c r="AC61" s="2"/>
      <c r="AD61" s="85"/>
      <c r="AE61" s="85"/>
      <c r="AF61" s="85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5"/>
      <c r="E62" s="85"/>
      <c r="F62" s="85"/>
      <c r="G62" s="85"/>
      <c r="H62" s="85"/>
      <c r="I62" s="85"/>
      <c r="J62" s="85"/>
      <c r="K62" s="85"/>
      <c r="L62" s="85"/>
      <c r="M62" s="2"/>
      <c r="N62" s="85"/>
      <c r="O62" s="85"/>
      <c r="P62" s="85"/>
      <c r="Q62" s="2"/>
      <c r="R62" s="85"/>
      <c r="S62" s="85"/>
      <c r="T62" s="85"/>
      <c r="U62" s="2"/>
      <c r="V62" s="85"/>
      <c r="W62" s="85"/>
      <c r="X62" s="85"/>
      <c r="Y62" s="2"/>
      <c r="Z62" s="85"/>
      <c r="AA62" s="85"/>
      <c r="AB62" s="85"/>
      <c r="AC62" s="2"/>
      <c r="AD62" s="85"/>
      <c r="AE62" s="85"/>
      <c r="AF62" s="85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5"/>
      <c r="E63" s="85"/>
      <c r="F63" s="85"/>
      <c r="G63" s="85"/>
      <c r="H63" s="85"/>
      <c r="I63" s="85"/>
      <c r="J63" s="85"/>
      <c r="K63" s="85"/>
      <c r="L63" s="85"/>
      <c r="M63" s="2"/>
      <c r="N63" s="85"/>
      <c r="O63" s="85"/>
      <c r="P63" s="85"/>
      <c r="Q63" s="2"/>
      <c r="R63" s="85"/>
      <c r="S63" s="85"/>
      <c r="T63" s="85"/>
      <c r="U63" s="2"/>
      <c r="V63" s="85"/>
      <c r="W63" s="85"/>
      <c r="X63" s="85"/>
      <c r="Y63" s="2"/>
      <c r="Z63" s="85"/>
      <c r="AA63" s="85"/>
      <c r="AB63" s="85"/>
      <c r="AC63" s="2"/>
      <c r="AD63" s="85"/>
      <c r="AE63" s="85"/>
      <c r="AF63" s="85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5"/>
      <c r="E64" s="85"/>
      <c r="F64" s="85"/>
      <c r="G64" s="85"/>
      <c r="H64" s="85"/>
      <c r="I64" s="85"/>
      <c r="J64" s="85"/>
      <c r="K64" s="85"/>
      <c r="L64" s="85"/>
      <c r="M64" s="2"/>
      <c r="N64" s="85"/>
      <c r="O64" s="85"/>
      <c r="P64" s="85"/>
      <c r="Q64" s="2"/>
      <c r="R64" s="85"/>
      <c r="S64" s="85"/>
      <c r="T64" s="85"/>
      <c r="U64" s="2"/>
      <c r="V64" s="85"/>
      <c r="W64" s="85"/>
      <c r="X64" s="85"/>
      <c r="Y64" s="2"/>
      <c r="Z64" s="85"/>
      <c r="AA64" s="85"/>
      <c r="AB64" s="85"/>
      <c r="AC64" s="2"/>
      <c r="AD64" s="85"/>
      <c r="AE64" s="85"/>
      <c r="AF64" s="85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5"/>
      <c r="E65" s="85"/>
      <c r="F65" s="85"/>
      <c r="G65" s="85"/>
      <c r="H65" s="85"/>
      <c r="I65" s="85"/>
      <c r="J65" s="85"/>
      <c r="K65" s="85"/>
      <c r="L65" s="85"/>
      <c r="M65" s="2"/>
      <c r="N65" s="85"/>
      <c r="O65" s="85"/>
      <c r="P65" s="85"/>
      <c r="Q65" s="2"/>
      <c r="R65" s="85"/>
      <c r="S65" s="85"/>
      <c r="T65" s="85"/>
      <c r="U65" s="2"/>
      <c r="V65" s="85"/>
      <c r="W65" s="85"/>
      <c r="X65" s="85"/>
      <c r="Y65" s="2"/>
      <c r="Z65" s="85"/>
      <c r="AA65" s="85"/>
      <c r="AB65" s="85"/>
      <c r="AC65" s="2"/>
      <c r="AD65" s="85"/>
      <c r="AE65" s="85"/>
      <c r="AF65" s="85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5"/>
      <c r="E66" s="85"/>
      <c r="F66" s="85"/>
      <c r="G66" s="85"/>
      <c r="H66" s="85"/>
      <c r="I66" s="85"/>
      <c r="J66" s="85"/>
      <c r="K66" s="85"/>
      <c r="L66" s="85"/>
      <c r="M66" s="2"/>
      <c r="N66" s="85"/>
      <c r="O66" s="85"/>
      <c r="P66" s="85"/>
      <c r="Q66" s="2"/>
      <c r="R66" s="85"/>
      <c r="S66" s="85"/>
      <c r="T66" s="85"/>
      <c r="U66" s="2"/>
      <c r="V66" s="85"/>
      <c r="W66" s="85"/>
      <c r="X66" s="85"/>
      <c r="Y66" s="2"/>
      <c r="Z66" s="85"/>
      <c r="AA66" s="85"/>
      <c r="AB66" s="85"/>
      <c r="AC66" s="2"/>
      <c r="AD66" s="85"/>
      <c r="AE66" s="85"/>
      <c r="AF66" s="85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5"/>
      <c r="E67" s="85"/>
      <c r="F67" s="85"/>
      <c r="G67" s="85"/>
      <c r="H67" s="85"/>
      <c r="I67" s="85"/>
      <c r="J67" s="85"/>
      <c r="K67" s="85"/>
      <c r="L67" s="85"/>
      <c r="M67" s="2"/>
      <c r="N67" s="85"/>
      <c r="O67" s="85"/>
      <c r="P67" s="85"/>
      <c r="Q67" s="2"/>
      <c r="R67" s="85"/>
      <c r="S67" s="85"/>
      <c r="T67" s="85"/>
      <c r="U67" s="2"/>
      <c r="V67" s="85"/>
      <c r="W67" s="85"/>
      <c r="X67" s="85"/>
      <c r="Y67" s="2"/>
      <c r="Z67" s="85"/>
      <c r="AA67" s="85"/>
      <c r="AB67" s="85"/>
      <c r="AC67" s="2"/>
      <c r="AD67" s="85"/>
      <c r="AE67" s="85"/>
      <c r="AF67" s="85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5"/>
      <c r="E68" s="85"/>
      <c r="F68" s="85"/>
      <c r="G68" s="85"/>
      <c r="H68" s="85"/>
      <c r="I68" s="85"/>
      <c r="J68" s="85"/>
      <c r="K68" s="85"/>
      <c r="L68" s="85"/>
      <c r="M68" s="2"/>
      <c r="N68" s="85"/>
      <c r="O68" s="85"/>
      <c r="P68" s="85"/>
      <c r="Q68" s="2"/>
      <c r="R68" s="85"/>
      <c r="S68" s="85"/>
      <c r="T68" s="85"/>
      <c r="U68" s="2"/>
      <c r="V68" s="85"/>
      <c r="W68" s="85"/>
      <c r="X68" s="85"/>
      <c r="Y68" s="2"/>
      <c r="Z68" s="85"/>
      <c r="AA68" s="85"/>
      <c r="AB68" s="85"/>
      <c r="AC68" s="2"/>
      <c r="AD68" s="85"/>
      <c r="AE68" s="85"/>
      <c r="AF68" s="85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5"/>
      <c r="E69" s="85"/>
      <c r="F69" s="85"/>
      <c r="G69" s="85"/>
      <c r="H69" s="85"/>
      <c r="I69" s="85"/>
      <c r="J69" s="85"/>
      <c r="K69" s="85"/>
      <c r="L69" s="85"/>
      <c r="M69" s="2"/>
      <c r="N69" s="85"/>
      <c r="O69" s="85"/>
      <c r="P69" s="85"/>
      <c r="Q69" s="2"/>
      <c r="R69" s="85"/>
      <c r="S69" s="85"/>
      <c r="T69" s="85"/>
      <c r="U69" s="2"/>
      <c r="V69" s="85"/>
      <c r="W69" s="85"/>
      <c r="X69" s="85"/>
      <c r="Y69" s="2"/>
      <c r="Z69" s="85"/>
      <c r="AA69" s="85"/>
      <c r="AB69" s="85"/>
      <c r="AC69" s="2"/>
      <c r="AD69" s="85"/>
      <c r="AE69" s="85"/>
      <c r="AF69" s="85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5"/>
      <c r="E70" s="85"/>
      <c r="F70" s="85"/>
      <c r="G70" s="85"/>
      <c r="H70" s="85"/>
      <c r="I70" s="85"/>
      <c r="J70" s="85"/>
      <c r="K70" s="85"/>
      <c r="L70" s="85"/>
      <c r="M70" s="2"/>
      <c r="N70" s="85"/>
      <c r="O70" s="85"/>
      <c r="P70" s="85"/>
      <c r="Q70" s="2"/>
      <c r="R70" s="85"/>
      <c r="S70" s="85"/>
      <c r="T70" s="85"/>
      <c r="U70" s="2"/>
      <c r="V70" s="85"/>
      <c r="W70" s="85"/>
      <c r="X70" s="85"/>
      <c r="Y70" s="2"/>
      <c r="Z70" s="85"/>
      <c r="AA70" s="85"/>
      <c r="AB70" s="85"/>
      <c r="AC70" s="2"/>
      <c r="AD70" s="85"/>
      <c r="AE70" s="85"/>
      <c r="AF70" s="85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5"/>
      <c r="E71" s="85"/>
      <c r="F71" s="85"/>
      <c r="G71" s="85"/>
      <c r="H71" s="85"/>
      <c r="I71" s="85"/>
      <c r="J71" s="85"/>
      <c r="K71" s="85"/>
      <c r="L71" s="85"/>
      <c r="M71" s="2"/>
      <c r="N71" s="85"/>
      <c r="O71" s="85"/>
      <c r="P71" s="85"/>
      <c r="Q71" s="2"/>
      <c r="R71" s="85"/>
      <c r="S71" s="85"/>
      <c r="T71" s="85"/>
      <c r="U71" s="2"/>
      <c r="V71" s="85"/>
      <c r="W71" s="85"/>
      <c r="X71" s="85"/>
      <c r="Y71" s="2"/>
      <c r="Z71" s="85"/>
      <c r="AA71" s="85"/>
      <c r="AB71" s="85"/>
      <c r="AC71" s="2"/>
      <c r="AD71" s="85"/>
      <c r="AE71" s="85"/>
      <c r="AF71" s="85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5"/>
      <c r="E72" s="85"/>
      <c r="F72" s="85"/>
      <c r="G72" s="85"/>
      <c r="H72" s="85"/>
      <c r="I72" s="85"/>
      <c r="J72" s="85"/>
      <c r="K72" s="85"/>
      <c r="L72" s="85"/>
      <c r="M72" s="2"/>
      <c r="N72" s="85"/>
      <c r="O72" s="85"/>
      <c r="P72" s="85"/>
      <c r="Q72" s="2"/>
      <c r="R72" s="85"/>
      <c r="S72" s="85"/>
      <c r="T72" s="85"/>
      <c r="U72" s="2"/>
      <c r="V72" s="85"/>
      <c r="W72" s="85"/>
      <c r="X72" s="85"/>
      <c r="Y72" s="2"/>
      <c r="Z72" s="85"/>
      <c r="AA72" s="85"/>
      <c r="AB72" s="85"/>
      <c r="AC72" s="2"/>
      <c r="AD72" s="85"/>
      <c r="AE72" s="85"/>
      <c r="AF72" s="85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5"/>
      <c r="E73" s="85"/>
      <c r="F73" s="85"/>
      <c r="G73" s="85"/>
      <c r="H73" s="85"/>
      <c r="I73" s="85"/>
      <c r="J73" s="85"/>
      <c r="K73" s="85"/>
      <c r="L73" s="85"/>
      <c r="M73" s="2"/>
      <c r="N73" s="85"/>
      <c r="O73" s="85"/>
      <c r="P73" s="85"/>
      <c r="Q73" s="2"/>
      <c r="R73" s="85"/>
      <c r="S73" s="85"/>
      <c r="T73" s="85"/>
      <c r="U73" s="2"/>
      <c r="V73" s="85"/>
      <c r="W73" s="85"/>
      <c r="X73" s="85"/>
      <c r="Y73" s="2"/>
      <c r="Z73" s="85"/>
      <c r="AA73" s="85"/>
      <c r="AB73" s="85"/>
      <c r="AC73" s="2"/>
      <c r="AD73" s="85"/>
      <c r="AE73" s="85"/>
      <c r="AF73" s="85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5"/>
      <c r="E74" s="85"/>
      <c r="F74" s="85"/>
      <c r="G74" s="85"/>
      <c r="H74" s="85"/>
      <c r="I74" s="85"/>
      <c r="J74" s="85"/>
      <c r="K74" s="85"/>
      <c r="L74" s="85"/>
      <c r="M74" s="2"/>
      <c r="N74" s="85"/>
      <c r="O74" s="85"/>
      <c r="P74" s="85"/>
      <c r="Q74" s="2"/>
      <c r="R74" s="85"/>
      <c r="S74" s="85"/>
      <c r="T74" s="85"/>
      <c r="U74" s="2"/>
      <c r="V74" s="85"/>
      <c r="W74" s="85"/>
      <c r="X74" s="85"/>
      <c r="Y74" s="2"/>
      <c r="Z74" s="85"/>
      <c r="AA74" s="85"/>
      <c r="AB74" s="85"/>
      <c r="AC74" s="2"/>
      <c r="AD74" s="85"/>
      <c r="AE74" s="85"/>
      <c r="AF74" s="85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5"/>
      <c r="E75" s="85"/>
      <c r="F75" s="85"/>
      <c r="G75" s="85"/>
      <c r="H75" s="85"/>
      <c r="I75" s="85"/>
      <c r="J75" s="85"/>
      <c r="K75" s="85"/>
      <c r="L75" s="85"/>
      <c r="M75" s="2"/>
      <c r="N75" s="85"/>
      <c r="O75" s="85"/>
      <c r="P75" s="85"/>
      <c r="Q75" s="2"/>
      <c r="R75" s="85"/>
      <c r="S75" s="85"/>
      <c r="T75" s="85"/>
      <c r="U75" s="2"/>
      <c r="V75" s="85"/>
      <c r="W75" s="85"/>
      <c r="X75" s="85"/>
      <c r="Y75" s="2"/>
      <c r="Z75" s="85"/>
      <c r="AA75" s="85"/>
      <c r="AB75" s="85"/>
      <c r="AC75" s="2"/>
      <c r="AD75" s="85"/>
      <c r="AE75" s="85"/>
      <c r="AF75" s="85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5"/>
      <c r="E76" s="85"/>
      <c r="F76" s="85"/>
      <c r="G76" s="85"/>
      <c r="H76" s="85"/>
      <c r="I76" s="85"/>
      <c r="J76" s="85"/>
      <c r="K76" s="85"/>
      <c r="L76" s="85"/>
      <c r="M76" s="2"/>
      <c r="N76" s="85"/>
      <c r="O76" s="85"/>
      <c r="P76" s="85"/>
      <c r="Q76" s="2"/>
      <c r="R76" s="85"/>
      <c r="S76" s="85"/>
      <c r="T76" s="85"/>
      <c r="U76" s="2"/>
      <c r="V76" s="85"/>
      <c r="W76" s="85"/>
      <c r="X76" s="85"/>
      <c r="Y76" s="2"/>
      <c r="Z76" s="85"/>
      <c r="AA76" s="85"/>
      <c r="AB76" s="85"/>
      <c r="AC76" s="2"/>
      <c r="AD76" s="85"/>
      <c r="AE76" s="85"/>
      <c r="AF76" s="85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5"/>
      <c r="E77" s="85"/>
      <c r="F77" s="85"/>
      <c r="G77" s="85"/>
      <c r="H77" s="85"/>
      <c r="I77" s="85"/>
      <c r="J77" s="85"/>
      <c r="K77" s="85"/>
      <c r="L77" s="85"/>
      <c r="M77" s="2"/>
      <c r="N77" s="85"/>
      <c r="O77" s="85"/>
      <c r="P77" s="85"/>
      <c r="Q77" s="2"/>
      <c r="R77" s="85"/>
      <c r="S77" s="85"/>
      <c r="T77" s="85"/>
      <c r="U77" s="2"/>
      <c r="V77" s="85"/>
      <c r="W77" s="85"/>
      <c r="X77" s="85"/>
      <c r="Y77" s="2"/>
      <c r="Z77" s="85"/>
      <c r="AA77" s="85"/>
      <c r="AB77" s="85"/>
      <c r="AC77" s="2"/>
      <c r="AD77" s="85"/>
      <c r="AE77" s="85"/>
      <c r="AF77" s="85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5"/>
      <c r="E78" s="85"/>
      <c r="F78" s="85"/>
      <c r="G78" s="85"/>
      <c r="H78" s="85"/>
      <c r="I78" s="85"/>
      <c r="J78" s="85"/>
      <c r="K78" s="85"/>
      <c r="L78" s="85"/>
      <c r="M78" s="2"/>
      <c r="N78" s="85"/>
      <c r="O78" s="85"/>
      <c r="P78" s="85"/>
      <c r="Q78" s="2"/>
      <c r="R78" s="85"/>
      <c r="S78" s="85"/>
      <c r="T78" s="85"/>
      <c r="U78" s="2"/>
      <c r="V78" s="85"/>
      <c r="W78" s="85"/>
      <c r="X78" s="85"/>
      <c r="Y78" s="2"/>
      <c r="Z78" s="85"/>
      <c r="AA78" s="85"/>
      <c r="AB78" s="85"/>
      <c r="AC78" s="2"/>
      <c r="AD78" s="85"/>
      <c r="AE78" s="85"/>
      <c r="AF78" s="85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5"/>
      <c r="E79" s="85"/>
      <c r="F79" s="85"/>
      <c r="G79" s="85"/>
      <c r="H79" s="85"/>
      <c r="I79" s="85"/>
      <c r="J79" s="85"/>
      <c r="K79" s="85"/>
      <c r="L79" s="85"/>
      <c r="M79" s="2"/>
      <c r="N79" s="85"/>
      <c r="O79" s="85"/>
      <c r="P79" s="85"/>
      <c r="Q79" s="2"/>
      <c r="R79" s="85"/>
      <c r="S79" s="85"/>
      <c r="T79" s="85"/>
      <c r="U79" s="2"/>
      <c r="V79" s="85"/>
      <c r="W79" s="85"/>
      <c r="X79" s="85"/>
      <c r="Y79" s="2"/>
      <c r="Z79" s="85"/>
      <c r="AA79" s="85"/>
      <c r="AB79" s="85"/>
      <c r="AC79" s="2"/>
      <c r="AD79" s="85"/>
      <c r="AE79" s="85"/>
      <c r="AF79" s="85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5"/>
      <c r="E80" s="85"/>
      <c r="F80" s="85"/>
      <c r="G80" s="85"/>
      <c r="H80" s="85"/>
      <c r="I80" s="85"/>
      <c r="J80" s="85"/>
      <c r="K80" s="85"/>
      <c r="L80" s="85"/>
      <c r="M80" s="2"/>
      <c r="N80" s="85"/>
      <c r="O80" s="85"/>
      <c r="P80" s="85"/>
      <c r="Q80" s="2"/>
      <c r="R80" s="85"/>
      <c r="S80" s="85"/>
      <c r="T80" s="85"/>
      <c r="U80" s="2"/>
      <c r="V80" s="85"/>
      <c r="W80" s="85"/>
      <c r="X80" s="85"/>
      <c r="Y80" s="2"/>
      <c r="Z80" s="85"/>
      <c r="AA80" s="85"/>
      <c r="AB80" s="85"/>
      <c r="AC80" s="2"/>
      <c r="AD80" s="85"/>
      <c r="AE80" s="85"/>
      <c r="AF80" s="85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5"/>
      <c r="E81" s="85"/>
      <c r="F81" s="85"/>
      <c r="G81" s="85"/>
      <c r="H81" s="85"/>
      <c r="I81" s="85"/>
      <c r="J81" s="85"/>
      <c r="K81" s="85"/>
      <c r="L81" s="85"/>
      <c r="M81" s="2"/>
      <c r="N81" s="85"/>
      <c r="O81" s="85"/>
      <c r="P81" s="85"/>
      <c r="Q81" s="2"/>
      <c r="R81" s="85"/>
      <c r="S81" s="85"/>
      <c r="T81" s="85"/>
      <c r="U81" s="2"/>
      <c r="V81" s="85"/>
      <c r="W81" s="85"/>
      <c r="X81" s="85"/>
      <c r="Y81" s="2"/>
      <c r="Z81" s="85"/>
      <c r="AA81" s="85"/>
      <c r="AB81" s="85"/>
      <c r="AC81" s="2"/>
      <c r="AD81" s="85"/>
      <c r="AE81" s="85"/>
      <c r="AF81" s="85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B2:AH2"/>
    <mergeCell ref="R4:U4"/>
    <mergeCell ref="V4:Y4"/>
    <mergeCell ref="Z4:AC4"/>
    <mergeCell ref="AD4:AG4"/>
    <mergeCell ref="D4:F4"/>
    <mergeCell ref="G4:I4"/>
    <mergeCell ref="J4:M4"/>
    <mergeCell ref="N4:Q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8.7109375" style="3" customWidth="1"/>
    <col min="22" max="24" width="10.7109375" style="3" customWidth="1"/>
    <col min="25" max="25" width="8.7109375" style="3" customWidth="1"/>
    <col min="26" max="28" width="10.7109375" style="3" customWidth="1"/>
    <col min="29" max="29" width="8.7109375" style="3" customWidth="1"/>
    <col min="30" max="32" width="10.7109375" style="3" customWidth="1"/>
    <col min="33" max="33" width="9.57421875" style="3" customWidth="1"/>
    <col min="34" max="34" width="8.281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7" t="s">
        <v>1</v>
      </c>
      <c r="E4" s="127"/>
      <c r="F4" s="127"/>
      <c r="G4" s="127" t="s">
        <v>2</v>
      </c>
      <c r="H4" s="127"/>
      <c r="I4" s="127"/>
      <c r="J4" s="120" t="s">
        <v>3</v>
      </c>
      <c r="K4" s="125"/>
      <c r="L4" s="125"/>
      <c r="M4" s="126"/>
      <c r="N4" s="120" t="s">
        <v>4</v>
      </c>
      <c r="O4" s="121"/>
      <c r="P4" s="121"/>
      <c r="Q4" s="122"/>
      <c r="R4" s="120" t="s">
        <v>5</v>
      </c>
      <c r="S4" s="121"/>
      <c r="T4" s="121"/>
      <c r="U4" s="122"/>
      <c r="V4" s="120" t="s">
        <v>6</v>
      </c>
      <c r="W4" s="123"/>
      <c r="X4" s="123"/>
      <c r="Y4" s="124"/>
      <c r="Z4" s="120" t="s">
        <v>7</v>
      </c>
      <c r="AA4" s="125"/>
      <c r="AB4" s="125"/>
      <c r="AC4" s="126"/>
      <c r="AD4" s="120" t="s">
        <v>8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63.75">
      <c r="A5" s="15"/>
      <c r="B5" s="16" t="s">
        <v>9</v>
      </c>
      <c r="C5" s="17" t="s">
        <v>10</v>
      </c>
      <c r="D5" s="18" t="s">
        <v>11</v>
      </c>
      <c r="E5" s="19" t="s">
        <v>12</v>
      </c>
      <c r="F5" s="20" t="s">
        <v>13</v>
      </c>
      <c r="G5" s="18" t="s">
        <v>11</v>
      </c>
      <c r="H5" s="19" t="s">
        <v>12</v>
      </c>
      <c r="I5" s="20" t="s">
        <v>13</v>
      </c>
      <c r="J5" s="18" t="s">
        <v>11</v>
      </c>
      <c r="K5" s="19" t="s">
        <v>12</v>
      </c>
      <c r="L5" s="19" t="s">
        <v>13</v>
      </c>
      <c r="M5" s="20" t="s">
        <v>652</v>
      </c>
      <c r="N5" s="18" t="s">
        <v>11</v>
      </c>
      <c r="O5" s="19" t="s">
        <v>12</v>
      </c>
      <c r="P5" s="21" t="s">
        <v>13</v>
      </c>
      <c r="Q5" s="22" t="s">
        <v>653</v>
      </c>
      <c r="R5" s="19" t="s">
        <v>11</v>
      </c>
      <c r="S5" s="19" t="s">
        <v>12</v>
      </c>
      <c r="T5" s="21" t="s">
        <v>13</v>
      </c>
      <c r="U5" s="22" t="s">
        <v>654</v>
      </c>
      <c r="V5" s="19" t="s">
        <v>11</v>
      </c>
      <c r="W5" s="19" t="s">
        <v>12</v>
      </c>
      <c r="X5" s="21" t="s">
        <v>13</v>
      </c>
      <c r="Y5" s="22" t="s">
        <v>655</v>
      </c>
      <c r="Z5" s="18" t="s">
        <v>11</v>
      </c>
      <c r="AA5" s="19" t="s">
        <v>12</v>
      </c>
      <c r="AB5" s="19" t="s">
        <v>13</v>
      </c>
      <c r="AC5" s="20" t="s">
        <v>656</v>
      </c>
      <c r="AD5" s="18" t="s">
        <v>11</v>
      </c>
      <c r="AE5" s="19" t="s">
        <v>12</v>
      </c>
      <c r="AF5" s="19" t="s">
        <v>13</v>
      </c>
      <c r="AG5" s="23" t="s">
        <v>656</v>
      </c>
      <c r="AH5" s="24" t="s">
        <v>14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81</v>
      </c>
      <c r="B9" s="58" t="s">
        <v>26</v>
      </c>
      <c r="C9" s="40" t="s">
        <v>27</v>
      </c>
      <c r="D9" s="73">
        <v>25569049228</v>
      </c>
      <c r="E9" s="74">
        <v>6202463857</v>
      </c>
      <c r="F9" s="75">
        <f>$D9+$E9</f>
        <v>31771513085</v>
      </c>
      <c r="G9" s="73">
        <v>25348674543</v>
      </c>
      <c r="H9" s="74">
        <v>5602498787</v>
      </c>
      <c r="I9" s="76">
        <f>$G9+$H9</f>
        <v>30951173330</v>
      </c>
      <c r="J9" s="73">
        <v>5723317190</v>
      </c>
      <c r="K9" s="74">
        <v>863086691</v>
      </c>
      <c r="L9" s="74">
        <f>$J9+$K9</f>
        <v>6586403881</v>
      </c>
      <c r="M9" s="41">
        <f>IF($F9=0,0,$L9/$F9)</f>
        <v>0.20730532610703958</v>
      </c>
      <c r="N9" s="101">
        <v>6001277589</v>
      </c>
      <c r="O9" s="102">
        <v>1328187553</v>
      </c>
      <c r="P9" s="103">
        <f>$N9+$O9</f>
        <v>7329465142</v>
      </c>
      <c r="Q9" s="41">
        <f>IF($F9=0,0,$P9/$F9)</f>
        <v>0.23069298344057762</v>
      </c>
      <c r="R9" s="101">
        <v>6438268413</v>
      </c>
      <c r="S9" s="103">
        <v>748742398</v>
      </c>
      <c r="T9" s="103">
        <f>$R9+$S9</f>
        <v>7187010811</v>
      </c>
      <c r="U9" s="41">
        <f>IF($I9=0,0,$T9/$I9)</f>
        <v>0.2322047934781799</v>
      </c>
      <c r="V9" s="101">
        <v>6996200084</v>
      </c>
      <c r="W9" s="103">
        <v>1725980765</v>
      </c>
      <c r="X9" s="103">
        <f>$V9+$W9</f>
        <v>8722180849</v>
      </c>
      <c r="Y9" s="41">
        <f>IF($I9=0,0,$X9/$I9)</f>
        <v>0.28180452986400567</v>
      </c>
      <c r="Z9" s="73">
        <f>(($J9+$N9)+$R9)+$V9</f>
        <v>25159063276</v>
      </c>
      <c r="AA9" s="74">
        <f>(($K9+$O9)+$S9)+$W9</f>
        <v>4665997407</v>
      </c>
      <c r="AB9" s="74">
        <f>$Z9+$AA9</f>
        <v>29825060683</v>
      </c>
      <c r="AC9" s="41">
        <f>IF($I9=0,0,$AB9/$I9)</f>
        <v>0.9636164795759619</v>
      </c>
      <c r="AD9" s="73">
        <v>5420397067</v>
      </c>
      <c r="AE9" s="74">
        <v>2118005118</v>
      </c>
      <c r="AF9" s="74">
        <f>$AD9+$AE9</f>
        <v>7538402185</v>
      </c>
      <c r="AG9" s="41">
        <f>IF($AJ9=0,0,$AK9/$AJ9)</f>
        <v>0.9790026373731288</v>
      </c>
      <c r="AH9" s="41">
        <f>IF($AF9=0,0,$X9/$AF9-1)</f>
        <v>0.1570330999791303</v>
      </c>
      <c r="AI9" s="13">
        <v>23362060881</v>
      </c>
      <c r="AJ9" s="13">
        <v>26797614729</v>
      </c>
      <c r="AK9" s="13">
        <v>26234935495</v>
      </c>
      <c r="AL9" s="13"/>
    </row>
    <row r="10" spans="1:38" s="55" customFormat="1" ht="12.75">
      <c r="A10" s="59"/>
      <c r="B10" s="115" t="s">
        <v>13</v>
      </c>
      <c r="C10" s="33"/>
      <c r="D10" s="77">
        <f>D9</f>
        <v>25569049228</v>
      </c>
      <c r="E10" s="78">
        <f>E9</f>
        <v>6202463857</v>
      </c>
      <c r="F10" s="79">
        <f aca="true" t="shared" si="0" ref="F10:F45">$D10+$E10</f>
        <v>31771513085</v>
      </c>
      <c r="G10" s="77">
        <f>G9</f>
        <v>25348674543</v>
      </c>
      <c r="H10" s="78">
        <f>H9</f>
        <v>5602498787</v>
      </c>
      <c r="I10" s="79">
        <f aca="true" t="shared" si="1" ref="I10:I45">$G10+$H10</f>
        <v>30951173330</v>
      </c>
      <c r="J10" s="77">
        <f>J9</f>
        <v>5723317190</v>
      </c>
      <c r="K10" s="78">
        <f>K9</f>
        <v>863086691</v>
      </c>
      <c r="L10" s="78">
        <f aca="true" t="shared" si="2" ref="L10:L45">$J10+$K10</f>
        <v>6586403881</v>
      </c>
      <c r="M10" s="45">
        <f aca="true" t="shared" si="3" ref="M10:M45">IF($F10=0,0,$L10/$F10)</f>
        <v>0.20730532610703958</v>
      </c>
      <c r="N10" s="107">
        <f>N9</f>
        <v>6001277589</v>
      </c>
      <c r="O10" s="108">
        <f>O9</f>
        <v>1328187553</v>
      </c>
      <c r="P10" s="109">
        <f aca="true" t="shared" si="4" ref="P10:P45">$N10+$O10</f>
        <v>7329465142</v>
      </c>
      <c r="Q10" s="45">
        <f aca="true" t="shared" si="5" ref="Q10:Q45">IF($F10=0,0,$P10/$F10)</f>
        <v>0.23069298344057762</v>
      </c>
      <c r="R10" s="107">
        <f>R9</f>
        <v>6438268413</v>
      </c>
      <c r="S10" s="109">
        <f>S9</f>
        <v>748742398</v>
      </c>
      <c r="T10" s="109">
        <f aca="true" t="shared" si="6" ref="T10:T45">$R10+$S10</f>
        <v>7187010811</v>
      </c>
      <c r="U10" s="45">
        <f aca="true" t="shared" si="7" ref="U10:U45">IF($I10=0,0,$T10/$I10)</f>
        <v>0.2322047934781799</v>
      </c>
      <c r="V10" s="107">
        <f>V9</f>
        <v>6996200084</v>
      </c>
      <c r="W10" s="109">
        <f>W9</f>
        <v>1725980765</v>
      </c>
      <c r="X10" s="109">
        <f aca="true" t="shared" si="8" ref="X10:X45">$V10+$W10</f>
        <v>8722180849</v>
      </c>
      <c r="Y10" s="45">
        <f aca="true" t="shared" si="9" ref="Y10:Y45">IF($I10=0,0,$X10/$I10)</f>
        <v>0.28180452986400567</v>
      </c>
      <c r="Z10" s="77">
        <f aca="true" t="shared" si="10" ref="Z10:Z45">(($J10+$N10)+$R10)+$V10</f>
        <v>25159063276</v>
      </c>
      <c r="AA10" s="78">
        <f aca="true" t="shared" si="11" ref="AA10:AA45">(($K10+$O10)+$S10)+$W10</f>
        <v>4665997407</v>
      </c>
      <c r="AB10" s="78">
        <f aca="true" t="shared" si="12" ref="AB10:AB45">$Z10+$AA10</f>
        <v>29825060683</v>
      </c>
      <c r="AC10" s="45">
        <f aca="true" t="shared" si="13" ref="AC10:AC45">IF($I10=0,0,$AB10/$I10)</f>
        <v>0.9636164795759619</v>
      </c>
      <c r="AD10" s="77">
        <f>AD9</f>
        <v>5420397067</v>
      </c>
      <c r="AE10" s="78">
        <f>AE9</f>
        <v>2118005118</v>
      </c>
      <c r="AF10" s="78">
        <f aca="true" t="shared" si="14" ref="AF10:AF45">$AD10+$AE10</f>
        <v>7538402185</v>
      </c>
      <c r="AG10" s="45">
        <f aca="true" t="shared" si="15" ref="AG10:AG45">IF($AJ10=0,0,$AK10/$AJ10)</f>
        <v>0.9790026373731288</v>
      </c>
      <c r="AH10" s="45">
        <f aca="true" t="shared" si="16" ref="AH10:AH45">IF($AF10=0,0,$X10/$AF10-1)</f>
        <v>0.1570330999791303</v>
      </c>
      <c r="AI10" s="60">
        <f>AI9</f>
        <v>23362060881</v>
      </c>
      <c r="AJ10" s="60">
        <f>AJ9</f>
        <v>26797614729</v>
      </c>
      <c r="AK10" s="60">
        <f>AK9</f>
        <v>26234935495</v>
      </c>
      <c r="AL10" s="60"/>
    </row>
    <row r="11" spans="1:38" s="14" customFormat="1" ht="12.75">
      <c r="A11" s="30" t="s">
        <v>82</v>
      </c>
      <c r="B11" s="58" t="s">
        <v>543</v>
      </c>
      <c r="C11" s="40" t="s">
        <v>544</v>
      </c>
      <c r="D11" s="73">
        <v>0</v>
      </c>
      <c r="E11" s="74">
        <v>0</v>
      </c>
      <c r="F11" s="75">
        <f t="shared" si="0"/>
        <v>0</v>
      </c>
      <c r="G11" s="73">
        <v>125724120</v>
      </c>
      <c r="H11" s="74">
        <v>0</v>
      </c>
      <c r="I11" s="76">
        <f t="shared" si="1"/>
        <v>125724120</v>
      </c>
      <c r="J11" s="73">
        <v>35807217</v>
      </c>
      <c r="K11" s="74">
        <v>9990581</v>
      </c>
      <c r="L11" s="74">
        <f t="shared" si="2"/>
        <v>45797798</v>
      </c>
      <c r="M11" s="41">
        <f t="shared" si="3"/>
        <v>0</v>
      </c>
      <c r="N11" s="101">
        <v>21898959</v>
      </c>
      <c r="O11" s="102">
        <v>8131524</v>
      </c>
      <c r="P11" s="103">
        <f t="shared" si="4"/>
        <v>30030483</v>
      </c>
      <c r="Q11" s="41">
        <f t="shared" si="5"/>
        <v>0</v>
      </c>
      <c r="R11" s="101">
        <v>33259225</v>
      </c>
      <c r="S11" s="103">
        <v>11062031</v>
      </c>
      <c r="T11" s="103">
        <f t="shared" si="6"/>
        <v>44321256</v>
      </c>
      <c r="U11" s="41">
        <f t="shared" si="7"/>
        <v>0.35252786816085885</v>
      </c>
      <c r="V11" s="101">
        <v>22507934</v>
      </c>
      <c r="W11" s="103">
        <v>19842999</v>
      </c>
      <c r="X11" s="103">
        <f t="shared" si="8"/>
        <v>42350933</v>
      </c>
      <c r="Y11" s="41">
        <f t="shared" si="9"/>
        <v>0.3368560702592311</v>
      </c>
      <c r="Z11" s="73">
        <f t="shared" si="10"/>
        <v>113473335</v>
      </c>
      <c r="AA11" s="74">
        <f t="shared" si="11"/>
        <v>49027135</v>
      </c>
      <c r="AB11" s="74">
        <f t="shared" si="12"/>
        <v>162500470</v>
      </c>
      <c r="AC11" s="41">
        <f t="shared" si="13"/>
        <v>1.2925162649776352</v>
      </c>
      <c r="AD11" s="73">
        <v>22375809</v>
      </c>
      <c r="AE11" s="74">
        <v>10628054</v>
      </c>
      <c r="AF11" s="74">
        <f t="shared" si="14"/>
        <v>33003863</v>
      </c>
      <c r="AG11" s="41">
        <f t="shared" si="15"/>
        <v>0.8790166152674168</v>
      </c>
      <c r="AH11" s="41">
        <f t="shared" si="16"/>
        <v>0.28321139255728944</v>
      </c>
      <c r="AI11" s="13">
        <v>160097397</v>
      </c>
      <c r="AJ11" s="13">
        <v>179219866</v>
      </c>
      <c r="AK11" s="13">
        <v>157537240</v>
      </c>
      <c r="AL11" s="13"/>
    </row>
    <row r="12" spans="1:38" s="14" customFormat="1" ht="12.75">
      <c r="A12" s="30" t="s">
        <v>82</v>
      </c>
      <c r="B12" s="58" t="s">
        <v>545</v>
      </c>
      <c r="C12" s="40" t="s">
        <v>546</v>
      </c>
      <c r="D12" s="73">
        <v>126840500</v>
      </c>
      <c r="E12" s="74">
        <v>18687356</v>
      </c>
      <c r="F12" s="75">
        <f t="shared" si="0"/>
        <v>145527856</v>
      </c>
      <c r="G12" s="73">
        <v>125154641</v>
      </c>
      <c r="H12" s="74">
        <v>47241263</v>
      </c>
      <c r="I12" s="76">
        <f t="shared" si="1"/>
        <v>172395904</v>
      </c>
      <c r="J12" s="73">
        <v>29601133</v>
      </c>
      <c r="K12" s="74">
        <v>3473900</v>
      </c>
      <c r="L12" s="74">
        <f t="shared" si="2"/>
        <v>33075033</v>
      </c>
      <c r="M12" s="41">
        <f t="shared" si="3"/>
        <v>0.22727630234585466</v>
      </c>
      <c r="N12" s="101">
        <v>34003961</v>
      </c>
      <c r="O12" s="102">
        <v>12876107</v>
      </c>
      <c r="P12" s="103">
        <f t="shared" si="4"/>
        <v>46880068</v>
      </c>
      <c r="Q12" s="41">
        <f t="shared" si="5"/>
        <v>0.3221381066728558</v>
      </c>
      <c r="R12" s="101">
        <v>29526624</v>
      </c>
      <c r="S12" s="103">
        <v>9054682</v>
      </c>
      <c r="T12" s="103">
        <f t="shared" si="6"/>
        <v>38581306</v>
      </c>
      <c r="U12" s="41">
        <f t="shared" si="7"/>
        <v>0.22379479503178915</v>
      </c>
      <c r="V12" s="101">
        <v>23547746</v>
      </c>
      <c r="W12" s="103">
        <v>11978952</v>
      </c>
      <c r="X12" s="103">
        <f t="shared" si="8"/>
        <v>35526698</v>
      </c>
      <c r="Y12" s="41">
        <f t="shared" si="9"/>
        <v>0.2060762302102027</v>
      </c>
      <c r="Z12" s="73">
        <f t="shared" si="10"/>
        <v>116679464</v>
      </c>
      <c r="AA12" s="74">
        <f t="shared" si="11"/>
        <v>37383641</v>
      </c>
      <c r="AB12" s="74">
        <f t="shared" si="12"/>
        <v>154063105</v>
      </c>
      <c r="AC12" s="41">
        <f t="shared" si="13"/>
        <v>0.8936587321703421</v>
      </c>
      <c r="AD12" s="73">
        <v>32856489</v>
      </c>
      <c r="AE12" s="74">
        <v>12943126</v>
      </c>
      <c r="AF12" s="74">
        <f t="shared" si="14"/>
        <v>45799615</v>
      </c>
      <c r="AG12" s="41">
        <f t="shared" si="15"/>
        <v>1.2807233254741826</v>
      </c>
      <c r="AH12" s="41">
        <f t="shared" si="16"/>
        <v>-0.22430138331948857</v>
      </c>
      <c r="AI12" s="13">
        <v>0</v>
      </c>
      <c r="AJ12" s="13">
        <v>110902993</v>
      </c>
      <c r="AK12" s="13">
        <v>142036050</v>
      </c>
      <c r="AL12" s="13"/>
    </row>
    <row r="13" spans="1:38" s="14" customFormat="1" ht="12.75">
      <c r="A13" s="30" t="s">
        <v>82</v>
      </c>
      <c r="B13" s="58" t="s">
        <v>547</v>
      </c>
      <c r="C13" s="40" t="s">
        <v>548</v>
      </c>
      <c r="D13" s="73">
        <v>147110656</v>
      </c>
      <c r="E13" s="74">
        <v>47767880</v>
      </c>
      <c r="F13" s="75">
        <f t="shared" si="0"/>
        <v>194878536</v>
      </c>
      <c r="G13" s="73">
        <v>148984720</v>
      </c>
      <c r="H13" s="74">
        <v>52617000</v>
      </c>
      <c r="I13" s="76">
        <f t="shared" si="1"/>
        <v>201601720</v>
      </c>
      <c r="J13" s="73">
        <v>41879266</v>
      </c>
      <c r="K13" s="74">
        <v>3263448</v>
      </c>
      <c r="L13" s="74">
        <f t="shared" si="2"/>
        <v>45142714</v>
      </c>
      <c r="M13" s="41">
        <f t="shared" si="3"/>
        <v>0.23164538756592465</v>
      </c>
      <c r="N13" s="101">
        <v>27623401</v>
      </c>
      <c r="O13" s="102">
        <v>6201392</v>
      </c>
      <c r="P13" s="103">
        <f t="shared" si="4"/>
        <v>33824793</v>
      </c>
      <c r="Q13" s="41">
        <f t="shared" si="5"/>
        <v>0.17356859146355655</v>
      </c>
      <c r="R13" s="101">
        <v>32446442</v>
      </c>
      <c r="S13" s="103">
        <v>11154759</v>
      </c>
      <c r="T13" s="103">
        <f t="shared" si="6"/>
        <v>43601201</v>
      </c>
      <c r="U13" s="41">
        <f t="shared" si="7"/>
        <v>0.21627395341666728</v>
      </c>
      <c r="V13" s="101">
        <v>23749324</v>
      </c>
      <c r="W13" s="103">
        <v>14295350</v>
      </c>
      <c r="X13" s="103">
        <f t="shared" si="8"/>
        <v>38044674</v>
      </c>
      <c r="Y13" s="41">
        <f t="shared" si="9"/>
        <v>0.18871205067099625</v>
      </c>
      <c r="Z13" s="73">
        <f t="shared" si="10"/>
        <v>125698433</v>
      </c>
      <c r="AA13" s="74">
        <f t="shared" si="11"/>
        <v>34914949</v>
      </c>
      <c r="AB13" s="74">
        <f t="shared" si="12"/>
        <v>160613382</v>
      </c>
      <c r="AC13" s="41">
        <f t="shared" si="13"/>
        <v>0.7966865659677903</v>
      </c>
      <c r="AD13" s="73">
        <v>12652827</v>
      </c>
      <c r="AE13" s="74">
        <v>19644959</v>
      </c>
      <c r="AF13" s="74">
        <f t="shared" si="14"/>
        <v>32297786</v>
      </c>
      <c r="AG13" s="41">
        <f t="shared" si="15"/>
        <v>0.7938427685014268</v>
      </c>
      <c r="AH13" s="41">
        <f t="shared" si="16"/>
        <v>0.17793442559808903</v>
      </c>
      <c r="AI13" s="13">
        <v>189768199</v>
      </c>
      <c r="AJ13" s="13">
        <v>192143141</v>
      </c>
      <c r="AK13" s="13">
        <v>152531443</v>
      </c>
      <c r="AL13" s="13"/>
    </row>
    <row r="14" spans="1:38" s="14" customFormat="1" ht="12.75">
      <c r="A14" s="30" t="s">
        <v>82</v>
      </c>
      <c r="B14" s="58" t="s">
        <v>549</v>
      </c>
      <c r="C14" s="40" t="s">
        <v>550</v>
      </c>
      <c r="D14" s="73">
        <v>511393295</v>
      </c>
      <c r="E14" s="74">
        <v>226164352</v>
      </c>
      <c r="F14" s="75">
        <f t="shared" si="0"/>
        <v>737557647</v>
      </c>
      <c r="G14" s="73">
        <v>544578785</v>
      </c>
      <c r="H14" s="74">
        <v>179905937</v>
      </c>
      <c r="I14" s="76">
        <f t="shared" si="1"/>
        <v>724484722</v>
      </c>
      <c r="J14" s="73">
        <v>212321182</v>
      </c>
      <c r="K14" s="74">
        <v>8678837</v>
      </c>
      <c r="L14" s="74">
        <f t="shared" si="2"/>
        <v>221000019</v>
      </c>
      <c r="M14" s="41">
        <f t="shared" si="3"/>
        <v>0.29963762141022177</v>
      </c>
      <c r="N14" s="101">
        <v>90502102</v>
      </c>
      <c r="O14" s="102">
        <v>20223684</v>
      </c>
      <c r="P14" s="103">
        <f t="shared" si="4"/>
        <v>110725786</v>
      </c>
      <c r="Q14" s="41">
        <f t="shared" si="5"/>
        <v>0.1501249244047225</v>
      </c>
      <c r="R14" s="101">
        <v>81523559</v>
      </c>
      <c r="S14" s="103">
        <v>10326590</v>
      </c>
      <c r="T14" s="103">
        <f t="shared" si="6"/>
        <v>91850149</v>
      </c>
      <c r="U14" s="41">
        <f t="shared" si="7"/>
        <v>0.12677996679687056</v>
      </c>
      <c r="V14" s="101">
        <v>85538729</v>
      </c>
      <c r="W14" s="103">
        <v>22095009</v>
      </c>
      <c r="X14" s="103">
        <f t="shared" si="8"/>
        <v>107633738</v>
      </c>
      <c r="Y14" s="41">
        <f t="shared" si="9"/>
        <v>0.1485659182748094</v>
      </c>
      <c r="Z14" s="73">
        <f t="shared" si="10"/>
        <v>469885572</v>
      </c>
      <c r="AA14" s="74">
        <f t="shared" si="11"/>
        <v>61324120</v>
      </c>
      <c r="AB14" s="74">
        <f t="shared" si="12"/>
        <v>531209692</v>
      </c>
      <c r="AC14" s="41">
        <f t="shared" si="13"/>
        <v>0.7332241465817964</v>
      </c>
      <c r="AD14" s="73">
        <v>75871318</v>
      </c>
      <c r="AE14" s="74">
        <v>24465997</v>
      </c>
      <c r="AF14" s="74">
        <f t="shared" si="14"/>
        <v>100337315</v>
      </c>
      <c r="AG14" s="41">
        <f t="shared" si="15"/>
        <v>1.065507805235454</v>
      </c>
      <c r="AH14" s="41">
        <f t="shared" si="16"/>
        <v>0.07271893811390107</v>
      </c>
      <c r="AI14" s="13">
        <v>441361253</v>
      </c>
      <c r="AJ14" s="13">
        <v>441361253</v>
      </c>
      <c r="AK14" s="13">
        <v>470273860</v>
      </c>
      <c r="AL14" s="13"/>
    </row>
    <row r="15" spans="1:38" s="14" customFormat="1" ht="12.75">
      <c r="A15" s="30" t="s">
        <v>82</v>
      </c>
      <c r="B15" s="58" t="s">
        <v>551</v>
      </c>
      <c r="C15" s="40" t="s">
        <v>552</v>
      </c>
      <c r="D15" s="73">
        <v>284131667</v>
      </c>
      <c r="E15" s="74">
        <v>61128000</v>
      </c>
      <c r="F15" s="75">
        <f t="shared" si="0"/>
        <v>345259667</v>
      </c>
      <c r="G15" s="73">
        <v>333296804</v>
      </c>
      <c r="H15" s="74">
        <v>66263950</v>
      </c>
      <c r="I15" s="76">
        <f t="shared" si="1"/>
        <v>399560754</v>
      </c>
      <c r="J15" s="73">
        <v>57514898</v>
      </c>
      <c r="K15" s="74">
        <v>15347520</v>
      </c>
      <c r="L15" s="74">
        <f t="shared" si="2"/>
        <v>72862418</v>
      </c>
      <c r="M15" s="41">
        <f t="shared" si="3"/>
        <v>0.2110365761315526</v>
      </c>
      <c r="N15" s="101">
        <v>64668437</v>
      </c>
      <c r="O15" s="102">
        <v>10366402</v>
      </c>
      <c r="P15" s="103">
        <f t="shared" si="4"/>
        <v>75034839</v>
      </c>
      <c r="Q15" s="41">
        <f t="shared" si="5"/>
        <v>0.2173287127685262</v>
      </c>
      <c r="R15" s="101">
        <v>72672078</v>
      </c>
      <c r="S15" s="103">
        <v>5630933</v>
      </c>
      <c r="T15" s="103">
        <f t="shared" si="6"/>
        <v>78303011</v>
      </c>
      <c r="U15" s="41">
        <f t="shared" si="7"/>
        <v>0.1959727280923091</v>
      </c>
      <c r="V15" s="101">
        <v>59415327</v>
      </c>
      <c r="W15" s="103">
        <v>10723552</v>
      </c>
      <c r="X15" s="103">
        <f t="shared" si="8"/>
        <v>70138879</v>
      </c>
      <c r="Y15" s="41">
        <f t="shared" si="9"/>
        <v>0.1755399605637945</v>
      </c>
      <c r="Z15" s="73">
        <f t="shared" si="10"/>
        <v>254270740</v>
      </c>
      <c r="AA15" s="74">
        <f t="shared" si="11"/>
        <v>42068407</v>
      </c>
      <c r="AB15" s="74">
        <f t="shared" si="12"/>
        <v>296339147</v>
      </c>
      <c r="AC15" s="41">
        <f t="shared" si="13"/>
        <v>0.7416622979943621</v>
      </c>
      <c r="AD15" s="73">
        <v>48082979</v>
      </c>
      <c r="AE15" s="74">
        <v>19611684</v>
      </c>
      <c r="AF15" s="74">
        <f t="shared" si="14"/>
        <v>67694663</v>
      </c>
      <c r="AG15" s="41">
        <f t="shared" si="15"/>
        <v>0.9728474813192687</v>
      </c>
      <c r="AH15" s="41">
        <f t="shared" si="16"/>
        <v>0.036106480063280655</v>
      </c>
      <c r="AI15" s="13">
        <v>284824369</v>
      </c>
      <c r="AJ15" s="13">
        <v>284824369</v>
      </c>
      <c r="AK15" s="13">
        <v>277090670</v>
      </c>
      <c r="AL15" s="13"/>
    </row>
    <row r="16" spans="1:38" s="14" customFormat="1" ht="12.75">
      <c r="A16" s="30" t="s">
        <v>101</v>
      </c>
      <c r="B16" s="58" t="s">
        <v>553</v>
      </c>
      <c r="C16" s="40" t="s">
        <v>554</v>
      </c>
      <c r="D16" s="73">
        <v>212382570</v>
      </c>
      <c r="E16" s="74">
        <v>72377400</v>
      </c>
      <c r="F16" s="75">
        <f t="shared" si="0"/>
        <v>284759970</v>
      </c>
      <c r="G16" s="73">
        <v>234569340</v>
      </c>
      <c r="H16" s="74">
        <v>66377400</v>
      </c>
      <c r="I16" s="76">
        <f t="shared" si="1"/>
        <v>300946740</v>
      </c>
      <c r="J16" s="73">
        <v>77792370</v>
      </c>
      <c r="K16" s="74">
        <v>2914271</v>
      </c>
      <c r="L16" s="74">
        <f t="shared" si="2"/>
        <v>80706641</v>
      </c>
      <c r="M16" s="41">
        <f t="shared" si="3"/>
        <v>0.283419895710763</v>
      </c>
      <c r="N16" s="101">
        <v>61334670</v>
      </c>
      <c r="O16" s="102">
        <v>5411269</v>
      </c>
      <c r="P16" s="103">
        <f t="shared" si="4"/>
        <v>66745939</v>
      </c>
      <c r="Q16" s="41">
        <f t="shared" si="5"/>
        <v>0.2343936860226527</v>
      </c>
      <c r="R16" s="101">
        <v>56342864</v>
      </c>
      <c r="S16" s="103">
        <v>10193007</v>
      </c>
      <c r="T16" s="103">
        <f t="shared" si="6"/>
        <v>66535871</v>
      </c>
      <c r="U16" s="41">
        <f t="shared" si="7"/>
        <v>0.2210885254979004</v>
      </c>
      <c r="V16" s="101">
        <v>39564287</v>
      </c>
      <c r="W16" s="103">
        <v>42989210</v>
      </c>
      <c r="X16" s="103">
        <f t="shared" si="8"/>
        <v>82553497</v>
      </c>
      <c r="Y16" s="41">
        <f t="shared" si="9"/>
        <v>0.2743126474804146</v>
      </c>
      <c r="Z16" s="73">
        <f t="shared" si="10"/>
        <v>235034191</v>
      </c>
      <c r="AA16" s="74">
        <f t="shared" si="11"/>
        <v>61507757</v>
      </c>
      <c r="AB16" s="74">
        <f t="shared" si="12"/>
        <v>296541948</v>
      </c>
      <c r="AC16" s="41">
        <f t="shared" si="13"/>
        <v>0.9853635497098258</v>
      </c>
      <c r="AD16" s="73">
        <v>27865931</v>
      </c>
      <c r="AE16" s="74">
        <v>37996938</v>
      </c>
      <c r="AF16" s="74">
        <f t="shared" si="14"/>
        <v>65862869</v>
      </c>
      <c r="AG16" s="41">
        <f t="shared" si="15"/>
        <v>0.780587591519847</v>
      </c>
      <c r="AH16" s="41">
        <f t="shared" si="16"/>
        <v>0.25341483378138285</v>
      </c>
      <c r="AI16" s="13">
        <v>345508390</v>
      </c>
      <c r="AJ16" s="13">
        <v>345508390</v>
      </c>
      <c r="AK16" s="13">
        <v>269699562</v>
      </c>
      <c r="AL16" s="13"/>
    </row>
    <row r="17" spans="1:38" s="55" customFormat="1" ht="12.75">
      <c r="A17" s="59"/>
      <c r="B17" s="115" t="s">
        <v>645</v>
      </c>
      <c r="C17" s="33"/>
      <c r="D17" s="77">
        <f>SUM(D11:D16)</f>
        <v>1281858688</v>
      </c>
      <c r="E17" s="78">
        <f>SUM(E11:E16)</f>
        <v>426124988</v>
      </c>
      <c r="F17" s="86">
        <f t="shared" si="0"/>
        <v>1707983676</v>
      </c>
      <c r="G17" s="77">
        <f>SUM(G11:G16)</f>
        <v>1512308410</v>
      </c>
      <c r="H17" s="78">
        <f>SUM(H11:H16)</f>
        <v>412405550</v>
      </c>
      <c r="I17" s="79">
        <f t="shared" si="1"/>
        <v>1924713960</v>
      </c>
      <c r="J17" s="77">
        <f>SUM(J11:J16)</f>
        <v>454916066</v>
      </c>
      <c r="K17" s="78">
        <f>SUM(K11:K16)</f>
        <v>43668557</v>
      </c>
      <c r="L17" s="78">
        <f t="shared" si="2"/>
        <v>498584623</v>
      </c>
      <c r="M17" s="45">
        <f t="shared" si="3"/>
        <v>0.291914161713569</v>
      </c>
      <c r="N17" s="107">
        <f>SUM(N11:N16)</f>
        <v>300031530</v>
      </c>
      <c r="O17" s="108">
        <f>SUM(O11:O16)</f>
        <v>63210378</v>
      </c>
      <c r="P17" s="109">
        <f t="shared" si="4"/>
        <v>363241908</v>
      </c>
      <c r="Q17" s="45">
        <f t="shared" si="5"/>
        <v>0.2126729389186504</v>
      </c>
      <c r="R17" s="107">
        <f>SUM(R11:R16)</f>
        <v>305770792</v>
      </c>
      <c r="S17" s="109">
        <f>SUM(S11:S16)</f>
        <v>57422002</v>
      </c>
      <c r="T17" s="109">
        <f t="shared" si="6"/>
        <v>363192794</v>
      </c>
      <c r="U17" s="45">
        <f t="shared" si="7"/>
        <v>0.1886996205919346</v>
      </c>
      <c r="V17" s="107">
        <f>SUM(V11:V16)</f>
        <v>254323347</v>
      </c>
      <c r="W17" s="109">
        <f>SUM(W11:W16)</f>
        <v>121925072</v>
      </c>
      <c r="X17" s="109">
        <f t="shared" si="8"/>
        <v>376248419</v>
      </c>
      <c r="Y17" s="45">
        <f t="shared" si="9"/>
        <v>0.19548277137242773</v>
      </c>
      <c r="Z17" s="77">
        <f t="shared" si="10"/>
        <v>1315041735</v>
      </c>
      <c r="AA17" s="78">
        <f t="shared" si="11"/>
        <v>286226009</v>
      </c>
      <c r="AB17" s="78">
        <f t="shared" si="12"/>
        <v>1601267744</v>
      </c>
      <c r="AC17" s="45">
        <f t="shared" si="13"/>
        <v>0.8319510209194929</v>
      </c>
      <c r="AD17" s="77">
        <f>SUM(AD11:AD16)</f>
        <v>219705353</v>
      </c>
      <c r="AE17" s="78">
        <f>SUM(AE11:AE16)</f>
        <v>125290758</v>
      </c>
      <c r="AF17" s="78">
        <f t="shared" si="14"/>
        <v>344996111</v>
      </c>
      <c r="AG17" s="45">
        <f t="shared" si="15"/>
        <v>0.9454354125297788</v>
      </c>
      <c r="AH17" s="45">
        <f t="shared" si="16"/>
        <v>0.09058742114342277</v>
      </c>
      <c r="AI17" s="60">
        <f>SUM(AI11:AI16)</f>
        <v>1421559608</v>
      </c>
      <c r="AJ17" s="60">
        <f>SUM(AJ11:AJ16)</f>
        <v>1553960012</v>
      </c>
      <c r="AK17" s="60">
        <f>SUM(AK11:AK16)</f>
        <v>1469168825</v>
      </c>
      <c r="AL17" s="60"/>
    </row>
    <row r="18" spans="1:38" s="14" customFormat="1" ht="12.75">
      <c r="A18" s="30" t="s">
        <v>82</v>
      </c>
      <c r="B18" s="58" t="s">
        <v>555</v>
      </c>
      <c r="C18" s="40" t="s">
        <v>556</v>
      </c>
      <c r="D18" s="73">
        <v>237843819</v>
      </c>
      <c r="E18" s="74">
        <v>50800504</v>
      </c>
      <c r="F18" s="75">
        <f t="shared" si="0"/>
        <v>288644323</v>
      </c>
      <c r="G18" s="73">
        <v>325882159</v>
      </c>
      <c r="H18" s="74">
        <v>33871928</v>
      </c>
      <c r="I18" s="76">
        <f t="shared" si="1"/>
        <v>359754087</v>
      </c>
      <c r="J18" s="73">
        <v>82552012</v>
      </c>
      <c r="K18" s="74">
        <v>8091040</v>
      </c>
      <c r="L18" s="74">
        <f t="shared" si="2"/>
        <v>90643052</v>
      </c>
      <c r="M18" s="41">
        <f t="shared" si="3"/>
        <v>0.3140302606956174</v>
      </c>
      <c r="N18" s="101">
        <v>46315942</v>
      </c>
      <c r="O18" s="102">
        <v>16083796</v>
      </c>
      <c r="P18" s="103">
        <f t="shared" si="4"/>
        <v>62399738</v>
      </c>
      <c r="Q18" s="41">
        <f t="shared" si="5"/>
        <v>0.2161821072780981</v>
      </c>
      <c r="R18" s="101">
        <v>51139413</v>
      </c>
      <c r="S18" s="103">
        <v>8649126</v>
      </c>
      <c r="T18" s="103">
        <f t="shared" si="6"/>
        <v>59788539</v>
      </c>
      <c r="U18" s="41">
        <f t="shared" si="7"/>
        <v>0.1661927999166831</v>
      </c>
      <c r="V18" s="101">
        <v>54263691</v>
      </c>
      <c r="W18" s="103">
        <v>9337675</v>
      </c>
      <c r="X18" s="103">
        <f t="shared" si="8"/>
        <v>63601366</v>
      </c>
      <c r="Y18" s="41">
        <f t="shared" si="9"/>
        <v>0.17679122572414305</v>
      </c>
      <c r="Z18" s="73">
        <f t="shared" si="10"/>
        <v>234271058</v>
      </c>
      <c r="AA18" s="74">
        <f t="shared" si="11"/>
        <v>42161637</v>
      </c>
      <c r="AB18" s="74">
        <f t="shared" si="12"/>
        <v>276432695</v>
      </c>
      <c r="AC18" s="41">
        <f t="shared" si="13"/>
        <v>0.7683934804054081</v>
      </c>
      <c r="AD18" s="73">
        <v>44202624</v>
      </c>
      <c r="AE18" s="74">
        <v>30694777</v>
      </c>
      <c r="AF18" s="74">
        <f t="shared" si="14"/>
        <v>74897401</v>
      </c>
      <c r="AG18" s="41">
        <f t="shared" si="15"/>
        <v>0.8977889594416368</v>
      </c>
      <c r="AH18" s="41">
        <f t="shared" si="16"/>
        <v>-0.15082011991310618</v>
      </c>
      <c r="AI18" s="13">
        <v>258852000</v>
      </c>
      <c r="AJ18" s="13">
        <v>296829607</v>
      </c>
      <c r="AK18" s="13">
        <v>266490344</v>
      </c>
      <c r="AL18" s="13"/>
    </row>
    <row r="19" spans="1:38" s="14" customFormat="1" ht="12.75">
      <c r="A19" s="30" t="s">
        <v>82</v>
      </c>
      <c r="B19" s="58" t="s">
        <v>43</v>
      </c>
      <c r="C19" s="40" t="s">
        <v>44</v>
      </c>
      <c r="D19" s="73">
        <v>860413772</v>
      </c>
      <c r="E19" s="74">
        <v>293079331</v>
      </c>
      <c r="F19" s="75">
        <f t="shared" si="0"/>
        <v>1153493103</v>
      </c>
      <c r="G19" s="73">
        <v>860413772</v>
      </c>
      <c r="H19" s="74">
        <v>293079331</v>
      </c>
      <c r="I19" s="76">
        <f t="shared" si="1"/>
        <v>1153493103</v>
      </c>
      <c r="J19" s="73">
        <v>217232482</v>
      </c>
      <c r="K19" s="74">
        <v>30876534</v>
      </c>
      <c r="L19" s="74">
        <f t="shared" si="2"/>
        <v>248109016</v>
      </c>
      <c r="M19" s="41">
        <f t="shared" si="3"/>
        <v>0.2150936276556133</v>
      </c>
      <c r="N19" s="101">
        <v>204667945</v>
      </c>
      <c r="O19" s="102">
        <v>64888180</v>
      </c>
      <c r="P19" s="103">
        <f t="shared" si="4"/>
        <v>269556125</v>
      </c>
      <c r="Q19" s="41">
        <f t="shared" si="5"/>
        <v>0.23368681121624357</v>
      </c>
      <c r="R19" s="101">
        <v>224936020</v>
      </c>
      <c r="S19" s="103">
        <v>25371278</v>
      </c>
      <c r="T19" s="103">
        <f t="shared" si="6"/>
        <v>250307298</v>
      </c>
      <c r="U19" s="41">
        <f t="shared" si="7"/>
        <v>0.2169993885086975</v>
      </c>
      <c r="V19" s="101">
        <v>262710767</v>
      </c>
      <c r="W19" s="103">
        <v>128809062</v>
      </c>
      <c r="X19" s="103">
        <f t="shared" si="8"/>
        <v>391519829</v>
      </c>
      <c r="Y19" s="41">
        <f t="shared" si="9"/>
        <v>0.3394210403007499</v>
      </c>
      <c r="Z19" s="73">
        <f t="shared" si="10"/>
        <v>909547214</v>
      </c>
      <c r="AA19" s="74">
        <f t="shared" si="11"/>
        <v>249945054</v>
      </c>
      <c r="AB19" s="74">
        <f t="shared" si="12"/>
        <v>1159492268</v>
      </c>
      <c r="AC19" s="41">
        <f t="shared" si="13"/>
        <v>1.0052008676813042</v>
      </c>
      <c r="AD19" s="73">
        <v>177127872</v>
      </c>
      <c r="AE19" s="74">
        <v>103765347</v>
      </c>
      <c r="AF19" s="74">
        <f t="shared" si="14"/>
        <v>280893219</v>
      </c>
      <c r="AG19" s="41">
        <f t="shared" si="15"/>
        <v>1.0176588869449723</v>
      </c>
      <c r="AH19" s="41">
        <f t="shared" si="16"/>
        <v>0.3938386636524678</v>
      </c>
      <c r="AI19" s="13">
        <v>902166034</v>
      </c>
      <c r="AJ19" s="13">
        <v>902166034</v>
      </c>
      <c r="AK19" s="13">
        <v>918097282</v>
      </c>
      <c r="AL19" s="13"/>
    </row>
    <row r="20" spans="1:38" s="14" customFormat="1" ht="12.75">
      <c r="A20" s="30" t="s">
        <v>82</v>
      </c>
      <c r="B20" s="58" t="s">
        <v>73</v>
      </c>
      <c r="C20" s="40" t="s">
        <v>74</v>
      </c>
      <c r="D20" s="73">
        <v>648661945</v>
      </c>
      <c r="E20" s="74">
        <v>269218212</v>
      </c>
      <c r="F20" s="75">
        <f t="shared" si="0"/>
        <v>917880157</v>
      </c>
      <c r="G20" s="73">
        <v>626841409</v>
      </c>
      <c r="H20" s="74">
        <v>223303414</v>
      </c>
      <c r="I20" s="76">
        <f t="shared" si="1"/>
        <v>850144823</v>
      </c>
      <c r="J20" s="73">
        <v>326182533</v>
      </c>
      <c r="K20" s="74">
        <v>6272613</v>
      </c>
      <c r="L20" s="74">
        <f t="shared" si="2"/>
        <v>332455146</v>
      </c>
      <c r="M20" s="41">
        <f t="shared" si="3"/>
        <v>0.3621988594748541</v>
      </c>
      <c r="N20" s="101">
        <v>94901327</v>
      </c>
      <c r="O20" s="102">
        <v>23046095</v>
      </c>
      <c r="P20" s="103">
        <f t="shared" si="4"/>
        <v>117947422</v>
      </c>
      <c r="Q20" s="41">
        <f t="shared" si="5"/>
        <v>0.12849980588478938</v>
      </c>
      <c r="R20" s="101">
        <v>134711351</v>
      </c>
      <c r="S20" s="103">
        <v>34302959</v>
      </c>
      <c r="T20" s="103">
        <f t="shared" si="6"/>
        <v>169014310</v>
      </c>
      <c r="U20" s="41">
        <f t="shared" si="7"/>
        <v>0.1988064920557659</v>
      </c>
      <c r="V20" s="101">
        <v>107854292</v>
      </c>
      <c r="W20" s="103">
        <v>90098910</v>
      </c>
      <c r="X20" s="103">
        <f t="shared" si="8"/>
        <v>197953202</v>
      </c>
      <c r="Y20" s="41">
        <f t="shared" si="9"/>
        <v>0.23284644762225412</v>
      </c>
      <c r="Z20" s="73">
        <f t="shared" si="10"/>
        <v>663649503</v>
      </c>
      <c r="AA20" s="74">
        <f t="shared" si="11"/>
        <v>153720577</v>
      </c>
      <c r="AB20" s="74">
        <f t="shared" si="12"/>
        <v>817370080</v>
      </c>
      <c r="AC20" s="41">
        <f t="shared" si="13"/>
        <v>0.9614480473052296</v>
      </c>
      <c r="AD20" s="73">
        <v>105242947</v>
      </c>
      <c r="AE20" s="74">
        <v>58055777</v>
      </c>
      <c r="AF20" s="74">
        <f t="shared" si="14"/>
        <v>163298724</v>
      </c>
      <c r="AG20" s="41">
        <f t="shared" si="15"/>
        <v>0.9205553726398842</v>
      </c>
      <c r="AH20" s="41">
        <f t="shared" si="16"/>
        <v>0.21221524057958963</v>
      </c>
      <c r="AI20" s="13">
        <v>674184382</v>
      </c>
      <c r="AJ20" s="13">
        <v>674184382</v>
      </c>
      <c r="AK20" s="13">
        <v>620624055</v>
      </c>
      <c r="AL20" s="13"/>
    </row>
    <row r="21" spans="1:38" s="14" customFormat="1" ht="12.75">
      <c r="A21" s="30" t="s">
        <v>82</v>
      </c>
      <c r="B21" s="58" t="s">
        <v>557</v>
      </c>
      <c r="C21" s="40" t="s">
        <v>558</v>
      </c>
      <c r="D21" s="73">
        <v>463120032</v>
      </c>
      <c r="E21" s="74">
        <v>98238363</v>
      </c>
      <c r="F21" s="76">
        <f t="shared" si="0"/>
        <v>561358395</v>
      </c>
      <c r="G21" s="73">
        <v>472863146</v>
      </c>
      <c r="H21" s="74">
        <v>135106835</v>
      </c>
      <c r="I21" s="76">
        <f t="shared" si="1"/>
        <v>607969981</v>
      </c>
      <c r="J21" s="73">
        <v>100387422</v>
      </c>
      <c r="K21" s="74">
        <v>7453415</v>
      </c>
      <c r="L21" s="74">
        <f t="shared" si="2"/>
        <v>107840837</v>
      </c>
      <c r="M21" s="41">
        <f t="shared" si="3"/>
        <v>0.19210692840889998</v>
      </c>
      <c r="N21" s="101">
        <v>98628701</v>
      </c>
      <c r="O21" s="102">
        <v>13370109</v>
      </c>
      <c r="P21" s="103">
        <f t="shared" si="4"/>
        <v>111998810</v>
      </c>
      <c r="Q21" s="41">
        <f t="shared" si="5"/>
        <v>0.19951391303233293</v>
      </c>
      <c r="R21" s="101">
        <v>103944636</v>
      </c>
      <c r="S21" s="103">
        <v>19887407</v>
      </c>
      <c r="T21" s="103">
        <f t="shared" si="6"/>
        <v>123832043</v>
      </c>
      <c r="U21" s="41">
        <f t="shared" si="7"/>
        <v>0.20368117977851277</v>
      </c>
      <c r="V21" s="101">
        <v>85497246</v>
      </c>
      <c r="W21" s="103">
        <v>82083747</v>
      </c>
      <c r="X21" s="103">
        <f t="shared" si="8"/>
        <v>167580993</v>
      </c>
      <c r="Y21" s="41">
        <f t="shared" si="9"/>
        <v>0.27564024250730235</v>
      </c>
      <c r="Z21" s="73">
        <f t="shared" si="10"/>
        <v>388458005</v>
      </c>
      <c r="AA21" s="74">
        <f t="shared" si="11"/>
        <v>122794678</v>
      </c>
      <c r="AB21" s="74">
        <f t="shared" si="12"/>
        <v>511252683</v>
      </c>
      <c r="AC21" s="41">
        <f t="shared" si="13"/>
        <v>0.8409176422807625</v>
      </c>
      <c r="AD21" s="73">
        <v>83919011</v>
      </c>
      <c r="AE21" s="74">
        <v>10636323</v>
      </c>
      <c r="AF21" s="74">
        <f t="shared" si="14"/>
        <v>94555334</v>
      </c>
      <c r="AG21" s="41">
        <f t="shared" si="15"/>
        <v>0.6654442086334135</v>
      </c>
      <c r="AH21" s="41">
        <f t="shared" si="16"/>
        <v>0.7723060763552483</v>
      </c>
      <c r="AI21" s="13">
        <v>483010394</v>
      </c>
      <c r="AJ21" s="13">
        <v>595910300</v>
      </c>
      <c r="AK21" s="13">
        <v>396545058</v>
      </c>
      <c r="AL21" s="13"/>
    </row>
    <row r="22" spans="1:38" s="14" customFormat="1" ht="12.75">
      <c r="A22" s="30" t="s">
        <v>82</v>
      </c>
      <c r="B22" s="58" t="s">
        <v>559</v>
      </c>
      <c r="C22" s="40" t="s">
        <v>560</v>
      </c>
      <c r="D22" s="73">
        <v>282993882</v>
      </c>
      <c r="E22" s="74">
        <v>67503000</v>
      </c>
      <c r="F22" s="75">
        <f t="shared" si="0"/>
        <v>350496882</v>
      </c>
      <c r="G22" s="73">
        <v>331203724</v>
      </c>
      <c r="H22" s="74">
        <v>84555280</v>
      </c>
      <c r="I22" s="76">
        <f t="shared" si="1"/>
        <v>415759004</v>
      </c>
      <c r="J22" s="73">
        <v>85683237</v>
      </c>
      <c r="K22" s="74">
        <v>3392303</v>
      </c>
      <c r="L22" s="74">
        <f t="shared" si="2"/>
        <v>89075540</v>
      </c>
      <c r="M22" s="41">
        <f t="shared" si="3"/>
        <v>0.2541407486757614</v>
      </c>
      <c r="N22" s="101">
        <v>62804653</v>
      </c>
      <c r="O22" s="102">
        <v>11113418</v>
      </c>
      <c r="P22" s="103">
        <f t="shared" si="4"/>
        <v>73918071</v>
      </c>
      <c r="Q22" s="41">
        <f t="shared" si="5"/>
        <v>0.21089508864732212</v>
      </c>
      <c r="R22" s="101">
        <v>75171690</v>
      </c>
      <c r="S22" s="103">
        <v>30041753</v>
      </c>
      <c r="T22" s="103">
        <f t="shared" si="6"/>
        <v>105213443</v>
      </c>
      <c r="U22" s="41">
        <f t="shared" si="7"/>
        <v>0.25306353437387014</v>
      </c>
      <c r="V22" s="101">
        <v>105849911</v>
      </c>
      <c r="W22" s="103">
        <v>31045728</v>
      </c>
      <c r="X22" s="103">
        <f t="shared" si="8"/>
        <v>136895639</v>
      </c>
      <c r="Y22" s="41">
        <f t="shared" si="9"/>
        <v>0.32926680524759</v>
      </c>
      <c r="Z22" s="73">
        <f t="shared" si="10"/>
        <v>329509491</v>
      </c>
      <c r="AA22" s="74">
        <f t="shared" si="11"/>
        <v>75593202</v>
      </c>
      <c r="AB22" s="74">
        <f t="shared" si="12"/>
        <v>405102693</v>
      </c>
      <c r="AC22" s="41">
        <f t="shared" si="13"/>
        <v>0.9743690193177392</v>
      </c>
      <c r="AD22" s="73">
        <v>51876566</v>
      </c>
      <c r="AE22" s="74">
        <v>9267938</v>
      </c>
      <c r="AF22" s="74">
        <f t="shared" si="14"/>
        <v>61144504</v>
      </c>
      <c r="AG22" s="41">
        <f t="shared" si="15"/>
        <v>1.0716954796357305</v>
      </c>
      <c r="AH22" s="41">
        <f t="shared" si="16"/>
        <v>1.2388870633409668</v>
      </c>
      <c r="AI22" s="13">
        <v>244268301</v>
      </c>
      <c r="AJ22" s="13">
        <v>244268301</v>
      </c>
      <c r="AK22" s="13">
        <v>261781234</v>
      </c>
      <c r="AL22" s="13"/>
    </row>
    <row r="23" spans="1:38" s="14" customFormat="1" ht="12.75">
      <c r="A23" s="30" t="s">
        <v>101</v>
      </c>
      <c r="B23" s="58" t="s">
        <v>561</v>
      </c>
      <c r="C23" s="40" t="s">
        <v>562</v>
      </c>
      <c r="D23" s="73">
        <v>485775152</v>
      </c>
      <c r="E23" s="74">
        <v>18895716</v>
      </c>
      <c r="F23" s="75">
        <f t="shared" si="0"/>
        <v>504670868</v>
      </c>
      <c r="G23" s="73">
        <v>434001186</v>
      </c>
      <c r="H23" s="74">
        <v>16708322</v>
      </c>
      <c r="I23" s="76">
        <f t="shared" si="1"/>
        <v>450709508</v>
      </c>
      <c r="J23" s="73">
        <v>170955830</v>
      </c>
      <c r="K23" s="74">
        <v>1033639</v>
      </c>
      <c r="L23" s="74">
        <f t="shared" si="2"/>
        <v>171989469</v>
      </c>
      <c r="M23" s="41">
        <f t="shared" si="3"/>
        <v>0.3407953181081972</v>
      </c>
      <c r="N23" s="101">
        <v>118061073</v>
      </c>
      <c r="O23" s="102">
        <v>2537564</v>
      </c>
      <c r="P23" s="103">
        <f t="shared" si="4"/>
        <v>120598637</v>
      </c>
      <c r="Q23" s="41">
        <f t="shared" si="5"/>
        <v>0.23896492674112507</v>
      </c>
      <c r="R23" s="101">
        <v>72684608</v>
      </c>
      <c r="S23" s="103">
        <v>2184098</v>
      </c>
      <c r="T23" s="103">
        <f t="shared" si="6"/>
        <v>74868706</v>
      </c>
      <c r="U23" s="41">
        <f t="shared" si="7"/>
        <v>0.1661129944478562</v>
      </c>
      <c r="V23" s="101">
        <v>37182534</v>
      </c>
      <c r="W23" s="103">
        <v>7221351</v>
      </c>
      <c r="X23" s="103">
        <f t="shared" si="8"/>
        <v>44403885</v>
      </c>
      <c r="Y23" s="41">
        <f t="shared" si="9"/>
        <v>0.09851996510355401</v>
      </c>
      <c r="Z23" s="73">
        <f t="shared" si="10"/>
        <v>398884045</v>
      </c>
      <c r="AA23" s="74">
        <f t="shared" si="11"/>
        <v>12976652</v>
      </c>
      <c r="AB23" s="74">
        <f t="shared" si="12"/>
        <v>411860697</v>
      </c>
      <c r="AC23" s="41">
        <f t="shared" si="13"/>
        <v>0.913805210872099</v>
      </c>
      <c r="AD23" s="73">
        <v>74414153</v>
      </c>
      <c r="AE23" s="74">
        <v>8255202</v>
      </c>
      <c r="AF23" s="74">
        <f t="shared" si="14"/>
        <v>82669355</v>
      </c>
      <c r="AG23" s="41">
        <f t="shared" si="15"/>
        <v>0.9581622884974754</v>
      </c>
      <c r="AH23" s="41">
        <f t="shared" si="16"/>
        <v>-0.46287369727270766</v>
      </c>
      <c r="AI23" s="13">
        <v>344749548</v>
      </c>
      <c r="AJ23" s="13">
        <v>444112843</v>
      </c>
      <c r="AK23" s="13">
        <v>425532178</v>
      </c>
      <c r="AL23" s="13"/>
    </row>
    <row r="24" spans="1:38" s="55" customFormat="1" ht="12.75">
      <c r="A24" s="59"/>
      <c r="B24" s="115" t="s">
        <v>646</v>
      </c>
      <c r="C24" s="33"/>
      <c r="D24" s="77">
        <f>SUM(D18:D23)</f>
        <v>2978808602</v>
      </c>
      <c r="E24" s="78">
        <f>SUM(E18:E23)</f>
        <v>797735126</v>
      </c>
      <c r="F24" s="86">
        <f t="shared" si="0"/>
        <v>3776543728</v>
      </c>
      <c r="G24" s="77">
        <f>SUM(G18:G23)</f>
        <v>3051205396</v>
      </c>
      <c r="H24" s="78">
        <f>SUM(H18:H23)</f>
        <v>786625110</v>
      </c>
      <c r="I24" s="79">
        <f t="shared" si="1"/>
        <v>3837830506</v>
      </c>
      <c r="J24" s="77">
        <f>SUM(J18:J23)</f>
        <v>982993516</v>
      </c>
      <c r="K24" s="78">
        <f>SUM(K18:K23)</f>
        <v>57119544</v>
      </c>
      <c r="L24" s="78">
        <f t="shared" si="2"/>
        <v>1040113060</v>
      </c>
      <c r="M24" s="45">
        <f t="shared" si="3"/>
        <v>0.27541401210011357</v>
      </c>
      <c r="N24" s="107">
        <f>SUM(N18:N23)</f>
        <v>625379641</v>
      </c>
      <c r="O24" s="108">
        <f>SUM(O18:O23)</f>
        <v>131039162</v>
      </c>
      <c r="P24" s="109">
        <f t="shared" si="4"/>
        <v>756418803</v>
      </c>
      <c r="Q24" s="45">
        <f t="shared" si="5"/>
        <v>0.20029393474032084</v>
      </c>
      <c r="R24" s="107">
        <f>SUM(R18:R23)</f>
        <v>662587718</v>
      </c>
      <c r="S24" s="109">
        <f>SUM(S18:S23)</f>
        <v>120436621</v>
      </c>
      <c r="T24" s="109">
        <f t="shared" si="6"/>
        <v>783024339</v>
      </c>
      <c r="U24" s="45">
        <f t="shared" si="7"/>
        <v>0.2040278583892209</v>
      </c>
      <c r="V24" s="107">
        <f>SUM(V18:V23)</f>
        <v>653358441</v>
      </c>
      <c r="W24" s="109">
        <f>SUM(W18:W23)</f>
        <v>348596473</v>
      </c>
      <c r="X24" s="109">
        <f t="shared" si="8"/>
        <v>1001954914</v>
      </c>
      <c r="Y24" s="45">
        <f t="shared" si="9"/>
        <v>0.26107325803824855</v>
      </c>
      <c r="Z24" s="77">
        <f t="shared" si="10"/>
        <v>2924319316</v>
      </c>
      <c r="AA24" s="78">
        <f t="shared" si="11"/>
        <v>657191800</v>
      </c>
      <c r="AB24" s="78">
        <f t="shared" si="12"/>
        <v>3581511116</v>
      </c>
      <c r="AC24" s="45">
        <f t="shared" si="13"/>
        <v>0.9332124257183129</v>
      </c>
      <c r="AD24" s="77">
        <f>SUM(AD18:AD23)</f>
        <v>536783173</v>
      </c>
      <c r="AE24" s="78">
        <f>SUM(AE18:AE23)</f>
        <v>220675364</v>
      </c>
      <c r="AF24" s="78">
        <f t="shared" si="14"/>
        <v>757458537</v>
      </c>
      <c r="AG24" s="45">
        <f t="shared" si="15"/>
        <v>0.9149948562306359</v>
      </c>
      <c r="AH24" s="45">
        <f t="shared" si="16"/>
        <v>0.3227851625626341</v>
      </c>
      <c r="AI24" s="60">
        <f>SUM(AI18:AI23)</f>
        <v>2907230659</v>
      </c>
      <c r="AJ24" s="60">
        <f>SUM(AJ18:AJ23)</f>
        <v>3157471467</v>
      </c>
      <c r="AK24" s="60">
        <f>SUM(AK18:AK23)</f>
        <v>2889070151</v>
      </c>
      <c r="AL24" s="60"/>
    </row>
    <row r="25" spans="1:38" s="14" customFormat="1" ht="12.75">
      <c r="A25" s="30" t="s">
        <v>82</v>
      </c>
      <c r="B25" s="58" t="s">
        <v>563</v>
      </c>
      <c r="C25" s="40" t="s">
        <v>564</v>
      </c>
      <c r="D25" s="73">
        <v>271234819</v>
      </c>
      <c r="E25" s="74">
        <v>89103090</v>
      </c>
      <c r="F25" s="75">
        <f t="shared" si="0"/>
        <v>360337909</v>
      </c>
      <c r="G25" s="73">
        <v>272641619</v>
      </c>
      <c r="H25" s="74">
        <v>86384181</v>
      </c>
      <c r="I25" s="76">
        <f t="shared" si="1"/>
        <v>359025800</v>
      </c>
      <c r="J25" s="73">
        <v>86665717</v>
      </c>
      <c r="K25" s="74">
        <v>10355880</v>
      </c>
      <c r="L25" s="74">
        <f t="shared" si="2"/>
        <v>97021597</v>
      </c>
      <c r="M25" s="41">
        <f t="shared" si="3"/>
        <v>0.2692517067361902</v>
      </c>
      <c r="N25" s="101">
        <v>59546527</v>
      </c>
      <c r="O25" s="102">
        <v>18496935</v>
      </c>
      <c r="P25" s="103">
        <f t="shared" si="4"/>
        <v>78043462</v>
      </c>
      <c r="Q25" s="41">
        <f t="shared" si="5"/>
        <v>0.21658410078635384</v>
      </c>
      <c r="R25" s="101">
        <v>66457138</v>
      </c>
      <c r="S25" s="103">
        <v>15304966</v>
      </c>
      <c r="T25" s="103">
        <f t="shared" si="6"/>
        <v>81762104</v>
      </c>
      <c r="U25" s="41">
        <f t="shared" si="7"/>
        <v>0.22773322697143214</v>
      </c>
      <c r="V25" s="101">
        <v>49723039</v>
      </c>
      <c r="W25" s="103">
        <v>26082735</v>
      </c>
      <c r="X25" s="103">
        <f t="shared" si="8"/>
        <v>75805774</v>
      </c>
      <c r="Y25" s="41">
        <f t="shared" si="9"/>
        <v>0.21114297078371527</v>
      </c>
      <c r="Z25" s="73">
        <f t="shared" si="10"/>
        <v>262392421</v>
      </c>
      <c r="AA25" s="74">
        <f t="shared" si="11"/>
        <v>70240516</v>
      </c>
      <c r="AB25" s="74">
        <f t="shared" si="12"/>
        <v>332632937</v>
      </c>
      <c r="AC25" s="41">
        <f t="shared" si="13"/>
        <v>0.9264875588328193</v>
      </c>
      <c r="AD25" s="73">
        <v>40781680</v>
      </c>
      <c r="AE25" s="74">
        <v>23828015</v>
      </c>
      <c r="AF25" s="74">
        <f t="shared" si="14"/>
        <v>64609695</v>
      </c>
      <c r="AG25" s="41">
        <f t="shared" si="15"/>
        <v>0</v>
      </c>
      <c r="AH25" s="41">
        <f t="shared" si="16"/>
        <v>0.17328790980982034</v>
      </c>
      <c r="AI25" s="13">
        <v>0</v>
      </c>
      <c r="AJ25" s="13">
        <v>0</v>
      </c>
      <c r="AK25" s="13">
        <v>273728024</v>
      </c>
      <c r="AL25" s="13"/>
    </row>
    <row r="26" spans="1:38" s="14" customFormat="1" ht="12.75">
      <c r="A26" s="30" t="s">
        <v>82</v>
      </c>
      <c r="B26" s="58" t="s">
        <v>565</v>
      </c>
      <c r="C26" s="40" t="s">
        <v>566</v>
      </c>
      <c r="D26" s="73">
        <v>557938245</v>
      </c>
      <c r="E26" s="74">
        <v>162326820</v>
      </c>
      <c r="F26" s="75">
        <f t="shared" si="0"/>
        <v>720265065</v>
      </c>
      <c r="G26" s="73">
        <v>524149449</v>
      </c>
      <c r="H26" s="74">
        <v>134810308</v>
      </c>
      <c r="I26" s="76">
        <f t="shared" si="1"/>
        <v>658959757</v>
      </c>
      <c r="J26" s="73">
        <v>122836325</v>
      </c>
      <c r="K26" s="74">
        <v>9176995</v>
      </c>
      <c r="L26" s="74">
        <f t="shared" si="2"/>
        <v>132013320</v>
      </c>
      <c r="M26" s="41">
        <f t="shared" si="3"/>
        <v>0.18328435796063494</v>
      </c>
      <c r="N26" s="101">
        <v>121222196</v>
      </c>
      <c r="O26" s="102">
        <v>29768540</v>
      </c>
      <c r="P26" s="103">
        <f t="shared" si="4"/>
        <v>150990736</v>
      </c>
      <c r="Q26" s="41">
        <f t="shared" si="5"/>
        <v>0.20963218034183012</v>
      </c>
      <c r="R26" s="101">
        <v>136924649</v>
      </c>
      <c r="S26" s="103">
        <v>16036027</v>
      </c>
      <c r="T26" s="103">
        <f t="shared" si="6"/>
        <v>152960676</v>
      </c>
      <c r="U26" s="41">
        <f t="shared" si="7"/>
        <v>0.23212445733617085</v>
      </c>
      <c r="V26" s="101">
        <v>119937052</v>
      </c>
      <c r="W26" s="103">
        <v>51691879</v>
      </c>
      <c r="X26" s="103">
        <f t="shared" si="8"/>
        <v>171628931</v>
      </c>
      <c r="Y26" s="41">
        <f t="shared" si="9"/>
        <v>0.2604543436481812</v>
      </c>
      <c r="Z26" s="73">
        <f t="shared" si="10"/>
        <v>500920222</v>
      </c>
      <c r="AA26" s="74">
        <f t="shared" si="11"/>
        <v>106673441</v>
      </c>
      <c r="AB26" s="74">
        <f t="shared" si="12"/>
        <v>607593663</v>
      </c>
      <c r="AC26" s="41">
        <f t="shared" si="13"/>
        <v>0.922049725412898</v>
      </c>
      <c r="AD26" s="73">
        <v>107503200</v>
      </c>
      <c r="AE26" s="74">
        <v>52226180</v>
      </c>
      <c r="AF26" s="74">
        <f t="shared" si="14"/>
        <v>159729380</v>
      </c>
      <c r="AG26" s="41">
        <f t="shared" si="15"/>
        <v>0.8490785321040336</v>
      </c>
      <c r="AH26" s="41">
        <f t="shared" si="16"/>
        <v>0.0744981981398789</v>
      </c>
      <c r="AI26" s="13">
        <v>651482545</v>
      </c>
      <c r="AJ26" s="13">
        <v>651482545</v>
      </c>
      <c r="AK26" s="13">
        <v>553159843</v>
      </c>
      <c r="AL26" s="13"/>
    </row>
    <row r="27" spans="1:38" s="14" customFormat="1" ht="12.75">
      <c r="A27" s="30" t="s">
        <v>82</v>
      </c>
      <c r="B27" s="58" t="s">
        <v>567</v>
      </c>
      <c r="C27" s="40" t="s">
        <v>568</v>
      </c>
      <c r="D27" s="73">
        <v>0</v>
      </c>
      <c r="E27" s="74">
        <v>0</v>
      </c>
      <c r="F27" s="75">
        <f t="shared" si="0"/>
        <v>0</v>
      </c>
      <c r="G27" s="73">
        <v>124739891</v>
      </c>
      <c r="H27" s="74">
        <v>23279500</v>
      </c>
      <c r="I27" s="76">
        <f t="shared" si="1"/>
        <v>148019391</v>
      </c>
      <c r="J27" s="73">
        <v>54991940</v>
      </c>
      <c r="K27" s="74">
        <v>0</v>
      </c>
      <c r="L27" s="74">
        <f t="shared" si="2"/>
        <v>54991940</v>
      </c>
      <c r="M27" s="41">
        <f t="shared" si="3"/>
        <v>0</v>
      </c>
      <c r="N27" s="101">
        <v>23539215</v>
      </c>
      <c r="O27" s="102">
        <v>0</v>
      </c>
      <c r="P27" s="103">
        <f t="shared" si="4"/>
        <v>23539215</v>
      </c>
      <c r="Q27" s="41">
        <f t="shared" si="5"/>
        <v>0</v>
      </c>
      <c r="R27" s="101">
        <v>28610356</v>
      </c>
      <c r="S27" s="103">
        <v>4193951</v>
      </c>
      <c r="T27" s="103">
        <f t="shared" si="6"/>
        <v>32804307</v>
      </c>
      <c r="U27" s="41">
        <f t="shared" si="7"/>
        <v>0.22162168603977028</v>
      </c>
      <c r="V27" s="101">
        <v>21131728</v>
      </c>
      <c r="W27" s="103">
        <v>10573227</v>
      </c>
      <c r="X27" s="103">
        <f t="shared" si="8"/>
        <v>31704955</v>
      </c>
      <c r="Y27" s="41">
        <f t="shared" si="9"/>
        <v>0.2141946050838704</v>
      </c>
      <c r="Z27" s="73">
        <f t="shared" si="10"/>
        <v>128273239</v>
      </c>
      <c r="AA27" s="74">
        <f t="shared" si="11"/>
        <v>14767178</v>
      </c>
      <c r="AB27" s="74">
        <f t="shared" si="12"/>
        <v>143040417</v>
      </c>
      <c r="AC27" s="41">
        <f t="shared" si="13"/>
        <v>0.9663626909531062</v>
      </c>
      <c r="AD27" s="73">
        <v>18668450</v>
      </c>
      <c r="AE27" s="74">
        <v>9224554</v>
      </c>
      <c r="AF27" s="74">
        <f t="shared" si="14"/>
        <v>27893004</v>
      </c>
      <c r="AG27" s="41">
        <f t="shared" si="15"/>
        <v>1.0577385708936817</v>
      </c>
      <c r="AH27" s="41">
        <f t="shared" si="16"/>
        <v>0.13666333679943543</v>
      </c>
      <c r="AI27" s="13">
        <v>131228655</v>
      </c>
      <c r="AJ27" s="13">
        <v>131228655</v>
      </c>
      <c r="AK27" s="13">
        <v>138805610</v>
      </c>
      <c r="AL27" s="13"/>
    </row>
    <row r="28" spans="1:38" s="14" customFormat="1" ht="12.75">
      <c r="A28" s="30" t="s">
        <v>82</v>
      </c>
      <c r="B28" s="58" t="s">
        <v>569</v>
      </c>
      <c r="C28" s="40" t="s">
        <v>570</v>
      </c>
      <c r="D28" s="73">
        <v>111123660</v>
      </c>
      <c r="E28" s="74">
        <v>0</v>
      </c>
      <c r="F28" s="75">
        <f t="shared" si="0"/>
        <v>111123660</v>
      </c>
      <c r="G28" s="73">
        <v>100082850</v>
      </c>
      <c r="H28" s="74">
        <v>88136548</v>
      </c>
      <c r="I28" s="76">
        <f t="shared" si="1"/>
        <v>188219398</v>
      </c>
      <c r="J28" s="73">
        <v>29825337</v>
      </c>
      <c r="K28" s="74">
        <v>1765266</v>
      </c>
      <c r="L28" s="74">
        <f t="shared" si="2"/>
        <v>31590603</v>
      </c>
      <c r="M28" s="41">
        <f t="shared" si="3"/>
        <v>0.2842833200418345</v>
      </c>
      <c r="N28" s="101">
        <v>25082646</v>
      </c>
      <c r="O28" s="102">
        <v>5837858</v>
      </c>
      <c r="P28" s="103">
        <f t="shared" si="4"/>
        <v>30920504</v>
      </c>
      <c r="Q28" s="41">
        <f t="shared" si="5"/>
        <v>0.27825311009374604</v>
      </c>
      <c r="R28" s="101">
        <v>18056557</v>
      </c>
      <c r="S28" s="103">
        <v>9671724</v>
      </c>
      <c r="T28" s="103">
        <f t="shared" si="6"/>
        <v>27728281</v>
      </c>
      <c r="U28" s="41">
        <f t="shared" si="7"/>
        <v>0.14731893362022122</v>
      </c>
      <c r="V28" s="101">
        <v>17197801</v>
      </c>
      <c r="W28" s="103">
        <v>10584595</v>
      </c>
      <c r="X28" s="103">
        <f t="shared" si="8"/>
        <v>27782396</v>
      </c>
      <c r="Y28" s="41">
        <f t="shared" si="9"/>
        <v>0.14760644383742</v>
      </c>
      <c r="Z28" s="73">
        <f t="shared" si="10"/>
        <v>90162341</v>
      </c>
      <c r="AA28" s="74">
        <f t="shared" si="11"/>
        <v>27859443</v>
      </c>
      <c r="AB28" s="74">
        <f t="shared" si="12"/>
        <v>118021784</v>
      </c>
      <c r="AC28" s="41">
        <f t="shared" si="13"/>
        <v>0.6270436801630829</v>
      </c>
      <c r="AD28" s="73">
        <v>23250465</v>
      </c>
      <c r="AE28" s="74">
        <v>9784600</v>
      </c>
      <c r="AF28" s="74">
        <f t="shared" si="14"/>
        <v>33035065</v>
      </c>
      <c r="AG28" s="41">
        <f t="shared" si="15"/>
        <v>0.6999380695678096</v>
      </c>
      <c r="AH28" s="41">
        <f t="shared" si="16"/>
        <v>-0.15900283532059045</v>
      </c>
      <c r="AI28" s="13">
        <v>126537173</v>
      </c>
      <c r="AJ28" s="13">
        <v>129249865</v>
      </c>
      <c r="AK28" s="13">
        <v>90466901</v>
      </c>
      <c r="AL28" s="13"/>
    </row>
    <row r="29" spans="1:38" s="14" customFormat="1" ht="12.75">
      <c r="A29" s="30" t="s">
        <v>101</v>
      </c>
      <c r="B29" s="58" t="s">
        <v>571</v>
      </c>
      <c r="C29" s="40" t="s">
        <v>572</v>
      </c>
      <c r="D29" s="73">
        <v>102212790</v>
      </c>
      <c r="E29" s="74">
        <v>2750000</v>
      </c>
      <c r="F29" s="75">
        <f t="shared" si="0"/>
        <v>104962790</v>
      </c>
      <c r="G29" s="73">
        <v>103398431</v>
      </c>
      <c r="H29" s="74">
        <v>2750000</v>
      </c>
      <c r="I29" s="76">
        <f t="shared" si="1"/>
        <v>106148431</v>
      </c>
      <c r="J29" s="73">
        <v>32266661</v>
      </c>
      <c r="K29" s="74">
        <v>33070</v>
      </c>
      <c r="L29" s="74">
        <f t="shared" si="2"/>
        <v>32299731</v>
      </c>
      <c r="M29" s="41">
        <f t="shared" si="3"/>
        <v>0.30772553778343736</v>
      </c>
      <c r="N29" s="101">
        <v>22980515</v>
      </c>
      <c r="O29" s="102">
        <v>113250</v>
      </c>
      <c r="P29" s="103">
        <f t="shared" si="4"/>
        <v>23093765</v>
      </c>
      <c r="Q29" s="41">
        <f t="shared" si="5"/>
        <v>0.22001858944488803</v>
      </c>
      <c r="R29" s="101">
        <v>24431876</v>
      </c>
      <c r="S29" s="103">
        <v>1523614</v>
      </c>
      <c r="T29" s="103">
        <f t="shared" si="6"/>
        <v>25955490</v>
      </c>
      <c r="U29" s="41">
        <f t="shared" si="7"/>
        <v>0.2445207126989941</v>
      </c>
      <c r="V29" s="101">
        <v>13114125</v>
      </c>
      <c r="W29" s="103">
        <v>804585</v>
      </c>
      <c r="X29" s="103">
        <f t="shared" si="8"/>
        <v>13918710</v>
      </c>
      <c r="Y29" s="41">
        <f t="shared" si="9"/>
        <v>0.13112497159755473</v>
      </c>
      <c r="Z29" s="73">
        <f t="shared" si="10"/>
        <v>92793177</v>
      </c>
      <c r="AA29" s="74">
        <f t="shared" si="11"/>
        <v>2474519</v>
      </c>
      <c r="AB29" s="74">
        <f t="shared" si="12"/>
        <v>95267696</v>
      </c>
      <c r="AC29" s="41">
        <f t="shared" si="13"/>
        <v>0.8974950934507925</v>
      </c>
      <c r="AD29" s="73">
        <v>12760856</v>
      </c>
      <c r="AE29" s="74">
        <v>520388</v>
      </c>
      <c r="AF29" s="74">
        <f t="shared" si="14"/>
        <v>13281244</v>
      </c>
      <c r="AG29" s="41">
        <f t="shared" si="15"/>
        <v>0.9536726219248661</v>
      </c>
      <c r="AH29" s="41">
        <f t="shared" si="16"/>
        <v>0.04799746168355923</v>
      </c>
      <c r="AI29" s="13">
        <v>123821760</v>
      </c>
      <c r="AJ29" s="13">
        <v>100035685</v>
      </c>
      <c r="AK29" s="13">
        <v>95401294</v>
      </c>
      <c r="AL29" s="13"/>
    </row>
    <row r="30" spans="1:38" s="55" customFormat="1" ht="12.75">
      <c r="A30" s="59"/>
      <c r="B30" s="115" t="s">
        <v>647</v>
      </c>
      <c r="C30" s="33"/>
      <c r="D30" s="77">
        <f>SUM(D25:D29)</f>
        <v>1042509514</v>
      </c>
      <c r="E30" s="78">
        <f>SUM(E25:E29)</f>
        <v>254179910</v>
      </c>
      <c r="F30" s="86">
        <f t="shared" si="0"/>
        <v>1296689424</v>
      </c>
      <c r="G30" s="77">
        <f>SUM(G25:G29)</f>
        <v>1125012240</v>
      </c>
      <c r="H30" s="78">
        <f>SUM(H25:H29)</f>
        <v>335360537</v>
      </c>
      <c r="I30" s="79">
        <f t="shared" si="1"/>
        <v>1460372777</v>
      </c>
      <c r="J30" s="77">
        <f>SUM(J25:J29)</f>
        <v>326585980</v>
      </c>
      <c r="K30" s="78">
        <f>SUM(K25:K29)</f>
        <v>21331211</v>
      </c>
      <c r="L30" s="78">
        <f t="shared" si="2"/>
        <v>347917191</v>
      </c>
      <c r="M30" s="45">
        <f t="shared" si="3"/>
        <v>0.26831189069681194</v>
      </c>
      <c r="N30" s="107">
        <f>SUM(N25:N29)</f>
        <v>252371099</v>
      </c>
      <c r="O30" s="108">
        <f>SUM(O25:O29)</f>
        <v>54216583</v>
      </c>
      <c r="P30" s="109">
        <f t="shared" si="4"/>
        <v>306587682</v>
      </c>
      <c r="Q30" s="45">
        <f t="shared" si="5"/>
        <v>0.23643879276368648</v>
      </c>
      <c r="R30" s="107">
        <f>SUM(R25:R29)</f>
        <v>274480576</v>
      </c>
      <c r="S30" s="109">
        <f>SUM(S25:S29)</f>
        <v>46730282</v>
      </c>
      <c r="T30" s="109">
        <f t="shared" si="6"/>
        <v>321210858</v>
      </c>
      <c r="U30" s="45">
        <f t="shared" si="7"/>
        <v>0.2199512775497321</v>
      </c>
      <c r="V30" s="107">
        <f>SUM(V25:V29)</f>
        <v>221103745</v>
      </c>
      <c r="W30" s="109">
        <f>SUM(W25:W29)</f>
        <v>99737021</v>
      </c>
      <c r="X30" s="109">
        <f t="shared" si="8"/>
        <v>320840766</v>
      </c>
      <c r="Y30" s="45">
        <f t="shared" si="9"/>
        <v>0.21969785458415184</v>
      </c>
      <c r="Z30" s="77">
        <f t="shared" si="10"/>
        <v>1074541400</v>
      </c>
      <c r="AA30" s="78">
        <f t="shared" si="11"/>
        <v>222015097</v>
      </c>
      <c r="AB30" s="78">
        <f t="shared" si="12"/>
        <v>1296556497</v>
      </c>
      <c r="AC30" s="45">
        <f t="shared" si="13"/>
        <v>0.8878257095859299</v>
      </c>
      <c r="AD30" s="77">
        <f>SUM(AD25:AD29)</f>
        <v>202964651</v>
      </c>
      <c r="AE30" s="78">
        <f>SUM(AE25:AE29)</f>
        <v>95583737</v>
      </c>
      <c r="AF30" s="78">
        <f t="shared" si="14"/>
        <v>298548388</v>
      </c>
      <c r="AG30" s="45">
        <f t="shared" si="15"/>
        <v>1.1379104448704997</v>
      </c>
      <c r="AH30" s="45">
        <f t="shared" si="16"/>
        <v>0.07466922916361551</v>
      </c>
      <c r="AI30" s="60">
        <f>SUM(AI25:AI29)</f>
        <v>1033070133</v>
      </c>
      <c r="AJ30" s="60">
        <f>SUM(AJ25:AJ29)</f>
        <v>1011996750</v>
      </c>
      <c r="AK30" s="60">
        <f>SUM(AK25:AK29)</f>
        <v>1151561672</v>
      </c>
      <c r="AL30" s="60"/>
    </row>
    <row r="31" spans="1:38" s="14" customFormat="1" ht="12.75">
      <c r="A31" s="30" t="s">
        <v>82</v>
      </c>
      <c r="B31" s="58" t="s">
        <v>573</v>
      </c>
      <c r="C31" s="40" t="s">
        <v>574</v>
      </c>
      <c r="D31" s="73">
        <v>70883400</v>
      </c>
      <c r="E31" s="74">
        <v>15524000</v>
      </c>
      <c r="F31" s="76">
        <f t="shared" si="0"/>
        <v>86407400</v>
      </c>
      <c r="G31" s="73">
        <v>70883400</v>
      </c>
      <c r="H31" s="74">
        <v>15524000</v>
      </c>
      <c r="I31" s="76">
        <f t="shared" si="1"/>
        <v>86407400</v>
      </c>
      <c r="J31" s="73">
        <v>15607843</v>
      </c>
      <c r="K31" s="74">
        <v>69136</v>
      </c>
      <c r="L31" s="74">
        <f t="shared" si="2"/>
        <v>15676979</v>
      </c>
      <c r="M31" s="41">
        <f t="shared" si="3"/>
        <v>0.18143097697650895</v>
      </c>
      <c r="N31" s="101">
        <v>14500683</v>
      </c>
      <c r="O31" s="102">
        <v>4881226</v>
      </c>
      <c r="P31" s="103">
        <f t="shared" si="4"/>
        <v>19381909</v>
      </c>
      <c r="Q31" s="41">
        <f t="shared" si="5"/>
        <v>0.22430843886056057</v>
      </c>
      <c r="R31" s="101">
        <v>14847202</v>
      </c>
      <c r="S31" s="103">
        <v>3610315</v>
      </c>
      <c r="T31" s="103">
        <f t="shared" si="6"/>
        <v>18457517</v>
      </c>
      <c r="U31" s="41">
        <f t="shared" si="7"/>
        <v>0.21361037364855326</v>
      </c>
      <c r="V31" s="101">
        <v>10554154</v>
      </c>
      <c r="W31" s="103">
        <v>3421376</v>
      </c>
      <c r="X31" s="103">
        <f t="shared" si="8"/>
        <v>13975530</v>
      </c>
      <c r="Y31" s="41">
        <f t="shared" si="9"/>
        <v>0.1617399667158137</v>
      </c>
      <c r="Z31" s="73">
        <f t="shared" si="10"/>
        <v>55509882</v>
      </c>
      <c r="AA31" s="74">
        <f t="shared" si="11"/>
        <v>11982053</v>
      </c>
      <c r="AB31" s="74">
        <f t="shared" si="12"/>
        <v>67491935</v>
      </c>
      <c r="AC31" s="41">
        <f t="shared" si="13"/>
        <v>0.7810897562014365</v>
      </c>
      <c r="AD31" s="73">
        <v>15176001</v>
      </c>
      <c r="AE31" s="74">
        <v>5075770</v>
      </c>
      <c r="AF31" s="74">
        <f t="shared" si="14"/>
        <v>20251771</v>
      </c>
      <c r="AG31" s="41">
        <f t="shared" si="15"/>
        <v>0.6996789770167883</v>
      </c>
      <c r="AH31" s="41">
        <f t="shared" si="16"/>
        <v>-0.30991072336340364</v>
      </c>
      <c r="AI31" s="13">
        <v>81734040</v>
      </c>
      <c r="AJ31" s="13">
        <v>104905573</v>
      </c>
      <c r="AK31" s="13">
        <v>73400224</v>
      </c>
      <c r="AL31" s="13"/>
    </row>
    <row r="32" spans="1:38" s="14" customFormat="1" ht="12.75">
      <c r="A32" s="30" t="s">
        <v>82</v>
      </c>
      <c r="B32" s="58" t="s">
        <v>575</v>
      </c>
      <c r="C32" s="40" t="s">
        <v>576</v>
      </c>
      <c r="D32" s="73">
        <v>257076604</v>
      </c>
      <c r="E32" s="74">
        <v>58855543</v>
      </c>
      <c r="F32" s="75">
        <f t="shared" si="0"/>
        <v>315932147</v>
      </c>
      <c r="G32" s="73">
        <v>292039041</v>
      </c>
      <c r="H32" s="74">
        <v>64788504</v>
      </c>
      <c r="I32" s="76">
        <f t="shared" si="1"/>
        <v>356827545</v>
      </c>
      <c r="J32" s="73">
        <v>101534983</v>
      </c>
      <c r="K32" s="74">
        <v>8031975</v>
      </c>
      <c r="L32" s="74">
        <f t="shared" si="2"/>
        <v>109566958</v>
      </c>
      <c r="M32" s="41">
        <f t="shared" si="3"/>
        <v>0.34680534741531066</v>
      </c>
      <c r="N32" s="101">
        <v>52993494</v>
      </c>
      <c r="O32" s="102">
        <v>12688538</v>
      </c>
      <c r="P32" s="103">
        <f t="shared" si="4"/>
        <v>65682032</v>
      </c>
      <c r="Q32" s="41">
        <f t="shared" si="5"/>
        <v>0.20789917272964312</v>
      </c>
      <c r="R32" s="101">
        <v>42102333</v>
      </c>
      <c r="S32" s="103">
        <v>9516044</v>
      </c>
      <c r="T32" s="103">
        <f t="shared" si="6"/>
        <v>51618377</v>
      </c>
      <c r="U32" s="41">
        <f t="shared" si="7"/>
        <v>0.1446591714213094</v>
      </c>
      <c r="V32" s="101">
        <v>70247032</v>
      </c>
      <c r="W32" s="103">
        <v>28361029</v>
      </c>
      <c r="X32" s="103">
        <f t="shared" si="8"/>
        <v>98608061</v>
      </c>
      <c r="Y32" s="41">
        <f t="shared" si="9"/>
        <v>0.27634654998397057</v>
      </c>
      <c r="Z32" s="73">
        <f t="shared" si="10"/>
        <v>266877842</v>
      </c>
      <c r="AA32" s="74">
        <f t="shared" si="11"/>
        <v>58597586</v>
      </c>
      <c r="AB32" s="74">
        <f t="shared" si="12"/>
        <v>325475428</v>
      </c>
      <c r="AC32" s="41">
        <f t="shared" si="13"/>
        <v>0.9121365000003012</v>
      </c>
      <c r="AD32" s="73">
        <v>33758495</v>
      </c>
      <c r="AE32" s="74">
        <v>21698655</v>
      </c>
      <c r="AF32" s="74">
        <f t="shared" si="14"/>
        <v>55457150</v>
      </c>
      <c r="AG32" s="41">
        <f t="shared" si="15"/>
        <v>0.7647573234340703</v>
      </c>
      <c r="AH32" s="41">
        <f t="shared" si="16"/>
        <v>0.7780946370305724</v>
      </c>
      <c r="AI32" s="13">
        <v>296864585</v>
      </c>
      <c r="AJ32" s="13">
        <v>298557443</v>
      </c>
      <c r="AK32" s="13">
        <v>228323991</v>
      </c>
      <c r="AL32" s="13"/>
    </row>
    <row r="33" spans="1:38" s="14" customFormat="1" ht="12.75">
      <c r="A33" s="30" t="s">
        <v>82</v>
      </c>
      <c r="B33" s="58" t="s">
        <v>577</v>
      </c>
      <c r="C33" s="40" t="s">
        <v>578</v>
      </c>
      <c r="D33" s="73">
        <v>597094739</v>
      </c>
      <c r="E33" s="74">
        <v>152456420</v>
      </c>
      <c r="F33" s="75">
        <f t="shared" si="0"/>
        <v>749551159</v>
      </c>
      <c r="G33" s="73">
        <v>597094739</v>
      </c>
      <c r="H33" s="74">
        <v>169703257</v>
      </c>
      <c r="I33" s="76">
        <f t="shared" si="1"/>
        <v>766797996</v>
      </c>
      <c r="J33" s="73">
        <v>194797109</v>
      </c>
      <c r="K33" s="74">
        <v>17643436</v>
      </c>
      <c r="L33" s="74">
        <f t="shared" si="2"/>
        <v>212440545</v>
      </c>
      <c r="M33" s="41">
        <f t="shared" si="3"/>
        <v>0.2834236762216787</v>
      </c>
      <c r="N33" s="101">
        <v>93411880</v>
      </c>
      <c r="O33" s="102">
        <v>23724600</v>
      </c>
      <c r="P33" s="103">
        <f t="shared" si="4"/>
        <v>117136480</v>
      </c>
      <c r="Q33" s="41">
        <f t="shared" si="5"/>
        <v>0.15627549713387875</v>
      </c>
      <c r="R33" s="101">
        <v>89681244</v>
      </c>
      <c r="S33" s="103">
        <v>24167202</v>
      </c>
      <c r="T33" s="103">
        <f t="shared" si="6"/>
        <v>113848446</v>
      </c>
      <c r="U33" s="41">
        <f t="shared" si="7"/>
        <v>0.14847253982651254</v>
      </c>
      <c r="V33" s="101">
        <v>66844513</v>
      </c>
      <c r="W33" s="103">
        <v>32889334</v>
      </c>
      <c r="X33" s="103">
        <f t="shared" si="8"/>
        <v>99733847</v>
      </c>
      <c r="Y33" s="41">
        <f t="shared" si="9"/>
        <v>0.1300653464409941</v>
      </c>
      <c r="Z33" s="73">
        <f t="shared" si="10"/>
        <v>444734746</v>
      </c>
      <c r="AA33" s="74">
        <f t="shared" si="11"/>
        <v>98424572</v>
      </c>
      <c r="AB33" s="74">
        <f t="shared" si="12"/>
        <v>543159318</v>
      </c>
      <c r="AC33" s="41">
        <f t="shared" si="13"/>
        <v>0.708347336369408</v>
      </c>
      <c r="AD33" s="73">
        <v>79216259</v>
      </c>
      <c r="AE33" s="74">
        <v>45349613</v>
      </c>
      <c r="AF33" s="74">
        <f t="shared" si="14"/>
        <v>124565872</v>
      </c>
      <c r="AG33" s="41">
        <f t="shared" si="15"/>
        <v>0.8432668188897476</v>
      </c>
      <c r="AH33" s="41">
        <f t="shared" si="16"/>
        <v>-0.19934854227167453</v>
      </c>
      <c r="AI33" s="13">
        <v>530680669</v>
      </c>
      <c r="AJ33" s="13">
        <v>592813298</v>
      </c>
      <c r="AK33" s="13">
        <v>499899784</v>
      </c>
      <c r="AL33" s="13"/>
    </row>
    <row r="34" spans="1:38" s="14" customFormat="1" ht="12.75">
      <c r="A34" s="30" t="s">
        <v>82</v>
      </c>
      <c r="B34" s="58" t="s">
        <v>49</v>
      </c>
      <c r="C34" s="40" t="s">
        <v>50</v>
      </c>
      <c r="D34" s="73">
        <v>901002748</v>
      </c>
      <c r="E34" s="74">
        <v>249079760</v>
      </c>
      <c r="F34" s="75">
        <f t="shared" si="0"/>
        <v>1150082508</v>
      </c>
      <c r="G34" s="73">
        <v>933350760</v>
      </c>
      <c r="H34" s="74">
        <v>280972250</v>
      </c>
      <c r="I34" s="76">
        <f t="shared" si="1"/>
        <v>1214323010</v>
      </c>
      <c r="J34" s="73">
        <v>342922093</v>
      </c>
      <c r="K34" s="74">
        <v>38811622</v>
      </c>
      <c r="L34" s="74">
        <f t="shared" si="2"/>
        <v>381733715</v>
      </c>
      <c r="M34" s="41">
        <f t="shared" si="3"/>
        <v>0.33191854701262874</v>
      </c>
      <c r="N34" s="101">
        <v>117104187</v>
      </c>
      <c r="O34" s="102">
        <v>69901768</v>
      </c>
      <c r="P34" s="103">
        <f t="shared" si="4"/>
        <v>187005955</v>
      </c>
      <c r="Q34" s="41">
        <f t="shared" si="5"/>
        <v>0.1626022078409004</v>
      </c>
      <c r="R34" s="101">
        <v>129509055</v>
      </c>
      <c r="S34" s="103">
        <v>33136115</v>
      </c>
      <c r="T34" s="103">
        <f t="shared" si="6"/>
        <v>162645170</v>
      </c>
      <c r="U34" s="41">
        <f t="shared" si="7"/>
        <v>0.13393896735926958</v>
      </c>
      <c r="V34" s="101">
        <v>119945262</v>
      </c>
      <c r="W34" s="103">
        <v>98103118</v>
      </c>
      <c r="X34" s="103">
        <f t="shared" si="8"/>
        <v>218048380</v>
      </c>
      <c r="Y34" s="41">
        <f t="shared" si="9"/>
        <v>0.17956373897584302</v>
      </c>
      <c r="Z34" s="73">
        <f t="shared" si="10"/>
        <v>709480597</v>
      </c>
      <c r="AA34" s="74">
        <f t="shared" si="11"/>
        <v>239952623</v>
      </c>
      <c r="AB34" s="74">
        <f t="shared" si="12"/>
        <v>949433220</v>
      </c>
      <c r="AC34" s="41">
        <f t="shared" si="13"/>
        <v>0.7818621669698905</v>
      </c>
      <c r="AD34" s="73">
        <v>123396574</v>
      </c>
      <c r="AE34" s="74">
        <v>114259806</v>
      </c>
      <c r="AF34" s="74">
        <f t="shared" si="14"/>
        <v>237656380</v>
      </c>
      <c r="AG34" s="41">
        <f t="shared" si="15"/>
        <v>0.9344781123610288</v>
      </c>
      <c r="AH34" s="41">
        <f t="shared" si="16"/>
        <v>-0.0825056747897952</v>
      </c>
      <c r="AI34" s="13">
        <v>1096384504</v>
      </c>
      <c r="AJ34" s="13">
        <v>1042758679</v>
      </c>
      <c r="AK34" s="13">
        <v>974435162</v>
      </c>
      <c r="AL34" s="13"/>
    </row>
    <row r="35" spans="1:38" s="14" customFormat="1" ht="12.75">
      <c r="A35" s="30" t="s">
        <v>82</v>
      </c>
      <c r="B35" s="58" t="s">
        <v>579</v>
      </c>
      <c r="C35" s="40" t="s">
        <v>580</v>
      </c>
      <c r="D35" s="73">
        <v>273045093</v>
      </c>
      <c r="E35" s="74">
        <v>41669396</v>
      </c>
      <c r="F35" s="75">
        <f t="shared" si="0"/>
        <v>314714489</v>
      </c>
      <c r="G35" s="73">
        <v>291001820</v>
      </c>
      <c r="H35" s="74">
        <v>41647364</v>
      </c>
      <c r="I35" s="76">
        <f t="shared" si="1"/>
        <v>332649184</v>
      </c>
      <c r="J35" s="73">
        <v>52456939</v>
      </c>
      <c r="K35" s="74">
        <v>4486344</v>
      </c>
      <c r="L35" s="74">
        <f t="shared" si="2"/>
        <v>56943283</v>
      </c>
      <c r="M35" s="41">
        <f t="shared" si="3"/>
        <v>0.18093632479691776</v>
      </c>
      <c r="N35" s="101">
        <v>101493942</v>
      </c>
      <c r="O35" s="102">
        <v>8142899</v>
      </c>
      <c r="P35" s="103">
        <f t="shared" si="4"/>
        <v>109636841</v>
      </c>
      <c r="Q35" s="41">
        <f t="shared" si="5"/>
        <v>0.3483692198232411</v>
      </c>
      <c r="R35" s="101">
        <v>44347348</v>
      </c>
      <c r="S35" s="103">
        <v>2737545</v>
      </c>
      <c r="T35" s="103">
        <f t="shared" si="6"/>
        <v>47084893</v>
      </c>
      <c r="U35" s="41">
        <f t="shared" si="7"/>
        <v>0.14154519314858743</v>
      </c>
      <c r="V35" s="101">
        <v>25114575</v>
      </c>
      <c r="W35" s="103">
        <v>15246681</v>
      </c>
      <c r="X35" s="103">
        <f t="shared" si="8"/>
        <v>40361256</v>
      </c>
      <c r="Y35" s="41">
        <f t="shared" si="9"/>
        <v>0.12133279725706467</v>
      </c>
      <c r="Z35" s="73">
        <f t="shared" si="10"/>
        <v>223412804</v>
      </c>
      <c r="AA35" s="74">
        <f t="shared" si="11"/>
        <v>30613469</v>
      </c>
      <c r="AB35" s="74">
        <f t="shared" si="12"/>
        <v>254026273</v>
      </c>
      <c r="AC35" s="41">
        <f t="shared" si="13"/>
        <v>0.7636461630400392</v>
      </c>
      <c r="AD35" s="73">
        <v>56373765</v>
      </c>
      <c r="AE35" s="74">
        <v>4961462</v>
      </c>
      <c r="AF35" s="74">
        <f t="shared" si="14"/>
        <v>61335227</v>
      </c>
      <c r="AG35" s="41">
        <f t="shared" si="15"/>
        <v>0.894287890816679</v>
      </c>
      <c r="AH35" s="41">
        <f t="shared" si="16"/>
        <v>-0.34195636057562806</v>
      </c>
      <c r="AI35" s="13">
        <v>240358338</v>
      </c>
      <c r="AJ35" s="13">
        <v>258757764</v>
      </c>
      <c r="AK35" s="13">
        <v>231403935</v>
      </c>
      <c r="AL35" s="13"/>
    </row>
    <row r="36" spans="1:38" s="14" customFormat="1" ht="12.75">
      <c r="A36" s="30" t="s">
        <v>82</v>
      </c>
      <c r="B36" s="58" t="s">
        <v>581</v>
      </c>
      <c r="C36" s="40" t="s">
        <v>582</v>
      </c>
      <c r="D36" s="73">
        <v>0</v>
      </c>
      <c r="E36" s="74">
        <v>0</v>
      </c>
      <c r="F36" s="75">
        <f t="shared" si="0"/>
        <v>0</v>
      </c>
      <c r="G36" s="73">
        <v>292422255</v>
      </c>
      <c r="H36" s="74">
        <v>129737864</v>
      </c>
      <c r="I36" s="76">
        <f t="shared" si="1"/>
        <v>422160119</v>
      </c>
      <c r="J36" s="73">
        <v>137521005</v>
      </c>
      <c r="K36" s="74">
        <v>4915945</v>
      </c>
      <c r="L36" s="74">
        <f t="shared" si="2"/>
        <v>142436950</v>
      </c>
      <c r="M36" s="41">
        <f t="shared" si="3"/>
        <v>0</v>
      </c>
      <c r="N36" s="101">
        <v>47464335</v>
      </c>
      <c r="O36" s="102">
        <v>16181963</v>
      </c>
      <c r="P36" s="103">
        <f t="shared" si="4"/>
        <v>63646298</v>
      </c>
      <c r="Q36" s="41">
        <f t="shared" si="5"/>
        <v>0</v>
      </c>
      <c r="R36" s="101">
        <v>42552643</v>
      </c>
      <c r="S36" s="103">
        <v>33128557</v>
      </c>
      <c r="T36" s="103">
        <f t="shared" si="6"/>
        <v>75681200</v>
      </c>
      <c r="U36" s="41">
        <f t="shared" si="7"/>
        <v>0.1792713157729615</v>
      </c>
      <c r="V36" s="101">
        <v>39134793</v>
      </c>
      <c r="W36" s="103">
        <v>43081296</v>
      </c>
      <c r="X36" s="103">
        <f t="shared" si="8"/>
        <v>82216089</v>
      </c>
      <c r="Y36" s="41">
        <f t="shared" si="9"/>
        <v>0.1947509613052767</v>
      </c>
      <c r="Z36" s="73">
        <f t="shared" si="10"/>
        <v>266672776</v>
      </c>
      <c r="AA36" s="74">
        <f t="shared" si="11"/>
        <v>97307761</v>
      </c>
      <c r="AB36" s="74">
        <f t="shared" si="12"/>
        <v>363980537</v>
      </c>
      <c r="AC36" s="41">
        <f t="shared" si="13"/>
        <v>0.8621859825655394</v>
      </c>
      <c r="AD36" s="73">
        <v>39936518</v>
      </c>
      <c r="AE36" s="74">
        <v>36524425</v>
      </c>
      <c r="AF36" s="74">
        <f t="shared" si="14"/>
        <v>76460943</v>
      </c>
      <c r="AG36" s="41">
        <f t="shared" si="15"/>
        <v>0.9043177956559306</v>
      </c>
      <c r="AH36" s="41">
        <f t="shared" si="16"/>
        <v>0.0752690952294428</v>
      </c>
      <c r="AI36" s="13">
        <v>301949176</v>
      </c>
      <c r="AJ36" s="13">
        <v>313614054</v>
      </c>
      <c r="AK36" s="13">
        <v>283606770</v>
      </c>
      <c r="AL36" s="13"/>
    </row>
    <row r="37" spans="1:38" s="14" customFormat="1" ht="12.75">
      <c r="A37" s="30" t="s">
        <v>82</v>
      </c>
      <c r="B37" s="58" t="s">
        <v>583</v>
      </c>
      <c r="C37" s="40" t="s">
        <v>584</v>
      </c>
      <c r="D37" s="73">
        <v>435683650</v>
      </c>
      <c r="E37" s="74">
        <v>61982000</v>
      </c>
      <c r="F37" s="75">
        <f t="shared" si="0"/>
        <v>497665650</v>
      </c>
      <c r="G37" s="73">
        <v>473957650</v>
      </c>
      <c r="H37" s="74">
        <v>110844000</v>
      </c>
      <c r="I37" s="76">
        <f t="shared" si="1"/>
        <v>584801650</v>
      </c>
      <c r="J37" s="73">
        <v>194932640</v>
      </c>
      <c r="K37" s="74">
        <v>5909224</v>
      </c>
      <c r="L37" s="74">
        <f t="shared" si="2"/>
        <v>200841864</v>
      </c>
      <c r="M37" s="41">
        <f t="shared" si="3"/>
        <v>0.403567865292692</v>
      </c>
      <c r="N37" s="101">
        <v>55934329</v>
      </c>
      <c r="O37" s="102">
        <v>32239858</v>
      </c>
      <c r="P37" s="103">
        <f t="shared" si="4"/>
        <v>88174187</v>
      </c>
      <c r="Q37" s="41">
        <f t="shared" si="5"/>
        <v>0.17717555350665654</v>
      </c>
      <c r="R37" s="101">
        <v>75829368</v>
      </c>
      <c r="S37" s="103">
        <v>19266109</v>
      </c>
      <c r="T37" s="103">
        <f t="shared" si="6"/>
        <v>95095477</v>
      </c>
      <c r="U37" s="41">
        <f t="shared" si="7"/>
        <v>0.16261150596958815</v>
      </c>
      <c r="V37" s="101">
        <v>128164452</v>
      </c>
      <c r="W37" s="103">
        <v>32294718</v>
      </c>
      <c r="X37" s="103">
        <f t="shared" si="8"/>
        <v>160459170</v>
      </c>
      <c r="Y37" s="41">
        <f t="shared" si="9"/>
        <v>0.27438221147289854</v>
      </c>
      <c r="Z37" s="73">
        <f t="shared" si="10"/>
        <v>454860789</v>
      </c>
      <c r="AA37" s="74">
        <f t="shared" si="11"/>
        <v>89709909</v>
      </c>
      <c r="AB37" s="74">
        <f t="shared" si="12"/>
        <v>544570698</v>
      </c>
      <c r="AC37" s="41">
        <f t="shared" si="13"/>
        <v>0.9312058165362563</v>
      </c>
      <c r="AD37" s="73">
        <v>87601864</v>
      </c>
      <c r="AE37" s="74">
        <v>21775761</v>
      </c>
      <c r="AF37" s="74">
        <f t="shared" si="14"/>
        <v>109377625</v>
      </c>
      <c r="AG37" s="41">
        <f t="shared" si="15"/>
        <v>0.9895586046048978</v>
      </c>
      <c r="AH37" s="41">
        <f t="shared" si="16"/>
        <v>0.4670200600899863</v>
      </c>
      <c r="AI37" s="13">
        <v>420303400</v>
      </c>
      <c r="AJ37" s="13">
        <v>452096470</v>
      </c>
      <c r="AK37" s="13">
        <v>447375952</v>
      </c>
      <c r="AL37" s="13"/>
    </row>
    <row r="38" spans="1:38" s="14" customFormat="1" ht="12.75">
      <c r="A38" s="30" t="s">
        <v>101</v>
      </c>
      <c r="B38" s="58" t="s">
        <v>585</v>
      </c>
      <c r="C38" s="40" t="s">
        <v>586</v>
      </c>
      <c r="D38" s="73">
        <v>185367622</v>
      </c>
      <c r="E38" s="74">
        <v>0</v>
      </c>
      <c r="F38" s="75">
        <f t="shared" si="0"/>
        <v>185367622</v>
      </c>
      <c r="G38" s="73">
        <v>263018014</v>
      </c>
      <c r="H38" s="74">
        <v>45094063</v>
      </c>
      <c r="I38" s="76">
        <f t="shared" si="1"/>
        <v>308112077</v>
      </c>
      <c r="J38" s="73">
        <v>81459188</v>
      </c>
      <c r="K38" s="74">
        <v>4373878</v>
      </c>
      <c r="L38" s="74">
        <f t="shared" si="2"/>
        <v>85833066</v>
      </c>
      <c r="M38" s="41">
        <f t="shared" si="3"/>
        <v>0.4630423861185423</v>
      </c>
      <c r="N38" s="101">
        <v>66356330</v>
      </c>
      <c r="O38" s="102">
        <v>7037385</v>
      </c>
      <c r="P38" s="103">
        <f t="shared" si="4"/>
        <v>73393715</v>
      </c>
      <c r="Q38" s="41">
        <f t="shared" si="5"/>
        <v>0.3959360011642163</v>
      </c>
      <c r="R38" s="101">
        <v>49024816</v>
      </c>
      <c r="S38" s="103">
        <v>7224778</v>
      </c>
      <c r="T38" s="103">
        <f t="shared" si="6"/>
        <v>56249594</v>
      </c>
      <c r="U38" s="41">
        <f t="shared" si="7"/>
        <v>0.18256212008203754</v>
      </c>
      <c r="V38" s="101">
        <v>23747882</v>
      </c>
      <c r="W38" s="103">
        <v>11125231</v>
      </c>
      <c r="X38" s="103">
        <f t="shared" si="8"/>
        <v>34873113</v>
      </c>
      <c r="Y38" s="41">
        <f t="shared" si="9"/>
        <v>0.11318320703151145</v>
      </c>
      <c r="Z38" s="73">
        <f t="shared" si="10"/>
        <v>220588216</v>
      </c>
      <c r="AA38" s="74">
        <f t="shared" si="11"/>
        <v>29761272</v>
      </c>
      <c r="AB38" s="74">
        <f t="shared" si="12"/>
        <v>250349488</v>
      </c>
      <c r="AC38" s="41">
        <f t="shared" si="13"/>
        <v>0.8125273453659526</v>
      </c>
      <c r="AD38" s="73">
        <v>8145729</v>
      </c>
      <c r="AE38" s="74">
        <v>8618696</v>
      </c>
      <c r="AF38" s="74">
        <f t="shared" si="14"/>
        <v>16764425</v>
      </c>
      <c r="AG38" s="41">
        <f t="shared" si="15"/>
        <v>1.109882930977719</v>
      </c>
      <c r="AH38" s="41">
        <f t="shared" si="16"/>
        <v>1.0801854522299452</v>
      </c>
      <c r="AI38" s="13">
        <v>183026898</v>
      </c>
      <c r="AJ38" s="13">
        <v>183026898</v>
      </c>
      <c r="AK38" s="13">
        <v>203138430</v>
      </c>
      <c r="AL38" s="13"/>
    </row>
    <row r="39" spans="1:38" s="55" customFormat="1" ht="12.75">
      <c r="A39" s="59"/>
      <c r="B39" s="115" t="s">
        <v>648</v>
      </c>
      <c r="C39" s="33"/>
      <c r="D39" s="77">
        <f>SUM(D31:D38)</f>
        <v>2720153856</v>
      </c>
      <c r="E39" s="78">
        <f>SUM(E31:E38)</f>
        <v>579567119</v>
      </c>
      <c r="F39" s="86">
        <f t="shared" si="0"/>
        <v>3299720975</v>
      </c>
      <c r="G39" s="77">
        <f>SUM(G31:G38)</f>
        <v>3213767679</v>
      </c>
      <c r="H39" s="78">
        <f>SUM(H31:H38)</f>
        <v>858311302</v>
      </c>
      <c r="I39" s="79">
        <f t="shared" si="1"/>
        <v>4072078981</v>
      </c>
      <c r="J39" s="77">
        <f>SUM(J31:J38)</f>
        <v>1121231800</v>
      </c>
      <c r="K39" s="78">
        <f>SUM(K31:K38)</f>
        <v>84241560</v>
      </c>
      <c r="L39" s="78">
        <f t="shared" si="2"/>
        <v>1205473360</v>
      </c>
      <c r="M39" s="45">
        <f t="shared" si="3"/>
        <v>0.365325846983168</v>
      </c>
      <c r="N39" s="107">
        <f>SUM(N31:N38)</f>
        <v>549259180</v>
      </c>
      <c r="O39" s="108">
        <f>SUM(O31:O38)</f>
        <v>174798237</v>
      </c>
      <c r="P39" s="109">
        <f t="shared" si="4"/>
        <v>724057417</v>
      </c>
      <c r="Q39" s="45">
        <f t="shared" si="5"/>
        <v>0.21942989194715168</v>
      </c>
      <c r="R39" s="107">
        <f>SUM(R31:R38)</f>
        <v>487894009</v>
      </c>
      <c r="S39" s="109">
        <f>SUM(S31:S38)</f>
        <v>132786665</v>
      </c>
      <c r="T39" s="109">
        <f t="shared" si="6"/>
        <v>620680674</v>
      </c>
      <c r="U39" s="45">
        <f t="shared" si="7"/>
        <v>0.1524235352251386</v>
      </c>
      <c r="V39" s="107">
        <f>SUM(V31:V38)</f>
        <v>483752663</v>
      </c>
      <c r="W39" s="109">
        <f>SUM(W31:W38)</f>
        <v>264522783</v>
      </c>
      <c r="X39" s="109">
        <f t="shared" si="8"/>
        <v>748275446</v>
      </c>
      <c r="Y39" s="45">
        <f t="shared" si="9"/>
        <v>0.18375759642467504</v>
      </c>
      <c r="Z39" s="77">
        <f t="shared" si="10"/>
        <v>2642137652</v>
      </c>
      <c r="AA39" s="78">
        <f t="shared" si="11"/>
        <v>656349245</v>
      </c>
      <c r="AB39" s="78">
        <f t="shared" si="12"/>
        <v>3298486897</v>
      </c>
      <c r="AC39" s="45">
        <f t="shared" si="13"/>
        <v>0.8100252751458114</v>
      </c>
      <c r="AD39" s="77">
        <f>SUM(AD31:AD38)</f>
        <v>443605205</v>
      </c>
      <c r="AE39" s="78">
        <f>SUM(AE31:AE38)</f>
        <v>258264188</v>
      </c>
      <c r="AF39" s="78">
        <f t="shared" si="14"/>
        <v>701869393</v>
      </c>
      <c r="AG39" s="45">
        <f t="shared" si="15"/>
        <v>0.9060701998174772</v>
      </c>
      <c r="AH39" s="45">
        <f t="shared" si="16"/>
        <v>0.06611778980936411</v>
      </c>
      <c r="AI39" s="60">
        <f>SUM(AI31:AI38)</f>
        <v>3151301610</v>
      </c>
      <c r="AJ39" s="60">
        <f>SUM(AJ31:AJ38)</f>
        <v>3246530179</v>
      </c>
      <c r="AK39" s="60">
        <f>SUM(AK31:AK38)</f>
        <v>2941584248</v>
      </c>
      <c r="AL39" s="60"/>
    </row>
    <row r="40" spans="1:38" s="14" customFormat="1" ht="12.75">
      <c r="A40" s="30" t="s">
        <v>82</v>
      </c>
      <c r="B40" s="58" t="s">
        <v>587</v>
      </c>
      <c r="C40" s="40" t="s">
        <v>588</v>
      </c>
      <c r="D40" s="73">
        <v>32777101</v>
      </c>
      <c r="E40" s="74">
        <v>13616351</v>
      </c>
      <c r="F40" s="75">
        <f t="shared" si="0"/>
        <v>46393452</v>
      </c>
      <c r="G40" s="73">
        <v>32967851</v>
      </c>
      <c r="H40" s="74">
        <v>31004554</v>
      </c>
      <c r="I40" s="76">
        <f t="shared" si="1"/>
        <v>63972405</v>
      </c>
      <c r="J40" s="73">
        <v>10428233</v>
      </c>
      <c r="K40" s="74">
        <v>1439086</v>
      </c>
      <c r="L40" s="74">
        <f t="shared" si="2"/>
        <v>11867319</v>
      </c>
      <c r="M40" s="41">
        <f t="shared" si="3"/>
        <v>0.2557972836339059</v>
      </c>
      <c r="N40" s="101">
        <v>16487641</v>
      </c>
      <c r="O40" s="102">
        <v>1262992</v>
      </c>
      <c r="P40" s="103">
        <f t="shared" si="4"/>
        <v>17750633</v>
      </c>
      <c r="Q40" s="41">
        <f t="shared" si="5"/>
        <v>0.3826107399811508</v>
      </c>
      <c r="R40" s="101">
        <v>4979763</v>
      </c>
      <c r="S40" s="103">
        <v>4412639</v>
      </c>
      <c r="T40" s="103">
        <f t="shared" si="6"/>
        <v>9392402</v>
      </c>
      <c r="U40" s="41">
        <f t="shared" si="7"/>
        <v>0.14681958572606424</v>
      </c>
      <c r="V40" s="101">
        <v>2300378</v>
      </c>
      <c r="W40" s="103">
        <v>1779328</v>
      </c>
      <c r="X40" s="103">
        <f t="shared" si="8"/>
        <v>4079706</v>
      </c>
      <c r="Y40" s="41">
        <f t="shared" si="9"/>
        <v>0.06377290333230398</v>
      </c>
      <c r="Z40" s="73">
        <f t="shared" si="10"/>
        <v>34196015</v>
      </c>
      <c r="AA40" s="74">
        <f t="shared" si="11"/>
        <v>8894045</v>
      </c>
      <c r="AB40" s="74">
        <f t="shared" si="12"/>
        <v>43090060</v>
      </c>
      <c r="AC40" s="41">
        <f t="shared" si="13"/>
        <v>0.6735726130665245</v>
      </c>
      <c r="AD40" s="73">
        <v>8440906</v>
      </c>
      <c r="AE40" s="74">
        <v>1776858</v>
      </c>
      <c r="AF40" s="74">
        <f t="shared" si="14"/>
        <v>10217764</v>
      </c>
      <c r="AG40" s="41">
        <f t="shared" si="15"/>
        <v>0.872120173053741</v>
      </c>
      <c r="AH40" s="41">
        <f t="shared" si="16"/>
        <v>-0.6007241897542359</v>
      </c>
      <c r="AI40" s="13">
        <v>26764124</v>
      </c>
      <c r="AJ40" s="13">
        <v>33241928</v>
      </c>
      <c r="AK40" s="13">
        <v>28990956</v>
      </c>
      <c r="AL40" s="13"/>
    </row>
    <row r="41" spans="1:38" s="14" customFormat="1" ht="12.75">
      <c r="A41" s="30" t="s">
        <v>82</v>
      </c>
      <c r="B41" s="58" t="s">
        <v>589</v>
      </c>
      <c r="C41" s="40" t="s">
        <v>590</v>
      </c>
      <c r="D41" s="73">
        <v>31178101</v>
      </c>
      <c r="E41" s="74">
        <v>6654000</v>
      </c>
      <c r="F41" s="75">
        <f t="shared" si="0"/>
        <v>37832101</v>
      </c>
      <c r="G41" s="73">
        <v>33437521</v>
      </c>
      <c r="H41" s="74">
        <v>6654000</v>
      </c>
      <c r="I41" s="76">
        <f t="shared" si="1"/>
        <v>40091521</v>
      </c>
      <c r="J41" s="73">
        <v>5159548</v>
      </c>
      <c r="K41" s="74">
        <v>2462943</v>
      </c>
      <c r="L41" s="74">
        <f t="shared" si="2"/>
        <v>7622491</v>
      </c>
      <c r="M41" s="41">
        <f t="shared" si="3"/>
        <v>0.20148209585293717</v>
      </c>
      <c r="N41" s="101">
        <v>11503286</v>
      </c>
      <c r="O41" s="102">
        <v>654851</v>
      </c>
      <c r="P41" s="103">
        <f t="shared" si="4"/>
        <v>12158137</v>
      </c>
      <c r="Q41" s="41">
        <f t="shared" si="5"/>
        <v>0.32137091725357786</v>
      </c>
      <c r="R41" s="101">
        <v>6257664</v>
      </c>
      <c r="S41" s="103">
        <v>3665602</v>
      </c>
      <c r="T41" s="103">
        <f t="shared" si="6"/>
        <v>9923266</v>
      </c>
      <c r="U41" s="41">
        <f t="shared" si="7"/>
        <v>0.24751532873995977</v>
      </c>
      <c r="V41" s="101">
        <v>16014436</v>
      </c>
      <c r="W41" s="103">
        <v>4529594</v>
      </c>
      <c r="X41" s="103">
        <f t="shared" si="8"/>
        <v>20544030</v>
      </c>
      <c r="Y41" s="41">
        <f t="shared" si="9"/>
        <v>0.5124283012360643</v>
      </c>
      <c r="Z41" s="73">
        <f t="shared" si="10"/>
        <v>38934934</v>
      </c>
      <c r="AA41" s="74">
        <f t="shared" si="11"/>
        <v>11312990</v>
      </c>
      <c r="AB41" s="74">
        <f t="shared" si="12"/>
        <v>50247924</v>
      </c>
      <c r="AC41" s="41">
        <f t="shared" si="13"/>
        <v>1.2533304486003412</v>
      </c>
      <c r="AD41" s="73">
        <v>6594791</v>
      </c>
      <c r="AE41" s="74">
        <v>367095</v>
      </c>
      <c r="AF41" s="74">
        <f t="shared" si="14"/>
        <v>6961886</v>
      </c>
      <c r="AG41" s="41">
        <f t="shared" si="15"/>
        <v>0.9403431439360592</v>
      </c>
      <c r="AH41" s="41">
        <f t="shared" si="16"/>
        <v>1.9509288144046026</v>
      </c>
      <c r="AI41" s="13">
        <v>26573723</v>
      </c>
      <c r="AJ41" s="13">
        <v>27227583</v>
      </c>
      <c r="AK41" s="13">
        <v>25603271</v>
      </c>
      <c r="AL41" s="13"/>
    </row>
    <row r="42" spans="1:38" s="14" customFormat="1" ht="12.75">
      <c r="A42" s="30" t="s">
        <v>82</v>
      </c>
      <c r="B42" s="58" t="s">
        <v>591</v>
      </c>
      <c r="C42" s="40" t="s">
        <v>592</v>
      </c>
      <c r="D42" s="73">
        <v>164259676</v>
      </c>
      <c r="E42" s="74">
        <v>29799302</v>
      </c>
      <c r="F42" s="75">
        <f t="shared" si="0"/>
        <v>194058978</v>
      </c>
      <c r="G42" s="73">
        <v>191669113</v>
      </c>
      <c r="H42" s="74">
        <v>39179008</v>
      </c>
      <c r="I42" s="76">
        <f t="shared" si="1"/>
        <v>230848121</v>
      </c>
      <c r="J42" s="73">
        <v>45332342</v>
      </c>
      <c r="K42" s="74">
        <v>4218229</v>
      </c>
      <c r="L42" s="74">
        <f t="shared" si="2"/>
        <v>49550571</v>
      </c>
      <c r="M42" s="41">
        <f t="shared" si="3"/>
        <v>0.25533768914314287</v>
      </c>
      <c r="N42" s="101">
        <v>23064806</v>
      </c>
      <c r="O42" s="102">
        <v>6389083</v>
      </c>
      <c r="P42" s="103">
        <f t="shared" si="4"/>
        <v>29453889</v>
      </c>
      <c r="Q42" s="41">
        <f t="shared" si="5"/>
        <v>0.15177802801785342</v>
      </c>
      <c r="R42" s="101">
        <v>78372463</v>
      </c>
      <c r="S42" s="103">
        <v>4409375</v>
      </c>
      <c r="T42" s="103">
        <f t="shared" si="6"/>
        <v>82781838</v>
      </c>
      <c r="U42" s="41">
        <f t="shared" si="7"/>
        <v>0.35859870828231694</v>
      </c>
      <c r="V42" s="101">
        <v>18184174</v>
      </c>
      <c r="W42" s="103">
        <v>5319684</v>
      </c>
      <c r="X42" s="103">
        <f t="shared" si="8"/>
        <v>23503858</v>
      </c>
      <c r="Y42" s="41">
        <f t="shared" si="9"/>
        <v>0.1018152450112427</v>
      </c>
      <c r="Z42" s="73">
        <f t="shared" si="10"/>
        <v>164953785</v>
      </c>
      <c r="AA42" s="74">
        <f t="shared" si="11"/>
        <v>20336371</v>
      </c>
      <c r="AB42" s="74">
        <f t="shared" si="12"/>
        <v>185290156</v>
      </c>
      <c r="AC42" s="41">
        <f t="shared" si="13"/>
        <v>0.8026496174079754</v>
      </c>
      <c r="AD42" s="73">
        <v>16366750</v>
      </c>
      <c r="AE42" s="74">
        <v>10875378</v>
      </c>
      <c r="AF42" s="74">
        <f t="shared" si="14"/>
        <v>27242128</v>
      </c>
      <c r="AG42" s="41">
        <f t="shared" si="15"/>
        <v>0.9358744588819884</v>
      </c>
      <c r="AH42" s="41">
        <f t="shared" si="16"/>
        <v>-0.137223861513315</v>
      </c>
      <c r="AI42" s="13">
        <v>152048213</v>
      </c>
      <c r="AJ42" s="13">
        <v>159258929</v>
      </c>
      <c r="AK42" s="13">
        <v>149046364</v>
      </c>
      <c r="AL42" s="13"/>
    </row>
    <row r="43" spans="1:38" s="14" customFormat="1" ht="12.75">
      <c r="A43" s="30" t="s">
        <v>101</v>
      </c>
      <c r="B43" s="58" t="s">
        <v>593</v>
      </c>
      <c r="C43" s="40" t="s">
        <v>594</v>
      </c>
      <c r="D43" s="73">
        <v>58584786</v>
      </c>
      <c r="E43" s="74">
        <v>9107600</v>
      </c>
      <c r="F43" s="76">
        <f t="shared" si="0"/>
        <v>67692386</v>
      </c>
      <c r="G43" s="73">
        <v>63789548</v>
      </c>
      <c r="H43" s="74">
        <v>11431890</v>
      </c>
      <c r="I43" s="75">
        <f t="shared" si="1"/>
        <v>75221438</v>
      </c>
      <c r="J43" s="73">
        <v>22219160</v>
      </c>
      <c r="K43" s="87">
        <v>4524164</v>
      </c>
      <c r="L43" s="74">
        <f t="shared" si="2"/>
        <v>26743324</v>
      </c>
      <c r="M43" s="41">
        <f t="shared" si="3"/>
        <v>0.3950713747924323</v>
      </c>
      <c r="N43" s="101">
        <v>22668256</v>
      </c>
      <c r="O43" s="102">
        <v>1680520</v>
      </c>
      <c r="P43" s="103">
        <f t="shared" si="4"/>
        <v>24348776</v>
      </c>
      <c r="Q43" s="41">
        <f t="shared" si="5"/>
        <v>0.35969741116822207</v>
      </c>
      <c r="R43" s="101">
        <v>14174664</v>
      </c>
      <c r="S43" s="103">
        <v>2115816</v>
      </c>
      <c r="T43" s="103">
        <f t="shared" si="6"/>
        <v>16290480</v>
      </c>
      <c r="U43" s="41">
        <f t="shared" si="7"/>
        <v>0.21656698453438233</v>
      </c>
      <c r="V43" s="101">
        <v>19696473</v>
      </c>
      <c r="W43" s="103">
        <v>852256</v>
      </c>
      <c r="X43" s="103">
        <f t="shared" si="8"/>
        <v>20548729</v>
      </c>
      <c r="Y43" s="41">
        <f t="shared" si="9"/>
        <v>0.27317649790210075</v>
      </c>
      <c r="Z43" s="73">
        <f t="shared" si="10"/>
        <v>78758553</v>
      </c>
      <c r="AA43" s="74">
        <f t="shared" si="11"/>
        <v>9172756</v>
      </c>
      <c r="AB43" s="74">
        <f t="shared" si="12"/>
        <v>87931309</v>
      </c>
      <c r="AC43" s="41">
        <f t="shared" si="13"/>
        <v>1.1689660732090763</v>
      </c>
      <c r="AD43" s="73">
        <v>9463518</v>
      </c>
      <c r="AE43" s="74">
        <v>1479143</v>
      </c>
      <c r="AF43" s="74">
        <f t="shared" si="14"/>
        <v>10942661</v>
      </c>
      <c r="AG43" s="41">
        <f t="shared" si="15"/>
        <v>0.8346493473775553</v>
      </c>
      <c r="AH43" s="41">
        <f t="shared" si="16"/>
        <v>0.8778548471893628</v>
      </c>
      <c r="AI43" s="13">
        <v>61559926</v>
      </c>
      <c r="AJ43" s="13">
        <v>75450056</v>
      </c>
      <c r="AK43" s="13">
        <v>62974340</v>
      </c>
      <c r="AL43" s="13"/>
    </row>
    <row r="44" spans="1:38" s="55" customFormat="1" ht="12.75">
      <c r="A44" s="59"/>
      <c r="B44" s="115" t="s">
        <v>649</v>
      </c>
      <c r="C44" s="33"/>
      <c r="D44" s="77">
        <f>SUM(D40:D43)</f>
        <v>286799664</v>
      </c>
      <c r="E44" s="78">
        <f>SUM(E40:E43)</f>
        <v>59177253</v>
      </c>
      <c r="F44" s="79">
        <f t="shared" si="0"/>
        <v>345976917</v>
      </c>
      <c r="G44" s="77">
        <f>SUM(G40:G43)</f>
        <v>321864033</v>
      </c>
      <c r="H44" s="78">
        <f>SUM(H40:H43)</f>
        <v>88269452</v>
      </c>
      <c r="I44" s="86">
        <f t="shared" si="1"/>
        <v>410133485</v>
      </c>
      <c r="J44" s="77">
        <f>SUM(J40:J43)</f>
        <v>83139283</v>
      </c>
      <c r="K44" s="88">
        <f>SUM(K40:K43)</f>
        <v>12644422</v>
      </c>
      <c r="L44" s="78">
        <f t="shared" si="2"/>
        <v>95783705</v>
      </c>
      <c r="M44" s="45">
        <f t="shared" si="3"/>
        <v>0.2768499870758719</v>
      </c>
      <c r="N44" s="107">
        <f>SUM(N40:N43)</f>
        <v>73723989</v>
      </c>
      <c r="O44" s="108">
        <f>SUM(O40:O43)</f>
        <v>9987446</v>
      </c>
      <c r="P44" s="109">
        <f t="shared" si="4"/>
        <v>83711435</v>
      </c>
      <c r="Q44" s="45">
        <f t="shared" si="5"/>
        <v>0.24195670545269354</v>
      </c>
      <c r="R44" s="107">
        <f>SUM(R40:R43)</f>
        <v>103784554</v>
      </c>
      <c r="S44" s="109">
        <f>SUM(S40:S43)</f>
        <v>14603432</v>
      </c>
      <c r="T44" s="109">
        <f t="shared" si="6"/>
        <v>118387986</v>
      </c>
      <c r="U44" s="45">
        <f t="shared" si="7"/>
        <v>0.2886572063239362</v>
      </c>
      <c r="V44" s="107">
        <f>SUM(V40:V43)</f>
        <v>56195461</v>
      </c>
      <c r="W44" s="109">
        <f>SUM(W40:W43)</f>
        <v>12480862</v>
      </c>
      <c r="X44" s="109">
        <f t="shared" si="8"/>
        <v>68676323</v>
      </c>
      <c r="Y44" s="45">
        <f t="shared" si="9"/>
        <v>0.16744871002181155</v>
      </c>
      <c r="Z44" s="77">
        <f t="shared" si="10"/>
        <v>316843287</v>
      </c>
      <c r="AA44" s="78">
        <f t="shared" si="11"/>
        <v>49716162</v>
      </c>
      <c r="AB44" s="78">
        <f t="shared" si="12"/>
        <v>366559449</v>
      </c>
      <c r="AC44" s="45">
        <f t="shared" si="13"/>
        <v>0.89375645346295</v>
      </c>
      <c r="AD44" s="77">
        <f>SUM(AD40:AD43)</f>
        <v>40865965</v>
      </c>
      <c r="AE44" s="78">
        <f>SUM(AE40:AE43)</f>
        <v>14498474</v>
      </c>
      <c r="AF44" s="78">
        <f t="shared" si="14"/>
        <v>55364439</v>
      </c>
      <c r="AG44" s="45">
        <f t="shared" si="15"/>
        <v>0.9032329069120265</v>
      </c>
      <c r="AH44" s="45">
        <f t="shared" si="16"/>
        <v>0.24044105278480288</v>
      </c>
      <c r="AI44" s="60">
        <f>SUM(AI40:AI43)</f>
        <v>266945986</v>
      </c>
      <c r="AJ44" s="60">
        <f>SUM(AJ40:AJ43)</f>
        <v>295178496</v>
      </c>
      <c r="AK44" s="60">
        <f>SUM(AK40:AK43)</f>
        <v>266614931</v>
      </c>
      <c r="AL44" s="60"/>
    </row>
    <row r="45" spans="1:38" s="55" customFormat="1" ht="12.75">
      <c r="A45" s="59"/>
      <c r="B45" s="115" t="s">
        <v>650</v>
      </c>
      <c r="C45" s="33"/>
      <c r="D45" s="77">
        <f>SUM(D9,D11:D16,D18:D23,D25:D29,D31:D38,D40:D43)</f>
        <v>33879179552</v>
      </c>
      <c r="E45" s="78">
        <f>SUM(E9,E11:E16,E18:E23,E25:E29,E31:E38,E40:E43)</f>
        <v>8319248253</v>
      </c>
      <c r="F45" s="79">
        <f t="shared" si="0"/>
        <v>42198427805</v>
      </c>
      <c r="G45" s="77">
        <f>SUM(G9,G11:G16,G18:G23,G25:G29,G31:G38,G40:G43)</f>
        <v>34572832301</v>
      </c>
      <c r="H45" s="78">
        <f>SUM(H9,H11:H16,H18:H23,H25:H29,H31:H38,H40:H43)</f>
        <v>8083470738</v>
      </c>
      <c r="I45" s="86">
        <f t="shared" si="1"/>
        <v>42656303039</v>
      </c>
      <c r="J45" s="77">
        <f>SUM(J9,J11:J16,J18:J23,J25:J29,J31:J38,J40:J43)</f>
        <v>8692183835</v>
      </c>
      <c r="K45" s="88">
        <f>SUM(K9,K11:K16,K18:K23,K25:K29,K31:K38,K40:K43)</f>
        <v>1082091985</v>
      </c>
      <c r="L45" s="78">
        <f t="shared" si="2"/>
        <v>9774275820</v>
      </c>
      <c r="M45" s="45">
        <f t="shared" si="3"/>
        <v>0.2316265398599013</v>
      </c>
      <c r="N45" s="107">
        <f>SUM(N9,N11:N16,N18:N23,N25:N29,N31:N38,N40:N43)</f>
        <v>7802043028</v>
      </c>
      <c r="O45" s="108">
        <f>SUM(O9,O11:O16,O18:O23,O25:O29,O31:O38,O40:O43)</f>
        <v>1761439359</v>
      </c>
      <c r="P45" s="109">
        <f t="shared" si="4"/>
        <v>9563482387</v>
      </c>
      <c r="Q45" s="45">
        <f t="shared" si="5"/>
        <v>0.22663124870891146</v>
      </c>
      <c r="R45" s="107">
        <f>SUM(R9,R11:R16,R18:R23,R25:R29,R31:R38,R40:R43)</f>
        <v>8272786062</v>
      </c>
      <c r="S45" s="109">
        <f>SUM(S9,S11:S16,S18:S23,S25:S29,S31:S38,S40:S43)</f>
        <v>1120721400</v>
      </c>
      <c r="T45" s="109">
        <f t="shared" si="6"/>
        <v>9393507462</v>
      </c>
      <c r="U45" s="45">
        <f t="shared" si="7"/>
        <v>0.220213820532259</v>
      </c>
      <c r="V45" s="107">
        <f>SUM(V9,V11:V16,V18:V23,V25:V29,V31:V38,V40:V43)</f>
        <v>8664933741</v>
      </c>
      <c r="W45" s="109">
        <f>SUM(W9,W11:W16,W18:W23,W25:W29,W31:W38,W40:W43)</f>
        <v>2573242976</v>
      </c>
      <c r="X45" s="109">
        <f t="shared" si="8"/>
        <v>11238176717</v>
      </c>
      <c r="Y45" s="45">
        <f t="shared" si="9"/>
        <v>0.2634587602850887</v>
      </c>
      <c r="Z45" s="77">
        <f t="shared" si="10"/>
        <v>33431946666</v>
      </c>
      <c r="AA45" s="78">
        <f t="shared" si="11"/>
        <v>6537495720</v>
      </c>
      <c r="AB45" s="78">
        <f t="shared" si="12"/>
        <v>39969442386</v>
      </c>
      <c r="AC45" s="45">
        <f t="shared" si="13"/>
        <v>0.9370114036712595</v>
      </c>
      <c r="AD45" s="77">
        <f>SUM(AD9,AD11:AD16,AD18:AD23,AD25:AD29,AD31:AD38,AD40:AD43)</f>
        <v>6864321414</v>
      </c>
      <c r="AE45" s="78">
        <f>SUM(AE9,AE11:AE16,AE18:AE23,AE25:AE29,AE31:AE38,AE40:AE43)</f>
        <v>2832317639</v>
      </c>
      <c r="AF45" s="78">
        <f t="shared" si="14"/>
        <v>9696639053</v>
      </c>
      <c r="AG45" s="45">
        <f t="shared" si="15"/>
        <v>0.9692254123508302</v>
      </c>
      <c r="AH45" s="45">
        <f t="shared" si="16"/>
        <v>0.15897649232628397</v>
      </c>
      <c r="AI45" s="60">
        <f>SUM(AI9,AI11:AI16,AI18:AI23,AI25:AI29,AI31:AI38,AI40:AI43)</f>
        <v>32142168877</v>
      </c>
      <c r="AJ45" s="60">
        <f>SUM(AJ9,AJ11:AJ16,AJ18:AJ23,AJ25:AJ29,AJ31:AJ38,AJ40:AJ43)</f>
        <v>36062751633</v>
      </c>
      <c r="AK45" s="60">
        <f>SUM(AK9,AK11:AK16,AK18:AK23,AK25:AK29,AK31:AK38,AK40:AK43)</f>
        <v>34952935322</v>
      </c>
      <c r="AL45" s="60"/>
    </row>
    <row r="46" spans="1:38" s="14" customFormat="1" ht="12.75">
      <c r="A46" s="61"/>
      <c r="B46" s="62"/>
      <c r="C46" s="63"/>
      <c r="D46" s="89"/>
      <c r="E46" s="89"/>
      <c r="F46" s="90"/>
      <c r="G46" s="91"/>
      <c r="H46" s="89"/>
      <c r="I46" s="92"/>
      <c r="J46" s="91"/>
      <c r="K46" s="93"/>
      <c r="L46" s="89"/>
      <c r="M46" s="67"/>
      <c r="N46" s="91"/>
      <c r="O46" s="93"/>
      <c r="P46" s="89"/>
      <c r="Q46" s="67"/>
      <c r="R46" s="91"/>
      <c r="S46" s="93"/>
      <c r="T46" s="89"/>
      <c r="U46" s="67"/>
      <c r="V46" s="91"/>
      <c r="W46" s="93"/>
      <c r="X46" s="89"/>
      <c r="Y46" s="67"/>
      <c r="Z46" s="91"/>
      <c r="AA46" s="93"/>
      <c r="AB46" s="89"/>
      <c r="AC46" s="67"/>
      <c r="AD46" s="91"/>
      <c r="AE46" s="89"/>
      <c r="AF46" s="89"/>
      <c r="AG46" s="67"/>
      <c r="AH46" s="67"/>
      <c r="AI46" s="13"/>
      <c r="AJ46" s="13"/>
      <c r="AK46" s="13"/>
      <c r="AL46" s="13"/>
    </row>
    <row r="47" spans="1:38" s="14" customFormat="1" ht="13.5">
      <c r="A47" s="13"/>
      <c r="B47" s="116" t="s">
        <v>651</v>
      </c>
      <c r="C47" s="13"/>
      <c r="D47" s="84"/>
      <c r="E47" s="84"/>
      <c r="F47" s="84"/>
      <c r="G47" s="84"/>
      <c r="H47" s="84"/>
      <c r="I47" s="84"/>
      <c r="J47" s="84"/>
      <c r="K47" s="84"/>
      <c r="L47" s="84"/>
      <c r="M47" s="13"/>
      <c r="N47" s="84"/>
      <c r="O47" s="84"/>
      <c r="P47" s="84"/>
      <c r="Q47" s="13"/>
      <c r="R47" s="84"/>
      <c r="S47" s="84"/>
      <c r="T47" s="84"/>
      <c r="U47" s="13"/>
      <c r="V47" s="84"/>
      <c r="W47" s="84"/>
      <c r="X47" s="84"/>
      <c r="Y47" s="13"/>
      <c r="Z47" s="84"/>
      <c r="AA47" s="84"/>
      <c r="AB47" s="84"/>
      <c r="AC47" s="13"/>
      <c r="AD47" s="84"/>
      <c r="AE47" s="84"/>
      <c r="AF47" s="84"/>
      <c r="AG47" s="13"/>
      <c r="AH47" s="13"/>
      <c r="AI47" s="13"/>
      <c r="AJ47" s="13"/>
      <c r="AK47" s="13"/>
      <c r="AL47" s="13"/>
    </row>
    <row r="48" spans="1:38" s="14" customFormat="1" ht="12.75">
      <c r="A48" s="13"/>
      <c r="B48" s="13"/>
      <c r="C48" s="13"/>
      <c r="D48" s="84"/>
      <c r="E48" s="84"/>
      <c r="F48" s="84"/>
      <c r="G48" s="84"/>
      <c r="H48" s="84"/>
      <c r="I48" s="84"/>
      <c r="J48" s="84"/>
      <c r="K48" s="84"/>
      <c r="L48" s="84"/>
      <c r="M48" s="13"/>
      <c r="N48" s="84"/>
      <c r="O48" s="84"/>
      <c r="P48" s="84"/>
      <c r="Q48" s="13"/>
      <c r="R48" s="84"/>
      <c r="S48" s="84"/>
      <c r="T48" s="84"/>
      <c r="U48" s="13"/>
      <c r="V48" s="84"/>
      <c r="W48" s="84"/>
      <c r="X48" s="84"/>
      <c r="Y48" s="13"/>
      <c r="Z48" s="84"/>
      <c r="AA48" s="84"/>
      <c r="AB48" s="84"/>
      <c r="AC48" s="13"/>
      <c r="AD48" s="84"/>
      <c r="AE48" s="84"/>
      <c r="AF48" s="84"/>
      <c r="AG48" s="13"/>
      <c r="AH48" s="13"/>
      <c r="AI48" s="13"/>
      <c r="AJ48" s="13"/>
      <c r="AK48" s="13"/>
      <c r="AL48" s="13"/>
    </row>
    <row r="49" spans="1:38" s="14" customFormat="1" ht="12.75">
      <c r="A49" s="13"/>
      <c r="B49" s="13"/>
      <c r="C49" s="13"/>
      <c r="D49" s="84"/>
      <c r="E49" s="84"/>
      <c r="F49" s="84"/>
      <c r="G49" s="84"/>
      <c r="H49" s="84"/>
      <c r="I49" s="84"/>
      <c r="J49" s="84"/>
      <c r="K49" s="84"/>
      <c r="L49" s="84"/>
      <c r="M49" s="13"/>
      <c r="N49" s="84"/>
      <c r="O49" s="84"/>
      <c r="P49" s="84"/>
      <c r="Q49" s="13"/>
      <c r="R49" s="84"/>
      <c r="S49" s="84"/>
      <c r="T49" s="84"/>
      <c r="U49" s="13"/>
      <c r="V49" s="84"/>
      <c r="W49" s="84"/>
      <c r="X49" s="84"/>
      <c r="Y49" s="13"/>
      <c r="Z49" s="84"/>
      <c r="AA49" s="84"/>
      <c r="AB49" s="84"/>
      <c r="AC49" s="13"/>
      <c r="AD49" s="84"/>
      <c r="AE49" s="84"/>
      <c r="AF49" s="84"/>
      <c r="AG49" s="13"/>
      <c r="AH49" s="13"/>
      <c r="AI49" s="13"/>
      <c r="AJ49" s="13"/>
      <c r="AK49" s="13"/>
      <c r="AL49" s="13"/>
    </row>
    <row r="50" spans="1:38" ht="12.75">
      <c r="A50" s="2"/>
      <c r="B50" s="2"/>
      <c r="C50" s="2"/>
      <c r="D50" s="85"/>
      <c r="E50" s="85"/>
      <c r="F50" s="85"/>
      <c r="G50" s="85"/>
      <c r="H50" s="85"/>
      <c r="I50" s="85"/>
      <c r="J50" s="85"/>
      <c r="K50" s="85"/>
      <c r="L50" s="85"/>
      <c r="M50" s="2"/>
      <c r="N50" s="85"/>
      <c r="O50" s="85"/>
      <c r="P50" s="85"/>
      <c r="Q50" s="2"/>
      <c r="R50" s="85"/>
      <c r="S50" s="85"/>
      <c r="T50" s="85"/>
      <c r="U50" s="2"/>
      <c r="V50" s="85"/>
      <c r="W50" s="85"/>
      <c r="X50" s="85"/>
      <c r="Y50" s="2"/>
      <c r="Z50" s="85"/>
      <c r="AA50" s="85"/>
      <c r="AB50" s="85"/>
      <c r="AC50" s="2"/>
      <c r="AD50" s="85"/>
      <c r="AE50" s="85"/>
      <c r="AF50" s="85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5"/>
      <c r="E51" s="85"/>
      <c r="F51" s="85"/>
      <c r="G51" s="85"/>
      <c r="H51" s="85"/>
      <c r="I51" s="85"/>
      <c r="J51" s="85"/>
      <c r="K51" s="85"/>
      <c r="L51" s="85"/>
      <c r="M51" s="2"/>
      <c r="N51" s="85"/>
      <c r="O51" s="85"/>
      <c r="P51" s="85"/>
      <c r="Q51" s="2"/>
      <c r="R51" s="85"/>
      <c r="S51" s="85"/>
      <c r="T51" s="85"/>
      <c r="U51" s="2"/>
      <c r="V51" s="85"/>
      <c r="W51" s="85"/>
      <c r="X51" s="85"/>
      <c r="Y51" s="2"/>
      <c r="Z51" s="85"/>
      <c r="AA51" s="85"/>
      <c r="AB51" s="85"/>
      <c r="AC51" s="2"/>
      <c r="AD51" s="85"/>
      <c r="AE51" s="85"/>
      <c r="AF51" s="85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5"/>
      <c r="E52" s="85"/>
      <c r="F52" s="85"/>
      <c r="G52" s="85"/>
      <c r="H52" s="85"/>
      <c r="I52" s="85"/>
      <c r="J52" s="85"/>
      <c r="K52" s="85"/>
      <c r="L52" s="85"/>
      <c r="M52" s="2"/>
      <c r="N52" s="85"/>
      <c r="O52" s="85"/>
      <c r="P52" s="85"/>
      <c r="Q52" s="2"/>
      <c r="R52" s="85"/>
      <c r="S52" s="85"/>
      <c r="T52" s="85"/>
      <c r="U52" s="2"/>
      <c r="V52" s="85"/>
      <c r="W52" s="85"/>
      <c r="X52" s="85"/>
      <c r="Y52" s="2"/>
      <c r="Z52" s="85"/>
      <c r="AA52" s="85"/>
      <c r="AB52" s="85"/>
      <c r="AC52" s="2"/>
      <c r="AD52" s="85"/>
      <c r="AE52" s="85"/>
      <c r="AF52" s="85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5"/>
      <c r="E53" s="85"/>
      <c r="F53" s="85"/>
      <c r="G53" s="85"/>
      <c r="H53" s="85"/>
      <c r="I53" s="85"/>
      <c r="J53" s="85"/>
      <c r="K53" s="85"/>
      <c r="L53" s="85"/>
      <c r="M53" s="2"/>
      <c r="N53" s="85"/>
      <c r="O53" s="85"/>
      <c r="P53" s="85"/>
      <c r="Q53" s="2"/>
      <c r="R53" s="85"/>
      <c r="S53" s="85"/>
      <c r="T53" s="85"/>
      <c r="U53" s="2"/>
      <c r="V53" s="85"/>
      <c r="W53" s="85"/>
      <c r="X53" s="85"/>
      <c r="Y53" s="2"/>
      <c r="Z53" s="85"/>
      <c r="AA53" s="85"/>
      <c r="AB53" s="85"/>
      <c r="AC53" s="2"/>
      <c r="AD53" s="85"/>
      <c r="AE53" s="85"/>
      <c r="AF53" s="85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5"/>
      <c r="E54" s="85"/>
      <c r="F54" s="85"/>
      <c r="G54" s="85"/>
      <c r="H54" s="85"/>
      <c r="I54" s="85"/>
      <c r="J54" s="85"/>
      <c r="K54" s="85"/>
      <c r="L54" s="85"/>
      <c r="M54" s="2"/>
      <c r="N54" s="85"/>
      <c r="O54" s="85"/>
      <c r="P54" s="85"/>
      <c r="Q54" s="2"/>
      <c r="R54" s="85"/>
      <c r="S54" s="85"/>
      <c r="T54" s="85"/>
      <c r="U54" s="2"/>
      <c r="V54" s="85"/>
      <c r="W54" s="85"/>
      <c r="X54" s="85"/>
      <c r="Y54" s="2"/>
      <c r="Z54" s="85"/>
      <c r="AA54" s="85"/>
      <c r="AB54" s="85"/>
      <c r="AC54" s="2"/>
      <c r="AD54" s="85"/>
      <c r="AE54" s="85"/>
      <c r="AF54" s="85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5"/>
      <c r="E55" s="85"/>
      <c r="F55" s="85"/>
      <c r="G55" s="85"/>
      <c r="H55" s="85"/>
      <c r="I55" s="85"/>
      <c r="J55" s="85"/>
      <c r="K55" s="85"/>
      <c r="L55" s="85"/>
      <c r="M55" s="2"/>
      <c r="N55" s="85"/>
      <c r="O55" s="85"/>
      <c r="P55" s="85"/>
      <c r="Q55" s="2"/>
      <c r="R55" s="85"/>
      <c r="S55" s="85"/>
      <c r="T55" s="85"/>
      <c r="U55" s="2"/>
      <c r="V55" s="85"/>
      <c r="W55" s="85"/>
      <c r="X55" s="85"/>
      <c r="Y55" s="2"/>
      <c r="Z55" s="85"/>
      <c r="AA55" s="85"/>
      <c r="AB55" s="85"/>
      <c r="AC55" s="2"/>
      <c r="AD55" s="85"/>
      <c r="AE55" s="85"/>
      <c r="AF55" s="85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5"/>
      <c r="E56" s="85"/>
      <c r="F56" s="85"/>
      <c r="G56" s="85"/>
      <c r="H56" s="85"/>
      <c r="I56" s="85"/>
      <c r="J56" s="85"/>
      <c r="K56" s="85"/>
      <c r="L56" s="85"/>
      <c r="M56" s="2"/>
      <c r="N56" s="85"/>
      <c r="O56" s="85"/>
      <c r="P56" s="85"/>
      <c r="Q56" s="2"/>
      <c r="R56" s="85"/>
      <c r="S56" s="85"/>
      <c r="T56" s="85"/>
      <c r="U56" s="2"/>
      <c r="V56" s="85"/>
      <c r="W56" s="85"/>
      <c r="X56" s="85"/>
      <c r="Y56" s="2"/>
      <c r="Z56" s="85"/>
      <c r="AA56" s="85"/>
      <c r="AB56" s="85"/>
      <c r="AC56" s="2"/>
      <c r="AD56" s="85"/>
      <c r="AE56" s="85"/>
      <c r="AF56" s="85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5"/>
      <c r="E57" s="85"/>
      <c r="F57" s="85"/>
      <c r="G57" s="85"/>
      <c r="H57" s="85"/>
      <c r="I57" s="85"/>
      <c r="J57" s="85"/>
      <c r="K57" s="85"/>
      <c r="L57" s="85"/>
      <c r="M57" s="2"/>
      <c r="N57" s="85"/>
      <c r="O57" s="85"/>
      <c r="P57" s="85"/>
      <c r="Q57" s="2"/>
      <c r="R57" s="85"/>
      <c r="S57" s="85"/>
      <c r="T57" s="85"/>
      <c r="U57" s="2"/>
      <c r="V57" s="85"/>
      <c r="W57" s="85"/>
      <c r="X57" s="85"/>
      <c r="Y57" s="2"/>
      <c r="Z57" s="85"/>
      <c r="AA57" s="85"/>
      <c r="AB57" s="85"/>
      <c r="AC57" s="2"/>
      <c r="AD57" s="85"/>
      <c r="AE57" s="85"/>
      <c r="AF57" s="85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5"/>
      <c r="E58" s="85"/>
      <c r="F58" s="85"/>
      <c r="G58" s="85"/>
      <c r="H58" s="85"/>
      <c r="I58" s="85"/>
      <c r="J58" s="85"/>
      <c r="K58" s="85"/>
      <c r="L58" s="85"/>
      <c r="M58" s="2"/>
      <c r="N58" s="85"/>
      <c r="O58" s="85"/>
      <c r="P58" s="85"/>
      <c r="Q58" s="2"/>
      <c r="R58" s="85"/>
      <c r="S58" s="85"/>
      <c r="T58" s="85"/>
      <c r="U58" s="2"/>
      <c r="V58" s="85"/>
      <c r="W58" s="85"/>
      <c r="X58" s="85"/>
      <c r="Y58" s="2"/>
      <c r="Z58" s="85"/>
      <c r="AA58" s="85"/>
      <c r="AB58" s="85"/>
      <c r="AC58" s="2"/>
      <c r="AD58" s="85"/>
      <c r="AE58" s="85"/>
      <c r="AF58" s="85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5"/>
      <c r="E59" s="85"/>
      <c r="F59" s="85"/>
      <c r="G59" s="85"/>
      <c r="H59" s="85"/>
      <c r="I59" s="85"/>
      <c r="J59" s="85"/>
      <c r="K59" s="85"/>
      <c r="L59" s="85"/>
      <c r="M59" s="2"/>
      <c r="N59" s="85"/>
      <c r="O59" s="85"/>
      <c r="P59" s="85"/>
      <c r="Q59" s="2"/>
      <c r="R59" s="85"/>
      <c r="S59" s="85"/>
      <c r="T59" s="85"/>
      <c r="U59" s="2"/>
      <c r="V59" s="85"/>
      <c r="W59" s="85"/>
      <c r="X59" s="85"/>
      <c r="Y59" s="2"/>
      <c r="Z59" s="85"/>
      <c r="AA59" s="85"/>
      <c r="AB59" s="85"/>
      <c r="AC59" s="2"/>
      <c r="AD59" s="85"/>
      <c r="AE59" s="85"/>
      <c r="AF59" s="85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5"/>
      <c r="E60" s="85"/>
      <c r="F60" s="85"/>
      <c r="G60" s="85"/>
      <c r="H60" s="85"/>
      <c r="I60" s="85"/>
      <c r="J60" s="85"/>
      <c r="K60" s="85"/>
      <c r="L60" s="85"/>
      <c r="M60" s="2"/>
      <c r="N60" s="85"/>
      <c r="O60" s="85"/>
      <c r="P60" s="85"/>
      <c r="Q60" s="2"/>
      <c r="R60" s="85"/>
      <c r="S60" s="85"/>
      <c r="T60" s="85"/>
      <c r="U60" s="2"/>
      <c r="V60" s="85"/>
      <c r="W60" s="85"/>
      <c r="X60" s="85"/>
      <c r="Y60" s="2"/>
      <c r="Z60" s="85"/>
      <c r="AA60" s="85"/>
      <c r="AB60" s="85"/>
      <c r="AC60" s="2"/>
      <c r="AD60" s="85"/>
      <c r="AE60" s="85"/>
      <c r="AF60" s="85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5"/>
      <c r="E61" s="85"/>
      <c r="F61" s="85"/>
      <c r="G61" s="85"/>
      <c r="H61" s="85"/>
      <c r="I61" s="85"/>
      <c r="J61" s="85"/>
      <c r="K61" s="85"/>
      <c r="L61" s="85"/>
      <c r="M61" s="2"/>
      <c r="N61" s="85"/>
      <c r="O61" s="85"/>
      <c r="P61" s="85"/>
      <c r="Q61" s="2"/>
      <c r="R61" s="85"/>
      <c r="S61" s="85"/>
      <c r="T61" s="85"/>
      <c r="U61" s="2"/>
      <c r="V61" s="85"/>
      <c r="W61" s="85"/>
      <c r="X61" s="85"/>
      <c r="Y61" s="2"/>
      <c r="Z61" s="85"/>
      <c r="AA61" s="85"/>
      <c r="AB61" s="85"/>
      <c r="AC61" s="2"/>
      <c r="AD61" s="85"/>
      <c r="AE61" s="85"/>
      <c r="AF61" s="85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5"/>
      <c r="E62" s="85"/>
      <c r="F62" s="85"/>
      <c r="G62" s="85"/>
      <c r="H62" s="85"/>
      <c r="I62" s="85"/>
      <c r="J62" s="85"/>
      <c r="K62" s="85"/>
      <c r="L62" s="85"/>
      <c r="M62" s="2"/>
      <c r="N62" s="85"/>
      <c r="O62" s="85"/>
      <c r="P62" s="85"/>
      <c r="Q62" s="2"/>
      <c r="R62" s="85"/>
      <c r="S62" s="85"/>
      <c r="T62" s="85"/>
      <c r="U62" s="2"/>
      <c r="V62" s="85"/>
      <c r="W62" s="85"/>
      <c r="X62" s="85"/>
      <c r="Y62" s="2"/>
      <c r="Z62" s="85"/>
      <c r="AA62" s="85"/>
      <c r="AB62" s="85"/>
      <c r="AC62" s="2"/>
      <c r="AD62" s="85"/>
      <c r="AE62" s="85"/>
      <c r="AF62" s="85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5"/>
      <c r="E63" s="85"/>
      <c r="F63" s="85"/>
      <c r="G63" s="85"/>
      <c r="H63" s="85"/>
      <c r="I63" s="85"/>
      <c r="J63" s="85"/>
      <c r="K63" s="85"/>
      <c r="L63" s="85"/>
      <c r="M63" s="2"/>
      <c r="N63" s="85"/>
      <c r="O63" s="85"/>
      <c r="P63" s="85"/>
      <c r="Q63" s="2"/>
      <c r="R63" s="85"/>
      <c r="S63" s="85"/>
      <c r="T63" s="85"/>
      <c r="U63" s="2"/>
      <c r="V63" s="85"/>
      <c r="W63" s="85"/>
      <c r="X63" s="85"/>
      <c r="Y63" s="2"/>
      <c r="Z63" s="85"/>
      <c r="AA63" s="85"/>
      <c r="AB63" s="85"/>
      <c r="AC63" s="2"/>
      <c r="AD63" s="85"/>
      <c r="AE63" s="85"/>
      <c r="AF63" s="85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5"/>
      <c r="E64" s="85"/>
      <c r="F64" s="85"/>
      <c r="G64" s="85"/>
      <c r="H64" s="85"/>
      <c r="I64" s="85"/>
      <c r="J64" s="85"/>
      <c r="K64" s="85"/>
      <c r="L64" s="85"/>
      <c r="M64" s="2"/>
      <c r="N64" s="85"/>
      <c r="O64" s="85"/>
      <c r="P64" s="85"/>
      <c r="Q64" s="2"/>
      <c r="R64" s="85"/>
      <c r="S64" s="85"/>
      <c r="T64" s="85"/>
      <c r="U64" s="2"/>
      <c r="V64" s="85"/>
      <c r="W64" s="85"/>
      <c r="X64" s="85"/>
      <c r="Y64" s="2"/>
      <c r="Z64" s="85"/>
      <c r="AA64" s="85"/>
      <c r="AB64" s="85"/>
      <c r="AC64" s="2"/>
      <c r="AD64" s="85"/>
      <c r="AE64" s="85"/>
      <c r="AF64" s="85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5"/>
      <c r="E65" s="85"/>
      <c r="F65" s="85"/>
      <c r="G65" s="85"/>
      <c r="H65" s="85"/>
      <c r="I65" s="85"/>
      <c r="J65" s="85"/>
      <c r="K65" s="85"/>
      <c r="L65" s="85"/>
      <c r="M65" s="2"/>
      <c r="N65" s="85"/>
      <c r="O65" s="85"/>
      <c r="P65" s="85"/>
      <c r="Q65" s="2"/>
      <c r="R65" s="85"/>
      <c r="S65" s="85"/>
      <c r="T65" s="85"/>
      <c r="U65" s="2"/>
      <c r="V65" s="85"/>
      <c r="W65" s="85"/>
      <c r="X65" s="85"/>
      <c r="Y65" s="2"/>
      <c r="Z65" s="85"/>
      <c r="AA65" s="85"/>
      <c r="AB65" s="85"/>
      <c r="AC65" s="2"/>
      <c r="AD65" s="85"/>
      <c r="AE65" s="85"/>
      <c r="AF65" s="85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5"/>
      <c r="E66" s="85"/>
      <c r="F66" s="85"/>
      <c r="G66" s="85"/>
      <c r="H66" s="85"/>
      <c r="I66" s="85"/>
      <c r="J66" s="85"/>
      <c r="K66" s="85"/>
      <c r="L66" s="85"/>
      <c r="M66" s="2"/>
      <c r="N66" s="85"/>
      <c r="O66" s="85"/>
      <c r="P66" s="85"/>
      <c r="Q66" s="2"/>
      <c r="R66" s="85"/>
      <c r="S66" s="85"/>
      <c r="T66" s="85"/>
      <c r="U66" s="2"/>
      <c r="V66" s="85"/>
      <c r="W66" s="85"/>
      <c r="X66" s="85"/>
      <c r="Y66" s="2"/>
      <c r="Z66" s="85"/>
      <c r="AA66" s="85"/>
      <c r="AB66" s="85"/>
      <c r="AC66" s="2"/>
      <c r="AD66" s="85"/>
      <c r="AE66" s="85"/>
      <c r="AF66" s="85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5"/>
      <c r="E67" s="85"/>
      <c r="F67" s="85"/>
      <c r="G67" s="85"/>
      <c r="H67" s="85"/>
      <c r="I67" s="85"/>
      <c r="J67" s="85"/>
      <c r="K67" s="85"/>
      <c r="L67" s="85"/>
      <c r="M67" s="2"/>
      <c r="N67" s="85"/>
      <c r="O67" s="85"/>
      <c r="P67" s="85"/>
      <c r="Q67" s="2"/>
      <c r="R67" s="85"/>
      <c r="S67" s="85"/>
      <c r="T67" s="85"/>
      <c r="U67" s="2"/>
      <c r="V67" s="85"/>
      <c r="W67" s="85"/>
      <c r="X67" s="85"/>
      <c r="Y67" s="2"/>
      <c r="Z67" s="85"/>
      <c r="AA67" s="85"/>
      <c r="AB67" s="85"/>
      <c r="AC67" s="2"/>
      <c r="AD67" s="85"/>
      <c r="AE67" s="85"/>
      <c r="AF67" s="85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5"/>
      <c r="E68" s="85"/>
      <c r="F68" s="85"/>
      <c r="G68" s="85"/>
      <c r="H68" s="85"/>
      <c r="I68" s="85"/>
      <c r="J68" s="85"/>
      <c r="K68" s="85"/>
      <c r="L68" s="85"/>
      <c r="M68" s="2"/>
      <c r="N68" s="85"/>
      <c r="O68" s="85"/>
      <c r="P68" s="85"/>
      <c r="Q68" s="2"/>
      <c r="R68" s="85"/>
      <c r="S68" s="85"/>
      <c r="T68" s="85"/>
      <c r="U68" s="2"/>
      <c r="V68" s="85"/>
      <c r="W68" s="85"/>
      <c r="X68" s="85"/>
      <c r="Y68" s="2"/>
      <c r="Z68" s="85"/>
      <c r="AA68" s="85"/>
      <c r="AB68" s="85"/>
      <c r="AC68" s="2"/>
      <c r="AD68" s="85"/>
      <c r="AE68" s="85"/>
      <c r="AF68" s="85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5"/>
      <c r="E69" s="85"/>
      <c r="F69" s="85"/>
      <c r="G69" s="85"/>
      <c r="H69" s="85"/>
      <c r="I69" s="85"/>
      <c r="J69" s="85"/>
      <c r="K69" s="85"/>
      <c r="L69" s="85"/>
      <c r="M69" s="2"/>
      <c r="N69" s="85"/>
      <c r="O69" s="85"/>
      <c r="P69" s="85"/>
      <c r="Q69" s="2"/>
      <c r="R69" s="85"/>
      <c r="S69" s="85"/>
      <c r="T69" s="85"/>
      <c r="U69" s="2"/>
      <c r="V69" s="85"/>
      <c r="W69" s="85"/>
      <c r="X69" s="85"/>
      <c r="Y69" s="2"/>
      <c r="Z69" s="85"/>
      <c r="AA69" s="85"/>
      <c r="AB69" s="85"/>
      <c r="AC69" s="2"/>
      <c r="AD69" s="85"/>
      <c r="AE69" s="85"/>
      <c r="AF69" s="85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5"/>
      <c r="E70" s="85"/>
      <c r="F70" s="85"/>
      <c r="G70" s="85"/>
      <c r="H70" s="85"/>
      <c r="I70" s="85"/>
      <c r="J70" s="85"/>
      <c r="K70" s="85"/>
      <c r="L70" s="85"/>
      <c r="M70" s="2"/>
      <c r="N70" s="85"/>
      <c r="O70" s="85"/>
      <c r="P70" s="85"/>
      <c r="Q70" s="2"/>
      <c r="R70" s="85"/>
      <c r="S70" s="85"/>
      <c r="T70" s="85"/>
      <c r="U70" s="2"/>
      <c r="V70" s="85"/>
      <c r="W70" s="85"/>
      <c r="X70" s="85"/>
      <c r="Y70" s="2"/>
      <c r="Z70" s="85"/>
      <c r="AA70" s="85"/>
      <c r="AB70" s="85"/>
      <c r="AC70" s="2"/>
      <c r="AD70" s="85"/>
      <c r="AE70" s="85"/>
      <c r="AF70" s="85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5"/>
      <c r="E71" s="85"/>
      <c r="F71" s="85"/>
      <c r="G71" s="85"/>
      <c r="H71" s="85"/>
      <c r="I71" s="85"/>
      <c r="J71" s="85"/>
      <c r="K71" s="85"/>
      <c r="L71" s="85"/>
      <c r="M71" s="2"/>
      <c r="N71" s="85"/>
      <c r="O71" s="85"/>
      <c r="P71" s="85"/>
      <c r="Q71" s="2"/>
      <c r="R71" s="85"/>
      <c r="S71" s="85"/>
      <c r="T71" s="85"/>
      <c r="U71" s="2"/>
      <c r="V71" s="85"/>
      <c r="W71" s="85"/>
      <c r="X71" s="85"/>
      <c r="Y71" s="2"/>
      <c r="Z71" s="85"/>
      <c r="AA71" s="85"/>
      <c r="AB71" s="85"/>
      <c r="AC71" s="2"/>
      <c r="AD71" s="85"/>
      <c r="AE71" s="85"/>
      <c r="AF71" s="85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5"/>
      <c r="E72" s="85"/>
      <c r="F72" s="85"/>
      <c r="G72" s="85"/>
      <c r="H72" s="85"/>
      <c r="I72" s="85"/>
      <c r="J72" s="85"/>
      <c r="K72" s="85"/>
      <c r="L72" s="85"/>
      <c r="M72" s="2"/>
      <c r="N72" s="85"/>
      <c r="O72" s="85"/>
      <c r="P72" s="85"/>
      <c r="Q72" s="2"/>
      <c r="R72" s="85"/>
      <c r="S72" s="85"/>
      <c r="T72" s="85"/>
      <c r="U72" s="2"/>
      <c r="V72" s="85"/>
      <c r="W72" s="85"/>
      <c r="X72" s="85"/>
      <c r="Y72" s="2"/>
      <c r="Z72" s="85"/>
      <c r="AA72" s="85"/>
      <c r="AB72" s="85"/>
      <c r="AC72" s="2"/>
      <c r="AD72" s="85"/>
      <c r="AE72" s="85"/>
      <c r="AF72" s="85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5"/>
      <c r="E73" s="85"/>
      <c r="F73" s="85"/>
      <c r="G73" s="85"/>
      <c r="H73" s="85"/>
      <c r="I73" s="85"/>
      <c r="J73" s="85"/>
      <c r="K73" s="85"/>
      <c r="L73" s="85"/>
      <c r="M73" s="2"/>
      <c r="N73" s="85"/>
      <c r="O73" s="85"/>
      <c r="P73" s="85"/>
      <c r="Q73" s="2"/>
      <c r="R73" s="85"/>
      <c r="S73" s="85"/>
      <c r="T73" s="85"/>
      <c r="U73" s="2"/>
      <c r="V73" s="85"/>
      <c r="W73" s="85"/>
      <c r="X73" s="85"/>
      <c r="Y73" s="2"/>
      <c r="Z73" s="85"/>
      <c r="AA73" s="85"/>
      <c r="AB73" s="85"/>
      <c r="AC73" s="2"/>
      <c r="AD73" s="85"/>
      <c r="AE73" s="85"/>
      <c r="AF73" s="85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5"/>
      <c r="E74" s="85"/>
      <c r="F74" s="85"/>
      <c r="G74" s="85"/>
      <c r="H74" s="85"/>
      <c r="I74" s="85"/>
      <c r="J74" s="85"/>
      <c r="K74" s="85"/>
      <c r="L74" s="85"/>
      <c r="M74" s="2"/>
      <c r="N74" s="85"/>
      <c r="O74" s="85"/>
      <c r="P74" s="85"/>
      <c r="Q74" s="2"/>
      <c r="R74" s="85"/>
      <c r="S74" s="85"/>
      <c r="T74" s="85"/>
      <c r="U74" s="2"/>
      <c r="V74" s="85"/>
      <c r="W74" s="85"/>
      <c r="X74" s="85"/>
      <c r="Y74" s="2"/>
      <c r="Z74" s="85"/>
      <c r="AA74" s="85"/>
      <c r="AB74" s="85"/>
      <c r="AC74" s="2"/>
      <c r="AD74" s="85"/>
      <c r="AE74" s="85"/>
      <c r="AF74" s="85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5"/>
      <c r="E75" s="85"/>
      <c r="F75" s="85"/>
      <c r="G75" s="85"/>
      <c r="H75" s="85"/>
      <c r="I75" s="85"/>
      <c r="J75" s="85"/>
      <c r="K75" s="85"/>
      <c r="L75" s="85"/>
      <c r="M75" s="2"/>
      <c r="N75" s="85"/>
      <c r="O75" s="85"/>
      <c r="P75" s="85"/>
      <c r="Q75" s="2"/>
      <c r="R75" s="85"/>
      <c r="S75" s="85"/>
      <c r="T75" s="85"/>
      <c r="U75" s="2"/>
      <c r="V75" s="85"/>
      <c r="W75" s="85"/>
      <c r="X75" s="85"/>
      <c r="Y75" s="2"/>
      <c r="Z75" s="85"/>
      <c r="AA75" s="85"/>
      <c r="AB75" s="85"/>
      <c r="AC75" s="2"/>
      <c r="AD75" s="85"/>
      <c r="AE75" s="85"/>
      <c r="AF75" s="85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5"/>
      <c r="E76" s="85"/>
      <c r="F76" s="85"/>
      <c r="G76" s="85"/>
      <c r="H76" s="85"/>
      <c r="I76" s="85"/>
      <c r="J76" s="85"/>
      <c r="K76" s="85"/>
      <c r="L76" s="85"/>
      <c r="M76" s="2"/>
      <c r="N76" s="85"/>
      <c r="O76" s="85"/>
      <c r="P76" s="85"/>
      <c r="Q76" s="2"/>
      <c r="R76" s="85"/>
      <c r="S76" s="85"/>
      <c r="T76" s="85"/>
      <c r="U76" s="2"/>
      <c r="V76" s="85"/>
      <c r="W76" s="85"/>
      <c r="X76" s="85"/>
      <c r="Y76" s="2"/>
      <c r="Z76" s="85"/>
      <c r="AA76" s="85"/>
      <c r="AB76" s="85"/>
      <c r="AC76" s="2"/>
      <c r="AD76" s="85"/>
      <c r="AE76" s="85"/>
      <c r="AF76" s="85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5"/>
      <c r="E77" s="85"/>
      <c r="F77" s="85"/>
      <c r="G77" s="85"/>
      <c r="H77" s="85"/>
      <c r="I77" s="85"/>
      <c r="J77" s="85"/>
      <c r="K77" s="85"/>
      <c r="L77" s="85"/>
      <c r="M77" s="2"/>
      <c r="N77" s="85"/>
      <c r="O77" s="85"/>
      <c r="P77" s="85"/>
      <c r="Q77" s="2"/>
      <c r="R77" s="85"/>
      <c r="S77" s="85"/>
      <c r="T77" s="85"/>
      <c r="U77" s="2"/>
      <c r="V77" s="85"/>
      <c r="W77" s="85"/>
      <c r="X77" s="85"/>
      <c r="Y77" s="2"/>
      <c r="Z77" s="85"/>
      <c r="AA77" s="85"/>
      <c r="AB77" s="85"/>
      <c r="AC77" s="2"/>
      <c r="AD77" s="85"/>
      <c r="AE77" s="85"/>
      <c r="AF77" s="85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5"/>
      <c r="E78" s="85"/>
      <c r="F78" s="85"/>
      <c r="G78" s="85"/>
      <c r="H78" s="85"/>
      <c r="I78" s="85"/>
      <c r="J78" s="85"/>
      <c r="K78" s="85"/>
      <c r="L78" s="85"/>
      <c r="M78" s="2"/>
      <c r="N78" s="85"/>
      <c r="O78" s="85"/>
      <c r="P78" s="85"/>
      <c r="Q78" s="2"/>
      <c r="R78" s="85"/>
      <c r="S78" s="85"/>
      <c r="T78" s="85"/>
      <c r="U78" s="2"/>
      <c r="V78" s="85"/>
      <c r="W78" s="85"/>
      <c r="X78" s="85"/>
      <c r="Y78" s="2"/>
      <c r="Z78" s="85"/>
      <c r="AA78" s="85"/>
      <c r="AB78" s="85"/>
      <c r="AC78" s="2"/>
      <c r="AD78" s="85"/>
      <c r="AE78" s="85"/>
      <c r="AF78" s="85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5"/>
      <c r="E79" s="85"/>
      <c r="F79" s="85"/>
      <c r="G79" s="85"/>
      <c r="H79" s="85"/>
      <c r="I79" s="85"/>
      <c r="J79" s="85"/>
      <c r="K79" s="85"/>
      <c r="L79" s="85"/>
      <c r="M79" s="2"/>
      <c r="N79" s="85"/>
      <c r="O79" s="85"/>
      <c r="P79" s="85"/>
      <c r="Q79" s="2"/>
      <c r="R79" s="85"/>
      <c r="S79" s="85"/>
      <c r="T79" s="85"/>
      <c r="U79" s="2"/>
      <c r="V79" s="85"/>
      <c r="W79" s="85"/>
      <c r="X79" s="85"/>
      <c r="Y79" s="2"/>
      <c r="Z79" s="85"/>
      <c r="AA79" s="85"/>
      <c r="AB79" s="85"/>
      <c r="AC79" s="2"/>
      <c r="AD79" s="85"/>
      <c r="AE79" s="85"/>
      <c r="AF79" s="85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5"/>
      <c r="E80" s="85"/>
      <c r="F80" s="85"/>
      <c r="G80" s="85"/>
      <c r="H80" s="85"/>
      <c r="I80" s="85"/>
      <c r="J80" s="85"/>
      <c r="K80" s="85"/>
      <c r="L80" s="85"/>
      <c r="M80" s="2"/>
      <c r="N80" s="85"/>
      <c r="O80" s="85"/>
      <c r="P80" s="85"/>
      <c r="Q80" s="2"/>
      <c r="R80" s="85"/>
      <c r="S80" s="85"/>
      <c r="T80" s="85"/>
      <c r="U80" s="2"/>
      <c r="V80" s="85"/>
      <c r="W80" s="85"/>
      <c r="X80" s="85"/>
      <c r="Y80" s="2"/>
      <c r="Z80" s="85"/>
      <c r="AA80" s="85"/>
      <c r="AB80" s="85"/>
      <c r="AC80" s="2"/>
      <c r="AD80" s="85"/>
      <c r="AE80" s="85"/>
      <c r="AF80" s="85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5"/>
      <c r="E81" s="85"/>
      <c r="F81" s="85"/>
      <c r="G81" s="85"/>
      <c r="H81" s="85"/>
      <c r="I81" s="85"/>
      <c r="J81" s="85"/>
      <c r="K81" s="85"/>
      <c r="L81" s="85"/>
      <c r="M81" s="2"/>
      <c r="N81" s="85"/>
      <c r="O81" s="85"/>
      <c r="P81" s="85"/>
      <c r="Q81" s="2"/>
      <c r="R81" s="85"/>
      <c r="S81" s="85"/>
      <c r="T81" s="85"/>
      <c r="U81" s="2"/>
      <c r="V81" s="85"/>
      <c r="W81" s="85"/>
      <c r="X81" s="85"/>
      <c r="Y81" s="2"/>
      <c r="Z81" s="85"/>
      <c r="AA81" s="85"/>
      <c r="AB81" s="85"/>
      <c r="AC81" s="2"/>
      <c r="AD81" s="85"/>
      <c r="AE81" s="85"/>
      <c r="AF81" s="85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B2:AH2"/>
    <mergeCell ref="R4:U4"/>
    <mergeCell ref="V4:Y4"/>
    <mergeCell ref="Z4:AC4"/>
    <mergeCell ref="AD4:AG4"/>
    <mergeCell ref="D4:F4"/>
    <mergeCell ref="G4:I4"/>
    <mergeCell ref="J4:M4"/>
    <mergeCell ref="N4:Q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3" customWidth="1"/>
    <col min="2" max="2" width="19.421875" style="3" customWidth="1"/>
    <col min="3" max="11" width="10.7109375" style="3" customWidth="1"/>
    <col min="12" max="12" width="8.8515625" style="3" customWidth="1"/>
    <col min="13" max="15" width="12.140625" style="3" customWidth="1"/>
    <col min="16" max="16" width="9.140625" style="3" customWidth="1"/>
    <col min="17" max="19" width="12.140625" style="3" customWidth="1"/>
    <col min="20" max="20" width="8.140625" style="3" customWidth="1"/>
    <col min="21" max="23" width="12.140625" style="3" customWidth="1"/>
    <col min="24" max="24" width="8.8515625" style="3" customWidth="1"/>
    <col min="25" max="27" width="12.140625" style="3" customWidth="1"/>
    <col min="28" max="28" width="9.8515625" style="3" customWidth="1"/>
    <col min="29" max="31" width="12.140625" style="3" customWidth="1"/>
    <col min="32" max="32" width="9.421875" style="3" customWidth="1"/>
    <col min="33" max="33" width="12.140625" style="3" customWidth="1"/>
    <col min="34" max="34" width="12.140625" style="3" hidden="1" customWidth="1"/>
    <col min="35" max="35" width="13.7109375" style="3" hidden="1" customWidth="1"/>
    <col min="36" max="36" width="12.140625" style="3" hidden="1" customWidth="1"/>
    <col min="37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2"/>
      <c r="AI2" s="2"/>
      <c r="AJ2" s="2"/>
      <c r="AK2" s="2"/>
    </row>
    <row r="3" spans="1:37" s="14" customFormat="1" ht="16.5" customHeight="1">
      <c r="A3" s="9"/>
      <c r="B3" s="10"/>
      <c r="C3" s="127" t="s">
        <v>1</v>
      </c>
      <c r="D3" s="127"/>
      <c r="E3" s="127"/>
      <c r="F3" s="127" t="s">
        <v>2</v>
      </c>
      <c r="G3" s="127"/>
      <c r="H3" s="127"/>
      <c r="I3" s="120" t="s">
        <v>3</v>
      </c>
      <c r="J3" s="125"/>
      <c r="K3" s="125"/>
      <c r="L3" s="126"/>
      <c r="M3" s="120" t="s">
        <v>4</v>
      </c>
      <c r="N3" s="121"/>
      <c r="O3" s="121"/>
      <c r="P3" s="122"/>
      <c r="Q3" s="120" t="s">
        <v>5</v>
      </c>
      <c r="R3" s="121"/>
      <c r="S3" s="121"/>
      <c r="T3" s="122"/>
      <c r="U3" s="120" t="s">
        <v>6</v>
      </c>
      <c r="V3" s="123"/>
      <c r="W3" s="123"/>
      <c r="X3" s="124"/>
      <c r="Y3" s="120" t="s">
        <v>7</v>
      </c>
      <c r="Z3" s="125"/>
      <c r="AA3" s="125"/>
      <c r="AB3" s="126"/>
      <c r="AC3" s="120" t="s">
        <v>8</v>
      </c>
      <c r="AD3" s="125"/>
      <c r="AE3" s="125"/>
      <c r="AF3" s="126"/>
      <c r="AG3" s="12"/>
      <c r="AH3" s="13"/>
      <c r="AI3" s="13"/>
      <c r="AJ3" s="13"/>
      <c r="AK3" s="13"/>
    </row>
    <row r="4" spans="1:37" s="14" customFormat="1" ht="51">
      <c r="A4" s="15"/>
      <c r="B4" s="16" t="s">
        <v>9</v>
      </c>
      <c r="C4" s="18" t="s">
        <v>11</v>
      </c>
      <c r="D4" s="19" t="s">
        <v>12</v>
      </c>
      <c r="E4" s="20" t="s">
        <v>13</v>
      </c>
      <c r="F4" s="18" t="s">
        <v>11</v>
      </c>
      <c r="G4" s="19" t="s">
        <v>12</v>
      </c>
      <c r="H4" s="20" t="s">
        <v>13</v>
      </c>
      <c r="I4" s="18" t="s">
        <v>11</v>
      </c>
      <c r="J4" s="19" t="s">
        <v>12</v>
      </c>
      <c r="K4" s="19" t="s">
        <v>13</v>
      </c>
      <c r="L4" s="20" t="s">
        <v>652</v>
      </c>
      <c r="M4" s="18" t="s">
        <v>11</v>
      </c>
      <c r="N4" s="19" t="s">
        <v>12</v>
      </c>
      <c r="O4" s="21" t="s">
        <v>13</v>
      </c>
      <c r="P4" s="22" t="s">
        <v>653</v>
      </c>
      <c r="Q4" s="19" t="s">
        <v>11</v>
      </c>
      <c r="R4" s="19" t="s">
        <v>12</v>
      </c>
      <c r="S4" s="21" t="s">
        <v>13</v>
      </c>
      <c r="T4" s="22" t="s">
        <v>654</v>
      </c>
      <c r="U4" s="19" t="s">
        <v>11</v>
      </c>
      <c r="V4" s="19" t="s">
        <v>12</v>
      </c>
      <c r="W4" s="21" t="s">
        <v>13</v>
      </c>
      <c r="X4" s="22" t="s">
        <v>655</v>
      </c>
      <c r="Y4" s="18" t="s">
        <v>11</v>
      </c>
      <c r="Z4" s="19" t="s">
        <v>12</v>
      </c>
      <c r="AA4" s="19" t="s">
        <v>13</v>
      </c>
      <c r="AB4" s="20" t="s">
        <v>656</v>
      </c>
      <c r="AC4" s="18" t="s">
        <v>11</v>
      </c>
      <c r="AD4" s="19" t="s">
        <v>12</v>
      </c>
      <c r="AE4" s="19" t="s">
        <v>13</v>
      </c>
      <c r="AF4" s="23" t="s">
        <v>656</v>
      </c>
      <c r="AG4" s="117" t="s">
        <v>14</v>
      </c>
      <c r="AH4" s="13"/>
      <c r="AI4" s="13"/>
      <c r="AJ4" s="13"/>
      <c r="AK4" s="13"/>
    </row>
    <row r="5" spans="1:37" s="14" customFormat="1" ht="12.75">
      <c r="A5" s="33"/>
      <c r="B5" s="34"/>
      <c r="C5" s="35"/>
      <c r="D5" s="36"/>
      <c r="E5" s="37"/>
      <c r="F5" s="30"/>
      <c r="G5" s="36"/>
      <c r="H5" s="31"/>
      <c r="I5" s="30"/>
      <c r="J5" s="36"/>
      <c r="K5" s="36"/>
      <c r="L5" s="37"/>
      <c r="M5" s="35"/>
      <c r="N5" s="38"/>
      <c r="O5" s="36"/>
      <c r="P5" s="37"/>
      <c r="Q5" s="35"/>
      <c r="R5" s="36"/>
      <c r="S5" s="36"/>
      <c r="T5" s="37"/>
      <c r="U5" s="35"/>
      <c r="V5" s="36"/>
      <c r="W5" s="36"/>
      <c r="X5" s="37"/>
      <c r="Y5" s="30"/>
      <c r="Z5" s="36"/>
      <c r="AA5" s="36"/>
      <c r="AB5" s="37"/>
      <c r="AC5" s="30"/>
      <c r="AD5" s="36"/>
      <c r="AE5" s="36"/>
      <c r="AF5" s="37"/>
      <c r="AG5" s="37"/>
      <c r="AH5" s="13"/>
      <c r="AI5" s="13"/>
      <c r="AJ5" s="13"/>
      <c r="AK5" s="13"/>
    </row>
    <row r="6" spans="1:37" s="14" customFormat="1" ht="12.75">
      <c r="A6" s="33"/>
      <c r="B6" s="34" t="s">
        <v>25</v>
      </c>
      <c r="C6" s="35"/>
      <c r="D6" s="36"/>
      <c r="E6" s="37"/>
      <c r="F6" s="30"/>
      <c r="G6" s="36"/>
      <c r="H6" s="31"/>
      <c r="I6" s="30"/>
      <c r="J6" s="36"/>
      <c r="K6" s="36"/>
      <c r="L6" s="37"/>
      <c r="M6" s="35"/>
      <c r="N6" s="38"/>
      <c r="O6" s="36"/>
      <c r="P6" s="37"/>
      <c r="Q6" s="35"/>
      <c r="R6" s="36"/>
      <c r="S6" s="36"/>
      <c r="T6" s="37"/>
      <c r="U6" s="35"/>
      <c r="V6" s="36"/>
      <c r="W6" s="36"/>
      <c r="X6" s="37"/>
      <c r="Y6" s="30"/>
      <c r="Z6" s="36"/>
      <c r="AA6" s="36"/>
      <c r="AB6" s="37"/>
      <c r="AC6" s="30"/>
      <c r="AD6" s="36"/>
      <c r="AE6" s="36"/>
      <c r="AF6" s="37"/>
      <c r="AG6" s="37"/>
      <c r="AH6" s="13">
        <v>23362060881</v>
      </c>
      <c r="AI6" s="13">
        <v>26797614729</v>
      </c>
      <c r="AJ6" s="13">
        <v>26234935495</v>
      </c>
      <c r="AK6" s="13"/>
    </row>
    <row r="7" spans="1:37" s="14" customFormat="1" ht="12.75">
      <c r="A7" s="30"/>
      <c r="B7" s="39" t="s">
        <v>26</v>
      </c>
      <c r="C7" s="73">
        <v>25569049228</v>
      </c>
      <c r="D7" s="74">
        <v>6202463857</v>
      </c>
      <c r="E7" s="75">
        <f>$C7+$D7</f>
        <v>31771513085</v>
      </c>
      <c r="F7" s="73">
        <v>25348674543</v>
      </c>
      <c r="G7" s="74">
        <v>5602498787</v>
      </c>
      <c r="H7" s="76">
        <f>$F7+$G7</f>
        <v>30951173330</v>
      </c>
      <c r="I7" s="73">
        <v>5723317190</v>
      </c>
      <c r="J7" s="74">
        <v>863086691</v>
      </c>
      <c r="K7" s="74">
        <f>$I7+$J7</f>
        <v>6586403881</v>
      </c>
      <c r="L7" s="41">
        <f>IF($E7=0,0,$K7/$E7)</f>
        <v>0.20730532610703958</v>
      </c>
      <c r="M7" s="101">
        <v>6001277589</v>
      </c>
      <c r="N7" s="102">
        <v>1328187553</v>
      </c>
      <c r="O7" s="103">
        <f>$M7+$N7</f>
        <v>7329465142</v>
      </c>
      <c r="P7" s="41">
        <f>IF($E7=0,0,$O7/$E7)</f>
        <v>0.23069298344057762</v>
      </c>
      <c r="Q7" s="101">
        <v>6438268413</v>
      </c>
      <c r="R7" s="103">
        <v>748742398</v>
      </c>
      <c r="S7" s="103">
        <f>$Q7+$R7</f>
        <v>7187010811</v>
      </c>
      <c r="T7" s="41">
        <f>IF($H7=0,0,$S7/$H7)</f>
        <v>0.2322047934781799</v>
      </c>
      <c r="U7" s="101">
        <v>6996200084</v>
      </c>
      <c r="V7" s="103">
        <v>1725980765</v>
      </c>
      <c r="W7" s="103">
        <f>$U7+$V7</f>
        <v>8722180849</v>
      </c>
      <c r="X7" s="41">
        <f>IF($H7=0,0,$W7/$H7)</f>
        <v>0.28180452986400567</v>
      </c>
      <c r="Y7" s="73">
        <f>(($I7+$M7)+$Q7)+$U7</f>
        <v>25159063276</v>
      </c>
      <c r="Z7" s="74">
        <f>(($J7+$N7)+$R7)+$V7</f>
        <v>4665997407</v>
      </c>
      <c r="AA7" s="74">
        <f>$Y7+$Z7</f>
        <v>29825060683</v>
      </c>
      <c r="AB7" s="41">
        <f>IF($H7=0,0,$AA7/$H7)</f>
        <v>0.9636164795759619</v>
      </c>
      <c r="AC7" s="73">
        <v>5420397067</v>
      </c>
      <c r="AD7" s="74">
        <v>2118005118</v>
      </c>
      <c r="AE7" s="74">
        <f>$AC7+$AD7</f>
        <v>7538402185</v>
      </c>
      <c r="AF7" s="41">
        <f>IF($AI6=0,0,$AJ6/$AI6)</f>
        <v>0.9790026373731288</v>
      </c>
      <c r="AG7" s="41">
        <f>IF($AE7=0,0,$W7/$AE7-1)</f>
        <v>0.1570330999791303</v>
      </c>
      <c r="AH7" s="13">
        <v>14421819584</v>
      </c>
      <c r="AI7" s="13">
        <v>15385137915</v>
      </c>
      <c r="AJ7" s="13">
        <v>13519982428</v>
      </c>
      <c r="AK7" s="13"/>
    </row>
    <row r="8" spans="1:37" s="14" customFormat="1" ht="12.75">
      <c r="A8" s="30"/>
      <c r="B8" s="39" t="s">
        <v>28</v>
      </c>
      <c r="C8" s="73">
        <v>15694532138</v>
      </c>
      <c r="D8" s="74">
        <v>2382685694</v>
      </c>
      <c r="E8" s="76">
        <f aca="true" t="shared" si="0" ref="E8:E13">$C8+$D8</f>
        <v>18077217832</v>
      </c>
      <c r="F8" s="73">
        <v>14996605682</v>
      </c>
      <c r="G8" s="74">
        <v>2272349504</v>
      </c>
      <c r="H8" s="76">
        <f aca="true" t="shared" si="1" ref="H8:H13">$F8+$G8</f>
        <v>17268955186</v>
      </c>
      <c r="I8" s="73">
        <v>3867078555</v>
      </c>
      <c r="J8" s="74">
        <v>126558464</v>
      </c>
      <c r="K8" s="74">
        <f aca="true" t="shared" si="2" ref="K8:K13">$I8+$J8</f>
        <v>3993637019</v>
      </c>
      <c r="L8" s="41">
        <f aca="true" t="shared" si="3" ref="L8:L13">IF($E8=0,0,$K8/$E8)</f>
        <v>0.22092099880162577</v>
      </c>
      <c r="M8" s="101">
        <v>3786373423</v>
      </c>
      <c r="N8" s="102">
        <v>365591642</v>
      </c>
      <c r="O8" s="103">
        <f aca="true" t="shared" si="4" ref="O8:O13">$M8+$N8</f>
        <v>4151965065</v>
      </c>
      <c r="P8" s="41">
        <f aca="true" t="shared" si="5" ref="P8:P13">IF($E8=0,0,$O8/$E8)</f>
        <v>0.22967942874761726</v>
      </c>
      <c r="Q8" s="101">
        <v>3180582123</v>
      </c>
      <c r="R8" s="103">
        <v>224318267</v>
      </c>
      <c r="S8" s="103">
        <f aca="true" t="shared" si="6" ref="S8:S13">$Q8+$R8</f>
        <v>3404900390</v>
      </c>
      <c r="T8" s="41">
        <f aca="true" t="shared" si="7" ref="T8:T13">IF($H8=0,0,$S8/$H8)</f>
        <v>0.19716887057303642</v>
      </c>
      <c r="U8" s="101">
        <v>2828203748</v>
      </c>
      <c r="V8" s="103">
        <v>1143672172</v>
      </c>
      <c r="W8" s="103">
        <f aca="true" t="shared" si="8" ref="W8:W13">$U8+$V8</f>
        <v>3971875920</v>
      </c>
      <c r="X8" s="41">
        <f aca="true" t="shared" si="9" ref="X8:X13">IF($H8=0,0,$W8/$H8)</f>
        <v>0.23000093967584173</v>
      </c>
      <c r="Y8" s="73">
        <f aca="true" t="shared" si="10" ref="Y8:Y13">(($I8+$M8)+$Q8)+$U8</f>
        <v>13662237849</v>
      </c>
      <c r="Z8" s="74">
        <f aca="true" t="shared" si="11" ref="Z8:Z13">(($J8+$N8)+$R8)+$V8</f>
        <v>1860140545</v>
      </c>
      <c r="AA8" s="74">
        <f aca="true" t="shared" si="12" ref="AA8:AA13">$Y8+$Z8</f>
        <v>15522378394</v>
      </c>
      <c r="AB8" s="41">
        <f aca="true" t="shared" si="13" ref="AB8:AB13">IF($H8=0,0,$AA8/$H8)</f>
        <v>0.8988603089655386</v>
      </c>
      <c r="AC8" s="73">
        <v>2464222894</v>
      </c>
      <c r="AD8" s="74">
        <v>891508280</v>
      </c>
      <c r="AE8" s="74">
        <f aca="true" t="shared" si="14" ref="AE8:AE13">$AC8+$AD8</f>
        <v>3355731174</v>
      </c>
      <c r="AF8" s="41">
        <f aca="true" t="shared" si="15" ref="AF8:AF13">IF($AI7=0,0,$AJ7/$AI7)</f>
        <v>0.8787690108918987</v>
      </c>
      <c r="AG8" s="41">
        <f aca="true" t="shared" si="16" ref="AG8:AG13">IF($AE8=0,0,$W8/$AE8-1)</f>
        <v>0.18360968565475444</v>
      </c>
      <c r="AH8" s="13">
        <v>25002585550</v>
      </c>
      <c r="AI8" s="13">
        <v>25519265340</v>
      </c>
      <c r="AJ8" s="13">
        <v>22338515540</v>
      </c>
      <c r="AK8" s="13"/>
    </row>
    <row r="9" spans="1:37" s="14" customFormat="1" ht="12.75">
      <c r="A9" s="30"/>
      <c r="B9" s="39" t="s">
        <v>30</v>
      </c>
      <c r="C9" s="73">
        <v>20502224060</v>
      </c>
      <c r="D9" s="74">
        <v>5450704000</v>
      </c>
      <c r="E9" s="76">
        <f t="shared" si="0"/>
        <v>25952928060</v>
      </c>
      <c r="F9" s="73">
        <v>20495487035</v>
      </c>
      <c r="G9" s="74">
        <v>5950166000</v>
      </c>
      <c r="H9" s="76">
        <f t="shared" si="1"/>
        <v>26445653035</v>
      </c>
      <c r="I9" s="73">
        <v>4675561861</v>
      </c>
      <c r="J9" s="74">
        <v>1370253000</v>
      </c>
      <c r="K9" s="74">
        <f t="shared" si="2"/>
        <v>6045814861</v>
      </c>
      <c r="L9" s="41">
        <f t="shared" si="3"/>
        <v>0.23295309288504226</v>
      </c>
      <c r="M9" s="101">
        <v>4510015042</v>
      </c>
      <c r="N9" s="102">
        <v>1953978000</v>
      </c>
      <c r="O9" s="103">
        <f t="shared" si="4"/>
        <v>6463993042</v>
      </c>
      <c r="P9" s="41">
        <f t="shared" si="5"/>
        <v>0.2490660409128418</v>
      </c>
      <c r="Q9" s="101">
        <v>4796298567</v>
      </c>
      <c r="R9" s="103">
        <v>1240124000</v>
      </c>
      <c r="S9" s="103">
        <f t="shared" si="6"/>
        <v>6036422567</v>
      </c>
      <c r="T9" s="41">
        <f t="shared" si="7"/>
        <v>0.22825764820445094</v>
      </c>
      <c r="U9" s="101">
        <v>4714911999</v>
      </c>
      <c r="V9" s="103">
        <v>2137734000</v>
      </c>
      <c r="W9" s="103">
        <f t="shared" si="8"/>
        <v>6852645999</v>
      </c>
      <c r="X9" s="41">
        <f t="shared" si="9"/>
        <v>0.25912182958502616</v>
      </c>
      <c r="Y9" s="73">
        <f t="shared" si="10"/>
        <v>18696787469</v>
      </c>
      <c r="Z9" s="74">
        <f t="shared" si="11"/>
        <v>6702089000</v>
      </c>
      <c r="AA9" s="74">
        <f t="shared" si="12"/>
        <v>25398876469</v>
      </c>
      <c r="AB9" s="41">
        <f t="shared" si="13"/>
        <v>0.9604178212345664</v>
      </c>
      <c r="AC9" s="73">
        <v>3647773405</v>
      </c>
      <c r="AD9" s="74">
        <v>2382291000</v>
      </c>
      <c r="AE9" s="74">
        <f t="shared" si="14"/>
        <v>6030064405</v>
      </c>
      <c r="AF9" s="41">
        <f t="shared" si="15"/>
        <v>0.8753588805311587</v>
      </c>
      <c r="AG9" s="41">
        <f t="shared" si="16"/>
        <v>0.1364134010439313</v>
      </c>
      <c r="AH9" s="13">
        <v>29270454000</v>
      </c>
      <c r="AI9" s="13">
        <v>30474554000</v>
      </c>
      <c r="AJ9" s="13">
        <v>26962821114</v>
      </c>
      <c r="AK9" s="13"/>
    </row>
    <row r="10" spans="1:37" s="14" customFormat="1" ht="12.75">
      <c r="A10" s="30"/>
      <c r="B10" s="39" t="s">
        <v>32</v>
      </c>
      <c r="C10" s="73">
        <v>23658646447</v>
      </c>
      <c r="D10" s="74">
        <v>3520959000</v>
      </c>
      <c r="E10" s="76">
        <f t="shared" si="0"/>
        <v>27179605447</v>
      </c>
      <c r="F10" s="73">
        <v>25402455391</v>
      </c>
      <c r="G10" s="74">
        <v>5473900000</v>
      </c>
      <c r="H10" s="76">
        <f t="shared" si="1"/>
        <v>30876355391</v>
      </c>
      <c r="I10" s="73">
        <v>6271655826</v>
      </c>
      <c r="J10" s="74">
        <v>1079659426</v>
      </c>
      <c r="K10" s="74">
        <f t="shared" si="2"/>
        <v>7351315252</v>
      </c>
      <c r="L10" s="41">
        <f t="shared" si="3"/>
        <v>0.27047174273132857</v>
      </c>
      <c r="M10" s="101">
        <v>5938112792</v>
      </c>
      <c r="N10" s="102">
        <v>992707781</v>
      </c>
      <c r="O10" s="103">
        <f t="shared" si="4"/>
        <v>6930820573</v>
      </c>
      <c r="P10" s="41">
        <f t="shared" si="5"/>
        <v>0.25500077940848115</v>
      </c>
      <c r="Q10" s="101">
        <v>4351144243</v>
      </c>
      <c r="R10" s="103">
        <v>1230718976</v>
      </c>
      <c r="S10" s="103">
        <f t="shared" si="6"/>
        <v>5581863219</v>
      </c>
      <c r="T10" s="41">
        <f t="shared" si="7"/>
        <v>0.18078115594650238</v>
      </c>
      <c r="U10" s="101">
        <v>6004871531</v>
      </c>
      <c r="V10" s="103">
        <v>1027845160</v>
      </c>
      <c r="W10" s="103">
        <f t="shared" si="8"/>
        <v>7032716691</v>
      </c>
      <c r="X10" s="41">
        <f t="shared" si="9"/>
        <v>0.2277702987267057</v>
      </c>
      <c r="Y10" s="73">
        <f t="shared" si="10"/>
        <v>22565784392</v>
      </c>
      <c r="Z10" s="74">
        <f t="shared" si="11"/>
        <v>4330931343</v>
      </c>
      <c r="AA10" s="74">
        <f t="shared" si="12"/>
        <v>26896715735</v>
      </c>
      <c r="AB10" s="41">
        <f t="shared" si="13"/>
        <v>0.8711104466312755</v>
      </c>
      <c r="AC10" s="73">
        <v>5800614832</v>
      </c>
      <c r="AD10" s="74">
        <v>2348799149</v>
      </c>
      <c r="AE10" s="74">
        <f t="shared" si="14"/>
        <v>8149413981</v>
      </c>
      <c r="AF10" s="41">
        <f t="shared" si="15"/>
        <v>0.8847650769228649</v>
      </c>
      <c r="AG10" s="41">
        <f t="shared" si="16"/>
        <v>-0.13702792527211538</v>
      </c>
      <c r="AH10" s="13">
        <v>7191730860</v>
      </c>
      <c r="AI10" s="13">
        <v>7245748010</v>
      </c>
      <c r="AJ10" s="13">
        <v>6623847199</v>
      </c>
      <c r="AK10" s="13"/>
    </row>
    <row r="11" spans="1:37" s="14" customFormat="1" ht="12.75">
      <c r="A11" s="30"/>
      <c r="B11" s="39" t="s">
        <v>34</v>
      </c>
      <c r="C11" s="73">
        <v>5279576730</v>
      </c>
      <c r="D11" s="74">
        <v>2339454750</v>
      </c>
      <c r="E11" s="76">
        <f t="shared" si="0"/>
        <v>7619031480</v>
      </c>
      <c r="F11" s="73">
        <v>5179569150</v>
      </c>
      <c r="G11" s="74">
        <v>2911819350</v>
      </c>
      <c r="H11" s="76">
        <f t="shared" si="1"/>
        <v>8091388500</v>
      </c>
      <c r="I11" s="73">
        <v>1520799200</v>
      </c>
      <c r="J11" s="74">
        <v>311888986</v>
      </c>
      <c r="K11" s="74">
        <f t="shared" si="2"/>
        <v>1832688186</v>
      </c>
      <c r="L11" s="41">
        <f t="shared" si="3"/>
        <v>0.24054083393812148</v>
      </c>
      <c r="M11" s="101">
        <v>1145496910</v>
      </c>
      <c r="N11" s="102">
        <v>494869159</v>
      </c>
      <c r="O11" s="103">
        <f t="shared" si="4"/>
        <v>1640366069</v>
      </c>
      <c r="P11" s="41">
        <f t="shared" si="5"/>
        <v>0.21529850261230316</v>
      </c>
      <c r="Q11" s="101">
        <v>1016452708</v>
      </c>
      <c r="R11" s="103">
        <v>355147581</v>
      </c>
      <c r="S11" s="103">
        <f t="shared" si="6"/>
        <v>1371600289</v>
      </c>
      <c r="T11" s="41">
        <f t="shared" si="7"/>
        <v>0.16951358706852354</v>
      </c>
      <c r="U11" s="101">
        <v>1072633001</v>
      </c>
      <c r="V11" s="103">
        <v>1134305213</v>
      </c>
      <c r="W11" s="103">
        <f t="shared" si="8"/>
        <v>2206938214</v>
      </c>
      <c r="X11" s="41">
        <f t="shared" si="9"/>
        <v>0.2727514831354347</v>
      </c>
      <c r="Y11" s="73">
        <f t="shared" si="10"/>
        <v>4755381819</v>
      </c>
      <c r="Z11" s="74">
        <f t="shared" si="11"/>
        <v>2296210939</v>
      </c>
      <c r="AA11" s="74">
        <f t="shared" si="12"/>
        <v>7051592758</v>
      </c>
      <c r="AB11" s="41">
        <f t="shared" si="13"/>
        <v>0.8714935338971797</v>
      </c>
      <c r="AC11" s="73">
        <v>656379519</v>
      </c>
      <c r="AD11" s="74">
        <v>757534996</v>
      </c>
      <c r="AE11" s="74">
        <f t="shared" si="14"/>
        <v>1413914515</v>
      </c>
      <c r="AF11" s="41">
        <f t="shared" si="15"/>
        <v>0.9141702402372119</v>
      </c>
      <c r="AG11" s="41">
        <f t="shared" si="16"/>
        <v>0.5608710361106943</v>
      </c>
      <c r="AH11" s="13">
        <v>15870742428</v>
      </c>
      <c r="AI11" s="13">
        <v>16210723453</v>
      </c>
      <c r="AJ11" s="13">
        <v>14828816387</v>
      </c>
      <c r="AK11" s="13"/>
    </row>
    <row r="12" spans="1:37" s="14" customFormat="1" ht="12.75">
      <c r="A12" s="30"/>
      <c r="B12" s="39" t="s">
        <v>36</v>
      </c>
      <c r="C12" s="73">
        <v>15498571138</v>
      </c>
      <c r="D12" s="74">
        <v>3547508114</v>
      </c>
      <c r="E12" s="76">
        <f t="shared" si="0"/>
        <v>19046079252</v>
      </c>
      <c r="F12" s="73">
        <v>14440237977</v>
      </c>
      <c r="G12" s="74">
        <v>2676933096</v>
      </c>
      <c r="H12" s="76">
        <f t="shared" si="1"/>
        <v>17117171073</v>
      </c>
      <c r="I12" s="73">
        <v>3508686095</v>
      </c>
      <c r="J12" s="74">
        <v>273796630</v>
      </c>
      <c r="K12" s="74">
        <f t="shared" si="2"/>
        <v>3782482725</v>
      </c>
      <c r="L12" s="41">
        <f t="shared" si="3"/>
        <v>0.1985963974502945</v>
      </c>
      <c r="M12" s="101">
        <v>3027229849</v>
      </c>
      <c r="N12" s="102">
        <v>527420479</v>
      </c>
      <c r="O12" s="103">
        <f t="shared" si="4"/>
        <v>3554650328</v>
      </c>
      <c r="P12" s="41">
        <f t="shared" si="5"/>
        <v>0.18663422959487747</v>
      </c>
      <c r="Q12" s="101">
        <v>3607227049</v>
      </c>
      <c r="R12" s="103">
        <v>397417945</v>
      </c>
      <c r="S12" s="103">
        <f t="shared" si="6"/>
        <v>4004644994</v>
      </c>
      <c r="T12" s="41">
        <f t="shared" si="7"/>
        <v>0.23395483850230256</v>
      </c>
      <c r="U12" s="101">
        <v>3363304443</v>
      </c>
      <c r="V12" s="103">
        <v>996548479</v>
      </c>
      <c r="W12" s="103">
        <f t="shared" si="8"/>
        <v>4359852922</v>
      </c>
      <c r="X12" s="41">
        <f t="shared" si="9"/>
        <v>0.25470639414693197</v>
      </c>
      <c r="Y12" s="73">
        <f t="shared" si="10"/>
        <v>13506447436</v>
      </c>
      <c r="Z12" s="74">
        <f t="shared" si="11"/>
        <v>2195183533</v>
      </c>
      <c r="AA12" s="74">
        <f t="shared" si="12"/>
        <v>15701630969</v>
      </c>
      <c r="AB12" s="41">
        <f t="shared" si="13"/>
        <v>0.9173029177564965</v>
      </c>
      <c r="AC12" s="73">
        <v>3297314949</v>
      </c>
      <c r="AD12" s="74">
        <v>1429297558</v>
      </c>
      <c r="AE12" s="74">
        <f t="shared" si="14"/>
        <v>4726612507</v>
      </c>
      <c r="AF12" s="41">
        <f t="shared" si="15"/>
        <v>0.9147535228759787</v>
      </c>
      <c r="AG12" s="41">
        <f t="shared" si="16"/>
        <v>-0.07759459538027236</v>
      </c>
      <c r="AH12" s="13">
        <f>SUM(AH6:AH11)</f>
        <v>115119393303</v>
      </c>
      <c r="AI12" s="13">
        <f>SUM(AI6:AI11)</f>
        <v>121633043447</v>
      </c>
      <c r="AJ12" s="13">
        <f>SUM(AJ6:AJ11)</f>
        <v>110508918163</v>
      </c>
      <c r="AK12" s="13"/>
    </row>
    <row r="13" spans="1:37" s="14" customFormat="1" ht="12.75">
      <c r="A13" s="30"/>
      <c r="B13" s="114" t="s">
        <v>13</v>
      </c>
      <c r="C13" s="77">
        <f>SUM(C7:C12)</f>
        <v>106202599741</v>
      </c>
      <c r="D13" s="78">
        <f>SUM(D7:D12)</f>
        <v>23443775415</v>
      </c>
      <c r="E13" s="79">
        <f t="shared" si="0"/>
        <v>129646375156</v>
      </c>
      <c r="F13" s="77">
        <f>SUM(F7:F12)</f>
        <v>105863029778</v>
      </c>
      <c r="G13" s="78">
        <f>SUM(G7:G12)</f>
        <v>24887666737</v>
      </c>
      <c r="H13" s="79">
        <f t="shared" si="1"/>
        <v>130750696515</v>
      </c>
      <c r="I13" s="77">
        <f>SUM(I7:I12)</f>
        <v>25567098727</v>
      </c>
      <c r="J13" s="78">
        <f>SUM(J7:J12)</f>
        <v>4025243197</v>
      </c>
      <c r="K13" s="78">
        <f t="shared" si="2"/>
        <v>29592341924</v>
      </c>
      <c r="L13" s="45">
        <f t="shared" si="3"/>
        <v>0.22825429471816955</v>
      </c>
      <c r="M13" s="107">
        <f>SUM(M7:M12)</f>
        <v>24408505605</v>
      </c>
      <c r="N13" s="108">
        <f>SUM(N7:N12)</f>
        <v>5662754614</v>
      </c>
      <c r="O13" s="109">
        <f t="shared" si="4"/>
        <v>30071260219</v>
      </c>
      <c r="P13" s="45">
        <f t="shared" si="5"/>
        <v>0.23194833008494115</v>
      </c>
      <c r="Q13" s="107">
        <f>SUM(Q7:Q12)</f>
        <v>23389973103</v>
      </c>
      <c r="R13" s="109">
        <f>SUM(R7:R12)</f>
        <v>4196469167</v>
      </c>
      <c r="S13" s="109">
        <f t="shared" si="6"/>
        <v>27586442270</v>
      </c>
      <c r="T13" s="45">
        <f t="shared" si="7"/>
        <v>0.21098505021604397</v>
      </c>
      <c r="U13" s="107">
        <f>SUM(U7:U12)</f>
        <v>24980124806</v>
      </c>
      <c r="V13" s="109">
        <f>SUM(V7:V12)</f>
        <v>8166085789</v>
      </c>
      <c r="W13" s="109">
        <f t="shared" si="8"/>
        <v>33146210595</v>
      </c>
      <c r="X13" s="45">
        <f t="shared" si="9"/>
        <v>0.25350695237938864</v>
      </c>
      <c r="Y13" s="77">
        <f t="shared" si="10"/>
        <v>98345702241</v>
      </c>
      <c r="Z13" s="78">
        <f t="shared" si="11"/>
        <v>22050552767</v>
      </c>
      <c r="AA13" s="78">
        <f t="shared" si="12"/>
        <v>120396255008</v>
      </c>
      <c r="AB13" s="45">
        <f t="shared" si="13"/>
        <v>0.9208077525934089</v>
      </c>
      <c r="AC13" s="77">
        <f>SUM(AC7:AC12)</f>
        <v>21286702666</v>
      </c>
      <c r="AD13" s="78">
        <f>SUM(AD7:AD12)</f>
        <v>9927436101</v>
      </c>
      <c r="AE13" s="78">
        <f t="shared" si="14"/>
        <v>31214138767</v>
      </c>
      <c r="AF13" s="45">
        <f t="shared" si="15"/>
        <v>0.908543558816341</v>
      </c>
      <c r="AG13" s="45">
        <f t="shared" si="16"/>
        <v>0.061897329361610076</v>
      </c>
      <c r="AH13" s="13"/>
      <c r="AI13" s="13"/>
      <c r="AJ13" s="13"/>
      <c r="AK13" s="13"/>
    </row>
    <row r="14" spans="1:37" ht="12.75">
      <c r="A14" s="46"/>
      <c r="B14" s="52"/>
      <c r="C14" s="97"/>
      <c r="D14" s="98"/>
      <c r="E14" s="99"/>
      <c r="F14" s="97"/>
      <c r="G14" s="98"/>
      <c r="H14" s="99"/>
      <c r="I14" s="97"/>
      <c r="J14" s="98"/>
      <c r="K14" s="98"/>
      <c r="L14" s="50"/>
      <c r="M14" s="110"/>
      <c r="N14" s="111"/>
      <c r="O14" s="112"/>
      <c r="P14" s="50"/>
      <c r="Q14" s="110"/>
      <c r="R14" s="112"/>
      <c r="S14" s="112"/>
      <c r="T14" s="50"/>
      <c r="U14" s="110"/>
      <c r="V14" s="112"/>
      <c r="W14" s="112"/>
      <c r="X14" s="50"/>
      <c r="Y14" s="97"/>
      <c r="Z14" s="98"/>
      <c r="AA14" s="98"/>
      <c r="AB14" s="50"/>
      <c r="AC14" s="97"/>
      <c r="AD14" s="98"/>
      <c r="AE14" s="98"/>
      <c r="AF14" s="50"/>
      <c r="AG14" s="50"/>
      <c r="AH14" s="2"/>
      <c r="AI14" s="2"/>
      <c r="AJ14" s="2"/>
      <c r="AK14" s="2"/>
    </row>
    <row r="15" spans="1:37" ht="13.5">
      <c r="A15" s="53"/>
      <c r="B15" s="116" t="s">
        <v>651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51"/>
      <c r="M15" s="113"/>
      <c r="N15" s="113"/>
      <c r="O15" s="113"/>
      <c r="P15" s="54"/>
      <c r="Q15" s="113"/>
      <c r="R15" s="113"/>
      <c r="S15" s="113"/>
      <c r="T15" s="54"/>
      <c r="U15" s="113"/>
      <c r="V15" s="113"/>
      <c r="W15" s="113"/>
      <c r="X15" s="54"/>
      <c r="Y15" s="100"/>
      <c r="Z15" s="100"/>
      <c r="AA15" s="100"/>
      <c r="AB15" s="51"/>
      <c r="AC15" s="100"/>
      <c r="AD15" s="100"/>
      <c r="AE15" s="100"/>
      <c r="AF15" s="51"/>
      <c r="AG15" s="51"/>
      <c r="AH15" s="2"/>
      <c r="AI15" s="2"/>
      <c r="AJ15" s="2"/>
      <c r="AK15" s="2"/>
    </row>
    <row r="16" spans="1:37" ht="12.75">
      <c r="A16" s="2"/>
      <c r="B16" s="2"/>
      <c r="C16" s="85"/>
      <c r="D16" s="85"/>
      <c r="E16" s="85"/>
      <c r="F16" s="85"/>
      <c r="G16" s="85"/>
      <c r="H16" s="85"/>
      <c r="I16" s="85"/>
      <c r="J16" s="85"/>
      <c r="K16" s="85"/>
      <c r="L16" s="2"/>
      <c r="M16" s="85"/>
      <c r="N16" s="85"/>
      <c r="O16" s="85"/>
      <c r="P16" s="2"/>
      <c r="Q16" s="85"/>
      <c r="R16" s="85"/>
      <c r="S16" s="85"/>
      <c r="T16" s="2"/>
      <c r="U16" s="85"/>
      <c r="V16" s="85"/>
      <c r="W16" s="85"/>
      <c r="X16" s="2"/>
      <c r="Y16" s="85"/>
      <c r="Z16" s="85"/>
      <c r="AA16" s="85"/>
      <c r="AB16" s="2"/>
      <c r="AC16" s="85"/>
      <c r="AD16" s="85"/>
      <c r="AE16" s="85"/>
      <c r="AF16" s="2"/>
      <c r="AG16" s="2"/>
      <c r="AH16" s="2"/>
      <c r="AI16" s="2"/>
      <c r="AJ16" s="2"/>
      <c r="AK16" s="2"/>
    </row>
    <row r="17" spans="1:37" ht="12.75">
      <c r="A17" s="2"/>
      <c r="B17" s="2"/>
      <c r="C17" s="85"/>
      <c r="D17" s="85"/>
      <c r="E17" s="85"/>
      <c r="F17" s="85"/>
      <c r="G17" s="85"/>
      <c r="H17" s="85"/>
      <c r="I17" s="85"/>
      <c r="J17" s="85"/>
      <c r="K17" s="85"/>
      <c r="L17" s="2"/>
      <c r="M17" s="85"/>
      <c r="N17" s="85"/>
      <c r="O17" s="85"/>
      <c r="P17" s="2"/>
      <c r="Q17" s="85"/>
      <c r="R17" s="85"/>
      <c r="S17" s="85"/>
      <c r="T17" s="2"/>
      <c r="U17" s="85"/>
      <c r="V17" s="85"/>
      <c r="W17" s="85"/>
      <c r="X17" s="2"/>
      <c r="Y17" s="85"/>
      <c r="Z17" s="85"/>
      <c r="AA17" s="85"/>
      <c r="AB17" s="2"/>
      <c r="AC17" s="85"/>
      <c r="AD17" s="85"/>
      <c r="AE17" s="85"/>
      <c r="AF17" s="2"/>
      <c r="AG17" s="2"/>
      <c r="AH17" s="2"/>
      <c r="AI17" s="2"/>
      <c r="AJ17" s="2"/>
      <c r="AK17" s="2"/>
    </row>
    <row r="18" spans="1:37" ht="12.75">
      <c r="A18" s="2"/>
      <c r="B18" s="2"/>
      <c r="C18" s="85"/>
      <c r="D18" s="85"/>
      <c r="E18" s="85"/>
      <c r="F18" s="85"/>
      <c r="G18" s="85"/>
      <c r="H18" s="85"/>
      <c r="I18" s="85"/>
      <c r="J18" s="85"/>
      <c r="K18" s="85"/>
      <c r="L18" s="2"/>
      <c r="M18" s="85"/>
      <c r="N18" s="85"/>
      <c r="O18" s="85"/>
      <c r="P18" s="2"/>
      <c r="Q18" s="85"/>
      <c r="R18" s="85"/>
      <c r="S18" s="85"/>
      <c r="T18" s="2"/>
      <c r="U18" s="85"/>
      <c r="V18" s="85"/>
      <c r="W18" s="85"/>
      <c r="X18" s="2"/>
      <c r="Y18" s="85"/>
      <c r="Z18" s="85"/>
      <c r="AA18" s="85"/>
      <c r="AB18" s="2"/>
      <c r="AC18" s="85"/>
      <c r="AD18" s="85"/>
      <c r="AE18" s="85"/>
      <c r="AF18" s="2"/>
      <c r="AG18" s="2"/>
      <c r="AH18" s="2"/>
      <c r="AI18" s="2"/>
      <c r="AJ18" s="2"/>
      <c r="AK18" s="2"/>
    </row>
    <row r="19" spans="1:37" ht="12.75">
      <c r="A19" s="2"/>
      <c r="B19" s="2"/>
      <c r="C19" s="85"/>
      <c r="D19" s="85"/>
      <c r="E19" s="85"/>
      <c r="F19" s="85"/>
      <c r="G19" s="85"/>
      <c r="H19" s="85"/>
      <c r="I19" s="85"/>
      <c r="J19" s="85"/>
      <c r="K19" s="85"/>
      <c r="L19" s="2"/>
      <c r="M19" s="85"/>
      <c r="N19" s="85"/>
      <c r="O19" s="85"/>
      <c r="P19" s="2"/>
      <c r="Q19" s="85"/>
      <c r="R19" s="85"/>
      <c r="S19" s="85"/>
      <c r="T19" s="2"/>
      <c r="U19" s="85"/>
      <c r="V19" s="85"/>
      <c r="W19" s="85"/>
      <c r="X19" s="2"/>
      <c r="Y19" s="85"/>
      <c r="Z19" s="85"/>
      <c r="AA19" s="85"/>
      <c r="AB19" s="2"/>
      <c r="AC19" s="85"/>
      <c r="AD19" s="85"/>
      <c r="AE19" s="85"/>
      <c r="AF19" s="2"/>
      <c r="AG19" s="2"/>
      <c r="AH19" s="2"/>
      <c r="AI19" s="2"/>
      <c r="AJ19" s="2"/>
      <c r="AK19" s="2"/>
    </row>
    <row r="20" spans="1:37" ht="12.75">
      <c r="A20" s="2"/>
      <c r="B20" s="2"/>
      <c r="C20" s="85"/>
      <c r="D20" s="85"/>
      <c r="E20" s="85"/>
      <c r="F20" s="85"/>
      <c r="G20" s="85"/>
      <c r="H20" s="85"/>
      <c r="I20" s="85"/>
      <c r="J20" s="85"/>
      <c r="K20" s="85"/>
      <c r="L20" s="2"/>
      <c r="M20" s="85"/>
      <c r="N20" s="85"/>
      <c r="O20" s="85"/>
      <c r="P20" s="2"/>
      <c r="Q20" s="85"/>
      <c r="R20" s="85"/>
      <c r="S20" s="85"/>
      <c r="T20" s="2"/>
      <c r="U20" s="85"/>
      <c r="V20" s="85"/>
      <c r="W20" s="85"/>
      <c r="X20" s="2"/>
      <c r="Y20" s="85"/>
      <c r="Z20" s="85"/>
      <c r="AA20" s="85"/>
      <c r="AB20" s="2"/>
      <c r="AC20" s="85"/>
      <c r="AD20" s="85"/>
      <c r="AE20" s="85"/>
      <c r="AF20" s="2"/>
      <c r="AG20" s="2"/>
      <c r="AH20" s="2"/>
      <c r="AI20" s="2"/>
      <c r="AJ20" s="2"/>
      <c r="AK20" s="2"/>
    </row>
    <row r="21" spans="1:37" ht="12.75">
      <c r="A21" s="2"/>
      <c r="B21" s="2"/>
      <c r="C21" s="85"/>
      <c r="D21" s="85"/>
      <c r="E21" s="85"/>
      <c r="F21" s="85"/>
      <c r="G21" s="85"/>
      <c r="H21" s="85"/>
      <c r="I21" s="85"/>
      <c r="J21" s="85"/>
      <c r="K21" s="85"/>
      <c r="L21" s="2"/>
      <c r="M21" s="85"/>
      <c r="N21" s="85"/>
      <c r="O21" s="85"/>
      <c r="P21" s="2"/>
      <c r="Q21" s="85"/>
      <c r="R21" s="85"/>
      <c r="S21" s="85"/>
      <c r="T21" s="2"/>
      <c r="U21" s="85"/>
      <c r="V21" s="85"/>
      <c r="W21" s="85"/>
      <c r="X21" s="2"/>
      <c r="Y21" s="85"/>
      <c r="Z21" s="85"/>
      <c r="AA21" s="85"/>
      <c r="AB21" s="2"/>
      <c r="AC21" s="85"/>
      <c r="AD21" s="85"/>
      <c r="AE21" s="85"/>
      <c r="AF21" s="2"/>
      <c r="AG21" s="2"/>
      <c r="AH21" s="2"/>
      <c r="AI21" s="2"/>
      <c r="AJ21" s="2"/>
      <c r="AK21" s="2"/>
    </row>
    <row r="22" spans="1:37" ht="12.75">
      <c r="A22" s="2"/>
      <c r="B22" s="2"/>
      <c r="C22" s="85"/>
      <c r="D22" s="85"/>
      <c r="E22" s="85"/>
      <c r="F22" s="85"/>
      <c r="G22" s="85"/>
      <c r="H22" s="85"/>
      <c r="I22" s="85"/>
      <c r="J22" s="85"/>
      <c r="K22" s="85"/>
      <c r="L22" s="2"/>
      <c r="M22" s="85"/>
      <c r="N22" s="85"/>
      <c r="O22" s="85"/>
      <c r="P22" s="2"/>
      <c r="Q22" s="85"/>
      <c r="R22" s="85"/>
      <c r="S22" s="85"/>
      <c r="T22" s="2"/>
      <c r="U22" s="85"/>
      <c r="V22" s="85"/>
      <c r="W22" s="85"/>
      <c r="X22" s="2"/>
      <c r="Y22" s="85"/>
      <c r="Z22" s="85"/>
      <c r="AA22" s="85"/>
      <c r="AB22" s="2"/>
      <c r="AC22" s="85"/>
      <c r="AD22" s="85"/>
      <c r="AE22" s="85"/>
      <c r="AF22" s="2"/>
      <c r="AG22" s="2"/>
      <c r="AH22" s="2"/>
      <c r="AI22" s="2"/>
      <c r="AJ22" s="2"/>
      <c r="AK22" s="2"/>
    </row>
    <row r="23" spans="1:37" ht="12.75">
      <c r="A23" s="2"/>
      <c r="B23" s="2"/>
      <c r="C23" s="85"/>
      <c r="D23" s="85"/>
      <c r="E23" s="85"/>
      <c r="F23" s="85"/>
      <c r="G23" s="85"/>
      <c r="H23" s="85"/>
      <c r="I23" s="85"/>
      <c r="J23" s="85"/>
      <c r="K23" s="85"/>
      <c r="L23" s="2"/>
      <c r="M23" s="85"/>
      <c r="N23" s="85"/>
      <c r="O23" s="85"/>
      <c r="P23" s="2"/>
      <c r="Q23" s="85"/>
      <c r="R23" s="85"/>
      <c r="S23" s="85"/>
      <c r="T23" s="2"/>
      <c r="U23" s="85"/>
      <c r="V23" s="85"/>
      <c r="W23" s="85"/>
      <c r="X23" s="2"/>
      <c r="Y23" s="85"/>
      <c r="Z23" s="85"/>
      <c r="AA23" s="85"/>
      <c r="AB23" s="2"/>
      <c r="AC23" s="85"/>
      <c r="AD23" s="85"/>
      <c r="AE23" s="85"/>
      <c r="AF23" s="2"/>
      <c r="AG23" s="2"/>
      <c r="AH23" s="2"/>
      <c r="AI23" s="2"/>
      <c r="AJ23" s="2"/>
      <c r="AK23" s="2"/>
    </row>
    <row r="24" spans="1:37" ht="12.75">
      <c r="A24" s="2"/>
      <c r="B24" s="2"/>
      <c r="C24" s="85"/>
      <c r="D24" s="85"/>
      <c r="E24" s="85"/>
      <c r="F24" s="85"/>
      <c r="G24" s="85"/>
      <c r="H24" s="85"/>
      <c r="I24" s="85"/>
      <c r="J24" s="85"/>
      <c r="K24" s="85"/>
      <c r="L24" s="2"/>
      <c r="M24" s="85"/>
      <c r="N24" s="85"/>
      <c r="O24" s="85"/>
      <c r="P24" s="2"/>
      <c r="Q24" s="85"/>
      <c r="R24" s="85"/>
      <c r="S24" s="85"/>
      <c r="T24" s="2"/>
      <c r="U24" s="85"/>
      <c r="V24" s="85"/>
      <c r="W24" s="85"/>
      <c r="X24" s="2"/>
      <c r="Y24" s="85"/>
      <c r="Z24" s="85"/>
      <c r="AA24" s="85"/>
      <c r="AB24" s="2"/>
      <c r="AC24" s="85"/>
      <c r="AD24" s="85"/>
      <c r="AE24" s="85"/>
      <c r="AF24" s="2"/>
      <c r="AG24" s="2"/>
      <c r="AH24" s="2"/>
      <c r="AI24" s="2"/>
      <c r="AJ24" s="2"/>
      <c r="AK24" s="2"/>
    </row>
    <row r="25" spans="1:37" ht="12.75">
      <c r="A25" s="2"/>
      <c r="B25" s="2"/>
      <c r="C25" s="85"/>
      <c r="D25" s="85"/>
      <c r="E25" s="85"/>
      <c r="F25" s="85"/>
      <c r="G25" s="85"/>
      <c r="H25" s="85"/>
      <c r="I25" s="85"/>
      <c r="J25" s="85"/>
      <c r="K25" s="85"/>
      <c r="L25" s="2"/>
      <c r="M25" s="85"/>
      <c r="N25" s="85"/>
      <c r="O25" s="85"/>
      <c r="P25" s="2"/>
      <c r="Q25" s="85"/>
      <c r="R25" s="85"/>
      <c r="S25" s="85"/>
      <c r="T25" s="2"/>
      <c r="U25" s="85"/>
      <c r="V25" s="85"/>
      <c r="W25" s="85"/>
      <c r="X25" s="2"/>
      <c r="Y25" s="85"/>
      <c r="Z25" s="85"/>
      <c r="AA25" s="85"/>
      <c r="AB25" s="2"/>
      <c r="AC25" s="85"/>
      <c r="AD25" s="85"/>
      <c r="AE25" s="85"/>
      <c r="AF25" s="2"/>
      <c r="AG25" s="2"/>
      <c r="AH25" s="2"/>
      <c r="AI25" s="2"/>
      <c r="AJ25" s="2"/>
      <c r="AK25" s="2"/>
    </row>
    <row r="26" spans="1:37" ht="12.75">
      <c r="A26" s="2"/>
      <c r="B26" s="2"/>
      <c r="C26" s="85"/>
      <c r="D26" s="85"/>
      <c r="E26" s="85"/>
      <c r="F26" s="85"/>
      <c r="G26" s="85"/>
      <c r="H26" s="85"/>
      <c r="I26" s="85"/>
      <c r="J26" s="85"/>
      <c r="K26" s="85"/>
      <c r="L26" s="2"/>
      <c r="M26" s="85"/>
      <c r="N26" s="85"/>
      <c r="O26" s="85"/>
      <c r="P26" s="2"/>
      <c r="Q26" s="85"/>
      <c r="R26" s="85"/>
      <c r="S26" s="85"/>
      <c r="T26" s="2"/>
      <c r="U26" s="85"/>
      <c r="V26" s="85"/>
      <c r="W26" s="85"/>
      <c r="X26" s="2"/>
      <c r="Y26" s="85"/>
      <c r="Z26" s="85"/>
      <c r="AA26" s="85"/>
      <c r="AB26" s="2"/>
      <c r="AC26" s="85"/>
      <c r="AD26" s="85"/>
      <c r="AE26" s="85"/>
      <c r="AF26" s="2"/>
      <c r="AG26" s="2"/>
      <c r="AH26" s="2"/>
      <c r="AI26" s="2"/>
      <c r="AJ26" s="2"/>
      <c r="AK26" s="2"/>
    </row>
    <row r="27" spans="1:37" ht="12.75">
      <c r="A27" s="2"/>
      <c r="B27" s="2"/>
      <c r="C27" s="85"/>
      <c r="D27" s="85"/>
      <c r="E27" s="85"/>
      <c r="F27" s="85"/>
      <c r="G27" s="85"/>
      <c r="H27" s="85"/>
      <c r="I27" s="85"/>
      <c r="J27" s="85"/>
      <c r="K27" s="85"/>
      <c r="L27" s="2"/>
      <c r="M27" s="85"/>
      <c r="N27" s="85"/>
      <c r="O27" s="85"/>
      <c r="P27" s="2"/>
      <c r="Q27" s="85"/>
      <c r="R27" s="85"/>
      <c r="S27" s="85"/>
      <c r="T27" s="2"/>
      <c r="U27" s="85"/>
      <c r="V27" s="85"/>
      <c r="W27" s="85"/>
      <c r="X27" s="2"/>
      <c r="Y27" s="85"/>
      <c r="Z27" s="85"/>
      <c r="AA27" s="85"/>
      <c r="AB27" s="2"/>
      <c r="AC27" s="85"/>
      <c r="AD27" s="85"/>
      <c r="AE27" s="85"/>
      <c r="AF27" s="2"/>
      <c r="AG27" s="2"/>
      <c r="AH27" s="2"/>
      <c r="AI27" s="2"/>
      <c r="AJ27" s="2"/>
      <c r="AK27" s="2"/>
    </row>
    <row r="28" spans="1:37" ht="12.75">
      <c r="A28" s="2"/>
      <c r="B28" s="2"/>
      <c r="C28" s="85"/>
      <c r="D28" s="85"/>
      <c r="E28" s="85"/>
      <c r="F28" s="85"/>
      <c r="G28" s="85"/>
      <c r="H28" s="85"/>
      <c r="I28" s="85"/>
      <c r="J28" s="85"/>
      <c r="K28" s="85"/>
      <c r="L28" s="2"/>
      <c r="M28" s="85"/>
      <c r="N28" s="85"/>
      <c r="O28" s="85"/>
      <c r="P28" s="2"/>
      <c r="Q28" s="85"/>
      <c r="R28" s="85"/>
      <c r="S28" s="85"/>
      <c r="T28" s="2"/>
      <c r="U28" s="85"/>
      <c r="V28" s="85"/>
      <c r="W28" s="85"/>
      <c r="X28" s="2"/>
      <c r="Y28" s="85"/>
      <c r="Z28" s="85"/>
      <c r="AA28" s="85"/>
      <c r="AB28" s="2"/>
      <c r="AC28" s="85"/>
      <c r="AD28" s="85"/>
      <c r="AE28" s="85"/>
      <c r="AF28" s="2"/>
      <c r="AG28" s="2"/>
      <c r="AH28" s="2"/>
      <c r="AI28" s="2"/>
      <c r="AJ28" s="2"/>
      <c r="AK28" s="2"/>
    </row>
    <row r="29" spans="1:37" ht="12.75">
      <c r="A29" s="2"/>
      <c r="B29" s="2"/>
      <c r="C29" s="85"/>
      <c r="D29" s="85"/>
      <c r="E29" s="85"/>
      <c r="F29" s="85"/>
      <c r="G29" s="85"/>
      <c r="H29" s="85"/>
      <c r="I29" s="85"/>
      <c r="J29" s="85"/>
      <c r="K29" s="85"/>
      <c r="L29" s="2"/>
      <c r="M29" s="85"/>
      <c r="N29" s="85"/>
      <c r="O29" s="85"/>
      <c r="P29" s="2"/>
      <c r="Q29" s="85"/>
      <c r="R29" s="85"/>
      <c r="S29" s="85"/>
      <c r="T29" s="2"/>
      <c r="U29" s="85"/>
      <c r="V29" s="85"/>
      <c r="W29" s="85"/>
      <c r="X29" s="2"/>
      <c r="Y29" s="85"/>
      <c r="Z29" s="85"/>
      <c r="AA29" s="85"/>
      <c r="AB29" s="2"/>
      <c r="AC29" s="85"/>
      <c r="AD29" s="85"/>
      <c r="AE29" s="85"/>
      <c r="AF29" s="2"/>
      <c r="AG29" s="2"/>
      <c r="AH29" s="2"/>
      <c r="AI29" s="2"/>
      <c r="AJ29" s="2"/>
      <c r="AK29" s="2"/>
    </row>
    <row r="30" spans="1:37" ht="12.75">
      <c r="A30" s="2"/>
      <c r="B30" s="2"/>
      <c r="C30" s="85"/>
      <c r="D30" s="85"/>
      <c r="E30" s="85"/>
      <c r="F30" s="85"/>
      <c r="G30" s="85"/>
      <c r="H30" s="85"/>
      <c r="I30" s="85"/>
      <c r="J30" s="85"/>
      <c r="K30" s="85"/>
      <c r="L30" s="2"/>
      <c r="M30" s="85"/>
      <c r="N30" s="85"/>
      <c r="O30" s="85"/>
      <c r="P30" s="2"/>
      <c r="Q30" s="85"/>
      <c r="R30" s="85"/>
      <c r="S30" s="85"/>
      <c r="T30" s="2"/>
      <c r="U30" s="85"/>
      <c r="V30" s="85"/>
      <c r="W30" s="85"/>
      <c r="X30" s="2"/>
      <c r="Y30" s="85"/>
      <c r="Z30" s="85"/>
      <c r="AA30" s="85"/>
      <c r="AB30" s="2"/>
      <c r="AC30" s="85"/>
      <c r="AD30" s="85"/>
      <c r="AE30" s="85"/>
      <c r="AF30" s="2"/>
      <c r="AG30" s="2"/>
      <c r="AH30" s="2"/>
      <c r="AI30" s="2"/>
      <c r="AJ30" s="2"/>
      <c r="AK30" s="2"/>
    </row>
    <row r="31" spans="1:37" ht="12.75">
      <c r="A31" s="2"/>
      <c r="B31" s="2"/>
      <c r="C31" s="85"/>
      <c r="D31" s="85"/>
      <c r="E31" s="85"/>
      <c r="F31" s="85"/>
      <c r="G31" s="85"/>
      <c r="H31" s="85"/>
      <c r="I31" s="85"/>
      <c r="J31" s="85"/>
      <c r="K31" s="85"/>
      <c r="L31" s="2"/>
      <c r="M31" s="85"/>
      <c r="N31" s="85"/>
      <c r="O31" s="85"/>
      <c r="P31" s="2"/>
      <c r="Q31" s="85"/>
      <c r="R31" s="85"/>
      <c r="S31" s="85"/>
      <c r="T31" s="2"/>
      <c r="U31" s="85"/>
      <c r="V31" s="85"/>
      <c r="W31" s="85"/>
      <c r="X31" s="2"/>
      <c r="Y31" s="85"/>
      <c r="Z31" s="85"/>
      <c r="AA31" s="85"/>
      <c r="AB31" s="2"/>
      <c r="AC31" s="85"/>
      <c r="AD31" s="85"/>
      <c r="AE31" s="85"/>
      <c r="AF31" s="2"/>
      <c r="AG31" s="2"/>
      <c r="AH31" s="2"/>
      <c r="AI31" s="2"/>
      <c r="AJ31" s="2"/>
      <c r="AK31" s="2"/>
    </row>
    <row r="32" spans="1:37" ht="12.75">
      <c r="A32" s="2"/>
      <c r="B32" s="2"/>
      <c r="C32" s="85"/>
      <c r="D32" s="85"/>
      <c r="E32" s="85"/>
      <c r="F32" s="85"/>
      <c r="G32" s="85"/>
      <c r="H32" s="85"/>
      <c r="I32" s="85"/>
      <c r="J32" s="85"/>
      <c r="K32" s="85"/>
      <c r="L32" s="2"/>
      <c r="M32" s="85"/>
      <c r="N32" s="85"/>
      <c r="O32" s="85"/>
      <c r="P32" s="2"/>
      <c r="Q32" s="85"/>
      <c r="R32" s="85"/>
      <c r="S32" s="85"/>
      <c r="T32" s="2"/>
      <c r="U32" s="85"/>
      <c r="V32" s="85"/>
      <c r="W32" s="85"/>
      <c r="X32" s="2"/>
      <c r="Y32" s="85"/>
      <c r="Z32" s="85"/>
      <c r="AA32" s="85"/>
      <c r="AB32" s="2"/>
      <c r="AC32" s="85"/>
      <c r="AD32" s="85"/>
      <c r="AE32" s="85"/>
      <c r="AF32" s="2"/>
      <c r="AG32" s="2"/>
      <c r="AH32" s="2"/>
      <c r="AI32" s="2"/>
      <c r="AJ32" s="2"/>
      <c r="AK32" s="2"/>
    </row>
    <row r="33" spans="1:37" ht="12.75">
      <c r="A33" s="2"/>
      <c r="B33" s="2"/>
      <c r="C33" s="85"/>
      <c r="D33" s="85"/>
      <c r="E33" s="85"/>
      <c r="F33" s="85"/>
      <c r="G33" s="85"/>
      <c r="H33" s="85"/>
      <c r="I33" s="85"/>
      <c r="J33" s="85"/>
      <c r="K33" s="85"/>
      <c r="L33" s="2"/>
      <c r="M33" s="85"/>
      <c r="N33" s="85"/>
      <c r="O33" s="85"/>
      <c r="P33" s="2"/>
      <c r="Q33" s="85"/>
      <c r="R33" s="85"/>
      <c r="S33" s="85"/>
      <c r="T33" s="2"/>
      <c r="U33" s="85"/>
      <c r="V33" s="85"/>
      <c r="W33" s="85"/>
      <c r="X33" s="2"/>
      <c r="Y33" s="85"/>
      <c r="Z33" s="85"/>
      <c r="AA33" s="85"/>
      <c r="AB33" s="2"/>
      <c r="AC33" s="85"/>
      <c r="AD33" s="85"/>
      <c r="AE33" s="85"/>
      <c r="AF33" s="2"/>
      <c r="AG33" s="2"/>
      <c r="AH33" s="2"/>
      <c r="AI33" s="2"/>
      <c r="AJ33" s="2"/>
      <c r="AK33" s="2"/>
    </row>
    <row r="34" spans="1:37" ht="12.75">
      <c r="A34" s="2"/>
      <c r="B34" s="2"/>
      <c r="C34" s="85"/>
      <c r="D34" s="85"/>
      <c r="E34" s="85"/>
      <c r="F34" s="85"/>
      <c r="G34" s="85"/>
      <c r="H34" s="85"/>
      <c r="I34" s="85"/>
      <c r="J34" s="85"/>
      <c r="K34" s="85"/>
      <c r="L34" s="2"/>
      <c r="M34" s="85"/>
      <c r="N34" s="85"/>
      <c r="O34" s="85"/>
      <c r="P34" s="2"/>
      <c r="Q34" s="85"/>
      <c r="R34" s="85"/>
      <c r="S34" s="85"/>
      <c r="T34" s="2"/>
      <c r="U34" s="85"/>
      <c r="V34" s="85"/>
      <c r="W34" s="85"/>
      <c r="X34" s="2"/>
      <c r="Y34" s="85"/>
      <c r="Z34" s="85"/>
      <c r="AA34" s="85"/>
      <c r="AB34" s="2"/>
      <c r="AC34" s="85"/>
      <c r="AD34" s="85"/>
      <c r="AE34" s="85"/>
      <c r="AF34" s="2"/>
      <c r="AG34" s="2"/>
      <c r="AH34" s="2"/>
      <c r="AI34" s="2"/>
      <c r="AJ34" s="2"/>
      <c r="AK34" s="2"/>
    </row>
    <row r="35" spans="1:37" ht="12.75">
      <c r="A35" s="2"/>
      <c r="B35" s="2"/>
      <c r="C35" s="85"/>
      <c r="D35" s="85"/>
      <c r="E35" s="85"/>
      <c r="F35" s="85"/>
      <c r="G35" s="85"/>
      <c r="H35" s="85"/>
      <c r="I35" s="85"/>
      <c r="J35" s="85"/>
      <c r="K35" s="85"/>
      <c r="L35" s="2"/>
      <c r="M35" s="85"/>
      <c r="N35" s="85"/>
      <c r="O35" s="85"/>
      <c r="P35" s="2"/>
      <c r="Q35" s="85"/>
      <c r="R35" s="85"/>
      <c r="S35" s="85"/>
      <c r="T35" s="2"/>
      <c r="U35" s="85"/>
      <c r="V35" s="85"/>
      <c r="W35" s="85"/>
      <c r="X35" s="2"/>
      <c r="Y35" s="85"/>
      <c r="Z35" s="85"/>
      <c r="AA35" s="85"/>
      <c r="AB35" s="2"/>
      <c r="AC35" s="85"/>
      <c r="AD35" s="85"/>
      <c r="AE35" s="85"/>
      <c r="AF35" s="2"/>
      <c r="AG35" s="2"/>
      <c r="AH35" s="2"/>
      <c r="AI35" s="2"/>
      <c r="AJ35" s="2"/>
      <c r="AK35" s="2"/>
    </row>
    <row r="36" spans="1:37" ht="12.75">
      <c r="A36" s="2"/>
      <c r="B36" s="2"/>
      <c r="C36" s="85"/>
      <c r="D36" s="85"/>
      <c r="E36" s="85"/>
      <c r="F36" s="85"/>
      <c r="G36" s="85"/>
      <c r="H36" s="85"/>
      <c r="I36" s="85"/>
      <c r="J36" s="85"/>
      <c r="K36" s="85"/>
      <c r="L36" s="2"/>
      <c r="M36" s="85"/>
      <c r="N36" s="85"/>
      <c r="O36" s="85"/>
      <c r="P36" s="2"/>
      <c r="Q36" s="85"/>
      <c r="R36" s="85"/>
      <c r="S36" s="85"/>
      <c r="T36" s="2"/>
      <c r="U36" s="85"/>
      <c r="V36" s="85"/>
      <c r="W36" s="85"/>
      <c r="X36" s="2"/>
      <c r="Y36" s="85"/>
      <c r="Z36" s="85"/>
      <c r="AA36" s="85"/>
      <c r="AB36" s="2"/>
      <c r="AC36" s="85"/>
      <c r="AD36" s="85"/>
      <c r="AE36" s="85"/>
      <c r="AF36" s="2"/>
      <c r="AG36" s="2"/>
      <c r="AH36" s="2"/>
      <c r="AI36" s="2"/>
      <c r="AJ36" s="2"/>
      <c r="AK36" s="2"/>
    </row>
    <row r="37" spans="1:37" ht="12.75">
      <c r="A37" s="2"/>
      <c r="B37" s="2"/>
      <c r="C37" s="85"/>
      <c r="D37" s="85"/>
      <c r="E37" s="85"/>
      <c r="F37" s="85"/>
      <c r="G37" s="85"/>
      <c r="H37" s="85"/>
      <c r="I37" s="85"/>
      <c r="J37" s="85"/>
      <c r="K37" s="85"/>
      <c r="L37" s="2"/>
      <c r="M37" s="85"/>
      <c r="N37" s="85"/>
      <c r="O37" s="85"/>
      <c r="P37" s="2"/>
      <c r="Q37" s="85"/>
      <c r="R37" s="85"/>
      <c r="S37" s="85"/>
      <c r="T37" s="2"/>
      <c r="U37" s="85"/>
      <c r="V37" s="85"/>
      <c r="W37" s="85"/>
      <c r="X37" s="2"/>
      <c r="Y37" s="85"/>
      <c r="Z37" s="85"/>
      <c r="AA37" s="85"/>
      <c r="AB37" s="2"/>
      <c r="AC37" s="85"/>
      <c r="AD37" s="85"/>
      <c r="AE37" s="85"/>
      <c r="AF37" s="2"/>
      <c r="AG37" s="2"/>
      <c r="AH37" s="2"/>
      <c r="AI37" s="2"/>
      <c r="AJ37" s="2"/>
      <c r="AK37" s="2"/>
    </row>
    <row r="38" spans="1:37" ht="12.75">
      <c r="A38" s="2"/>
      <c r="B38" s="2"/>
      <c r="C38" s="85"/>
      <c r="D38" s="85"/>
      <c r="E38" s="85"/>
      <c r="F38" s="85"/>
      <c r="G38" s="85"/>
      <c r="H38" s="85"/>
      <c r="I38" s="85"/>
      <c r="J38" s="85"/>
      <c r="K38" s="85"/>
      <c r="L38" s="2"/>
      <c r="M38" s="85"/>
      <c r="N38" s="85"/>
      <c r="O38" s="85"/>
      <c r="P38" s="2"/>
      <c r="Q38" s="85"/>
      <c r="R38" s="85"/>
      <c r="S38" s="85"/>
      <c r="T38" s="2"/>
      <c r="U38" s="85"/>
      <c r="V38" s="85"/>
      <c r="W38" s="85"/>
      <c r="X38" s="2"/>
      <c r="Y38" s="85"/>
      <c r="Z38" s="85"/>
      <c r="AA38" s="85"/>
      <c r="AB38" s="2"/>
      <c r="AC38" s="85"/>
      <c r="AD38" s="85"/>
      <c r="AE38" s="85"/>
      <c r="AF38" s="2"/>
      <c r="AG38" s="2"/>
      <c r="AH38" s="2"/>
      <c r="AI38" s="2"/>
      <c r="AJ38" s="2"/>
      <c r="AK38" s="2"/>
    </row>
    <row r="39" spans="1:37" ht="12.75">
      <c r="A39" s="2"/>
      <c r="B39" s="2"/>
      <c r="C39" s="85"/>
      <c r="D39" s="85"/>
      <c r="E39" s="85"/>
      <c r="F39" s="85"/>
      <c r="G39" s="85"/>
      <c r="H39" s="85"/>
      <c r="I39" s="85"/>
      <c r="J39" s="85"/>
      <c r="K39" s="85"/>
      <c r="L39" s="2"/>
      <c r="M39" s="85"/>
      <c r="N39" s="85"/>
      <c r="O39" s="85"/>
      <c r="P39" s="2"/>
      <c r="Q39" s="85"/>
      <c r="R39" s="85"/>
      <c r="S39" s="85"/>
      <c r="T39" s="2"/>
      <c r="U39" s="85"/>
      <c r="V39" s="85"/>
      <c r="W39" s="85"/>
      <c r="X39" s="2"/>
      <c r="Y39" s="85"/>
      <c r="Z39" s="85"/>
      <c r="AA39" s="85"/>
      <c r="AB39" s="2"/>
      <c r="AC39" s="85"/>
      <c r="AD39" s="85"/>
      <c r="AE39" s="85"/>
      <c r="AF39" s="2"/>
      <c r="AG39" s="2"/>
      <c r="AH39" s="2"/>
      <c r="AI39" s="2"/>
      <c r="AJ39" s="2"/>
      <c r="AK39" s="2"/>
    </row>
    <row r="40" spans="1:37" ht="12.75">
      <c r="A40" s="2"/>
      <c r="B40" s="2"/>
      <c r="C40" s="85"/>
      <c r="D40" s="85"/>
      <c r="E40" s="85"/>
      <c r="F40" s="85"/>
      <c r="G40" s="85"/>
      <c r="H40" s="85"/>
      <c r="I40" s="85"/>
      <c r="J40" s="85"/>
      <c r="K40" s="85"/>
      <c r="L40" s="2"/>
      <c r="M40" s="85"/>
      <c r="N40" s="85"/>
      <c r="O40" s="85"/>
      <c r="P40" s="2"/>
      <c r="Q40" s="85"/>
      <c r="R40" s="85"/>
      <c r="S40" s="85"/>
      <c r="T40" s="2"/>
      <c r="U40" s="85"/>
      <c r="V40" s="85"/>
      <c r="W40" s="85"/>
      <c r="X40" s="2"/>
      <c r="Y40" s="85"/>
      <c r="Z40" s="85"/>
      <c r="AA40" s="85"/>
      <c r="AB40" s="2"/>
      <c r="AC40" s="85"/>
      <c r="AD40" s="85"/>
      <c r="AE40" s="85"/>
      <c r="AF40" s="2"/>
      <c r="AG40" s="2"/>
      <c r="AH40" s="2"/>
      <c r="AI40" s="2"/>
      <c r="AJ40" s="2"/>
      <c r="AK40" s="2"/>
    </row>
    <row r="41" spans="1:37" ht="12.75">
      <c r="A41" s="2"/>
      <c r="B41" s="2"/>
      <c r="C41" s="85"/>
      <c r="D41" s="85"/>
      <c r="E41" s="85"/>
      <c r="F41" s="85"/>
      <c r="G41" s="85"/>
      <c r="H41" s="85"/>
      <c r="I41" s="85"/>
      <c r="J41" s="85"/>
      <c r="K41" s="85"/>
      <c r="L41" s="2"/>
      <c r="M41" s="85"/>
      <c r="N41" s="85"/>
      <c r="O41" s="85"/>
      <c r="P41" s="2"/>
      <c r="Q41" s="85"/>
      <c r="R41" s="85"/>
      <c r="S41" s="85"/>
      <c r="T41" s="2"/>
      <c r="U41" s="85"/>
      <c r="V41" s="85"/>
      <c r="W41" s="85"/>
      <c r="X41" s="2"/>
      <c r="Y41" s="85"/>
      <c r="Z41" s="85"/>
      <c r="AA41" s="85"/>
      <c r="AB41" s="2"/>
      <c r="AC41" s="85"/>
      <c r="AD41" s="85"/>
      <c r="AE41" s="85"/>
      <c r="AF41" s="2"/>
      <c r="AG41" s="2"/>
      <c r="AH41" s="2"/>
      <c r="AI41" s="2"/>
      <c r="AJ41" s="2"/>
      <c r="AK41" s="2"/>
    </row>
    <row r="42" spans="1:37" ht="12.75">
      <c r="A42" s="2"/>
      <c r="B42" s="2"/>
      <c r="C42" s="85"/>
      <c r="D42" s="85"/>
      <c r="E42" s="85"/>
      <c r="F42" s="85"/>
      <c r="G42" s="85"/>
      <c r="H42" s="85"/>
      <c r="I42" s="85"/>
      <c r="J42" s="85"/>
      <c r="K42" s="85"/>
      <c r="L42" s="2"/>
      <c r="M42" s="85"/>
      <c r="N42" s="85"/>
      <c r="O42" s="85"/>
      <c r="P42" s="2"/>
      <c r="Q42" s="85"/>
      <c r="R42" s="85"/>
      <c r="S42" s="85"/>
      <c r="T42" s="2"/>
      <c r="U42" s="85"/>
      <c r="V42" s="85"/>
      <c r="W42" s="85"/>
      <c r="X42" s="2"/>
      <c r="Y42" s="85"/>
      <c r="Z42" s="85"/>
      <c r="AA42" s="85"/>
      <c r="AB42" s="2"/>
      <c r="AC42" s="85"/>
      <c r="AD42" s="85"/>
      <c r="AE42" s="85"/>
      <c r="AF42" s="2"/>
      <c r="AG42" s="2"/>
      <c r="AH42" s="2"/>
      <c r="AI42" s="2"/>
      <c r="AJ42" s="2"/>
      <c r="AK42" s="2"/>
    </row>
    <row r="43" spans="1:37" ht="12.75">
      <c r="A43" s="2"/>
      <c r="B43" s="2"/>
      <c r="C43" s="85"/>
      <c r="D43" s="85"/>
      <c r="E43" s="85"/>
      <c r="F43" s="85"/>
      <c r="G43" s="85"/>
      <c r="H43" s="85"/>
      <c r="I43" s="85"/>
      <c r="J43" s="85"/>
      <c r="K43" s="85"/>
      <c r="L43" s="2"/>
      <c r="M43" s="85"/>
      <c r="N43" s="85"/>
      <c r="O43" s="85"/>
      <c r="P43" s="2"/>
      <c r="Q43" s="85"/>
      <c r="R43" s="85"/>
      <c r="S43" s="85"/>
      <c r="T43" s="2"/>
      <c r="U43" s="85"/>
      <c r="V43" s="85"/>
      <c r="W43" s="85"/>
      <c r="X43" s="2"/>
      <c r="Y43" s="85"/>
      <c r="Z43" s="85"/>
      <c r="AA43" s="85"/>
      <c r="AB43" s="2"/>
      <c r="AC43" s="85"/>
      <c r="AD43" s="85"/>
      <c r="AE43" s="85"/>
      <c r="AF43" s="2"/>
      <c r="AG43" s="2"/>
      <c r="AH43" s="2"/>
      <c r="AI43" s="2"/>
      <c r="AJ43" s="2"/>
      <c r="AK43" s="2"/>
    </row>
    <row r="44" spans="1:37" ht="12.75">
      <c r="A44" s="2"/>
      <c r="B44" s="2"/>
      <c r="C44" s="85"/>
      <c r="D44" s="85"/>
      <c r="E44" s="85"/>
      <c r="F44" s="85"/>
      <c r="G44" s="85"/>
      <c r="H44" s="85"/>
      <c r="I44" s="85"/>
      <c r="J44" s="85"/>
      <c r="K44" s="85"/>
      <c r="L44" s="2"/>
      <c r="M44" s="85"/>
      <c r="N44" s="85"/>
      <c r="O44" s="85"/>
      <c r="P44" s="2"/>
      <c r="Q44" s="85"/>
      <c r="R44" s="85"/>
      <c r="S44" s="85"/>
      <c r="T44" s="2"/>
      <c r="U44" s="85"/>
      <c r="V44" s="85"/>
      <c r="W44" s="85"/>
      <c r="X44" s="2"/>
      <c r="Y44" s="85"/>
      <c r="Z44" s="85"/>
      <c r="AA44" s="85"/>
      <c r="AB44" s="2"/>
      <c r="AC44" s="85"/>
      <c r="AD44" s="85"/>
      <c r="AE44" s="85"/>
      <c r="AF44" s="2"/>
      <c r="AG44" s="2"/>
      <c r="AH44" s="2"/>
      <c r="AI44" s="2"/>
      <c r="AJ44" s="2"/>
      <c r="AK44" s="2"/>
    </row>
    <row r="45" spans="1:37" ht="12.75">
      <c r="A45" s="2"/>
      <c r="B45" s="2"/>
      <c r="C45" s="85"/>
      <c r="D45" s="85"/>
      <c r="E45" s="85"/>
      <c r="F45" s="85"/>
      <c r="G45" s="85"/>
      <c r="H45" s="85"/>
      <c r="I45" s="85"/>
      <c r="J45" s="85"/>
      <c r="K45" s="85"/>
      <c r="L45" s="2"/>
      <c r="M45" s="85"/>
      <c r="N45" s="85"/>
      <c r="O45" s="85"/>
      <c r="P45" s="2"/>
      <c r="Q45" s="85"/>
      <c r="R45" s="85"/>
      <c r="S45" s="85"/>
      <c r="T45" s="2"/>
      <c r="U45" s="85"/>
      <c r="V45" s="85"/>
      <c r="W45" s="85"/>
      <c r="X45" s="2"/>
      <c r="Y45" s="85"/>
      <c r="Z45" s="85"/>
      <c r="AA45" s="85"/>
      <c r="AB45" s="2"/>
      <c r="AC45" s="85"/>
      <c r="AD45" s="85"/>
      <c r="AE45" s="85"/>
      <c r="AF45" s="2"/>
      <c r="AG45" s="2"/>
      <c r="AH45" s="2"/>
      <c r="AI45" s="2"/>
      <c r="AJ45" s="2"/>
      <c r="AK45" s="2"/>
    </row>
    <row r="46" spans="1:37" ht="12.75">
      <c r="A46" s="2"/>
      <c r="B46" s="2"/>
      <c r="C46" s="85"/>
      <c r="D46" s="85"/>
      <c r="E46" s="85"/>
      <c r="F46" s="85"/>
      <c r="G46" s="85"/>
      <c r="H46" s="85"/>
      <c r="I46" s="85"/>
      <c r="J46" s="85"/>
      <c r="K46" s="85"/>
      <c r="L46" s="2"/>
      <c r="M46" s="85"/>
      <c r="N46" s="85"/>
      <c r="O46" s="85"/>
      <c r="P46" s="2"/>
      <c r="Q46" s="85"/>
      <c r="R46" s="85"/>
      <c r="S46" s="85"/>
      <c r="T46" s="2"/>
      <c r="U46" s="85"/>
      <c r="V46" s="85"/>
      <c r="W46" s="85"/>
      <c r="X46" s="2"/>
      <c r="Y46" s="85"/>
      <c r="Z46" s="85"/>
      <c r="AA46" s="85"/>
      <c r="AB46" s="2"/>
      <c r="AC46" s="85"/>
      <c r="AD46" s="85"/>
      <c r="AE46" s="85"/>
      <c r="AF46" s="2"/>
      <c r="AG46" s="2"/>
      <c r="AH46" s="2"/>
      <c r="AI46" s="2"/>
      <c r="AJ46" s="2"/>
      <c r="AK46" s="2"/>
    </row>
    <row r="47" spans="1:37" ht="12.75">
      <c r="A47" s="2"/>
      <c r="B47" s="2"/>
      <c r="C47" s="85"/>
      <c r="D47" s="85"/>
      <c r="E47" s="85"/>
      <c r="F47" s="85"/>
      <c r="G47" s="85"/>
      <c r="H47" s="85"/>
      <c r="I47" s="85"/>
      <c r="J47" s="85"/>
      <c r="K47" s="85"/>
      <c r="L47" s="2"/>
      <c r="M47" s="85"/>
      <c r="N47" s="85"/>
      <c r="O47" s="85"/>
      <c r="P47" s="2"/>
      <c r="Q47" s="85"/>
      <c r="R47" s="85"/>
      <c r="S47" s="85"/>
      <c r="T47" s="2"/>
      <c r="U47" s="85"/>
      <c r="V47" s="85"/>
      <c r="W47" s="85"/>
      <c r="X47" s="2"/>
      <c r="Y47" s="85"/>
      <c r="Z47" s="85"/>
      <c r="AA47" s="85"/>
      <c r="AB47" s="2"/>
      <c r="AC47" s="85"/>
      <c r="AD47" s="85"/>
      <c r="AE47" s="85"/>
      <c r="AF47" s="2"/>
      <c r="AG47" s="2"/>
      <c r="AH47" s="2"/>
      <c r="AI47" s="2"/>
      <c r="AJ47" s="2"/>
      <c r="AK47" s="2"/>
    </row>
    <row r="48" spans="1:37" ht="12.75">
      <c r="A48" s="2"/>
      <c r="B48" s="2"/>
      <c r="C48" s="85"/>
      <c r="D48" s="85"/>
      <c r="E48" s="85"/>
      <c r="F48" s="85"/>
      <c r="G48" s="85"/>
      <c r="H48" s="85"/>
      <c r="I48" s="85"/>
      <c r="J48" s="85"/>
      <c r="K48" s="85"/>
      <c r="L48" s="2"/>
      <c r="M48" s="85"/>
      <c r="N48" s="85"/>
      <c r="O48" s="85"/>
      <c r="P48" s="2"/>
      <c r="Q48" s="85"/>
      <c r="R48" s="85"/>
      <c r="S48" s="85"/>
      <c r="T48" s="2"/>
      <c r="U48" s="85"/>
      <c r="V48" s="85"/>
      <c r="W48" s="85"/>
      <c r="X48" s="2"/>
      <c r="Y48" s="85"/>
      <c r="Z48" s="85"/>
      <c r="AA48" s="85"/>
      <c r="AB48" s="2"/>
      <c r="AC48" s="85"/>
      <c r="AD48" s="85"/>
      <c r="AE48" s="85"/>
      <c r="AF48" s="2"/>
      <c r="AG48" s="2"/>
      <c r="AH48" s="2"/>
      <c r="AI48" s="2"/>
      <c r="AJ48" s="2"/>
      <c r="AK48" s="2"/>
    </row>
    <row r="49" spans="1:37" ht="12.75">
      <c r="A49" s="2"/>
      <c r="B49" s="2"/>
      <c r="C49" s="85"/>
      <c r="D49" s="85"/>
      <c r="E49" s="85"/>
      <c r="F49" s="85"/>
      <c r="G49" s="85"/>
      <c r="H49" s="85"/>
      <c r="I49" s="85"/>
      <c r="J49" s="85"/>
      <c r="K49" s="85"/>
      <c r="L49" s="2"/>
      <c r="M49" s="85"/>
      <c r="N49" s="85"/>
      <c r="O49" s="85"/>
      <c r="P49" s="2"/>
      <c r="Q49" s="85"/>
      <c r="R49" s="85"/>
      <c r="S49" s="85"/>
      <c r="T49" s="2"/>
      <c r="U49" s="85"/>
      <c r="V49" s="85"/>
      <c r="W49" s="85"/>
      <c r="X49" s="2"/>
      <c r="Y49" s="85"/>
      <c r="Z49" s="85"/>
      <c r="AA49" s="85"/>
      <c r="AB49" s="2"/>
      <c r="AC49" s="85"/>
      <c r="AD49" s="85"/>
      <c r="AE49" s="85"/>
      <c r="AF49" s="2"/>
      <c r="AG49" s="2"/>
      <c r="AH49" s="2"/>
      <c r="AI49" s="2"/>
      <c r="AJ49" s="2"/>
      <c r="AK49" s="2"/>
    </row>
    <row r="50" spans="1:37" ht="12.75">
      <c r="A50" s="2"/>
      <c r="B50" s="2"/>
      <c r="C50" s="85"/>
      <c r="D50" s="85"/>
      <c r="E50" s="85"/>
      <c r="F50" s="85"/>
      <c r="G50" s="85"/>
      <c r="H50" s="85"/>
      <c r="I50" s="85"/>
      <c r="J50" s="85"/>
      <c r="K50" s="85"/>
      <c r="L50" s="2"/>
      <c r="M50" s="85"/>
      <c r="N50" s="85"/>
      <c r="O50" s="85"/>
      <c r="P50" s="2"/>
      <c r="Q50" s="85"/>
      <c r="R50" s="85"/>
      <c r="S50" s="85"/>
      <c r="T50" s="2"/>
      <c r="U50" s="85"/>
      <c r="V50" s="85"/>
      <c r="W50" s="85"/>
      <c r="X50" s="2"/>
      <c r="Y50" s="85"/>
      <c r="Z50" s="85"/>
      <c r="AA50" s="85"/>
      <c r="AB50" s="2"/>
      <c r="AC50" s="85"/>
      <c r="AD50" s="85"/>
      <c r="AE50" s="85"/>
      <c r="AF50" s="2"/>
      <c r="AG50" s="2"/>
      <c r="AH50" s="2"/>
      <c r="AI50" s="2"/>
      <c r="AJ50" s="2"/>
      <c r="AK50" s="2"/>
    </row>
    <row r="51" spans="1:37" ht="12.75">
      <c r="A51" s="2"/>
      <c r="B51" s="2"/>
      <c r="C51" s="85"/>
      <c r="D51" s="85"/>
      <c r="E51" s="85"/>
      <c r="F51" s="85"/>
      <c r="G51" s="85"/>
      <c r="H51" s="85"/>
      <c r="I51" s="85"/>
      <c r="J51" s="85"/>
      <c r="K51" s="85"/>
      <c r="L51" s="2"/>
      <c r="M51" s="85"/>
      <c r="N51" s="85"/>
      <c r="O51" s="85"/>
      <c r="P51" s="2"/>
      <c r="Q51" s="85"/>
      <c r="R51" s="85"/>
      <c r="S51" s="85"/>
      <c r="T51" s="2"/>
      <c r="U51" s="85"/>
      <c r="V51" s="85"/>
      <c r="W51" s="85"/>
      <c r="X51" s="2"/>
      <c r="Y51" s="85"/>
      <c r="Z51" s="85"/>
      <c r="AA51" s="85"/>
      <c r="AB51" s="2"/>
      <c r="AC51" s="85"/>
      <c r="AD51" s="85"/>
      <c r="AE51" s="85"/>
      <c r="AF51" s="2"/>
      <c r="AG51" s="2"/>
      <c r="AH51" s="2"/>
      <c r="AI51" s="2"/>
      <c r="AJ51" s="2"/>
      <c r="AK51" s="2"/>
    </row>
    <row r="52" spans="1:37" ht="12.75">
      <c r="A52" s="2"/>
      <c r="B52" s="2"/>
      <c r="C52" s="85"/>
      <c r="D52" s="85"/>
      <c r="E52" s="85"/>
      <c r="F52" s="85"/>
      <c r="G52" s="85"/>
      <c r="H52" s="85"/>
      <c r="I52" s="85"/>
      <c r="J52" s="85"/>
      <c r="K52" s="85"/>
      <c r="L52" s="2"/>
      <c r="M52" s="85"/>
      <c r="N52" s="85"/>
      <c r="O52" s="85"/>
      <c r="P52" s="2"/>
      <c r="Q52" s="85"/>
      <c r="R52" s="85"/>
      <c r="S52" s="85"/>
      <c r="T52" s="2"/>
      <c r="U52" s="85"/>
      <c r="V52" s="85"/>
      <c r="W52" s="85"/>
      <c r="X52" s="2"/>
      <c r="Y52" s="85"/>
      <c r="Z52" s="85"/>
      <c r="AA52" s="85"/>
      <c r="AB52" s="2"/>
      <c r="AC52" s="85"/>
      <c r="AD52" s="85"/>
      <c r="AE52" s="85"/>
      <c r="AF52" s="2"/>
      <c r="AG52" s="2"/>
      <c r="AH52" s="2"/>
      <c r="AI52" s="2"/>
      <c r="AJ52" s="2"/>
      <c r="AK52" s="2"/>
    </row>
    <row r="53" spans="1:37" ht="12.75">
      <c r="A53" s="2"/>
      <c r="B53" s="2"/>
      <c r="C53" s="85"/>
      <c r="D53" s="85"/>
      <c r="E53" s="85"/>
      <c r="F53" s="85"/>
      <c r="G53" s="85"/>
      <c r="H53" s="85"/>
      <c r="I53" s="85"/>
      <c r="J53" s="85"/>
      <c r="K53" s="85"/>
      <c r="L53" s="2"/>
      <c r="M53" s="85"/>
      <c r="N53" s="85"/>
      <c r="O53" s="85"/>
      <c r="P53" s="2"/>
      <c r="Q53" s="85"/>
      <c r="R53" s="85"/>
      <c r="S53" s="85"/>
      <c r="T53" s="2"/>
      <c r="U53" s="85"/>
      <c r="V53" s="85"/>
      <c r="W53" s="85"/>
      <c r="X53" s="2"/>
      <c r="Y53" s="85"/>
      <c r="Z53" s="85"/>
      <c r="AA53" s="85"/>
      <c r="AB53" s="2"/>
      <c r="AC53" s="85"/>
      <c r="AD53" s="85"/>
      <c r="AE53" s="85"/>
      <c r="AF53" s="2"/>
      <c r="AG53" s="2"/>
      <c r="AH53" s="2"/>
      <c r="AI53" s="2"/>
      <c r="AJ53" s="2"/>
      <c r="AK53" s="2"/>
    </row>
    <row r="54" spans="1:37" ht="12.75">
      <c r="A54" s="2"/>
      <c r="B54" s="2"/>
      <c r="C54" s="85"/>
      <c r="D54" s="85"/>
      <c r="E54" s="85"/>
      <c r="F54" s="85"/>
      <c r="G54" s="85"/>
      <c r="H54" s="85"/>
      <c r="I54" s="85"/>
      <c r="J54" s="85"/>
      <c r="K54" s="85"/>
      <c r="L54" s="2"/>
      <c r="M54" s="85"/>
      <c r="N54" s="85"/>
      <c r="O54" s="85"/>
      <c r="P54" s="2"/>
      <c r="Q54" s="85"/>
      <c r="R54" s="85"/>
      <c r="S54" s="85"/>
      <c r="T54" s="2"/>
      <c r="U54" s="85"/>
      <c r="V54" s="85"/>
      <c r="W54" s="85"/>
      <c r="X54" s="2"/>
      <c r="Y54" s="85"/>
      <c r="Z54" s="85"/>
      <c r="AA54" s="85"/>
      <c r="AB54" s="2"/>
      <c r="AC54" s="85"/>
      <c r="AD54" s="85"/>
      <c r="AE54" s="85"/>
      <c r="AF54" s="2"/>
      <c r="AG54" s="2"/>
      <c r="AH54" s="2"/>
      <c r="AI54" s="2"/>
      <c r="AJ54" s="2"/>
      <c r="AK54" s="2"/>
    </row>
    <row r="55" spans="1:37" ht="12.75">
      <c r="A55" s="2"/>
      <c r="B55" s="2"/>
      <c r="C55" s="85"/>
      <c r="D55" s="85"/>
      <c r="E55" s="85"/>
      <c r="F55" s="85"/>
      <c r="G55" s="85"/>
      <c r="H55" s="85"/>
      <c r="I55" s="85"/>
      <c r="J55" s="85"/>
      <c r="K55" s="85"/>
      <c r="L55" s="2"/>
      <c r="M55" s="85"/>
      <c r="N55" s="85"/>
      <c r="O55" s="85"/>
      <c r="P55" s="2"/>
      <c r="Q55" s="85"/>
      <c r="R55" s="85"/>
      <c r="S55" s="85"/>
      <c r="T55" s="2"/>
      <c r="U55" s="85"/>
      <c r="V55" s="85"/>
      <c r="W55" s="85"/>
      <c r="X55" s="2"/>
      <c r="Y55" s="85"/>
      <c r="Z55" s="85"/>
      <c r="AA55" s="85"/>
      <c r="AB55" s="2"/>
      <c r="AC55" s="85"/>
      <c r="AD55" s="85"/>
      <c r="AE55" s="85"/>
      <c r="AF55" s="2"/>
      <c r="AG55" s="2"/>
      <c r="AH55" s="2"/>
      <c r="AI55" s="2"/>
      <c r="AJ55" s="2"/>
      <c r="AK55" s="2"/>
    </row>
    <row r="56" spans="1:37" ht="12.75">
      <c r="A56" s="2"/>
      <c r="B56" s="2"/>
      <c r="C56" s="85"/>
      <c r="D56" s="85"/>
      <c r="E56" s="85"/>
      <c r="F56" s="85"/>
      <c r="G56" s="85"/>
      <c r="H56" s="85"/>
      <c r="I56" s="85"/>
      <c r="J56" s="85"/>
      <c r="K56" s="85"/>
      <c r="L56" s="2"/>
      <c r="M56" s="85"/>
      <c r="N56" s="85"/>
      <c r="O56" s="85"/>
      <c r="P56" s="2"/>
      <c r="Q56" s="85"/>
      <c r="R56" s="85"/>
      <c r="S56" s="85"/>
      <c r="T56" s="2"/>
      <c r="U56" s="85"/>
      <c r="V56" s="85"/>
      <c r="W56" s="85"/>
      <c r="X56" s="2"/>
      <c r="Y56" s="85"/>
      <c r="Z56" s="85"/>
      <c r="AA56" s="85"/>
      <c r="AB56" s="2"/>
      <c r="AC56" s="85"/>
      <c r="AD56" s="85"/>
      <c r="AE56" s="85"/>
      <c r="AF56" s="2"/>
      <c r="AG56" s="2"/>
      <c r="AH56" s="2"/>
      <c r="AI56" s="2"/>
      <c r="AJ56" s="2"/>
      <c r="AK56" s="2"/>
    </row>
    <row r="57" spans="1:37" ht="12.75">
      <c r="A57" s="2"/>
      <c r="B57" s="2"/>
      <c r="C57" s="85"/>
      <c r="D57" s="85"/>
      <c r="E57" s="85"/>
      <c r="F57" s="85"/>
      <c r="G57" s="85"/>
      <c r="H57" s="85"/>
      <c r="I57" s="85"/>
      <c r="J57" s="85"/>
      <c r="K57" s="85"/>
      <c r="L57" s="2"/>
      <c r="M57" s="85"/>
      <c r="N57" s="85"/>
      <c r="O57" s="85"/>
      <c r="P57" s="2"/>
      <c r="Q57" s="85"/>
      <c r="R57" s="85"/>
      <c r="S57" s="85"/>
      <c r="T57" s="2"/>
      <c r="U57" s="85"/>
      <c r="V57" s="85"/>
      <c r="W57" s="85"/>
      <c r="X57" s="2"/>
      <c r="Y57" s="85"/>
      <c r="Z57" s="85"/>
      <c r="AA57" s="85"/>
      <c r="AB57" s="2"/>
      <c r="AC57" s="85"/>
      <c r="AD57" s="85"/>
      <c r="AE57" s="85"/>
      <c r="AF57" s="2"/>
      <c r="AG57" s="2"/>
      <c r="AH57" s="2"/>
      <c r="AI57" s="2"/>
      <c r="AJ57" s="2"/>
      <c r="AK57" s="2"/>
    </row>
    <row r="58" spans="1:37" ht="12.75">
      <c r="A58" s="2"/>
      <c r="B58" s="2"/>
      <c r="C58" s="85"/>
      <c r="D58" s="85"/>
      <c r="E58" s="85"/>
      <c r="F58" s="85"/>
      <c r="G58" s="85"/>
      <c r="H58" s="85"/>
      <c r="I58" s="85"/>
      <c r="J58" s="85"/>
      <c r="K58" s="85"/>
      <c r="L58" s="2"/>
      <c r="M58" s="85"/>
      <c r="N58" s="85"/>
      <c r="O58" s="85"/>
      <c r="P58" s="2"/>
      <c r="Q58" s="85"/>
      <c r="R58" s="85"/>
      <c r="S58" s="85"/>
      <c r="T58" s="2"/>
      <c r="U58" s="85"/>
      <c r="V58" s="85"/>
      <c r="W58" s="85"/>
      <c r="X58" s="2"/>
      <c r="Y58" s="85"/>
      <c r="Z58" s="85"/>
      <c r="AA58" s="85"/>
      <c r="AB58" s="2"/>
      <c r="AC58" s="85"/>
      <c r="AD58" s="85"/>
      <c r="AE58" s="85"/>
      <c r="AF58" s="2"/>
      <c r="AG58" s="2"/>
      <c r="AH58" s="2"/>
      <c r="AI58" s="2"/>
      <c r="AJ58" s="2"/>
      <c r="AK58" s="2"/>
    </row>
    <row r="59" spans="1:37" ht="12.75">
      <c r="A59" s="2"/>
      <c r="B59" s="2"/>
      <c r="C59" s="85"/>
      <c r="D59" s="85"/>
      <c r="E59" s="85"/>
      <c r="F59" s="85"/>
      <c r="G59" s="85"/>
      <c r="H59" s="85"/>
      <c r="I59" s="85"/>
      <c r="J59" s="85"/>
      <c r="K59" s="85"/>
      <c r="L59" s="2"/>
      <c r="M59" s="85"/>
      <c r="N59" s="85"/>
      <c r="O59" s="85"/>
      <c r="P59" s="2"/>
      <c r="Q59" s="85"/>
      <c r="R59" s="85"/>
      <c r="S59" s="85"/>
      <c r="T59" s="2"/>
      <c r="U59" s="85"/>
      <c r="V59" s="85"/>
      <c r="W59" s="85"/>
      <c r="X59" s="2"/>
      <c r="Y59" s="85"/>
      <c r="Z59" s="85"/>
      <c r="AA59" s="85"/>
      <c r="AB59" s="2"/>
      <c r="AC59" s="85"/>
      <c r="AD59" s="85"/>
      <c r="AE59" s="85"/>
      <c r="AF59" s="2"/>
      <c r="AG59" s="2"/>
      <c r="AH59" s="2"/>
      <c r="AI59" s="2"/>
      <c r="AJ59" s="2"/>
      <c r="AK59" s="2"/>
    </row>
    <row r="60" spans="1:37" ht="12.75">
      <c r="A60" s="2"/>
      <c r="B60" s="2"/>
      <c r="C60" s="85"/>
      <c r="D60" s="85"/>
      <c r="E60" s="85"/>
      <c r="F60" s="85"/>
      <c r="G60" s="85"/>
      <c r="H60" s="85"/>
      <c r="I60" s="85"/>
      <c r="J60" s="85"/>
      <c r="K60" s="85"/>
      <c r="L60" s="2"/>
      <c r="M60" s="85"/>
      <c r="N60" s="85"/>
      <c r="O60" s="85"/>
      <c r="P60" s="2"/>
      <c r="Q60" s="85"/>
      <c r="R60" s="85"/>
      <c r="S60" s="85"/>
      <c r="T60" s="2"/>
      <c r="U60" s="85"/>
      <c r="V60" s="85"/>
      <c r="W60" s="85"/>
      <c r="X60" s="2"/>
      <c r="Y60" s="85"/>
      <c r="Z60" s="85"/>
      <c r="AA60" s="85"/>
      <c r="AB60" s="2"/>
      <c r="AC60" s="85"/>
      <c r="AD60" s="85"/>
      <c r="AE60" s="85"/>
      <c r="AF60" s="2"/>
      <c r="AG60" s="2"/>
      <c r="AH60" s="2"/>
      <c r="AI60" s="2"/>
      <c r="AJ60" s="2"/>
      <c r="AK60" s="2"/>
    </row>
    <row r="61" spans="1:37" ht="12.75">
      <c r="A61" s="2"/>
      <c r="B61" s="2"/>
      <c r="C61" s="85"/>
      <c r="D61" s="85"/>
      <c r="E61" s="85"/>
      <c r="F61" s="85"/>
      <c r="G61" s="85"/>
      <c r="H61" s="85"/>
      <c r="I61" s="85"/>
      <c r="J61" s="85"/>
      <c r="K61" s="85"/>
      <c r="L61" s="2"/>
      <c r="M61" s="85"/>
      <c r="N61" s="85"/>
      <c r="O61" s="85"/>
      <c r="P61" s="2"/>
      <c r="Q61" s="85"/>
      <c r="R61" s="85"/>
      <c r="S61" s="85"/>
      <c r="T61" s="2"/>
      <c r="U61" s="85"/>
      <c r="V61" s="85"/>
      <c r="W61" s="85"/>
      <c r="X61" s="2"/>
      <c r="Y61" s="85"/>
      <c r="Z61" s="85"/>
      <c r="AA61" s="85"/>
      <c r="AB61" s="2"/>
      <c r="AC61" s="85"/>
      <c r="AD61" s="85"/>
      <c r="AE61" s="85"/>
      <c r="AF61" s="2"/>
      <c r="AG61" s="2"/>
      <c r="AH61" s="2"/>
      <c r="AI61" s="2"/>
      <c r="AJ61" s="2"/>
      <c r="AK61" s="2"/>
    </row>
    <row r="62" spans="1:37" ht="12.75">
      <c r="A62" s="2"/>
      <c r="B62" s="2"/>
      <c r="C62" s="85"/>
      <c r="D62" s="85"/>
      <c r="E62" s="85"/>
      <c r="F62" s="85"/>
      <c r="G62" s="85"/>
      <c r="H62" s="85"/>
      <c r="I62" s="85"/>
      <c r="J62" s="85"/>
      <c r="K62" s="85"/>
      <c r="L62" s="2"/>
      <c r="M62" s="85"/>
      <c r="N62" s="85"/>
      <c r="O62" s="85"/>
      <c r="P62" s="2"/>
      <c r="Q62" s="85"/>
      <c r="R62" s="85"/>
      <c r="S62" s="85"/>
      <c r="T62" s="2"/>
      <c r="U62" s="85"/>
      <c r="V62" s="85"/>
      <c r="W62" s="85"/>
      <c r="X62" s="2"/>
      <c r="Y62" s="85"/>
      <c r="Z62" s="85"/>
      <c r="AA62" s="85"/>
      <c r="AB62" s="2"/>
      <c r="AC62" s="85"/>
      <c r="AD62" s="85"/>
      <c r="AE62" s="85"/>
      <c r="AF62" s="2"/>
      <c r="AG62" s="2"/>
      <c r="AH62" s="2"/>
      <c r="AI62" s="2"/>
      <c r="AJ62" s="2"/>
      <c r="AK62" s="2"/>
    </row>
    <row r="63" spans="1:37" ht="12.75">
      <c r="A63" s="2"/>
      <c r="B63" s="2"/>
      <c r="C63" s="85"/>
      <c r="D63" s="85"/>
      <c r="E63" s="85"/>
      <c r="F63" s="85"/>
      <c r="G63" s="85"/>
      <c r="H63" s="85"/>
      <c r="I63" s="85"/>
      <c r="J63" s="85"/>
      <c r="K63" s="85"/>
      <c r="L63" s="2"/>
      <c r="M63" s="85"/>
      <c r="N63" s="85"/>
      <c r="O63" s="85"/>
      <c r="P63" s="2"/>
      <c r="Q63" s="85"/>
      <c r="R63" s="85"/>
      <c r="S63" s="85"/>
      <c r="T63" s="2"/>
      <c r="U63" s="85"/>
      <c r="V63" s="85"/>
      <c r="W63" s="85"/>
      <c r="X63" s="2"/>
      <c r="Y63" s="85"/>
      <c r="Z63" s="85"/>
      <c r="AA63" s="85"/>
      <c r="AB63" s="2"/>
      <c r="AC63" s="85"/>
      <c r="AD63" s="85"/>
      <c r="AE63" s="85"/>
      <c r="AF63" s="2"/>
      <c r="AG63" s="2"/>
      <c r="AH63" s="2"/>
      <c r="AI63" s="2"/>
      <c r="AJ63" s="2"/>
      <c r="AK63" s="2"/>
    </row>
    <row r="64" spans="1:37" ht="12.75">
      <c r="A64" s="2"/>
      <c r="B64" s="2"/>
      <c r="C64" s="85"/>
      <c r="D64" s="85"/>
      <c r="E64" s="85"/>
      <c r="F64" s="85"/>
      <c r="G64" s="85"/>
      <c r="H64" s="85"/>
      <c r="I64" s="85"/>
      <c r="J64" s="85"/>
      <c r="K64" s="85"/>
      <c r="L64" s="2"/>
      <c r="M64" s="85"/>
      <c r="N64" s="85"/>
      <c r="O64" s="85"/>
      <c r="P64" s="2"/>
      <c r="Q64" s="85"/>
      <c r="R64" s="85"/>
      <c r="S64" s="85"/>
      <c r="T64" s="2"/>
      <c r="U64" s="85"/>
      <c r="V64" s="85"/>
      <c r="W64" s="85"/>
      <c r="X64" s="2"/>
      <c r="Y64" s="85"/>
      <c r="Z64" s="85"/>
      <c r="AA64" s="85"/>
      <c r="AB64" s="2"/>
      <c r="AC64" s="85"/>
      <c r="AD64" s="85"/>
      <c r="AE64" s="85"/>
      <c r="AF64" s="2"/>
      <c r="AG64" s="2"/>
      <c r="AH64" s="2"/>
      <c r="AI64" s="2"/>
      <c r="AJ64" s="2"/>
      <c r="AK64" s="2"/>
    </row>
    <row r="65" spans="1:37" ht="12.75">
      <c r="A65" s="2"/>
      <c r="B65" s="2"/>
      <c r="C65" s="85"/>
      <c r="D65" s="85"/>
      <c r="E65" s="85"/>
      <c r="F65" s="85"/>
      <c r="G65" s="85"/>
      <c r="H65" s="85"/>
      <c r="I65" s="85"/>
      <c r="J65" s="85"/>
      <c r="K65" s="85"/>
      <c r="L65" s="2"/>
      <c r="M65" s="85"/>
      <c r="N65" s="85"/>
      <c r="O65" s="85"/>
      <c r="P65" s="2"/>
      <c r="Q65" s="85"/>
      <c r="R65" s="85"/>
      <c r="S65" s="85"/>
      <c r="T65" s="2"/>
      <c r="U65" s="85"/>
      <c r="V65" s="85"/>
      <c r="W65" s="85"/>
      <c r="X65" s="2"/>
      <c r="Y65" s="85"/>
      <c r="Z65" s="85"/>
      <c r="AA65" s="85"/>
      <c r="AB65" s="2"/>
      <c r="AC65" s="85"/>
      <c r="AD65" s="85"/>
      <c r="AE65" s="85"/>
      <c r="AF65" s="2"/>
      <c r="AG65" s="2"/>
      <c r="AH65" s="2"/>
      <c r="AI65" s="2"/>
      <c r="AJ65" s="2"/>
      <c r="AK65" s="2"/>
    </row>
    <row r="66" spans="1:37" ht="12.75">
      <c r="A66" s="2"/>
      <c r="B66" s="2"/>
      <c r="C66" s="85"/>
      <c r="D66" s="85"/>
      <c r="E66" s="85"/>
      <c r="F66" s="85"/>
      <c r="G66" s="85"/>
      <c r="H66" s="85"/>
      <c r="I66" s="85"/>
      <c r="J66" s="85"/>
      <c r="K66" s="85"/>
      <c r="L66" s="2"/>
      <c r="M66" s="85"/>
      <c r="N66" s="85"/>
      <c r="O66" s="85"/>
      <c r="P66" s="2"/>
      <c r="Q66" s="85"/>
      <c r="R66" s="85"/>
      <c r="S66" s="85"/>
      <c r="T66" s="2"/>
      <c r="U66" s="85"/>
      <c r="V66" s="85"/>
      <c r="W66" s="85"/>
      <c r="X66" s="2"/>
      <c r="Y66" s="85"/>
      <c r="Z66" s="85"/>
      <c r="AA66" s="85"/>
      <c r="AB66" s="2"/>
      <c r="AC66" s="85"/>
      <c r="AD66" s="85"/>
      <c r="AE66" s="85"/>
      <c r="AF66" s="2"/>
      <c r="AG66" s="2"/>
      <c r="AH66" s="2"/>
      <c r="AI66" s="2"/>
      <c r="AJ66" s="2"/>
      <c r="AK66" s="2"/>
    </row>
    <row r="67" spans="1:37" ht="12.75">
      <c r="A67" s="2"/>
      <c r="B67" s="2"/>
      <c r="C67" s="85"/>
      <c r="D67" s="85"/>
      <c r="E67" s="85"/>
      <c r="F67" s="85"/>
      <c r="G67" s="85"/>
      <c r="H67" s="85"/>
      <c r="I67" s="85"/>
      <c r="J67" s="85"/>
      <c r="K67" s="85"/>
      <c r="L67" s="2"/>
      <c r="M67" s="85"/>
      <c r="N67" s="85"/>
      <c r="O67" s="85"/>
      <c r="P67" s="2"/>
      <c r="Q67" s="85"/>
      <c r="R67" s="85"/>
      <c r="S67" s="85"/>
      <c r="T67" s="2"/>
      <c r="U67" s="85"/>
      <c r="V67" s="85"/>
      <c r="W67" s="85"/>
      <c r="X67" s="2"/>
      <c r="Y67" s="85"/>
      <c r="Z67" s="85"/>
      <c r="AA67" s="85"/>
      <c r="AB67" s="2"/>
      <c r="AC67" s="85"/>
      <c r="AD67" s="85"/>
      <c r="AE67" s="85"/>
      <c r="AF67" s="2"/>
      <c r="AG67" s="2"/>
      <c r="AH67" s="2"/>
      <c r="AI67" s="2"/>
      <c r="AJ67" s="2"/>
      <c r="AK67" s="2"/>
    </row>
    <row r="68" spans="1:37" ht="12.75">
      <c r="A68" s="2"/>
      <c r="B68" s="2"/>
      <c r="C68" s="85"/>
      <c r="D68" s="85"/>
      <c r="E68" s="85"/>
      <c r="F68" s="85"/>
      <c r="G68" s="85"/>
      <c r="H68" s="85"/>
      <c r="I68" s="85"/>
      <c r="J68" s="85"/>
      <c r="K68" s="85"/>
      <c r="L68" s="2"/>
      <c r="M68" s="85"/>
      <c r="N68" s="85"/>
      <c r="O68" s="85"/>
      <c r="P68" s="2"/>
      <c r="Q68" s="85"/>
      <c r="R68" s="85"/>
      <c r="S68" s="85"/>
      <c r="T68" s="2"/>
      <c r="U68" s="85"/>
      <c r="V68" s="85"/>
      <c r="W68" s="85"/>
      <c r="X68" s="2"/>
      <c r="Y68" s="85"/>
      <c r="Z68" s="85"/>
      <c r="AA68" s="85"/>
      <c r="AB68" s="2"/>
      <c r="AC68" s="85"/>
      <c r="AD68" s="85"/>
      <c r="AE68" s="85"/>
      <c r="AF68" s="2"/>
      <c r="AG68" s="2"/>
      <c r="AH68" s="2"/>
      <c r="AI68" s="2"/>
      <c r="AJ68" s="2"/>
      <c r="AK68" s="2"/>
    </row>
    <row r="69" spans="1:37" ht="12.75">
      <c r="A69" s="2"/>
      <c r="B69" s="2"/>
      <c r="C69" s="85"/>
      <c r="D69" s="85"/>
      <c r="E69" s="85"/>
      <c r="F69" s="85"/>
      <c r="G69" s="85"/>
      <c r="H69" s="85"/>
      <c r="I69" s="85"/>
      <c r="J69" s="85"/>
      <c r="K69" s="85"/>
      <c r="L69" s="2"/>
      <c r="M69" s="85"/>
      <c r="N69" s="85"/>
      <c r="O69" s="85"/>
      <c r="P69" s="2"/>
      <c r="Q69" s="85"/>
      <c r="R69" s="85"/>
      <c r="S69" s="85"/>
      <c r="T69" s="2"/>
      <c r="U69" s="85"/>
      <c r="V69" s="85"/>
      <c r="W69" s="85"/>
      <c r="X69" s="2"/>
      <c r="Y69" s="85"/>
      <c r="Z69" s="85"/>
      <c r="AA69" s="85"/>
      <c r="AB69" s="2"/>
      <c r="AC69" s="85"/>
      <c r="AD69" s="85"/>
      <c r="AE69" s="85"/>
      <c r="AF69" s="2"/>
      <c r="AG69" s="2"/>
      <c r="AH69" s="2"/>
      <c r="AI69" s="2"/>
      <c r="AJ69" s="2"/>
      <c r="AK69" s="2"/>
    </row>
    <row r="70" spans="1:37" ht="12.75">
      <c r="A70" s="2"/>
      <c r="B70" s="2"/>
      <c r="C70" s="85"/>
      <c r="D70" s="85"/>
      <c r="E70" s="85"/>
      <c r="F70" s="85"/>
      <c r="G70" s="85"/>
      <c r="H70" s="85"/>
      <c r="I70" s="85"/>
      <c r="J70" s="85"/>
      <c r="K70" s="85"/>
      <c r="L70" s="2"/>
      <c r="M70" s="85"/>
      <c r="N70" s="85"/>
      <c r="O70" s="85"/>
      <c r="P70" s="2"/>
      <c r="Q70" s="85"/>
      <c r="R70" s="85"/>
      <c r="S70" s="85"/>
      <c r="T70" s="2"/>
      <c r="U70" s="85"/>
      <c r="V70" s="85"/>
      <c r="W70" s="85"/>
      <c r="X70" s="2"/>
      <c r="Y70" s="85"/>
      <c r="Z70" s="85"/>
      <c r="AA70" s="85"/>
      <c r="AB70" s="2"/>
      <c r="AC70" s="85"/>
      <c r="AD70" s="85"/>
      <c r="AE70" s="85"/>
      <c r="AF70" s="2"/>
      <c r="AG70" s="2"/>
      <c r="AH70" s="2"/>
      <c r="AI70" s="2"/>
      <c r="AJ70" s="2"/>
      <c r="AK70" s="2"/>
    </row>
    <row r="71" spans="1:37" ht="12.75">
      <c r="A71" s="2"/>
      <c r="B71" s="2"/>
      <c r="C71" s="85"/>
      <c r="D71" s="85"/>
      <c r="E71" s="85"/>
      <c r="F71" s="85"/>
      <c r="G71" s="85"/>
      <c r="H71" s="85"/>
      <c r="I71" s="85"/>
      <c r="J71" s="85"/>
      <c r="K71" s="85"/>
      <c r="L71" s="2"/>
      <c r="M71" s="85"/>
      <c r="N71" s="85"/>
      <c r="O71" s="85"/>
      <c r="P71" s="2"/>
      <c r="Q71" s="85"/>
      <c r="R71" s="85"/>
      <c r="S71" s="85"/>
      <c r="T71" s="2"/>
      <c r="U71" s="85"/>
      <c r="V71" s="85"/>
      <c r="W71" s="85"/>
      <c r="X71" s="2"/>
      <c r="Y71" s="85"/>
      <c r="Z71" s="85"/>
      <c r="AA71" s="85"/>
      <c r="AB71" s="2"/>
      <c r="AC71" s="85"/>
      <c r="AD71" s="85"/>
      <c r="AE71" s="85"/>
      <c r="AF71" s="2"/>
      <c r="AG71" s="2"/>
      <c r="AH71" s="2"/>
      <c r="AI71" s="2"/>
      <c r="AJ71" s="2"/>
      <c r="AK71" s="2"/>
    </row>
    <row r="72" spans="1:37" ht="12.75">
      <c r="A72" s="2"/>
      <c r="B72" s="2"/>
      <c r="C72" s="85"/>
      <c r="D72" s="85"/>
      <c r="E72" s="85"/>
      <c r="F72" s="85"/>
      <c r="G72" s="85"/>
      <c r="H72" s="85"/>
      <c r="I72" s="85"/>
      <c r="J72" s="85"/>
      <c r="K72" s="85"/>
      <c r="L72" s="2"/>
      <c r="M72" s="85"/>
      <c r="N72" s="85"/>
      <c r="O72" s="85"/>
      <c r="P72" s="2"/>
      <c r="Q72" s="85"/>
      <c r="R72" s="85"/>
      <c r="S72" s="85"/>
      <c r="T72" s="2"/>
      <c r="U72" s="85"/>
      <c r="V72" s="85"/>
      <c r="W72" s="85"/>
      <c r="X72" s="2"/>
      <c r="Y72" s="85"/>
      <c r="Z72" s="85"/>
      <c r="AA72" s="85"/>
      <c r="AB72" s="2"/>
      <c r="AC72" s="85"/>
      <c r="AD72" s="85"/>
      <c r="AE72" s="85"/>
      <c r="AF72" s="2"/>
      <c r="AG72" s="2"/>
      <c r="AH72" s="2"/>
      <c r="AI72" s="2"/>
      <c r="AJ72" s="2"/>
      <c r="AK72" s="2"/>
    </row>
    <row r="73" spans="1:37" ht="12.75">
      <c r="A73" s="2"/>
      <c r="B73" s="2"/>
      <c r="C73" s="85"/>
      <c r="D73" s="85"/>
      <c r="E73" s="85"/>
      <c r="F73" s="85"/>
      <c r="G73" s="85"/>
      <c r="H73" s="85"/>
      <c r="I73" s="85"/>
      <c r="J73" s="85"/>
      <c r="K73" s="85"/>
      <c r="L73" s="2"/>
      <c r="M73" s="85"/>
      <c r="N73" s="85"/>
      <c r="O73" s="85"/>
      <c r="P73" s="2"/>
      <c r="Q73" s="85"/>
      <c r="R73" s="85"/>
      <c r="S73" s="85"/>
      <c r="T73" s="2"/>
      <c r="U73" s="85"/>
      <c r="V73" s="85"/>
      <c r="W73" s="85"/>
      <c r="X73" s="2"/>
      <c r="Y73" s="85"/>
      <c r="Z73" s="85"/>
      <c r="AA73" s="85"/>
      <c r="AB73" s="2"/>
      <c r="AC73" s="85"/>
      <c r="AD73" s="85"/>
      <c r="AE73" s="85"/>
      <c r="AF73" s="2"/>
      <c r="AG73" s="2"/>
      <c r="AH73" s="2"/>
      <c r="AI73" s="2"/>
      <c r="AJ73" s="2"/>
      <c r="AK73" s="2"/>
    </row>
    <row r="74" spans="1:37" ht="12.75">
      <c r="A74" s="2"/>
      <c r="B74" s="2"/>
      <c r="C74" s="85"/>
      <c r="D74" s="85"/>
      <c r="E74" s="85"/>
      <c r="F74" s="85"/>
      <c r="G74" s="85"/>
      <c r="H74" s="85"/>
      <c r="I74" s="85"/>
      <c r="J74" s="85"/>
      <c r="K74" s="85"/>
      <c r="L74" s="2"/>
      <c r="M74" s="85"/>
      <c r="N74" s="85"/>
      <c r="O74" s="85"/>
      <c r="P74" s="2"/>
      <c r="Q74" s="85"/>
      <c r="R74" s="85"/>
      <c r="S74" s="85"/>
      <c r="T74" s="2"/>
      <c r="U74" s="85"/>
      <c r="V74" s="85"/>
      <c r="W74" s="85"/>
      <c r="X74" s="2"/>
      <c r="Y74" s="85"/>
      <c r="Z74" s="85"/>
      <c r="AA74" s="85"/>
      <c r="AB74" s="2"/>
      <c r="AC74" s="85"/>
      <c r="AD74" s="85"/>
      <c r="AE74" s="85"/>
      <c r="AF74" s="2"/>
      <c r="AG74" s="2"/>
      <c r="AH74" s="2"/>
      <c r="AI74" s="2"/>
      <c r="AJ74" s="2"/>
      <c r="AK74" s="2"/>
    </row>
    <row r="75" spans="1:37" ht="12.75">
      <c r="A75" s="2"/>
      <c r="B75" s="2"/>
      <c r="C75" s="85"/>
      <c r="D75" s="85"/>
      <c r="E75" s="85"/>
      <c r="F75" s="85"/>
      <c r="G75" s="85"/>
      <c r="H75" s="85"/>
      <c r="I75" s="85"/>
      <c r="J75" s="85"/>
      <c r="K75" s="85"/>
      <c r="L75" s="2"/>
      <c r="M75" s="85"/>
      <c r="N75" s="85"/>
      <c r="O75" s="85"/>
      <c r="P75" s="2"/>
      <c r="Q75" s="85"/>
      <c r="R75" s="85"/>
      <c r="S75" s="85"/>
      <c r="T75" s="2"/>
      <c r="U75" s="85"/>
      <c r="V75" s="85"/>
      <c r="W75" s="85"/>
      <c r="X75" s="2"/>
      <c r="Y75" s="85"/>
      <c r="Z75" s="85"/>
      <c r="AA75" s="85"/>
      <c r="AB75" s="2"/>
      <c r="AC75" s="85"/>
      <c r="AD75" s="85"/>
      <c r="AE75" s="85"/>
      <c r="AF75" s="2"/>
      <c r="AG75" s="2"/>
      <c r="AH75" s="2"/>
      <c r="AI75" s="2"/>
      <c r="AJ75" s="2"/>
      <c r="AK75" s="2"/>
    </row>
    <row r="76" spans="1:37" ht="12.75">
      <c r="A76" s="2"/>
      <c r="B76" s="2"/>
      <c r="C76" s="85"/>
      <c r="D76" s="85"/>
      <c r="E76" s="85"/>
      <c r="F76" s="85"/>
      <c r="G76" s="85"/>
      <c r="H76" s="85"/>
      <c r="I76" s="85"/>
      <c r="J76" s="85"/>
      <c r="K76" s="85"/>
      <c r="L76" s="2"/>
      <c r="M76" s="85"/>
      <c r="N76" s="85"/>
      <c r="O76" s="85"/>
      <c r="P76" s="2"/>
      <c r="Q76" s="85"/>
      <c r="R76" s="85"/>
      <c r="S76" s="85"/>
      <c r="T76" s="2"/>
      <c r="U76" s="85"/>
      <c r="V76" s="85"/>
      <c r="W76" s="85"/>
      <c r="X76" s="2"/>
      <c r="Y76" s="85"/>
      <c r="Z76" s="85"/>
      <c r="AA76" s="85"/>
      <c r="AB76" s="2"/>
      <c r="AC76" s="85"/>
      <c r="AD76" s="85"/>
      <c r="AE76" s="85"/>
      <c r="AF76" s="2"/>
      <c r="AG76" s="2"/>
      <c r="AH76" s="2"/>
      <c r="AI76" s="2"/>
      <c r="AJ76" s="2"/>
      <c r="AK76" s="2"/>
    </row>
    <row r="77" spans="1:37" ht="12.75">
      <c r="A77" s="2"/>
      <c r="B77" s="2"/>
      <c r="C77" s="85"/>
      <c r="D77" s="85"/>
      <c r="E77" s="85"/>
      <c r="F77" s="85"/>
      <c r="G77" s="85"/>
      <c r="H77" s="85"/>
      <c r="I77" s="85"/>
      <c r="J77" s="85"/>
      <c r="K77" s="85"/>
      <c r="L77" s="2"/>
      <c r="M77" s="85"/>
      <c r="N77" s="85"/>
      <c r="O77" s="85"/>
      <c r="P77" s="2"/>
      <c r="Q77" s="85"/>
      <c r="R77" s="85"/>
      <c r="S77" s="85"/>
      <c r="T77" s="2"/>
      <c r="U77" s="85"/>
      <c r="V77" s="85"/>
      <c r="W77" s="85"/>
      <c r="X77" s="2"/>
      <c r="Y77" s="85"/>
      <c r="Z77" s="85"/>
      <c r="AA77" s="85"/>
      <c r="AB77" s="2"/>
      <c r="AC77" s="85"/>
      <c r="AD77" s="85"/>
      <c r="AE77" s="85"/>
      <c r="AF77" s="2"/>
      <c r="AG77" s="2"/>
      <c r="AH77" s="2"/>
      <c r="AI77" s="2"/>
      <c r="AJ77" s="2"/>
      <c r="AK77" s="2"/>
    </row>
    <row r="78" spans="1:37" ht="12.75">
      <c r="A78" s="2"/>
      <c r="B78" s="2"/>
      <c r="C78" s="85"/>
      <c r="D78" s="85"/>
      <c r="E78" s="85"/>
      <c r="F78" s="85"/>
      <c r="G78" s="85"/>
      <c r="H78" s="85"/>
      <c r="I78" s="85"/>
      <c r="J78" s="85"/>
      <c r="K78" s="85"/>
      <c r="L78" s="2"/>
      <c r="M78" s="85"/>
      <c r="N78" s="85"/>
      <c r="O78" s="85"/>
      <c r="P78" s="2"/>
      <c r="Q78" s="85"/>
      <c r="R78" s="85"/>
      <c r="S78" s="85"/>
      <c r="T78" s="2"/>
      <c r="U78" s="85"/>
      <c r="V78" s="85"/>
      <c r="W78" s="85"/>
      <c r="X78" s="2"/>
      <c r="Y78" s="85"/>
      <c r="Z78" s="85"/>
      <c r="AA78" s="85"/>
      <c r="AB78" s="2"/>
      <c r="AC78" s="85"/>
      <c r="AD78" s="85"/>
      <c r="AE78" s="85"/>
      <c r="AF78" s="2"/>
      <c r="AG78" s="2"/>
      <c r="AH78" s="2"/>
      <c r="AI78" s="2"/>
      <c r="AJ78" s="2"/>
      <c r="AK78" s="2"/>
    </row>
    <row r="79" spans="1:37" ht="12.75">
      <c r="A79" s="2"/>
      <c r="B79" s="2"/>
      <c r="C79" s="85"/>
      <c r="D79" s="85"/>
      <c r="E79" s="85"/>
      <c r="F79" s="85"/>
      <c r="G79" s="85"/>
      <c r="H79" s="85"/>
      <c r="I79" s="85"/>
      <c r="J79" s="85"/>
      <c r="K79" s="85"/>
      <c r="L79" s="2"/>
      <c r="M79" s="85"/>
      <c r="N79" s="85"/>
      <c r="O79" s="85"/>
      <c r="P79" s="2"/>
      <c r="Q79" s="85"/>
      <c r="R79" s="85"/>
      <c r="S79" s="85"/>
      <c r="T79" s="2"/>
      <c r="U79" s="85"/>
      <c r="V79" s="85"/>
      <c r="W79" s="85"/>
      <c r="X79" s="2"/>
      <c r="Y79" s="85"/>
      <c r="Z79" s="85"/>
      <c r="AA79" s="85"/>
      <c r="AB79" s="2"/>
      <c r="AC79" s="85"/>
      <c r="AD79" s="85"/>
      <c r="AE79" s="85"/>
      <c r="AF79" s="2"/>
      <c r="AG79" s="2"/>
      <c r="AH79" s="2"/>
      <c r="AI79" s="2"/>
      <c r="AJ79" s="2"/>
      <c r="AK79" s="2"/>
    </row>
    <row r="80" spans="1:3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</sheetData>
  <sheetProtection password="F954" sheet="1" objects="1" scenarios="1"/>
  <mergeCells count="9">
    <mergeCell ref="B2:AG2"/>
    <mergeCell ref="Q3:T3"/>
    <mergeCell ref="U3:X3"/>
    <mergeCell ref="Y3:AB3"/>
    <mergeCell ref="AC3:AF3"/>
    <mergeCell ref="C3:E3"/>
    <mergeCell ref="F3:H3"/>
    <mergeCell ref="I3:L3"/>
    <mergeCell ref="M3:P3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9921875" style="3" customWidth="1"/>
    <col min="2" max="2" width="19.28125" style="3" customWidth="1"/>
    <col min="3" max="11" width="10.7109375" style="3" customWidth="1"/>
    <col min="12" max="12" width="8.57421875" style="3" customWidth="1"/>
    <col min="13" max="15" width="10.7109375" style="3" customWidth="1"/>
    <col min="16" max="16" width="9.140625" style="3" customWidth="1"/>
    <col min="17" max="19" width="10.7109375" style="3" customWidth="1"/>
    <col min="20" max="20" width="9.00390625" style="3" customWidth="1"/>
    <col min="21" max="23" width="10.7109375" style="3" customWidth="1"/>
    <col min="24" max="24" width="8.57421875" style="3" customWidth="1"/>
    <col min="25" max="27" width="10.7109375" style="3" customWidth="1"/>
    <col min="28" max="28" width="8.8515625" style="3" customWidth="1"/>
    <col min="29" max="31" width="10.7109375" style="3" customWidth="1"/>
    <col min="32" max="32" width="10.140625" style="3" customWidth="1"/>
    <col min="33" max="33" width="9.7109375" style="3" customWidth="1"/>
    <col min="34" max="36" width="12.140625" style="3" hidden="1" customWidth="1"/>
    <col min="37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2"/>
      <c r="AI2" s="2"/>
      <c r="AJ2" s="2"/>
      <c r="AK2" s="2"/>
    </row>
    <row r="3" spans="1:37" s="8" customFormat="1" ht="16.5">
      <c r="A3" s="5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</row>
    <row r="4" spans="1:37" s="14" customFormat="1" ht="16.5" customHeight="1">
      <c r="A4" s="9"/>
      <c r="B4" s="10"/>
      <c r="C4" s="127" t="s">
        <v>1</v>
      </c>
      <c r="D4" s="127"/>
      <c r="E4" s="127"/>
      <c r="F4" s="127" t="s">
        <v>2</v>
      </c>
      <c r="G4" s="127"/>
      <c r="H4" s="127"/>
      <c r="I4" s="120" t="s">
        <v>3</v>
      </c>
      <c r="J4" s="125"/>
      <c r="K4" s="125"/>
      <c r="L4" s="126"/>
      <c r="M4" s="120" t="s">
        <v>4</v>
      </c>
      <c r="N4" s="121"/>
      <c r="O4" s="121"/>
      <c r="P4" s="122"/>
      <c r="Q4" s="120" t="s">
        <v>5</v>
      </c>
      <c r="R4" s="121"/>
      <c r="S4" s="121"/>
      <c r="T4" s="122"/>
      <c r="U4" s="120" t="s">
        <v>6</v>
      </c>
      <c r="V4" s="123"/>
      <c r="W4" s="123"/>
      <c r="X4" s="124"/>
      <c r="Y4" s="120" t="s">
        <v>7</v>
      </c>
      <c r="Z4" s="125"/>
      <c r="AA4" s="125"/>
      <c r="AB4" s="126"/>
      <c r="AC4" s="120" t="s">
        <v>8</v>
      </c>
      <c r="AD4" s="125"/>
      <c r="AE4" s="125"/>
      <c r="AF4" s="126"/>
      <c r="AG4" s="12"/>
      <c r="AH4" s="13"/>
      <c r="AI4" s="13"/>
      <c r="AJ4" s="13"/>
      <c r="AK4" s="13"/>
    </row>
    <row r="5" spans="1:37" s="14" customFormat="1" ht="63.75">
      <c r="A5" s="15"/>
      <c r="B5" s="16" t="s">
        <v>9</v>
      </c>
      <c r="C5" s="18" t="s">
        <v>11</v>
      </c>
      <c r="D5" s="19" t="s">
        <v>12</v>
      </c>
      <c r="E5" s="20" t="s">
        <v>13</v>
      </c>
      <c r="F5" s="18" t="s">
        <v>11</v>
      </c>
      <c r="G5" s="19" t="s">
        <v>12</v>
      </c>
      <c r="H5" s="20" t="s">
        <v>13</v>
      </c>
      <c r="I5" s="18" t="s">
        <v>11</v>
      </c>
      <c r="J5" s="19" t="s">
        <v>12</v>
      </c>
      <c r="K5" s="19" t="s">
        <v>13</v>
      </c>
      <c r="L5" s="20" t="s">
        <v>652</v>
      </c>
      <c r="M5" s="18" t="s">
        <v>11</v>
      </c>
      <c r="N5" s="19" t="s">
        <v>12</v>
      </c>
      <c r="O5" s="21" t="s">
        <v>13</v>
      </c>
      <c r="P5" s="22" t="s">
        <v>653</v>
      </c>
      <c r="Q5" s="19" t="s">
        <v>11</v>
      </c>
      <c r="R5" s="19" t="s">
        <v>12</v>
      </c>
      <c r="S5" s="21" t="s">
        <v>13</v>
      </c>
      <c r="T5" s="22" t="s">
        <v>654</v>
      </c>
      <c r="U5" s="19" t="s">
        <v>11</v>
      </c>
      <c r="V5" s="19" t="s">
        <v>12</v>
      </c>
      <c r="W5" s="21" t="s">
        <v>13</v>
      </c>
      <c r="X5" s="22" t="s">
        <v>655</v>
      </c>
      <c r="Y5" s="18" t="s">
        <v>11</v>
      </c>
      <c r="Z5" s="19" t="s">
        <v>12</v>
      </c>
      <c r="AA5" s="19" t="s">
        <v>13</v>
      </c>
      <c r="AB5" s="20" t="s">
        <v>656</v>
      </c>
      <c r="AC5" s="18" t="s">
        <v>11</v>
      </c>
      <c r="AD5" s="19" t="s">
        <v>12</v>
      </c>
      <c r="AE5" s="19" t="s">
        <v>13</v>
      </c>
      <c r="AF5" s="23" t="s">
        <v>656</v>
      </c>
      <c r="AG5" s="24" t="s">
        <v>14</v>
      </c>
      <c r="AH5" s="13"/>
      <c r="AI5" s="13"/>
      <c r="AJ5" s="13"/>
      <c r="AK5" s="13"/>
    </row>
    <row r="6" spans="1:37" s="14" customFormat="1" ht="12.75">
      <c r="A6" s="9"/>
      <c r="B6" s="25"/>
      <c r="C6" s="27"/>
      <c r="D6" s="28"/>
      <c r="E6" s="29"/>
      <c r="F6" s="30"/>
      <c r="G6" s="28"/>
      <c r="H6" s="31"/>
      <c r="I6" s="30"/>
      <c r="J6" s="28"/>
      <c r="K6" s="28"/>
      <c r="L6" s="29"/>
      <c r="M6" s="27"/>
      <c r="N6" s="32"/>
      <c r="O6" s="28"/>
      <c r="P6" s="29"/>
      <c r="Q6" s="27"/>
      <c r="R6" s="28"/>
      <c r="S6" s="28"/>
      <c r="T6" s="29"/>
      <c r="U6" s="27"/>
      <c r="V6" s="28"/>
      <c r="W6" s="28"/>
      <c r="X6" s="29"/>
      <c r="Y6" s="30"/>
      <c r="Z6" s="28"/>
      <c r="AA6" s="28"/>
      <c r="AB6" s="29"/>
      <c r="AC6" s="30"/>
      <c r="AD6" s="28"/>
      <c r="AE6" s="28"/>
      <c r="AF6" s="29"/>
      <c r="AG6" s="29"/>
      <c r="AH6" s="13"/>
      <c r="AI6" s="13"/>
      <c r="AJ6" s="13"/>
      <c r="AK6" s="13"/>
    </row>
    <row r="7" spans="1:37" s="14" customFormat="1" ht="12.75">
      <c r="A7" s="33"/>
      <c r="B7" s="34" t="s">
        <v>38</v>
      </c>
      <c r="C7" s="35"/>
      <c r="D7" s="36"/>
      <c r="E7" s="37"/>
      <c r="F7" s="30"/>
      <c r="G7" s="36"/>
      <c r="H7" s="31"/>
      <c r="I7" s="30"/>
      <c r="J7" s="36"/>
      <c r="K7" s="36"/>
      <c r="L7" s="37"/>
      <c r="M7" s="35"/>
      <c r="N7" s="38"/>
      <c r="O7" s="36"/>
      <c r="P7" s="37"/>
      <c r="Q7" s="35"/>
      <c r="R7" s="36"/>
      <c r="S7" s="36"/>
      <c r="T7" s="37"/>
      <c r="U7" s="35"/>
      <c r="V7" s="36"/>
      <c r="W7" s="36"/>
      <c r="X7" s="37"/>
      <c r="Y7" s="30"/>
      <c r="Z7" s="36"/>
      <c r="AA7" s="36"/>
      <c r="AB7" s="37"/>
      <c r="AC7" s="30"/>
      <c r="AD7" s="36"/>
      <c r="AE7" s="36"/>
      <c r="AF7" s="37"/>
      <c r="AG7" s="37"/>
      <c r="AH7" s="13"/>
      <c r="AI7" s="13"/>
      <c r="AJ7" s="13"/>
      <c r="AK7" s="13"/>
    </row>
    <row r="8" spans="1:37" s="14" customFormat="1" ht="12.75">
      <c r="A8" s="30"/>
      <c r="B8" s="39" t="s">
        <v>39</v>
      </c>
      <c r="C8" s="73">
        <v>2804845442</v>
      </c>
      <c r="D8" s="74">
        <v>1015284092</v>
      </c>
      <c r="E8" s="75">
        <f>$C8+$D8</f>
        <v>3820129534</v>
      </c>
      <c r="F8" s="73">
        <v>2804845442</v>
      </c>
      <c r="G8" s="74">
        <v>729855217</v>
      </c>
      <c r="H8" s="76">
        <f>$F8+$G8</f>
        <v>3534700659</v>
      </c>
      <c r="I8" s="73">
        <v>1052518584</v>
      </c>
      <c r="J8" s="74">
        <v>31059190</v>
      </c>
      <c r="K8" s="74">
        <f>$I8+$J8</f>
        <v>1083577774</v>
      </c>
      <c r="L8" s="41">
        <f>IF($E8=0,0,$K8/$E8)</f>
        <v>0.2836494847506917</v>
      </c>
      <c r="M8" s="101">
        <v>466030079</v>
      </c>
      <c r="N8" s="102">
        <v>98853150</v>
      </c>
      <c r="O8" s="103">
        <f>$M8+$N8</f>
        <v>564883229</v>
      </c>
      <c r="P8" s="41">
        <f>IF($E8=0,0,$O8/$E8)</f>
        <v>0.14787017664516713</v>
      </c>
      <c r="Q8" s="101">
        <v>588614811</v>
      </c>
      <c r="R8" s="103">
        <v>68433378</v>
      </c>
      <c r="S8" s="103">
        <f>$Q8+$R8</f>
        <v>657048189</v>
      </c>
      <c r="T8" s="41">
        <f>IF($H8=0,0,$S8/$H8)</f>
        <v>0.18588510099915648</v>
      </c>
      <c r="U8" s="101">
        <v>311694564</v>
      </c>
      <c r="V8" s="103">
        <v>204625931</v>
      </c>
      <c r="W8" s="103">
        <f>$U8+$V8</f>
        <v>516320495</v>
      </c>
      <c r="X8" s="41">
        <f>IF($H8=0,0,$W8/$H8)</f>
        <v>0.14607191522296314</v>
      </c>
      <c r="Y8" s="73">
        <f>(($I8+$M8)+$Q8)+$U8</f>
        <v>2418858038</v>
      </c>
      <c r="Z8" s="74">
        <f>(($J8+$N8)+$R8)+$V8</f>
        <v>402971649</v>
      </c>
      <c r="AA8" s="74">
        <f>$Y8+$Z8</f>
        <v>2821829687</v>
      </c>
      <c r="AB8" s="41">
        <f>IF($H8=0,0,$AA8/$H8)</f>
        <v>0.7983221096290293</v>
      </c>
      <c r="AC8" s="73">
        <v>294110679</v>
      </c>
      <c r="AD8" s="74">
        <v>179559068</v>
      </c>
      <c r="AE8" s="74">
        <f>$AC8+$AD8</f>
        <v>473669747</v>
      </c>
      <c r="AF8" s="41">
        <f>IF($AI8=0,0,$AJ8/$AI8)</f>
        <v>0.8206838297611402</v>
      </c>
      <c r="AG8" s="41">
        <f>IF($AE8=0,0,$W8/$AE8-1)</f>
        <v>0.09004321738960464</v>
      </c>
      <c r="AH8" s="13">
        <v>3041280768</v>
      </c>
      <c r="AI8" s="13">
        <v>2917572901</v>
      </c>
      <c r="AJ8" s="13">
        <v>2394404902</v>
      </c>
      <c r="AK8" s="13"/>
    </row>
    <row r="9" spans="1:37" s="14" customFormat="1" ht="12.75">
      <c r="A9" s="30"/>
      <c r="B9" s="39" t="s">
        <v>41</v>
      </c>
      <c r="C9" s="73">
        <v>1280797802</v>
      </c>
      <c r="D9" s="74">
        <v>354205800</v>
      </c>
      <c r="E9" s="76">
        <f aca="true" t="shared" si="0" ref="E9:E29">$C9+$D9</f>
        <v>1635003602</v>
      </c>
      <c r="F9" s="73">
        <v>1277827114</v>
      </c>
      <c r="G9" s="74">
        <v>357705800</v>
      </c>
      <c r="H9" s="76">
        <f aca="true" t="shared" si="1" ref="H9:H29">$F9+$G9</f>
        <v>1635532914</v>
      </c>
      <c r="I9" s="73">
        <v>326875302</v>
      </c>
      <c r="J9" s="74">
        <v>36066699</v>
      </c>
      <c r="K9" s="74">
        <f aca="true" t="shared" si="2" ref="K9:K29">$I9+$J9</f>
        <v>362942001</v>
      </c>
      <c r="L9" s="41">
        <f aca="true" t="shared" si="3" ref="L9:L29">IF($E9=0,0,$K9/$E9)</f>
        <v>0.22198238618926297</v>
      </c>
      <c r="M9" s="101">
        <v>204575617</v>
      </c>
      <c r="N9" s="102">
        <v>57014593</v>
      </c>
      <c r="O9" s="103">
        <f aca="true" t="shared" si="4" ref="O9:O29">$M9+$N9</f>
        <v>261590210</v>
      </c>
      <c r="P9" s="41">
        <f aca="true" t="shared" si="5" ref="P9:P29">IF($E9=0,0,$O9/$E9)</f>
        <v>0.15999365975708718</v>
      </c>
      <c r="Q9" s="101">
        <v>426041233</v>
      </c>
      <c r="R9" s="103">
        <v>38376207</v>
      </c>
      <c r="S9" s="103">
        <f aca="true" t="shared" si="6" ref="S9:S29">$Q9+$R9</f>
        <v>464417440</v>
      </c>
      <c r="T9" s="41">
        <f aca="true" t="shared" si="7" ref="T9:T29">IF($H9=0,0,$S9/$H9)</f>
        <v>0.28395481131845934</v>
      </c>
      <c r="U9" s="101">
        <v>244592239</v>
      </c>
      <c r="V9" s="103">
        <v>69825136</v>
      </c>
      <c r="W9" s="103">
        <f aca="true" t="shared" si="8" ref="W9:W29">$U9+$V9</f>
        <v>314417375</v>
      </c>
      <c r="X9" s="41">
        <f aca="true" t="shared" si="9" ref="X9:X29">IF($H9=0,0,$W9/$H9)</f>
        <v>0.19224154543673097</v>
      </c>
      <c r="Y9" s="73">
        <f aca="true" t="shared" si="10" ref="Y9:Y29">(($I9+$M9)+$Q9)+$U9</f>
        <v>1202084391</v>
      </c>
      <c r="Z9" s="74">
        <f aca="true" t="shared" si="11" ref="Z9:Z29">(($J9+$N9)+$R9)+$V9</f>
        <v>201282635</v>
      </c>
      <c r="AA9" s="74">
        <f aca="true" t="shared" si="12" ref="AA9:AA29">$Y9+$Z9</f>
        <v>1403367026</v>
      </c>
      <c r="AB9" s="41">
        <f aca="true" t="shared" si="13" ref="AB9:AB29">IF($H9=0,0,$AA9/$H9)</f>
        <v>0.8580487827467836</v>
      </c>
      <c r="AC9" s="73">
        <v>197760377</v>
      </c>
      <c r="AD9" s="74">
        <v>77250795</v>
      </c>
      <c r="AE9" s="74">
        <f aca="true" t="shared" si="14" ref="AE9:AE29">$AC9+$AD9</f>
        <v>275011172</v>
      </c>
      <c r="AF9" s="41">
        <f aca="true" t="shared" si="15" ref="AF9:AF29">IF($AI9=0,0,$AJ9/$AI9)</f>
        <v>0.7789350896956866</v>
      </c>
      <c r="AG9" s="41">
        <f aca="true" t="shared" si="16" ref="AG9:AG29">IF($AE9=0,0,$W9/$AE9-1)</f>
        <v>0.1432894624368206</v>
      </c>
      <c r="AH9" s="13">
        <v>1304778650</v>
      </c>
      <c r="AI9" s="13">
        <v>1396580758</v>
      </c>
      <c r="AJ9" s="13">
        <v>1087845758</v>
      </c>
      <c r="AK9" s="13"/>
    </row>
    <row r="10" spans="1:37" s="14" customFormat="1" ht="12.75">
      <c r="A10" s="30"/>
      <c r="B10" s="39" t="s">
        <v>43</v>
      </c>
      <c r="C10" s="73">
        <v>860413772</v>
      </c>
      <c r="D10" s="74">
        <v>293079331</v>
      </c>
      <c r="E10" s="76">
        <f t="shared" si="0"/>
        <v>1153493103</v>
      </c>
      <c r="F10" s="73">
        <v>860413772</v>
      </c>
      <c r="G10" s="74">
        <v>293079331</v>
      </c>
      <c r="H10" s="76">
        <f t="shared" si="1"/>
        <v>1153493103</v>
      </c>
      <c r="I10" s="73">
        <v>217232482</v>
      </c>
      <c r="J10" s="74">
        <v>30876534</v>
      </c>
      <c r="K10" s="74">
        <f t="shared" si="2"/>
        <v>248109016</v>
      </c>
      <c r="L10" s="41">
        <f t="shared" si="3"/>
        <v>0.2150936276556133</v>
      </c>
      <c r="M10" s="101">
        <v>204667945</v>
      </c>
      <c r="N10" s="102">
        <v>64888180</v>
      </c>
      <c r="O10" s="103">
        <f t="shared" si="4"/>
        <v>269556125</v>
      </c>
      <c r="P10" s="41">
        <f t="shared" si="5"/>
        <v>0.23368681121624357</v>
      </c>
      <c r="Q10" s="101">
        <v>224936020</v>
      </c>
      <c r="R10" s="103">
        <v>25371278</v>
      </c>
      <c r="S10" s="103">
        <f t="shared" si="6"/>
        <v>250307298</v>
      </c>
      <c r="T10" s="41">
        <f t="shared" si="7"/>
        <v>0.2169993885086975</v>
      </c>
      <c r="U10" s="101">
        <v>262710767</v>
      </c>
      <c r="V10" s="103">
        <v>128809062</v>
      </c>
      <c r="W10" s="103">
        <f t="shared" si="8"/>
        <v>391519829</v>
      </c>
      <c r="X10" s="41">
        <f t="shared" si="9"/>
        <v>0.3394210403007499</v>
      </c>
      <c r="Y10" s="73">
        <f t="shared" si="10"/>
        <v>909547214</v>
      </c>
      <c r="Z10" s="74">
        <f t="shared" si="11"/>
        <v>249945054</v>
      </c>
      <c r="AA10" s="74">
        <f t="shared" si="12"/>
        <v>1159492268</v>
      </c>
      <c r="AB10" s="41">
        <f t="shared" si="13"/>
        <v>1.0052008676813042</v>
      </c>
      <c r="AC10" s="73">
        <v>177127872</v>
      </c>
      <c r="AD10" s="74">
        <v>103765347</v>
      </c>
      <c r="AE10" s="74">
        <f t="shared" si="14"/>
        <v>280893219</v>
      </c>
      <c r="AF10" s="41">
        <f t="shared" si="15"/>
        <v>1.0176588869449723</v>
      </c>
      <c r="AG10" s="41">
        <f t="shared" si="16"/>
        <v>0.3938386636524678</v>
      </c>
      <c r="AH10" s="13">
        <v>902166034</v>
      </c>
      <c r="AI10" s="13">
        <v>902166034</v>
      </c>
      <c r="AJ10" s="13">
        <v>918097282</v>
      </c>
      <c r="AK10" s="13"/>
    </row>
    <row r="11" spans="1:37" s="14" customFormat="1" ht="12.75">
      <c r="A11" s="30"/>
      <c r="B11" s="39" t="s">
        <v>45</v>
      </c>
      <c r="C11" s="73">
        <v>1041805160</v>
      </c>
      <c r="D11" s="74">
        <v>328378019</v>
      </c>
      <c r="E11" s="76">
        <f t="shared" si="0"/>
        <v>1370183179</v>
      </c>
      <c r="F11" s="73">
        <v>1041805160</v>
      </c>
      <c r="G11" s="74">
        <v>328378019</v>
      </c>
      <c r="H11" s="76">
        <f t="shared" si="1"/>
        <v>1370183179</v>
      </c>
      <c r="I11" s="73">
        <v>262349774</v>
      </c>
      <c r="J11" s="74">
        <v>19896062</v>
      </c>
      <c r="K11" s="74">
        <f t="shared" si="2"/>
        <v>282245836</v>
      </c>
      <c r="L11" s="41">
        <f t="shared" si="3"/>
        <v>0.20599131585164498</v>
      </c>
      <c r="M11" s="101">
        <v>212290619</v>
      </c>
      <c r="N11" s="102">
        <v>29794326</v>
      </c>
      <c r="O11" s="103">
        <f t="shared" si="4"/>
        <v>242084945</v>
      </c>
      <c r="P11" s="41">
        <f t="shared" si="5"/>
        <v>0.17668071591470033</v>
      </c>
      <c r="Q11" s="101">
        <v>225583296</v>
      </c>
      <c r="R11" s="103">
        <v>21766343</v>
      </c>
      <c r="S11" s="103">
        <f t="shared" si="6"/>
        <v>247349639</v>
      </c>
      <c r="T11" s="41">
        <f t="shared" si="7"/>
        <v>0.1805230445030883</v>
      </c>
      <c r="U11" s="101">
        <v>183294692</v>
      </c>
      <c r="V11" s="103">
        <v>4109481</v>
      </c>
      <c r="W11" s="103">
        <f t="shared" si="8"/>
        <v>187404173</v>
      </c>
      <c r="X11" s="41">
        <f t="shared" si="9"/>
        <v>0.1367730795941993</v>
      </c>
      <c r="Y11" s="73">
        <f t="shared" si="10"/>
        <v>883518381</v>
      </c>
      <c r="Z11" s="74">
        <f t="shared" si="11"/>
        <v>75566212</v>
      </c>
      <c r="AA11" s="74">
        <f t="shared" si="12"/>
        <v>959084593</v>
      </c>
      <c r="AB11" s="41">
        <f t="shared" si="13"/>
        <v>0.6999681558636329</v>
      </c>
      <c r="AC11" s="73">
        <v>168909050</v>
      </c>
      <c r="AD11" s="74">
        <v>59412830</v>
      </c>
      <c r="AE11" s="74">
        <f t="shared" si="14"/>
        <v>228321880</v>
      </c>
      <c r="AF11" s="41">
        <f t="shared" si="15"/>
        <v>1.9440460283901777</v>
      </c>
      <c r="AG11" s="41">
        <f t="shared" si="16"/>
        <v>-0.17921062580598934</v>
      </c>
      <c r="AH11" s="13">
        <v>1400105541</v>
      </c>
      <c r="AI11" s="13">
        <v>494681650</v>
      </c>
      <c r="AJ11" s="13">
        <v>961683897</v>
      </c>
      <c r="AK11" s="13"/>
    </row>
    <row r="12" spans="1:37" s="14" customFormat="1" ht="12.75">
      <c r="A12" s="30"/>
      <c r="B12" s="39" t="s">
        <v>47</v>
      </c>
      <c r="C12" s="73">
        <v>2824691875</v>
      </c>
      <c r="D12" s="74">
        <v>360505246</v>
      </c>
      <c r="E12" s="76">
        <f t="shared" si="0"/>
        <v>3185197121</v>
      </c>
      <c r="F12" s="73">
        <v>2853422471</v>
      </c>
      <c r="G12" s="74">
        <v>95135000</v>
      </c>
      <c r="H12" s="76">
        <f t="shared" si="1"/>
        <v>2948557471</v>
      </c>
      <c r="I12" s="73">
        <v>761260921</v>
      </c>
      <c r="J12" s="74">
        <v>-30223494</v>
      </c>
      <c r="K12" s="74">
        <f t="shared" si="2"/>
        <v>731037427</v>
      </c>
      <c r="L12" s="41">
        <f t="shared" si="3"/>
        <v>0.22951089029318508</v>
      </c>
      <c r="M12" s="101">
        <v>606621508</v>
      </c>
      <c r="N12" s="102">
        <v>-113039943</v>
      </c>
      <c r="O12" s="103">
        <f t="shared" si="4"/>
        <v>493581565</v>
      </c>
      <c r="P12" s="41">
        <f t="shared" si="5"/>
        <v>0.15496107344371796</v>
      </c>
      <c r="Q12" s="101">
        <v>503581252</v>
      </c>
      <c r="R12" s="103">
        <v>-59284817</v>
      </c>
      <c r="S12" s="103">
        <f t="shared" si="6"/>
        <v>444296435</v>
      </c>
      <c r="T12" s="41">
        <f t="shared" si="7"/>
        <v>0.15068264375709026</v>
      </c>
      <c r="U12" s="101">
        <v>596255647</v>
      </c>
      <c r="V12" s="103">
        <v>-99250315</v>
      </c>
      <c r="W12" s="103">
        <f t="shared" si="8"/>
        <v>497005332</v>
      </c>
      <c r="X12" s="41">
        <f t="shared" si="9"/>
        <v>0.1685588077859107</v>
      </c>
      <c r="Y12" s="73">
        <f t="shared" si="10"/>
        <v>2467719328</v>
      </c>
      <c r="Z12" s="74">
        <f t="shared" si="11"/>
        <v>-301798569</v>
      </c>
      <c r="AA12" s="74">
        <f t="shared" si="12"/>
        <v>2165920759</v>
      </c>
      <c r="AB12" s="41">
        <f t="shared" si="13"/>
        <v>0.7345696260976831</v>
      </c>
      <c r="AC12" s="73">
        <v>521520400</v>
      </c>
      <c r="AD12" s="74">
        <v>-26796822</v>
      </c>
      <c r="AE12" s="74">
        <f t="shared" si="14"/>
        <v>494723578</v>
      </c>
      <c r="AF12" s="41">
        <f t="shared" si="15"/>
        <v>0.8351910645998667</v>
      </c>
      <c r="AG12" s="41">
        <f t="shared" si="16"/>
        <v>0.004612179611944933</v>
      </c>
      <c r="AH12" s="13">
        <v>2449069132</v>
      </c>
      <c r="AI12" s="13">
        <v>2666498427</v>
      </c>
      <c r="AJ12" s="13">
        <v>2227035660</v>
      </c>
      <c r="AK12" s="13"/>
    </row>
    <row r="13" spans="1:37" s="14" customFormat="1" ht="12.75">
      <c r="A13" s="30"/>
      <c r="B13" s="39" t="s">
        <v>49</v>
      </c>
      <c r="C13" s="73">
        <v>901002748</v>
      </c>
      <c r="D13" s="74">
        <v>249079760</v>
      </c>
      <c r="E13" s="76">
        <f t="shared" si="0"/>
        <v>1150082508</v>
      </c>
      <c r="F13" s="73">
        <v>933350760</v>
      </c>
      <c r="G13" s="74">
        <v>280972250</v>
      </c>
      <c r="H13" s="76">
        <f t="shared" si="1"/>
        <v>1214323010</v>
      </c>
      <c r="I13" s="73">
        <v>342922093</v>
      </c>
      <c r="J13" s="74">
        <v>38811622</v>
      </c>
      <c r="K13" s="74">
        <f t="shared" si="2"/>
        <v>381733715</v>
      </c>
      <c r="L13" s="41">
        <f t="shared" si="3"/>
        <v>0.33191854701262874</v>
      </c>
      <c r="M13" s="101">
        <v>117104187</v>
      </c>
      <c r="N13" s="102">
        <v>69901768</v>
      </c>
      <c r="O13" s="103">
        <f t="shared" si="4"/>
        <v>187005955</v>
      </c>
      <c r="P13" s="41">
        <f t="shared" si="5"/>
        <v>0.1626022078409004</v>
      </c>
      <c r="Q13" s="101">
        <v>129509055</v>
      </c>
      <c r="R13" s="103">
        <v>33136115</v>
      </c>
      <c r="S13" s="103">
        <f t="shared" si="6"/>
        <v>162645170</v>
      </c>
      <c r="T13" s="41">
        <f t="shared" si="7"/>
        <v>0.13393896735926958</v>
      </c>
      <c r="U13" s="101">
        <v>119945262</v>
      </c>
      <c r="V13" s="103">
        <v>98103118</v>
      </c>
      <c r="W13" s="103">
        <f t="shared" si="8"/>
        <v>218048380</v>
      </c>
      <c r="X13" s="41">
        <f t="shared" si="9"/>
        <v>0.17956373897584302</v>
      </c>
      <c r="Y13" s="73">
        <f t="shared" si="10"/>
        <v>709480597</v>
      </c>
      <c r="Z13" s="74">
        <f t="shared" si="11"/>
        <v>239952623</v>
      </c>
      <c r="AA13" s="74">
        <f t="shared" si="12"/>
        <v>949433220</v>
      </c>
      <c r="AB13" s="41">
        <f t="shared" si="13"/>
        <v>0.7818621669698905</v>
      </c>
      <c r="AC13" s="73">
        <v>123396574</v>
      </c>
      <c r="AD13" s="74">
        <v>114259806</v>
      </c>
      <c r="AE13" s="74">
        <f t="shared" si="14"/>
        <v>237656380</v>
      </c>
      <c r="AF13" s="41">
        <f t="shared" si="15"/>
        <v>0.9344781123610288</v>
      </c>
      <c r="AG13" s="41">
        <f t="shared" si="16"/>
        <v>-0.0825056747897952</v>
      </c>
      <c r="AH13" s="13">
        <v>1096384504</v>
      </c>
      <c r="AI13" s="13">
        <v>1042758679</v>
      </c>
      <c r="AJ13" s="13">
        <v>974435162</v>
      </c>
      <c r="AK13" s="13"/>
    </row>
    <row r="14" spans="1:37" s="14" customFormat="1" ht="12.75">
      <c r="A14" s="30"/>
      <c r="B14" s="39" t="s">
        <v>51</v>
      </c>
      <c r="C14" s="73">
        <v>778764650</v>
      </c>
      <c r="D14" s="74">
        <v>108670335</v>
      </c>
      <c r="E14" s="76">
        <f t="shared" si="0"/>
        <v>887434985</v>
      </c>
      <c r="F14" s="73">
        <v>778764650</v>
      </c>
      <c r="G14" s="74">
        <v>108670335</v>
      </c>
      <c r="H14" s="76">
        <f t="shared" si="1"/>
        <v>887434985</v>
      </c>
      <c r="I14" s="73">
        <v>219715329</v>
      </c>
      <c r="J14" s="74">
        <v>10934365</v>
      </c>
      <c r="K14" s="74">
        <f t="shared" si="2"/>
        <v>230649694</v>
      </c>
      <c r="L14" s="41">
        <f t="shared" si="3"/>
        <v>0.259906018918107</v>
      </c>
      <c r="M14" s="101">
        <v>186784162</v>
      </c>
      <c r="N14" s="102">
        <v>15589063</v>
      </c>
      <c r="O14" s="103">
        <f t="shared" si="4"/>
        <v>202373225</v>
      </c>
      <c r="P14" s="41">
        <f t="shared" si="5"/>
        <v>0.22804287459999112</v>
      </c>
      <c r="Q14" s="101">
        <v>225079688</v>
      </c>
      <c r="R14" s="103">
        <v>13273131</v>
      </c>
      <c r="S14" s="103">
        <f t="shared" si="6"/>
        <v>238352819</v>
      </c>
      <c r="T14" s="41">
        <f t="shared" si="7"/>
        <v>0.2685862322635387</v>
      </c>
      <c r="U14" s="101">
        <v>239314654</v>
      </c>
      <c r="V14" s="103">
        <v>20834177</v>
      </c>
      <c r="W14" s="103">
        <f t="shared" si="8"/>
        <v>260148831</v>
      </c>
      <c r="X14" s="41">
        <f t="shared" si="9"/>
        <v>0.29314691825001693</v>
      </c>
      <c r="Y14" s="73">
        <f t="shared" si="10"/>
        <v>870893833</v>
      </c>
      <c r="Z14" s="74">
        <f t="shared" si="11"/>
        <v>60630736</v>
      </c>
      <c r="AA14" s="74">
        <f t="shared" si="12"/>
        <v>931524569</v>
      </c>
      <c r="AB14" s="41">
        <f t="shared" si="13"/>
        <v>1.0496820440316537</v>
      </c>
      <c r="AC14" s="73">
        <v>143236628</v>
      </c>
      <c r="AD14" s="74">
        <v>-5189197</v>
      </c>
      <c r="AE14" s="74">
        <f t="shared" si="14"/>
        <v>138047431</v>
      </c>
      <c r="AF14" s="41">
        <f t="shared" si="15"/>
        <v>0.7499983550153849</v>
      </c>
      <c r="AG14" s="41">
        <f t="shared" si="16"/>
        <v>0.8844887522752958</v>
      </c>
      <c r="AH14" s="13">
        <v>835200200</v>
      </c>
      <c r="AI14" s="13">
        <v>866269500</v>
      </c>
      <c r="AJ14" s="13">
        <v>649700700</v>
      </c>
      <c r="AK14" s="13"/>
    </row>
    <row r="15" spans="1:37" s="14" customFormat="1" ht="12.75">
      <c r="A15" s="30"/>
      <c r="B15" s="39" t="s">
        <v>53</v>
      </c>
      <c r="C15" s="73">
        <v>821740046</v>
      </c>
      <c r="D15" s="74">
        <v>263498794</v>
      </c>
      <c r="E15" s="76">
        <f t="shared" si="0"/>
        <v>1085238840</v>
      </c>
      <c r="F15" s="73">
        <v>821740046</v>
      </c>
      <c r="G15" s="74">
        <v>263498794</v>
      </c>
      <c r="H15" s="76">
        <f t="shared" si="1"/>
        <v>1085238840</v>
      </c>
      <c r="I15" s="73">
        <v>180795215</v>
      </c>
      <c r="J15" s="74">
        <v>38212000</v>
      </c>
      <c r="K15" s="74">
        <f t="shared" si="2"/>
        <v>219007215</v>
      </c>
      <c r="L15" s="41">
        <f t="shared" si="3"/>
        <v>0.2018055444827242</v>
      </c>
      <c r="M15" s="101">
        <v>167631809</v>
      </c>
      <c r="N15" s="102">
        <v>30107993</v>
      </c>
      <c r="O15" s="103">
        <f t="shared" si="4"/>
        <v>197739802</v>
      </c>
      <c r="P15" s="41">
        <f t="shared" si="5"/>
        <v>0.18220855604467676</v>
      </c>
      <c r="Q15" s="101">
        <v>181977838</v>
      </c>
      <c r="R15" s="103">
        <v>22006485</v>
      </c>
      <c r="S15" s="103">
        <f t="shared" si="6"/>
        <v>203984323</v>
      </c>
      <c r="T15" s="41">
        <f t="shared" si="7"/>
        <v>0.1879626083047304</v>
      </c>
      <c r="U15" s="101">
        <v>123312756</v>
      </c>
      <c r="V15" s="103">
        <v>23186</v>
      </c>
      <c r="W15" s="103">
        <f t="shared" si="8"/>
        <v>123335942</v>
      </c>
      <c r="X15" s="41">
        <f t="shared" si="9"/>
        <v>0.11364866189271294</v>
      </c>
      <c r="Y15" s="73">
        <f t="shared" si="10"/>
        <v>653717618</v>
      </c>
      <c r="Z15" s="74">
        <f t="shared" si="11"/>
        <v>90349664</v>
      </c>
      <c r="AA15" s="74">
        <f t="shared" si="12"/>
        <v>744067282</v>
      </c>
      <c r="AB15" s="41">
        <f t="shared" si="13"/>
        <v>0.6856253707248443</v>
      </c>
      <c r="AC15" s="73">
        <v>0</v>
      </c>
      <c r="AD15" s="74">
        <v>25012798</v>
      </c>
      <c r="AE15" s="74">
        <f t="shared" si="14"/>
        <v>25012798</v>
      </c>
      <c r="AF15" s="41">
        <f t="shared" si="15"/>
        <v>0.6905632455639289</v>
      </c>
      <c r="AG15" s="41">
        <f t="shared" si="16"/>
        <v>3.9309134467883204</v>
      </c>
      <c r="AH15" s="13">
        <v>780600147</v>
      </c>
      <c r="AI15" s="13">
        <v>780600147</v>
      </c>
      <c r="AJ15" s="13">
        <v>539053771</v>
      </c>
      <c r="AK15" s="13"/>
    </row>
    <row r="16" spans="1:37" s="14" customFormat="1" ht="12.75">
      <c r="A16" s="30"/>
      <c r="B16" s="39" t="s">
        <v>55</v>
      </c>
      <c r="C16" s="73">
        <v>2964923806</v>
      </c>
      <c r="D16" s="74">
        <v>841738170</v>
      </c>
      <c r="E16" s="76">
        <f t="shared" si="0"/>
        <v>3806661976</v>
      </c>
      <c r="F16" s="73">
        <v>3264919343</v>
      </c>
      <c r="G16" s="74">
        <v>928321425</v>
      </c>
      <c r="H16" s="76">
        <f t="shared" si="1"/>
        <v>4193240768</v>
      </c>
      <c r="I16" s="73">
        <v>649040397</v>
      </c>
      <c r="J16" s="74">
        <v>129298157</v>
      </c>
      <c r="K16" s="74">
        <f t="shared" si="2"/>
        <v>778338554</v>
      </c>
      <c r="L16" s="41">
        <f t="shared" si="3"/>
        <v>0.20446747279039204</v>
      </c>
      <c r="M16" s="101">
        <v>637327808</v>
      </c>
      <c r="N16" s="102">
        <v>168527535</v>
      </c>
      <c r="O16" s="103">
        <f t="shared" si="4"/>
        <v>805855343</v>
      </c>
      <c r="P16" s="41">
        <f t="shared" si="5"/>
        <v>0.211696060244042</v>
      </c>
      <c r="Q16" s="101">
        <v>661308418</v>
      </c>
      <c r="R16" s="103">
        <v>143880003</v>
      </c>
      <c r="S16" s="103">
        <f t="shared" si="6"/>
        <v>805188421</v>
      </c>
      <c r="T16" s="41">
        <f t="shared" si="7"/>
        <v>0.19202055535295226</v>
      </c>
      <c r="U16" s="101">
        <v>1009358142</v>
      </c>
      <c r="V16" s="103">
        <v>260785573</v>
      </c>
      <c r="W16" s="103">
        <f t="shared" si="8"/>
        <v>1270143715</v>
      </c>
      <c r="X16" s="41">
        <f t="shared" si="9"/>
        <v>0.3029026438674556</v>
      </c>
      <c r="Y16" s="73">
        <f t="shared" si="10"/>
        <v>2957034765</v>
      </c>
      <c r="Z16" s="74">
        <f t="shared" si="11"/>
        <v>702491268</v>
      </c>
      <c r="AA16" s="74">
        <f t="shared" si="12"/>
        <v>3659526033</v>
      </c>
      <c r="AB16" s="41">
        <f t="shared" si="13"/>
        <v>0.8727202265434046</v>
      </c>
      <c r="AC16" s="73">
        <v>1015987291</v>
      </c>
      <c r="AD16" s="74">
        <v>164325662</v>
      </c>
      <c r="AE16" s="74">
        <f t="shared" si="14"/>
        <v>1180312953</v>
      </c>
      <c r="AF16" s="41">
        <f t="shared" si="15"/>
        <v>0.8512517844357519</v>
      </c>
      <c r="AG16" s="41">
        <f t="shared" si="16"/>
        <v>0.07610757958020975</v>
      </c>
      <c r="AH16" s="13">
        <v>3266305474</v>
      </c>
      <c r="AI16" s="13">
        <v>3553861490</v>
      </c>
      <c r="AJ16" s="13">
        <v>3025230935</v>
      </c>
      <c r="AK16" s="13"/>
    </row>
    <row r="17" spans="1:37" s="14" customFormat="1" ht="12.75">
      <c r="A17" s="30"/>
      <c r="B17" s="39" t="s">
        <v>57</v>
      </c>
      <c r="C17" s="73">
        <v>1222017955</v>
      </c>
      <c r="D17" s="74">
        <v>172232000</v>
      </c>
      <c r="E17" s="76">
        <f t="shared" si="0"/>
        <v>1394249955</v>
      </c>
      <c r="F17" s="73">
        <v>1222017955</v>
      </c>
      <c r="G17" s="74">
        <v>260388000</v>
      </c>
      <c r="H17" s="76">
        <f t="shared" si="1"/>
        <v>1482405955</v>
      </c>
      <c r="I17" s="73">
        <v>164734401</v>
      </c>
      <c r="J17" s="74">
        <v>22249100</v>
      </c>
      <c r="K17" s="74">
        <f t="shared" si="2"/>
        <v>186983501</v>
      </c>
      <c r="L17" s="41">
        <f t="shared" si="3"/>
        <v>0.13411045869461763</v>
      </c>
      <c r="M17" s="101">
        <v>173335289</v>
      </c>
      <c r="N17" s="102">
        <v>31952360</v>
      </c>
      <c r="O17" s="103">
        <f t="shared" si="4"/>
        <v>205287649</v>
      </c>
      <c r="P17" s="41">
        <f t="shared" si="5"/>
        <v>0.1472387703968045</v>
      </c>
      <c r="Q17" s="101">
        <v>193386544</v>
      </c>
      <c r="R17" s="103">
        <v>39046020</v>
      </c>
      <c r="S17" s="103">
        <f t="shared" si="6"/>
        <v>232432564</v>
      </c>
      <c r="T17" s="41">
        <f t="shared" si="7"/>
        <v>0.15679413808075265</v>
      </c>
      <c r="U17" s="101">
        <v>141203455</v>
      </c>
      <c r="V17" s="103">
        <v>52357946</v>
      </c>
      <c r="W17" s="103">
        <f t="shared" si="8"/>
        <v>193561401</v>
      </c>
      <c r="X17" s="41">
        <f t="shared" si="9"/>
        <v>0.13057246589379762</v>
      </c>
      <c r="Y17" s="73">
        <f t="shared" si="10"/>
        <v>672659689</v>
      </c>
      <c r="Z17" s="74">
        <f t="shared" si="11"/>
        <v>145605426</v>
      </c>
      <c r="AA17" s="74">
        <f t="shared" si="12"/>
        <v>818265115</v>
      </c>
      <c r="AB17" s="41">
        <f t="shared" si="13"/>
        <v>0.5519845034621438</v>
      </c>
      <c r="AC17" s="73">
        <v>81467857</v>
      </c>
      <c r="AD17" s="74">
        <v>16827070</v>
      </c>
      <c r="AE17" s="74">
        <f t="shared" si="14"/>
        <v>98294927</v>
      </c>
      <c r="AF17" s="41">
        <f t="shared" si="15"/>
        <v>0.5767739384785574</v>
      </c>
      <c r="AG17" s="41">
        <f t="shared" si="16"/>
        <v>0.9691901393853215</v>
      </c>
      <c r="AH17" s="13">
        <v>1161800811</v>
      </c>
      <c r="AI17" s="13">
        <v>1206470377</v>
      </c>
      <c r="AJ17" s="13">
        <v>695860671</v>
      </c>
      <c r="AK17" s="13"/>
    </row>
    <row r="18" spans="1:37" s="14" customFormat="1" ht="12.75">
      <c r="A18" s="30"/>
      <c r="B18" s="39" t="s">
        <v>59</v>
      </c>
      <c r="C18" s="73">
        <v>931701594</v>
      </c>
      <c r="D18" s="74">
        <v>1339189629</v>
      </c>
      <c r="E18" s="76">
        <f t="shared" si="0"/>
        <v>2270891223</v>
      </c>
      <c r="F18" s="73">
        <v>1195328606</v>
      </c>
      <c r="G18" s="74">
        <v>1339189629</v>
      </c>
      <c r="H18" s="76">
        <f t="shared" si="1"/>
        <v>2534518235</v>
      </c>
      <c r="I18" s="73">
        <v>293431461</v>
      </c>
      <c r="J18" s="74">
        <v>240457205</v>
      </c>
      <c r="K18" s="74">
        <f t="shared" si="2"/>
        <v>533888666</v>
      </c>
      <c r="L18" s="41">
        <f t="shared" si="3"/>
        <v>0.23510094212909818</v>
      </c>
      <c r="M18" s="101">
        <v>311050278</v>
      </c>
      <c r="N18" s="102">
        <v>252428354</v>
      </c>
      <c r="O18" s="103">
        <f t="shared" si="4"/>
        <v>563478632</v>
      </c>
      <c r="P18" s="41">
        <f t="shared" si="5"/>
        <v>0.2481310536995281</v>
      </c>
      <c r="Q18" s="101">
        <v>257276932</v>
      </c>
      <c r="R18" s="103">
        <v>165787868</v>
      </c>
      <c r="S18" s="103">
        <f t="shared" si="6"/>
        <v>423064800</v>
      </c>
      <c r="T18" s="41">
        <f t="shared" si="7"/>
        <v>0.16692119005409325</v>
      </c>
      <c r="U18" s="101">
        <v>361071831</v>
      </c>
      <c r="V18" s="103">
        <v>266752774</v>
      </c>
      <c r="W18" s="103">
        <f t="shared" si="8"/>
        <v>627824605</v>
      </c>
      <c r="X18" s="41">
        <f t="shared" si="9"/>
        <v>0.24770964214427915</v>
      </c>
      <c r="Y18" s="73">
        <f t="shared" si="10"/>
        <v>1222830502</v>
      </c>
      <c r="Z18" s="74">
        <f t="shared" si="11"/>
        <v>925426201</v>
      </c>
      <c r="AA18" s="74">
        <f t="shared" si="12"/>
        <v>2148256703</v>
      </c>
      <c r="AB18" s="41">
        <f t="shared" si="13"/>
        <v>0.8475996239971815</v>
      </c>
      <c r="AC18" s="73">
        <v>138309660</v>
      </c>
      <c r="AD18" s="74">
        <v>251642804</v>
      </c>
      <c r="AE18" s="74">
        <f t="shared" si="14"/>
        <v>389952464</v>
      </c>
      <c r="AF18" s="41">
        <f t="shared" si="15"/>
        <v>0.6967026816132695</v>
      </c>
      <c r="AG18" s="41">
        <f t="shared" si="16"/>
        <v>0.6100029182018452</v>
      </c>
      <c r="AH18" s="13">
        <v>1992859840</v>
      </c>
      <c r="AI18" s="13">
        <v>1996580775</v>
      </c>
      <c r="AJ18" s="13">
        <v>1391023180</v>
      </c>
      <c r="AK18" s="13"/>
    </row>
    <row r="19" spans="1:37" s="14" customFormat="1" ht="12.75">
      <c r="A19" s="30"/>
      <c r="B19" s="39" t="s">
        <v>61</v>
      </c>
      <c r="C19" s="73">
        <v>1243244577</v>
      </c>
      <c r="D19" s="74">
        <v>192449223</v>
      </c>
      <c r="E19" s="76">
        <f t="shared" si="0"/>
        <v>1435693800</v>
      </c>
      <c r="F19" s="73">
        <v>1269462986</v>
      </c>
      <c r="G19" s="74">
        <v>152526230</v>
      </c>
      <c r="H19" s="76">
        <f t="shared" si="1"/>
        <v>1421989216</v>
      </c>
      <c r="I19" s="73">
        <v>302464254</v>
      </c>
      <c r="J19" s="74">
        <v>10314172</v>
      </c>
      <c r="K19" s="74">
        <f t="shared" si="2"/>
        <v>312778426</v>
      </c>
      <c r="L19" s="41">
        <f t="shared" si="3"/>
        <v>0.2178587286509143</v>
      </c>
      <c r="M19" s="101">
        <v>307663571</v>
      </c>
      <c r="N19" s="102">
        <v>31462628</v>
      </c>
      <c r="O19" s="103">
        <f t="shared" si="4"/>
        <v>339126199</v>
      </c>
      <c r="P19" s="41">
        <f t="shared" si="5"/>
        <v>0.2362106731950782</v>
      </c>
      <c r="Q19" s="101">
        <v>344509482</v>
      </c>
      <c r="R19" s="103">
        <v>16899420</v>
      </c>
      <c r="S19" s="103">
        <f t="shared" si="6"/>
        <v>361408902</v>
      </c>
      <c r="T19" s="41">
        <f t="shared" si="7"/>
        <v>0.2541572734402509</v>
      </c>
      <c r="U19" s="101">
        <v>277258002</v>
      </c>
      <c r="V19" s="103">
        <v>41215545</v>
      </c>
      <c r="W19" s="103">
        <f t="shared" si="8"/>
        <v>318473547</v>
      </c>
      <c r="X19" s="41">
        <f t="shared" si="9"/>
        <v>0.22396340521896055</v>
      </c>
      <c r="Y19" s="73">
        <f t="shared" si="10"/>
        <v>1231895309</v>
      </c>
      <c r="Z19" s="74">
        <f t="shared" si="11"/>
        <v>99891765</v>
      </c>
      <c r="AA19" s="74">
        <f t="shared" si="12"/>
        <v>1331787074</v>
      </c>
      <c r="AB19" s="41">
        <f t="shared" si="13"/>
        <v>0.9365662263925355</v>
      </c>
      <c r="AC19" s="73">
        <v>283946827</v>
      </c>
      <c r="AD19" s="74">
        <v>32487314</v>
      </c>
      <c r="AE19" s="74">
        <f t="shared" si="14"/>
        <v>316434141</v>
      </c>
      <c r="AF19" s="41">
        <f t="shared" si="15"/>
        <v>1.0154944052972088</v>
      </c>
      <c r="AG19" s="41">
        <f t="shared" si="16"/>
        <v>0.00644496195497446</v>
      </c>
      <c r="AH19" s="13">
        <v>1072718630</v>
      </c>
      <c r="AI19" s="13">
        <v>1088857215</v>
      </c>
      <c r="AJ19" s="13">
        <v>1105728410</v>
      </c>
      <c r="AK19" s="13"/>
    </row>
    <row r="20" spans="1:37" s="14" customFormat="1" ht="12.75">
      <c r="A20" s="30"/>
      <c r="B20" s="39" t="s">
        <v>63</v>
      </c>
      <c r="C20" s="73">
        <v>2278476419</v>
      </c>
      <c r="D20" s="74">
        <v>327343282</v>
      </c>
      <c r="E20" s="76">
        <f t="shared" si="0"/>
        <v>2605819701</v>
      </c>
      <c r="F20" s="73">
        <v>2231584168</v>
      </c>
      <c r="G20" s="74">
        <v>263002190</v>
      </c>
      <c r="H20" s="76">
        <f t="shared" si="1"/>
        <v>2494586358</v>
      </c>
      <c r="I20" s="73">
        <v>531872653</v>
      </c>
      <c r="J20" s="74">
        <v>55877502</v>
      </c>
      <c r="K20" s="74">
        <f t="shared" si="2"/>
        <v>587750155</v>
      </c>
      <c r="L20" s="41">
        <f t="shared" si="3"/>
        <v>0.2255528864005622</v>
      </c>
      <c r="M20" s="101">
        <v>554396788</v>
      </c>
      <c r="N20" s="102">
        <v>80864340</v>
      </c>
      <c r="O20" s="103">
        <f t="shared" si="4"/>
        <v>635261128</v>
      </c>
      <c r="P20" s="41">
        <f t="shared" si="5"/>
        <v>0.24378552658735925</v>
      </c>
      <c r="Q20" s="101">
        <v>487801701</v>
      </c>
      <c r="R20" s="103">
        <v>6845835</v>
      </c>
      <c r="S20" s="103">
        <f t="shared" si="6"/>
        <v>494647536</v>
      </c>
      <c r="T20" s="41">
        <f t="shared" si="7"/>
        <v>0.19828839936276121</v>
      </c>
      <c r="U20" s="101">
        <v>572947332</v>
      </c>
      <c r="V20" s="103">
        <v>32298676</v>
      </c>
      <c r="W20" s="103">
        <f t="shared" si="8"/>
        <v>605246008</v>
      </c>
      <c r="X20" s="41">
        <f t="shared" si="9"/>
        <v>0.24262379454574087</v>
      </c>
      <c r="Y20" s="73">
        <f t="shared" si="10"/>
        <v>2147018474</v>
      </c>
      <c r="Z20" s="74">
        <f t="shared" si="11"/>
        <v>175886353</v>
      </c>
      <c r="AA20" s="74">
        <f t="shared" si="12"/>
        <v>2322904827</v>
      </c>
      <c r="AB20" s="41">
        <f t="shared" si="13"/>
        <v>0.9311783573058408</v>
      </c>
      <c r="AC20" s="73">
        <v>683817580</v>
      </c>
      <c r="AD20" s="74">
        <v>115760903</v>
      </c>
      <c r="AE20" s="74">
        <f t="shared" si="14"/>
        <v>799578483</v>
      </c>
      <c r="AF20" s="41">
        <f t="shared" si="15"/>
        <v>1.0835104877978436</v>
      </c>
      <c r="AG20" s="41">
        <f t="shared" si="16"/>
        <v>-0.2430436525391092</v>
      </c>
      <c r="AH20" s="13">
        <v>2227580660</v>
      </c>
      <c r="AI20" s="13">
        <v>2363161349</v>
      </c>
      <c r="AJ20" s="13">
        <v>2560510106</v>
      </c>
      <c r="AK20" s="13"/>
    </row>
    <row r="21" spans="1:37" s="14" customFormat="1" ht="12.75">
      <c r="A21" s="30"/>
      <c r="B21" s="39" t="s">
        <v>65</v>
      </c>
      <c r="C21" s="73">
        <v>887777988</v>
      </c>
      <c r="D21" s="74">
        <v>167260713</v>
      </c>
      <c r="E21" s="76">
        <f t="shared" si="0"/>
        <v>1055038701</v>
      </c>
      <c r="F21" s="73">
        <v>943023661</v>
      </c>
      <c r="G21" s="74">
        <v>148213116</v>
      </c>
      <c r="H21" s="76">
        <f t="shared" si="1"/>
        <v>1091236777</v>
      </c>
      <c r="I21" s="73">
        <v>234955838</v>
      </c>
      <c r="J21" s="74">
        <v>16997447</v>
      </c>
      <c r="K21" s="74">
        <f t="shared" si="2"/>
        <v>251953285</v>
      </c>
      <c r="L21" s="41">
        <f t="shared" si="3"/>
        <v>0.23880951927279112</v>
      </c>
      <c r="M21" s="101">
        <v>238794235</v>
      </c>
      <c r="N21" s="102">
        <v>26963657</v>
      </c>
      <c r="O21" s="103">
        <f t="shared" si="4"/>
        <v>265757892</v>
      </c>
      <c r="P21" s="41">
        <f t="shared" si="5"/>
        <v>0.2518939748353364</v>
      </c>
      <c r="Q21" s="101">
        <v>212060606</v>
      </c>
      <c r="R21" s="103">
        <v>13207718</v>
      </c>
      <c r="S21" s="103">
        <f t="shared" si="6"/>
        <v>225268324</v>
      </c>
      <c r="T21" s="41">
        <f t="shared" si="7"/>
        <v>0.2064339552588228</v>
      </c>
      <c r="U21" s="101">
        <v>252775415</v>
      </c>
      <c r="V21" s="103">
        <v>43309698</v>
      </c>
      <c r="W21" s="103">
        <f t="shared" si="8"/>
        <v>296085113</v>
      </c>
      <c r="X21" s="41">
        <f t="shared" si="9"/>
        <v>0.2713298518163854</v>
      </c>
      <c r="Y21" s="73">
        <f t="shared" si="10"/>
        <v>938586094</v>
      </c>
      <c r="Z21" s="74">
        <f t="shared" si="11"/>
        <v>100478520</v>
      </c>
      <c r="AA21" s="74">
        <f t="shared" si="12"/>
        <v>1039064614</v>
      </c>
      <c r="AB21" s="41">
        <f t="shared" si="13"/>
        <v>0.9521898784025311</v>
      </c>
      <c r="AC21" s="73">
        <v>210161513</v>
      </c>
      <c r="AD21" s="74">
        <v>23746822</v>
      </c>
      <c r="AE21" s="74">
        <f t="shared" si="14"/>
        <v>233908335</v>
      </c>
      <c r="AF21" s="41">
        <f t="shared" si="15"/>
        <v>10.2703658409764</v>
      </c>
      <c r="AG21" s="41">
        <f t="shared" si="16"/>
        <v>0.2658168551368638</v>
      </c>
      <c r="AH21" s="13">
        <v>80245385</v>
      </c>
      <c r="AI21" s="13">
        <v>80245385</v>
      </c>
      <c r="AJ21" s="13">
        <v>824149461</v>
      </c>
      <c r="AK21" s="13"/>
    </row>
    <row r="22" spans="1:37" s="14" customFormat="1" ht="12.75">
      <c r="A22" s="30"/>
      <c r="B22" s="39" t="s">
        <v>67</v>
      </c>
      <c r="C22" s="73">
        <v>1651487040</v>
      </c>
      <c r="D22" s="74">
        <v>1322338000</v>
      </c>
      <c r="E22" s="76">
        <f t="shared" si="0"/>
        <v>2973825040</v>
      </c>
      <c r="F22" s="73">
        <v>1632056040</v>
      </c>
      <c r="G22" s="74">
        <v>1297758000</v>
      </c>
      <c r="H22" s="76">
        <f t="shared" si="1"/>
        <v>2929814040</v>
      </c>
      <c r="I22" s="73">
        <v>357847991</v>
      </c>
      <c r="J22" s="74">
        <v>249268624</v>
      </c>
      <c r="K22" s="74">
        <f t="shared" si="2"/>
        <v>607116615</v>
      </c>
      <c r="L22" s="41">
        <f t="shared" si="3"/>
        <v>0.20415344105112518</v>
      </c>
      <c r="M22" s="101">
        <v>446384652</v>
      </c>
      <c r="N22" s="102">
        <v>236729008</v>
      </c>
      <c r="O22" s="103">
        <f t="shared" si="4"/>
        <v>683113660</v>
      </c>
      <c r="P22" s="41">
        <f t="shared" si="5"/>
        <v>0.22970875919452208</v>
      </c>
      <c r="Q22" s="101">
        <v>300542228</v>
      </c>
      <c r="R22" s="103">
        <v>72595727</v>
      </c>
      <c r="S22" s="103">
        <f t="shared" si="6"/>
        <v>373137955</v>
      </c>
      <c r="T22" s="41">
        <f t="shared" si="7"/>
        <v>0.12735892104606067</v>
      </c>
      <c r="U22" s="101">
        <v>296387220</v>
      </c>
      <c r="V22" s="103">
        <v>338623734</v>
      </c>
      <c r="W22" s="103">
        <f t="shared" si="8"/>
        <v>635010954</v>
      </c>
      <c r="X22" s="41">
        <f t="shared" si="9"/>
        <v>0.2167410440834668</v>
      </c>
      <c r="Y22" s="73">
        <f t="shared" si="10"/>
        <v>1401162091</v>
      </c>
      <c r="Z22" s="74">
        <f t="shared" si="11"/>
        <v>897217093</v>
      </c>
      <c r="AA22" s="74">
        <f t="shared" si="12"/>
        <v>2298379184</v>
      </c>
      <c r="AB22" s="41">
        <f t="shared" si="13"/>
        <v>0.7844795446471408</v>
      </c>
      <c r="AC22" s="73">
        <v>619985878</v>
      </c>
      <c r="AD22" s="74">
        <v>350090751</v>
      </c>
      <c r="AE22" s="74">
        <f t="shared" si="14"/>
        <v>970076629</v>
      </c>
      <c r="AF22" s="41">
        <f t="shared" si="15"/>
        <v>0.7381535884130848</v>
      </c>
      <c r="AG22" s="41">
        <f t="shared" si="16"/>
        <v>-0.3454012445855965</v>
      </c>
      <c r="AH22" s="13">
        <v>3256304565</v>
      </c>
      <c r="AI22" s="13">
        <v>3675673045</v>
      </c>
      <c r="AJ22" s="13">
        <v>2713211248</v>
      </c>
      <c r="AK22" s="13"/>
    </row>
    <row r="23" spans="1:37" s="14" customFormat="1" ht="12.75">
      <c r="A23" s="30"/>
      <c r="B23" s="39" t="s">
        <v>69</v>
      </c>
      <c r="C23" s="73">
        <v>1575755950</v>
      </c>
      <c r="D23" s="74">
        <v>348792243</v>
      </c>
      <c r="E23" s="76">
        <f t="shared" si="0"/>
        <v>1924548193</v>
      </c>
      <c r="F23" s="73">
        <v>1575755950</v>
      </c>
      <c r="G23" s="74">
        <v>348792243</v>
      </c>
      <c r="H23" s="76">
        <f t="shared" si="1"/>
        <v>1924548193</v>
      </c>
      <c r="I23" s="73">
        <v>403415370</v>
      </c>
      <c r="J23" s="74">
        <v>27132684</v>
      </c>
      <c r="K23" s="74">
        <f t="shared" si="2"/>
        <v>430548054</v>
      </c>
      <c r="L23" s="41">
        <f t="shared" si="3"/>
        <v>0.22371383349401008</v>
      </c>
      <c r="M23" s="101">
        <v>407966168</v>
      </c>
      <c r="N23" s="102">
        <v>85193647</v>
      </c>
      <c r="O23" s="103">
        <f t="shared" si="4"/>
        <v>493159815</v>
      </c>
      <c r="P23" s="41">
        <f t="shared" si="5"/>
        <v>0.2562470593325381</v>
      </c>
      <c r="Q23" s="101">
        <v>519918960</v>
      </c>
      <c r="R23" s="103">
        <v>50487703</v>
      </c>
      <c r="S23" s="103">
        <f t="shared" si="6"/>
        <v>570406663</v>
      </c>
      <c r="T23" s="41">
        <f t="shared" si="7"/>
        <v>0.29638471256510646</v>
      </c>
      <c r="U23" s="101">
        <v>432928881</v>
      </c>
      <c r="V23" s="103">
        <v>58710580</v>
      </c>
      <c r="W23" s="103">
        <f t="shared" si="8"/>
        <v>491639461</v>
      </c>
      <c r="X23" s="41">
        <f t="shared" si="9"/>
        <v>0.2554570796346901</v>
      </c>
      <c r="Y23" s="73">
        <f t="shared" si="10"/>
        <v>1764229379</v>
      </c>
      <c r="Z23" s="74">
        <f t="shared" si="11"/>
        <v>221524614</v>
      </c>
      <c r="AA23" s="74">
        <f t="shared" si="12"/>
        <v>1985753993</v>
      </c>
      <c r="AB23" s="41">
        <f t="shared" si="13"/>
        <v>1.0318026850263449</v>
      </c>
      <c r="AC23" s="73">
        <v>186503330</v>
      </c>
      <c r="AD23" s="74">
        <v>60158848</v>
      </c>
      <c r="AE23" s="74">
        <f t="shared" si="14"/>
        <v>246662178</v>
      </c>
      <c r="AF23" s="41">
        <f t="shared" si="15"/>
        <v>0.8408924799701843</v>
      </c>
      <c r="AG23" s="41">
        <f t="shared" si="16"/>
        <v>0.9931692202928655</v>
      </c>
      <c r="AH23" s="13">
        <v>1730109909</v>
      </c>
      <c r="AI23" s="13">
        <v>1730109909</v>
      </c>
      <c r="AJ23" s="13">
        <v>1454836412</v>
      </c>
      <c r="AK23" s="13"/>
    </row>
    <row r="24" spans="1:37" s="14" customFormat="1" ht="12.75">
      <c r="A24" s="30"/>
      <c r="B24" s="39" t="s">
        <v>71</v>
      </c>
      <c r="C24" s="73">
        <v>862576741</v>
      </c>
      <c r="D24" s="74">
        <v>113199000</v>
      </c>
      <c r="E24" s="76">
        <f t="shared" si="0"/>
        <v>975775741</v>
      </c>
      <c r="F24" s="73">
        <v>901777774</v>
      </c>
      <c r="G24" s="74">
        <v>161693163</v>
      </c>
      <c r="H24" s="76">
        <f t="shared" si="1"/>
        <v>1063470937</v>
      </c>
      <c r="I24" s="73">
        <v>359956559</v>
      </c>
      <c r="J24" s="74">
        <v>26958655</v>
      </c>
      <c r="K24" s="74">
        <f t="shared" si="2"/>
        <v>386915214</v>
      </c>
      <c r="L24" s="41">
        <f t="shared" si="3"/>
        <v>0.3965206325005368</v>
      </c>
      <c r="M24" s="101">
        <v>136325557</v>
      </c>
      <c r="N24" s="102">
        <v>20517197</v>
      </c>
      <c r="O24" s="103">
        <f t="shared" si="4"/>
        <v>156842754</v>
      </c>
      <c r="P24" s="41">
        <f t="shared" si="5"/>
        <v>0.16073647602600113</v>
      </c>
      <c r="Q24" s="101">
        <v>192148425</v>
      </c>
      <c r="R24" s="103">
        <v>25180810</v>
      </c>
      <c r="S24" s="103">
        <f t="shared" si="6"/>
        <v>217329235</v>
      </c>
      <c r="T24" s="41">
        <f t="shared" si="7"/>
        <v>0.20435841492112164</v>
      </c>
      <c r="U24" s="101">
        <v>162173227</v>
      </c>
      <c r="V24" s="103">
        <v>28897663</v>
      </c>
      <c r="W24" s="103">
        <f t="shared" si="8"/>
        <v>191070890</v>
      </c>
      <c r="X24" s="41">
        <f t="shared" si="9"/>
        <v>0.1796672418138682</v>
      </c>
      <c r="Y24" s="73">
        <f t="shared" si="10"/>
        <v>850603768</v>
      </c>
      <c r="Z24" s="74">
        <f t="shared" si="11"/>
        <v>101554325</v>
      </c>
      <c r="AA24" s="74">
        <f t="shared" si="12"/>
        <v>952158093</v>
      </c>
      <c r="AB24" s="41">
        <f t="shared" si="13"/>
        <v>0.8953306196462611</v>
      </c>
      <c r="AC24" s="73">
        <v>85438997</v>
      </c>
      <c r="AD24" s="74">
        <v>9626402</v>
      </c>
      <c r="AE24" s="74">
        <f t="shared" si="14"/>
        <v>95065399</v>
      </c>
      <c r="AF24" s="41">
        <f t="shared" si="15"/>
        <v>0.9352618589511024</v>
      </c>
      <c r="AG24" s="41">
        <f t="shared" si="16"/>
        <v>1.0098888976419276</v>
      </c>
      <c r="AH24" s="13">
        <v>790783496</v>
      </c>
      <c r="AI24" s="13">
        <v>802802956</v>
      </c>
      <c r="AJ24" s="13">
        <v>750830985</v>
      </c>
      <c r="AK24" s="13"/>
    </row>
    <row r="25" spans="1:37" s="14" customFormat="1" ht="12.75">
      <c r="A25" s="30"/>
      <c r="B25" s="39" t="s">
        <v>73</v>
      </c>
      <c r="C25" s="73">
        <v>648661945</v>
      </c>
      <c r="D25" s="74">
        <v>269218212</v>
      </c>
      <c r="E25" s="76">
        <f t="shared" si="0"/>
        <v>917880157</v>
      </c>
      <c r="F25" s="73">
        <v>626841409</v>
      </c>
      <c r="G25" s="74">
        <v>223303414</v>
      </c>
      <c r="H25" s="76">
        <f t="shared" si="1"/>
        <v>850144823</v>
      </c>
      <c r="I25" s="73">
        <v>326182533</v>
      </c>
      <c r="J25" s="74">
        <v>6272613</v>
      </c>
      <c r="K25" s="74">
        <f t="shared" si="2"/>
        <v>332455146</v>
      </c>
      <c r="L25" s="41">
        <f t="shared" si="3"/>
        <v>0.3621988594748541</v>
      </c>
      <c r="M25" s="101">
        <v>94901327</v>
      </c>
      <c r="N25" s="102">
        <v>23046095</v>
      </c>
      <c r="O25" s="103">
        <f t="shared" si="4"/>
        <v>117947422</v>
      </c>
      <c r="P25" s="41">
        <f t="shared" si="5"/>
        <v>0.12849980588478938</v>
      </c>
      <c r="Q25" s="101">
        <v>134711351</v>
      </c>
      <c r="R25" s="103">
        <v>34302959</v>
      </c>
      <c r="S25" s="103">
        <f t="shared" si="6"/>
        <v>169014310</v>
      </c>
      <c r="T25" s="41">
        <f t="shared" si="7"/>
        <v>0.1988064920557659</v>
      </c>
      <c r="U25" s="101">
        <v>107854292</v>
      </c>
      <c r="V25" s="103">
        <v>90098910</v>
      </c>
      <c r="W25" s="103">
        <f t="shared" si="8"/>
        <v>197953202</v>
      </c>
      <c r="X25" s="41">
        <f t="shared" si="9"/>
        <v>0.23284644762225412</v>
      </c>
      <c r="Y25" s="73">
        <f t="shared" si="10"/>
        <v>663649503</v>
      </c>
      <c r="Z25" s="74">
        <f t="shared" si="11"/>
        <v>153720577</v>
      </c>
      <c r="AA25" s="74">
        <f t="shared" si="12"/>
        <v>817370080</v>
      </c>
      <c r="AB25" s="41">
        <f t="shared" si="13"/>
        <v>0.9614480473052296</v>
      </c>
      <c r="AC25" s="73">
        <v>105242947</v>
      </c>
      <c r="AD25" s="74">
        <v>58055777</v>
      </c>
      <c r="AE25" s="74">
        <f t="shared" si="14"/>
        <v>163298724</v>
      </c>
      <c r="AF25" s="41">
        <f t="shared" si="15"/>
        <v>0.9205553726398842</v>
      </c>
      <c r="AG25" s="41">
        <f t="shared" si="16"/>
        <v>0.21221524057958963</v>
      </c>
      <c r="AH25" s="13">
        <v>674184382</v>
      </c>
      <c r="AI25" s="13">
        <v>674184382</v>
      </c>
      <c r="AJ25" s="13">
        <v>620624055</v>
      </c>
      <c r="AK25" s="13"/>
    </row>
    <row r="26" spans="1:37" s="14" customFormat="1" ht="12.75">
      <c r="A26" s="30"/>
      <c r="B26" s="39" t="s">
        <v>75</v>
      </c>
      <c r="C26" s="73">
        <v>617072750</v>
      </c>
      <c r="D26" s="74">
        <v>368084192</v>
      </c>
      <c r="E26" s="76">
        <f t="shared" si="0"/>
        <v>985156942</v>
      </c>
      <c r="F26" s="73">
        <v>639993497</v>
      </c>
      <c r="G26" s="74">
        <v>355399382</v>
      </c>
      <c r="H26" s="76">
        <f t="shared" si="1"/>
        <v>995392879</v>
      </c>
      <c r="I26" s="73">
        <v>170739844</v>
      </c>
      <c r="J26" s="74">
        <v>7413815</v>
      </c>
      <c r="K26" s="74">
        <f t="shared" si="2"/>
        <v>178153659</v>
      </c>
      <c r="L26" s="41">
        <f t="shared" si="3"/>
        <v>0.18083784563130043</v>
      </c>
      <c r="M26" s="101">
        <v>151247854</v>
      </c>
      <c r="N26" s="102">
        <v>31338907</v>
      </c>
      <c r="O26" s="103">
        <f t="shared" si="4"/>
        <v>182586761</v>
      </c>
      <c r="P26" s="41">
        <f t="shared" si="5"/>
        <v>0.18533773982176335</v>
      </c>
      <c r="Q26" s="101">
        <v>168537270</v>
      </c>
      <c r="R26" s="103">
        <v>37714708</v>
      </c>
      <c r="S26" s="103">
        <f t="shared" si="6"/>
        <v>206251978</v>
      </c>
      <c r="T26" s="41">
        <f t="shared" si="7"/>
        <v>0.20720660389614862</v>
      </c>
      <c r="U26" s="101">
        <v>146563312</v>
      </c>
      <c r="V26" s="103">
        <v>74051908</v>
      </c>
      <c r="W26" s="103">
        <f t="shared" si="8"/>
        <v>220615220</v>
      </c>
      <c r="X26" s="41">
        <f t="shared" si="9"/>
        <v>0.2216363253689702</v>
      </c>
      <c r="Y26" s="73">
        <f t="shared" si="10"/>
        <v>637088280</v>
      </c>
      <c r="Z26" s="74">
        <f t="shared" si="11"/>
        <v>150519338</v>
      </c>
      <c r="AA26" s="74">
        <f t="shared" si="12"/>
        <v>787607618</v>
      </c>
      <c r="AB26" s="41">
        <f t="shared" si="13"/>
        <v>0.7912530163881151</v>
      </c>
      <c r="AC26" s="73">
        <v>138012946</v>
      </c>
      <c r="AD26" s="74">
        <v>62131458</v>
      </c>
      <c r="AE26" s="74">
        <f t="shared" si="14"/>
        <v>200144404</v>
      </c>
      <c r="AF26" s="41">
        <f t="shared" si="15"/>
        <v>0.8086982243007363</v>
      </c>
      <c r="AG26" s="41">
        <f t="shared" si="16"/>
        <v>0.10228023162716049</v>
      </c>
      <c r="AH26" s="13">
        <v>801008199</v>
      </c>
      <c r="AI26" s="13">
        <v>898518816</v>
      </c>
      <c r="AJ26" s="13">
        <v>726630571</v>
      </c>
      <c r="AK26" s="13"/>
    </row>
    <row r="27" spans="1:37" s="14" customFormat="1" ht="12.75">
      <c r="A27" s="30"/>
      <c r="B27" s="39" t="s">
        <v>77</v>
      </c>
      <c r="C27" s="73">
        <v>565122365</v>
      </c>
      <c r="D27" s="74">
        <v>122463711</v>
      </c>
      <c r="E27" s="76">
        <f t="shared" si="0"/>
        <v>687586076</v>
      </c>
      <c r="F27" s="73">
        <v>569301053</v>
      </c>
      <c r="G27" s="74">
        <v>140708683</v>
      </c>
      <c r="H27" s="76">
        <f t="shared" si="1"/>
        <v>710009736</v>
      </c>
      <c r="I27" s="73">
        <v>163223506</v>
      </c>
      <c r="J27" s="74">
        <v>24888432</v>
      </c>
      <c r="K27" s="74">
        <f t="shared" si="2"/>
        <v>188111938</v>
      </c>
      <c r="L27" s="41">
        <f t="shared" si="3"/>
        <v>0.273583111360155</v>
      </c>
      <c r="M27" s="101">
        <v>158725082</v>
      </c>
      <c r="N27" s="102">
        <v>20399909</v>
      </c>
      <c r="O27" s="103">
        <f t="shared" si="4"/>
        <v>179124991</v>
      </c>
      <c r="P27" s="41">
        <f t="shared" si="5"/>
        <v>0.260512824869944</v>
      </c>
      <c r="Q27" s="101">
        <v>132124993</v>
      </c>
      <c r="R27" s="103">
        <v>11021229</v>
      </c>
      <c r="S27" s="103">
        <f t="shared" si="6"/>
        <v>143146222</v>
      </c>
      <c r="T27" s="41">
        <f t="shared" si="7"/>
        <v>0.20161163254809228</v>
      </c>
      <c r="U27" s="101">
        <v>181498772</v>
      </c>
      <c r="V27" s="103">
        <v>50582275</v>
      </c>
      <c r="W27" s="103">
        <f t="shared" si="8"/>
        <v>232081047</v>
      </c>
      <c r="X27" s="41">
        <f t="shared" si="9"/>
        <v>0.3268702318189057</v>
      </c>
      <c r="Y27" s="73">
        <f t="shared" si="10"/>
        <v>635572353</v>
      </c>
      <c r="Z27" s="74">
        <f t="shared" si="11"/>
        <v>106891845</v>
      </c>
      <c r="AA27" s="74">
        <f t="shared" si="12"/>
        <v>742464198</v>
      </c>
      <c r="AB27" s="41">
        <f t="shared" si="13"/>
        <v>1.045709883054336</v>
      </c>
      <c r="AC27" s="73">
        <v>121356659</v>
      </c>
      <c r="AD27" s="74">
        <v>31548877</v>
      </c>
      <c r="AE27" s="74">
        <f t="shared" si="14"/>
        <v>152905536</v>
      </c>
      <c r="AF27" s="41">
        <f t="shared" si="15"/>
        <v>0.9301936889707463</v>
      </c>
      <c r="AG27" s="41">
        <f t="shared" si="16"/>
        <v>0.5178066999483917</v>
      </c>
      <c r="AH27" s="13">
        <v>567313563</v>
      </c>
      <c r="AI27" s="13">
        <v>613127787</v>
      </c>
      <c r="AJ27" s="13">
        <v>570327598</v>
      </c>
      <c r="AK27" s="13"/>
    </row>
    <row r="28" spans="1:37" s="14" customFormat="1" ht="12.75">
      <c r="A28" s="30"/>
      <c r="B28" s="42" t="s">
        <v>79</v>
      </c>
      <c r="C28" s="73">
        <v>1373737100</v>
      </c>
      <c r="D28" s="74">
        <v>590095700</v>
      </c>
      <c r="E28" s="76">
        <f t="shared" si="0"/>
        <v>1963832800</v>
      </c>
      <c r="F28" s="73">
        <v>1183574601</v>
      </c>
      <c r="G28" s="74">
        <v>286309000</v>
      </c>
      <c r="H28" s="76">
        <f t="shared" si="1"/>
        <v>1469883601</v>
      </c>
      <c r="I28" s="73">
        <v>333057734</v>
      </c>
      <c r="J28" s="74">
        <v>53896864</v>
      </c>
      <c r="K28" s="74">
        <f t="shared" si="2"/>
        <v>386954598</v>
      </c>
      <c r="L28" s="41">
        <f t="shared" si="3"/>
        <v>0.19704050059658848</v>
      </c>
      <c r="M28" s="101">
        <v>292505477</v>
      </c>
      <c r="N28" s="102">
        <v>87251913</v>
      </c>
      <c r="O28" s="103">
        <f t="shared" si="4"/>
        <v>379757390</v>
      </c>
      <c r="P28" s="41">
        <f t="shared" si="5"/>
        <v>0.19337562240532902</v>
      </c>
      <c r="Q28" s="101">
        <v>283313372</v>
      </c>
      <c r="R28" s="103">
        <v>38086968</v>
      </c>
      <c r="S28" s="103">
        <f t="shared" si="6"/>
        <v>321400340</v>
      </c>
      <c r="T28" s="41">
        <f t="shared" si="7"/>
        <v>0.2186570009906519</v>
      </c>
      <c r="U28" s="101">
        <v>312587404</v>
      </c>
      <c r="V28" s="103">
        <v>55362763</v>
      </c>
      <c r="W28" s="103">
        <f t="shared" si="8"/>
        <v>367950167</v>
      </c>
      <c r="X28" s="41">
        <f t="shared" si="9"/>
        <v>0.25032605762093946</v>
      </c>
      <c r="Y28" s="73">
        <f t="shared" si="10"/>
        <v>1221463987</v>
      </c>
      <c r="Z28" s="74">
        <f t="shared" si="11"/>
        <v>234598508</v>
      </c>
      <c r="AA28" s="74">
        <f t="shared" si="12"/>
        <v>1456062495</v>
      </c>
      <c r="AB28" s="41">
        <f t="shared" si="13"/>
        <v>0.9905971425284307</v>
      </c>
      <c r="AC28" s="73">
        <v>281152341</v>
      </c>
      <c r="AD28" s="74">
        <v>110814652</v>
      </c>
      <c r="AE28" s="74">
        <f t="shared" si="14"/>
        <v>391966993</v>
      </c>
      <c r="AF28" s="41">
        <f t="shared" si="15"/>
        <v>0.8111806292476746</v>
      </c>
      <c r="AG28" s="41">
        <f t="shared" si="16"/>
        <v>-0.06127257250969598</v>
      </c>
      <c r="AH28" s="13">
        <v>1601853799</v>
      </c>
      <c r="AI28" s="13">
        <v>1784621899</v>
      </c>
      <c r="AJ28" s="13">
        <v>1447650715</v>
      </c>
      <c r="AK28" s="13"/>
    </row>
    <row r="29" spans="1:37" s="14" customFormat="1" ht="12.75">
      <c r="A29" s="43"/>
      <c r="B29" s="44" t="s">
        <v>13</v>
      </c>
      <c r="C29" s="77">
        <f>SUM(C8:C28)</f>
        <v>28136617725</v>
      </c>
      <c r="D29" s="78">
        <f>SUM(D8:D28)</f>
        <v>9147105452</v>
      </c>
      <c r="E29" s="79">
        <f t="shared" si="0"/>
        <v>37283723177</v>
      </c>
      <c r="F29" s="77">
        <f>SUM(F8:F28)</f>
        <v>28627806458</v>
      </c>
      <c r="G29" s="78">
        <f>SUM(G8:G28)</f>
        <v>8362899221</v>
      </c>
      <c r="H29" s="79">
        <f t="shared" si="1"/>
        <v>36990705679</v>
      </c>
      <c r="I29" s="77">
        <f>SUM(I8:I28)</f>
        <v>7654592241</v>
      </c>
      <c r="J29" s="78">
        <f>SUM(J8:J28)</f>
        <v>1046658248</v>
      </c>
      <c r="K29" s="78">
        <f t="shared" si="2"/>
        <v>8701250489</v>
      </c>
      <c r="L29" s="45">
        <f t="shared" si="3"/>
        <v>0.23337933413172976</v>
      </c>
      <c r="M29" s="104">
        <f>SUM(M8:M28)</f>
        <v>6076330012</v>
      </c>
      <c r="N29" s="105">
        <f>SUM(N8:N28)</f>
        <v>1349784680</v>
      </c>
      <c r="O29" s="106">
        <f t="shared" si="4"/>
        <v>7426114692</v>
      </c>
      <c r="P29" s="45">
        <f t="shared" si="5"/>
        <v>0.19917846339394304</v>
      </c>
      <c r="Q29" s="104">
        <f>SUM(Q8:Q28)</f>
        <v>6392963475</v>
      </c>
      <c r="R29" s="106">
        <f>SUM(R8:R28)</f>
        <v>818135088</v>
      </c>
      <c r="S29" s="106">
        <f t="shared" si="6"/>
        <v>7211098563</v>
      </c>
      <c r="T29" s="45">
        <f t="shared" si="7"/>
        <v>0.19494352515404467</v>
      </c>
      <c r="U29" s="104">
        <f>SUM(U8:U28)</f>
        <v>6335727866</v>
      </c>
      <c r="V29" s="106">
        <f>SUM(V8:V28)</f>
        <v>1820127821</v>
      </c>
      <c r="W29" s="106">
        <f t="shared" si="8"/>
        <v>8155855687</v>
      </c>
      <c r="X29" s="45">
        <f t="shared" si="9"/>
        <v>0.2204839171703113</v>
      </c>
      <c r="Y29" s="77">
        <f t="shared" si="10"/>
        <v>26459613594</v>
      </c>
      <c r="Z29" s="78">
        <f t="shared" si="11"/>
        <v>5034705837</v>
      </c>
      <c r="AA29" s="78">
        <f t="shared" si="12"/>
        <v>31494319431</v>
      </c>
      <c r="AB29" s="45">
        <f t="shared" si="13"/>
        <v>0.8514116952594296</v>
      </c>
      <c r="AC29" s="77">
        <f>SUM(AC8:AC28)</f>
        <v>5577445406</v>
      </c>
      <c r="AD29" s="78">
        <f>SUM(AD8:AD28)</f>
        <v>1814491965</v>
      </c>
      <c r="AE29" s="78">
        <f t="shared" si="14"/>
        <v>7391937371</v>
      </c>
      <c r="AF29" s="45">
        <f t="shared" si="15"/>
        <v>0.876441111087069</v>
      </c>
      <c r="AG29" s="45">
        <f t="shared" si="16"/>
        <v>0.1033448036230662</v>
      </c>
      <c r="AH29" s="13">
        <f>SUM(AH8:AH28)</f>
        <v>31032653689</v>
      </c>
      <c r="AI29" s="13">
        <f>SUM(AI8:AI28)</f>
        <v>31535343481</v>
      </c>
      <c r="AJ29" s="13">
        <f>SUM(AJ8:AJ28)</f>
        <v>27638871479</v>
      </c>
      <c r="AK29" s="13"/>
    </row>
    <row r="30" spans="1:37" s="14" customFormat="1" ht="12.75">
      <c r="A30" s="46"/>
      <c r="B30" s="47"/>
      <c r="C30" s="80"/>
      <c r="D30" s="81"/>
      <c r="E30" s="82"/>
      <c r="F30" s="80"/>
      <c r="G30" s="81"/>
      <c r="H30" s="82"/>
      <c r="I30" s="83"/>
      <c r="J30" s="81"/>
      <c r="K30" s="82"/>
      <c r="L30" s="48"/>
      <c r="M30" s="83"/>
      <c r="N30" s="82"/>
      <c r="O30" s="81"/>
      <c r="P30" s="48"/>
      <c r="Q30" s="83"/>
      <c r="R30" s="81"/>
      <c r="S30" s="81"/>
      <c r="T30" s="48"/>
      <c r="U30" s="83"/>
      <c r="V30" s="81"/>
      <c r="W30" s="81"/>
      <c r="X30" s="48"/>
      <c r="Y30" s="83"/>
      <c r="Z30" s="81"/>
      <c r="AA30" s="82"/>
      <c r="AB30" s="48"/>
      <c r="AC30" s="83"/>
      <c r="AD30" s="81"/>
      <c r="AE30" s="81"/>
      <c r="AF30" s="48"/>
      <c r="AG30" s="48"/>
      <c r="AH30" s="13"/>
      <c r="AI30" s="13"/>
      <c r="AJ30" s="13"/>
      <c r="AK30" s="13"/>
    </row>
    <row r="31" spans="1:37" s="14" customFormat="1" ht="13.5">
      <c r="A31" s="13"/>
      <c r="B31" s="116" t="s">
        <v>651</v>
      </c>
      <c r="C31" s="84"/>
      <c r="D31" s="84"/>
      <c r="E31" s="84"/>
      <c r="F31" s="84"/>
      <c r="G31" s="84"/>
      <c r="H31" s="84"/>
      <c r="I31" s="84"/>
      <c r="J31" s="84"/>
      <c r="K31" s="84"/>
      <c r="L31" s="13"/>
      <c r="M31" s="84"/>
      <c r="N31" s="84"/>
      <c r="O31" s="84"/>
      <c r="P31" s="13"/>
      <c r="Q31" s="84"/>
      <c r="R31" s="84"/>
      <c r="S31" s="84"/>
      <c r="T31" s="13"/>
      <c r="U31" s="84"/>
      <c r="V31" s="84"/>
      <c r="W31" s="84"/>
      <c r="X31" s="13"/>
      <c r="Y31" s="84"/>
      <c r="Z31" s="84"/>
      <c r="AA31" s="84"/>
      <c r="AB31" s="13"/>
      <c r="AC31" s="84"/>
      <c r="AD31" s="84"/>
      <c r="AE31" s="84"/>
      <c r="AF31" s="13"/>
      <c r="AG31" s="13"/>
      <c r="AH31" s="13"/>
      <c r="AI31" s="13"/>
      <c r="AJ31" s="13"/>
      <c r="AK31" s="13"/>
    </row>
    <row r="32" spans="1:37" ht="12.75">
      <c r="A32" s="2"/>
      <c r="B32" s="2"/>
      <c r="C32" s="85"/>
      <c r="D32" s="85"/>
      <c r="E32" s="85"/>
      <c r="F32" s="85"/>
      <c r="G32" s="85"/>
      <c r="H32" s="85"/>
      <c r="I32" s="85"/>
      <c r="J32" s="85"/>
      <c r="K32" s="85"/>
      <c r="L32" s="2"/>
      <c r="M32" s="85"/>
      <c r="N32" s="85"/>
      <c r="O32" s="85"/>
      <c r="P32" s="2"/>
      <c r="Q32" s="85"/>
      <c r="R32" s="85"/>
      <c r="S32" s="85"/>
      <c r="T32" s="2"/>
      <c r="U32" s="85"/>
      <c r="V32" s="85"/>
      <c r="W32" s="85"/>
      <c r="X32" s="2"/>
      <c r="Y32" s="85"/>
      <c r="Z32" s="85"/>
      <c r="AA32" s="85"/>
      <c r="AB32" s="2"/>
      <c r="AC32" s="85"/>
      <c r="AD32" s="85"/>
      <c r="AE32" s="85"/>
      <c r="AF32" s="2"/>
      <c r="AG32" s="2"/>
      <c r="AH32" s="2"/>
      <c r="AI32" s="2"/>
      <c r="AJ32" s="2"/>
      <c r="AK32" s="2"/>
    </row>
    <row r="33" spans="1:37" ht="12.75">
      <c r="A33" s="2"/>
      <c r="B33" s="2"/>
      <c r="C33" s="85"/>
      <c r="D33" s="85"/>
      <c r="E33" s="85"/>
      <c r="F33" s="85"/>
      <c r="G33" s="85"/>
      <c r="H33" s="85"/>
      <c r="I33" s="85"/>
      <c r="J33" s="85"/>
      <c r="K33" s="85"/>
      <c r="L33" s="2"/>
      <c r="M33" s="85"/>
      <c r="N33" s="85"/>
      <c r="O33" s="85"/>
      <c r="P33" s="2"/>
      <c r="Q33" s="85"/>
      <c r="R33" s="85"/>
      <c r="S33" s="85"/>
      <c r="T33" s="2"/>
      <c r="U33" s="85"/>
      <c r="V33" s="85"/>
      <c r="W33" s="85"/>
      <c r="X33" s="2"/>
      <c r="Y33" s="85"/>
      <c r="Z33" s="85"/>
      <c r="AA33" s="85"/>
      <c r="AB33" s="2"/>
      <c r="AC33" s="85"/>
      <c r="AD33" s="85"/>
      <c r="AE33" s="85"/>
      <c r="AF33" s="2"/>
      <c r="AG33" s="2"/>
      <c r="AH33" s="2"/>
      <c r="AI33" s="2"/>
      <c r="AJ33" s="2"/>
      <c r="AK33" s="2"/>
    </row>
    <row r="34" spans="1:37" ht="12.75">
      <c r="A34" s="2"/>
      <c r="B34" s="2"/>
      <c r="C34" s="85"/>
      <c r="D34" s="85"/>
      <c r="E34" s="85"/>
      <c r="F34" s="85"/>
      <c r="G34" s="85"/>
      <c r="H34" s="85"/>
      <c r="I34" s="85"/>
      <c r="J34" s="85"/>
      <c r="K34" s="85"/>
      <c r="L34" s="2"/>
      <c r="M34" s="85"/>
      <c r="N34" s="85"/>
      <c r="O34" s="85"/>
      <c r="P34" s="2"/>
      <c r="Q34" s="85"/>
      <c r="R34" s="85"/>
      <c r="S34" s="85"/>
      <c r="T34" s="2"/>
      <c r="U34" s="85"/>
      <c r="V34" s="85"/>
      <c r="W34" s="85"/>
      <c r="X34" s="2"/>
      <c r="Y34" s="85"/>
      <c r="Z34" s="85"/>
      <c r="AA34" s="85"/>
      <c r="AB34" s="2"/>
      <c r="AC34" s="85"/>
      <c r="AD34" s="85"/>
      <c r="AE34" s="85"/>
      <c r="AF34" s="2"/>
      <c r="AG34" s="2"/>
      <c r="AH34" s="2"/>
      <c r="AI34" s="2"/>
      <c r="AJ34" s="2"/>
      <c r="AK34" s="2"/>
    </row>
    <row r="35" spans="1:37" ht="12.75">
      <c r="A35" s="2"/>
      <c r="B35" s="2"/>
      <c r="C35" s="85"/>
      <c r="D35" s="85"/>
      <c r="E35" s="85"/>
      <c r="F35" s="85"/>
      <c r="G35" s="85"/>
      <c r="H35" s="85"/>
      <c r="I35" s="85"/>
      <c r="J35" s="85"/>
      <c r="K35" s="85"/>
      <c r="L35" s="2"/>
      <c r="M35" s="85"/>
      <c r="N35" s="85"/>
      <c r="O35" s="85"/>
      <c r="P35" s="2"/>
      <c r="Q35" s="85"/>
      <c r="R35" s="85"/>
      <c r="S35" s="85"/>
      <c r="T35" s="2"/>
      <c r="U35" s="85"/>
      <c r="V35" s="85"/>
      <c r="W35" s="85"/>
      <c r="X35" s="2"/>
      <c r="Y35" s="85"/>
      <c r="Z35" s="85"/>
      <c r="AA35" s="85"/>
      <c r="AB35" s="2"/>
      <c r="AC35" s="85"/>
      <c r="AD35" s="85"/>
      <c r="AE35" s="85"/>
      <c r="AF35" s="2"/>
      <c r="AG35" s="2"/>
      <c r="AH35" s="2"/>
      <c r="AI35" s="2"/>
      <c r="AJ35" s="2"/>
      <c r="AK35" s="2"/>
    </row>
    <row r="36" spans="1:37" ht="12.75">
      <c r="A36" s="2"/>
      <c r="B36" s="2"/>
      <c r="C36" s="85"/>
      <c r="D36" s="85"/>
      <c r="E36" s="85"/>
      <c r="F36" s="85"/>
      <c r="G36" s="85"/>
      <c r="H36" s="85"/>
      <c r="I36" s="85"/>
      <c r="J36" s="85"/>
      <c r="K36" s="85"/>
      <c r="L36" s="2"/>
      <c r="M36" s="85"/>
      <c r="N36" s="85"/>
      <c r="O36" s="85"/>
      <c r="P36" s="2"/>
      <c r="Q36" s="85"/>
      <c r="R36" s="85"/>
      <c r="S36" s="85"/>
      <c r="T36" s="2"/>
      <c r="U36" s="85"/>
      <c r="V36" s="85"/>
      <c r="W36" s="85"/>
      <c r="X36" s="2"/>
      <c r="Y36" s="85"/>
      <c r="Z36" s="85"/>
      <c r="AA36" s="85"/>
      <c r="AB36" s="2"/>
      <c r="AC36" s="85"/>
      <c r="AD36" s="85"/>
      <c r="AE36" s="85"/>
      <c r="AF36" s="2"/>
      <c r="AG36" s="2"/>
      <c r="AH36" s="2"/>
      <c r="AI36" s="2"/>
      <c r="AJ36" s="2"/>
      <c r="AK36" s="2"/>
    </row>
    <row r="37" spans="1:37" ht="12.75">
      <c r="A37" s="2"/>
      <c r="B37" s="2"/>
      <c r="C37" s="85"/>
      <c r="D37" s="85"/>
      <c r="E37" s="85"/>
      <c r="F37" s="85"/>
      <c r="G37" s="85"/>
      <c r="H37" s="85"/>
      <c r="I37" s="85"/>
      <c r="J37" s="85"/>
      <c r="K37" s="85"/>
      <c r="L37" s="2"/>
      <c r="M37" s="85"/>
      <c r="N37" s="85"/>
      <c r="O37" s="85"/>
      <c r="P37" s="2"/>
      <c r="Q37" s="85"/>
      <c r="R37" s="85"/>
      <c r="S37" s="85"/>
      <c r="T37" s="2"/>
      <c r="U37" s="85"/>
      <c r="V37" s="85"/>
      <c r="W37" s="85"/>
      <c r="X37" s="2"/>
      <c r="Y37" s="85"/>
      <c r="Z37" s="85"/>
      <c r="AA37" s="85"/>
      <c r="AB37" s="2"/>
      <c r="AC37" s="85"/>
      <c r="AD37" s="85"/>
      <c r="AE37" s="85"/>
      <c r="AF37" s="2"/>
      <c r="AG37" s="2"/>
      <c r="AH37" s="2"/>
      <c r="AI37" s="2"/>
      <c r="AJ37" s="2"/>
      <c r="AK37" s="2"/>
    </row>
    <row r="38" spans="1:37" ht="12.75">
      <c r="A38" s="2"/>
      <c r="B38" s="2"/>
      <c r="C38" s="85"/>
      <c r="D38" s="85"/>
      <c r="E38" s="85"/>
      <c r="F38" s="85"/>
      <c r="G38" s="85"/>
      <c r="H38" s="85"/>
      <c r="I38" s="85"/>
      <c r="J38" s="85"/>
      <c r="K38" s="85"/>
      <c r="L38" s="2"/>
      <c r="M38" s="85"/>
      <c r="N38" s="85"/>
      <c r="O38" s="85"/>
      <c r="P38" s="2"/>
      <c r="Q38" s="85"/>
      <c r="R38" s="85"/>
      <c r="S38" s="85"/>
      <c r="T38" s="2"/>
      <c r="U38" s="85"/>
      <c r="V38" s="85"/>
      <c r="W38" s="85"/>
      <c r="X38" s="2"/>
      <c r="Y38" s="85"/>
      <c r="Z38" s="85"/>
      <c r="AA38" s="85"/>
      <c r="AB38" s="2"/>
      <c r="AC38" s="85"/>
      <c r="AD38" s="85"/>
      <c r="AE38" s="85"/>
      <c r="AF38" s="2"/>
      <c r="AG38" s="2"/>
      <c r="AH38" s="2"/>
      <c r="AI38" s="2"/>
      <c r="AJ38" s="2"/>
      <c r="AK38" s="2"/>
    </row>
    <row r="39" spans="1:37" ht="12.75">
      <c r="A39" s="2"/>
      <c r="B39" s="2"/>
      <c r="C39" s="85"/>
      <c r="D39" s="85"/>
      <c r="E39" s="85"/>
      <c r="F39" s="85"/>
      <c r="G39" s="85"/>
      <c r="H39" s="85"/>
      <c r="I39" s="85"/>
      <c r="J39" s="85"/>
      <c r="K39" s="85"/>
      <c r="L39" s="2"/>
      <c r="M39" s="85"/>
      <c r="N39" s="85"/>
      <c r="O39" s="85"/>
      <c r="P39" s="2"/>
      <c r="Q39" s="85"/>
      <c r="R39" s="85"/>
      <c r="S39" s="85"/>
      <c r="T39" s="2"/>
      <c r="U39" s="85"/>
      <c r="V39" s="85"/>
      <c r="W39" s="85"/>
      <c r="X39" s="2"/>
      <c r="Y39" s="85"/>
      <c r="Z39" s="85"/>
      <c r="AA39" s="85"/>
      <c r="AB39" s="2"/>
      <c r="AC39" s="85"/>
      <c r="AD39" s="85"/>
      <c r="AE39" s="85"/>
      <c r="AF39" s="2"/>
      <c r="AG39" s="2"/>
      <c r="AH39" s="2"/>
      <c r="AI39" s="2"/>
      <c r="AJ39" s="2"/>
      <c r="AK39" s="2"/>
    </row>
    <row r="40" spans="1:37" ht="12.75">
      <c r="A40" s="2"/>
      <c r="B40" s="2"/>
      <c r="C40" s="85"/>
      <c r="D40" s="85"/>
      <c r="E40" s="85"/>
      <c r="F40" s="85"/>
      <c r="G40" s="85"/>
      <c r="H40" s="85"/>
      <c r="I40" s="85"/>
      <c r="J40" s="85"/>
      <c r="K40" s="85"/>
      <c r="L40" s="2"/>
      <c r="M40" s="85"/>
      <c r="N40" s="85"/>
      <c r="O40" s="85"/>
      <c r="P40" s="2"/>
      <c r="Q40" s="85"/>
      <c r="R40" s="85"/>
      <c r="S40" s="85"/>
      <c r="T40" s="2"/>
      <c r="U40" s="85"/>
      <c r="V40" s="85"/>
      <c r="W40" s="85"/>
      <c r="X40" s="2"/>
      <c r="Y40" s="85"/>
      <c r="Z40" s="85"/>
      <c r="AA40" s="85"/>
      <c r="AB40" s="2"/>
      <c r="AC40" s="85"/>
      <c r="AD40" s="85"/>
      <c r="AE40" s="85"/>
      <c r="AF40" s="2"/>
      <c r="AG40" s="2"/>
      <c r="AH40" s="2"/>
      <c r="AI40" s="2"/>
      <c r="AJ40" s="2"/>
      <c r="AK40" s="2"/>
    </row>
    <row r="41" spans="1:37" ht="12.75">
      <c r="A41" s="2"/>
      <c r="B41" s="2"/>
      <c r="C41" s="85"/>
      <c r="D41" s="85"/>
      <c r="E41" s="85"/>
      <c r="F41" s="85"/>
      <c r="G41" s="85"/>
      <c r="H41" s="85"/>
      <c r="I41" s="85"/>
      <c r="J41" s="85"/>
      <c r="K41" s="85"/>
      <c r="L41" s="2"/>
      <c r="M41" s="85"/>
      <c r="N41" s="85"/>
      <c r="O41" s="85"/>
      <c r="P41" s="2"/>
      <c r="Q41" s="85"/>
      <c r="R41" s="85"/>
      <c r="S41" s="85"/>
      <c r="T41" s="2"/>
      <c r="U41" s="85"/>
      <c r="V41" s="85"/>
      <c r="W41" s="85"/>
      <c r="X41" s="2"/>
      <c r="Y41" s="85"/>
      <c r="Z41" s="85"/>
      <c r="AA41" s="85"/>
      <c r="AB41" s="2"/>
      <c r="AC41" s="85"/>
      <c r="AD41" s="85"/>
      <c r="AE41" s="85"/>
      <c r="AF41" s="2"/>
      <c r="AG41" s="2"/>
      <c r="AH41" s="2"/>
      <c r="AI41" s="2"/>
      <c r="AJ41" s="2"/>
      <c r="AK41" s="2"/>
    </row>
    <row r="42" spans="1:37" ht="12.75">
      <c r="A42" s="2"/>
      <c r="B42" s="2"/>
      <c r="C42" s="85"/>
      <c r="D42" s="85"/>
      <c r="E42" s="85"/>
      <c r="F42" s="85"/>
      <c r="G42" s="85"/>
      <c r="H42" s="85"/>
      <c r="I42" s="85"/>
      <c r="J42" s="85"/>
      <c r="K42" s="85"/>
      <c r="L42" s="2"/>
      <c r="M42" s="85"/>
      <c r="N42" s="85"/>
      <c r="O42" s="85"/>
      <c r="P42" s="2"/>
      <c r="Q42" s="85"/>
      <c r="R42" s="85"/>
      <c r="S42" s="85"/>
      <c r="T42" s="2"/>
      <c r="U42" s="85"/>
      <c r="V42" s="85"/>
      <c r="W42" s="85"/>
      <c r="X42" s="2"/>
      <c r="Y42" s="85"/>
      <c r="Z42" s="85"/>
      <c r="AA42" s="85"/>
      <c r="AB42" s="2"/>
      <c r="AC42" s="85"/>
      <c r="AD42" s="85"/>
      <c r="AE42" s="85"/>
      <c r="AF42" s="2"/>
      <c r="AG42" s="2"/>
      <c r="AH42" s="2"/>
      <c r="AI42" s="2"/>
      <c r="AJ42" s="2"/>
      <c r="AK42" s="2"/>
    </row>
    <row r="43" spans="1:37" ht="12.75">
      <c r="A43" s="2"/>
      <c r="B43" s="2"/>
      <c r="C43" s="85"/>
      <c r="D43" s="85"/>
      <c r="E43" s="85"/>
      <c r="F43" s="85"/>
      <c r="G43" s="85"/>
      <c r="H43" s="85"/>
      <c r="I43" s="85"/>
      <c r="J43" s="85"/>
      <c r="K43" s="85"/>
      <c r="L43" s="2"/>
      <c r="M43" s="85"/>
      <c r="N43" s="85"/>
      <c r="O43" s="85"/>
      <c r="P43" s="2"/>
      <c r="Q43" s="85"/>
      <c r="R43" s="85"/>
      <c r="S43" s="85"/>
      <c r="T43" s="2"/>
      <c r="U43" s="85"/>
      <c r="V43" s="85"/>
      <c r="W43" s="85"/>
      <c r="X43" s="2"/>
      <c r="Y43" s="85"/>
      <c r="Z43" s="85"/>
      <c r="AA43" s="85"/>
      <c r="AB43" s="2"/>
      <c r="AC43" s="85"/>
      <c r="AD43" s="85"/>
      <c r="AE43" s="85"/>
      <c r="AF43" s="2"/>
      <c r="AG43" s="2"/>
      <c r="AH43" s="2"/>
      <c r="AI43" s="2"/>
      <c r="AJ43" s="2"/>
      <c r="AK43" s="2"/>
    </row>
    <row r="44" spans="1:37" ht="12.75">
      <c r="A44" s="2"/>
      <c r="B44" s="2"/>
      <c r="C44" s="85"/>
      <c r="D44" s="85"/>
      <c r="E44" s="85"/>
      <c r="F44" s="85"/>
      <c r="G44" s="85"/>
      <c r="H44" s="85"/>
      <c r="I44" s="85"/>
      <c r="J44" s="85"/>
      <c r="K44" s="85"/>
      <c r="L44" s="2"/>
      <c r="M44" s="85"/>
      <c r="N44" s="85"/>
      <c r="O44" s="85"/>
      <c r="P44" s="2"/>
      <c r="Q44" s="85"/>
      <c r="R44" s="85"/>
      <c r="S44" s="85"/>
      <c r="T44" s="2"/>
      <c r="U44" s="85"/>
      <c r="V44" s="85"/>
      <c r="W44" s="85"/>
      <c r="X44" s="2"/>
      <c r="Y44" s="85"/>
      <c r="Z44" s="85"/>
      <c r="AA44" s="85"/>
      <c r="AB44" s="2"/>
      <c r="AC44" s="85"/>
      <c r="AD44" s="85"/>
      <c r="AE44" s="85"/>
      <c r="AF44" s="2"/>
      <c r="AG44" s="2"/>
      <c r="AH44" s="2"/>
      <c r="AI44" s="2"/>
      <c r="AJ44" s="2"/>
      <c r="AK44" s="2"/>
    </row>
    <row r="45" spans="1:37" ht="12.75">
      <c r="A45" s="2"/>
      <c r="B45" s="2"/>
      <c r="C45" s="85"/>
      <c r="D45" s="85"/>
      <c r="E45" s="85"/>
      <c r="F45" s="85"/>
      <c r="G45" s="85"/>
      <c r="H45" s="85"/>
      <c r="I45" s="85"/>
      <c r="J45" s="85"/>
      <c r="K45" s="85"/>
      <c r="L45" s="2"/>
      <c r="M45" s="85"/>
      <c r="N45" s="85"/>
      <c r="O45" s="85"/>
      <c r="P45" s="2"/>
      <c r="Q45" s="85"/>
      <c r="R45" s="85"/>
      <c r="S45" s="85"/>
      <c r="T45" s="2"/>
      <c r="U45" s="85"/>
      <c r="V45" s="85"/>
      <c r="W45" s="85"/>
      <c r="X45" s="2"/>
      <c r="Y45" s="85"/>
      <c r="Z45" s="85"/>
      <c r="AA45" s="85"/>
      <c r="AB45" s="2"/>
      <c r="AC45" s="85"/>
      <c r="AD45" s="85"/>
      <c r="AE45" s="85"/>
      <c r="AF45" s="2"/>
      <c r="AG45" s="2"/>
      <c r="AH45" s="2"/>
      <c r="AI45" s="2"/>
      <c r="AJ45" s="2"/>
      <c r="AK45" s="2"/>
    </row>
    <row r="46" spans="1:37" ht="12.75">
      <c r="A46" s="2"/>
      <c r="B46" s="2"/>
      <c r="C46" s="85"/>
      <c r="D46" s="85"/>
      <c r="E46" s="85"/>
      <c r="F46" s="85"/>
      <c r="G46" s="85"/>
      <c r="H46" s="85"/>
      <c r="I46" s="85"/>
      <c r="J46" s="85"/>
      <c r="K46" s="85"/>
      <c r="L46" s="2"/>
      <c r="M46" s="85"/>
      <c r="N46" s="85"/>
      <c r="O46" s="85"/>
      <c r="P46" s="2"/>
      <c r="Q46" s="85"/>
      <c r="R46" s="85"/>
      <c r="S46" s="85"/>
      <c r="T46" s="2"/>
      <c r="U46" s="85"/>
      <c r="V46" s="85"/>
      <c r="W46" s="85"/>
      <c r="X46" s="2"/>
      <c r="Y46" s="85"/>
      <c r="Z46" s="85"/>
      <c r="AA46" s="85"/>
      <c r="AB46" s="2"/>
      <c r="AC46" s="85"/>
      <c r="AD46" s="85"/>
      <c r="AE46" s="85"/>
      <c r="AF46" s="2"/>
      <c r="AG46" s="2"/>
      <c r="AH46" s="2"/>
      <c r="AI46" s="2"/>
      <c r="AJ46" s="2"/>
      <c r="AK46" s="2"/>
    </row>
    <row r="47" spans="1:37" ht="12.75">
      <c r="A47" s="2"/>
      <c r="B47" s="2"/>
      <c r="C47" s="85"/>
      <c r="D47" s="85"/>
      <c r="E47" s="85"/>
      <c r="F47" s="85"/>
      <c r="G47" s="85"/>
      <c r="H47" s="85"/>
      <c r="I47" s="85"/>
      <c r="J47" s="85"/>
      <c r="K47" s="85"/>
      <c r="L47" s="2"/>
      <c r="M47" s="85"/>
      <c r="N47" s="85"/>
      <c r="O47" s="85"/>
      <c r="P47" s="2"/>
      <c r="Q47" s="85"/>
      <c r="R47" s="85"/>
      <c r="S47" s="85"/>
      <c r="T47" s="2"/>
      <c r="U47" s="85"/>
      <c r="V47" s="85"/>
      <c r="W47" s="85"/>
      <c r="X47" s="2"/>
      <c r="Y47" s="85"/>
      <c r="Z47" s="85"/>
      <c r="AA47" s="85"/>
      <c r="AB47" s="2"/>
      <c r="AC47" s="85"/>
      <c r="AD47" s="85"/>
      <c r="AE47" s="85"/>
      <c r="AF47" s="2"/>
      <c r="AG47" s="2"/>
      <c r="AH47" s="2"/>
      <c r="AI47" s="2"/>
      <c r="AJ47" s="2"/>
      <c r="AK47" s="2"/>
    </row>
    <row r="48" spans="1:37" ht="12.75">
      <c r="A48" s="2"/>
      <c r="B48" s="2"/>
      <c r="C48" s="85"/>
      <c r="D48" s="85"/>
      <c r="E48" s="85"/>
      <c r="F48" s="85"/>
      <c r="G48" s="85"/>
      <c r="H48" s="85"/>
      <c r="I48" s="85"/>
      <c r="J48" s="85"/>
      <c r="K48" s="85"/>
      <c r="L48" s="2"/>
      <c r="M48" s="85"/>
      <c r="N48" s="85"/>
      <c r="O48" s="85"/>
      <c r="P48" s="2"/>
      <c r="Q48" s="85"/>
      <c r="R48" s="85"/>
      <c r="S48" s="85"/>
      <c r="T48" s="2"/>
      <c r="U48" s="85"/>
      <c r="V48" s="85"/>
      <c r="W48" s="85"/>
      <c r="X48" s="2"/>
      <c r="Y48" s="85"/>
      <c r="Z48" s="85"/>
      <c r="AA48" s="85"/>
      <c r="AB48" s="2"/>
      <c r="AC48" s="85"/>
      <c r="AD48" s="85"/>
      <c r="AE48" s="85"/>
      <c r="AF48" s="2"/>
      <c r="AG48" s="2"/>
      <c r="AH48" s="2"/>
      <c r="AI48" s="2"/>
      <c r="AJ48" s="2"/>
      <c r="AK48" s="2"/>
    </row>
    <row r="49" spans="1:37" ht="12.75">
      <c r="A49" s="2"/>
      <c r="B49" s="2"/>
      <c r="C49" s="85"/>
      <c r="D49" s="85"/>
      <c r="E49" s="85"/>
      <c r="F49" s="85"/>
      <c r="G49" s="85"/>
      <c r="H49" s="85"/>
      <c r="I49" s="85"/>
      <c r="J49" s="85"/>
      <c r="K49" s="85"/>
      <c r="L49" s="2"/>
      <c r="M49" s="85"/>
      <c r="N49" s="85"/>
      <c r="O49" s="85"/>
      <c r="P49" s="2"/>
      <c r="Q49" s="85"/>
      <c r="R49" s="85"/>
      <c r="S49" s="85"/>
      <c r="T49" s="2"/>
      <c r="U49" s="85"/>
      <c r="V49" s="85"/>
      <c r="W49" s="85"/>
      <c r="X49" s="2"/>
      <c r="Y49" s="85"/>
      <c r="Z49" s="85"/>
      <c r="AA49" s="85"/>
      <c r="AB49" s="2"/>
      <c r="AC49" s="85"/>
      <c r="AD49" s="85"/>
      <c r="AE49" s="85"/>
      <c r="AF49" s="2"/>
      <c r="AG49" s="2"/>
      <c r="AH49" s="2"/>
      <c r="AI49" s="2"/>
      <c r="AJ49" s="2"/>
      <c r="AK49" s="2"/>
    </row>
    <row r="50" spans="1:37" ht="12.75">
      <c r="A50" s="2"/>
      <c r="B50" s="2"/>
      <c r="C50" s="85"/>
      <c r="D50" s="85"/>
      <c r="E50" s="85"/>
      <c r="F50" s="85"/>
      <c r="G50" s="85"/>
      <c r="H50" s="85"/>
      <c r="I50" s="85"/>
      <c r="J50" s="85"/>
      <c r="K50" s="85"/>
      <c r="L50" s="2"/>
      <c r="M50" s="85"/>
      <c r="N50" s="85"/>
      <c r="O50" s="85"/>
      <c r="P50" s="2"/>
      <c r="Q50" s="85"/>
      <c r="R50" s="85"/>
      <c r="S50" s="85"/>
      <c r="T50" s="2"/>
      <c r="U50" s="85"/>
      <c r="V50" s="85"/>
      <c r="W50" s="85"/>
      <c r="X50" s="2"/>
      <c r="Y50" s="85"/>
      <c r="Z50" s="85"/>
      <c r="AA50" s="85"/>
      <c r="AB50" s="2"/>
      <c r="AC50" s="85"/>
      <c r="AD50" s="85"/>
      <c r="AE50" s="85"/>
      <c r="AF50" s="2"/>
      <c r="AG50" s="2"/>
      <c r="AH50" s="2"/>
      <c r="AI50" s="2"/>
      <c r="AJ50" s="2"/>
      <c r="AK50" s="2"/>
    </row>
    <row r="51" spans="1:37" ht="12.75">
      <c r="A51" s="2"/>
      <c r="B51" s="2"/>
      <c r="C51" s="85"/>
      <c r="D51" s="85"/>
      <c r="E51" s="85"/>
      <c r="F51" s="85"/>
      <c r="G51" s="85"/>
      <c r="H51" s="85"/>
      <c r="I51" s="85"/>
      <c r="J51" s="85"/>
      <c r="K51" s="85"/>
      <c r="L51" s="2"/>
      <c r="M51" s="85"/>
      <c r="N51" s="85"/>
      <c r="O51" s="85"/>
      <c r="P51" s="2"/>
      <c r="Q51" s="85"/>
      <c r="R51" s="85"/>
      <c r="S51" s="85"/>
      <c r="T51" s="2"/>
      <c r="U51" s="85"/>
      <c r="V51" s="85"/>
      <c r="W51" s="85"/>
      <c r="X51" s="2"/>
      <c r="Y51" s="85"/>
      <c r="Z51" s="85"/>
      <c r="AA51" s="85"/>
      <c r="AB51" s="2"/>
      <c r="AC51" s="85"/>
      <c r="AD51" s="85"/>
      <c r="AE51" s="85"/>
      <c r="AF51" s="2"/>
      <c r="AG51" s="2"/>
      <c r="AH51" s="2"/>
      <c r="AI51" s="2"/>
      <c r="AJ51" s="2"/>
      <c r="AK51" s="2"/>
    </row>
    <row r="52" spans="1:37" ht="12.75">
      <c r="A52" s="2"/>
      <c r="B52" s="2"/>
      <c r="C52" s="85"/>
      <c r="D52" s="85"/>
      <c r="E52" s="85"/>
      <c r="F52" s="85"/>
      <c r="G52" s="85"/>
      <c r="H52" s="85"/>
      <c r="I52" s="85"/>
      <c r="J52" s="85"/>
      <c r="K52" s="85"/>
      <c r="L52" s="2"/>
      <c r="M52" s="85"/>
      <c r="N52" s="85"/>
      <c r="O52" s="85"/>
      <c r="P52" s="2"/>
      <c r="Q52" s="85"/>
      <c r="R52" s="85"/>
      <c r="S52" s="85"/>
      <c r="T52" s="2"/>
      <c r="U52" s="85"/>
      <c r="V52" s="85"/>
      <c r="W52" s="85"/>
      <c r="X52" s="2"/>
      <c r="Y52" s="85"/>
      <c r="Z52" s="85"/>
      <c r="AA52" s="85"/>
      <c r="AB52" s="2"/>
      <c r="AC52" s="85"/>
      <c r="AD52" s="85"/>
      <c r="AE52" s="85"/>
      <c r="AF52" s="2"/>
      <c r="AG52" s="2"/>
      <c r="AH52" s="2"/>
      <c r="AI52" s="2"/>
      <c r="AJ52" s="2"/>
      <c r="AK52" s="2"/>
    </row>
    <row r="53" spans="1:37" ht="12.75">
      <c r="A53" s="2"/>
      <c r="B53" s="2"/>
      <c r="C53" s="85"/>
      <c r="D53" s="85"/>
      <c r="E53" s="85"/>
      <c r="F53" s="85"/>
      <c r="G53" s="85"/>
      <c r="H53" s="85"/>
      <c r="I53" s="85"/>
      <c r="J53" s="85"/>
      <c r="K53" s="85"/>
      <c r="L53" s="2"/>
      <c r="M53" s="85"/>
      <c r="N53" s="85"/>
      <c r="O53" s="85"/>
      <c r="P53" s="2"/>
      <c r="Q53" s="85"/>
      <c r="R53" s="85"/>
      <c r="S53" s="85"/>
      <c r="T53" s="2"/>
      <c r="U53" s="85"/>
      <c r="V53" s="85"/>
      <c r="W53" s="85"/>
      <c r="X53" s="2"/>
      <c r="Y53" s="85"/>
      <c r="Z53" s="85"/>
      <c r="AA53" s="85"/>
      <c r="AB53" s="2"/>
      <c r="AC53" s="85"/>
      <c r="AD53" s="85"/>
      <c r="AE53" s="85"/>
      <c r="AF53" s="2"/>
      <c r="AG53" s="2"/>
      <c r="AH53" s="2"/>
      <c r="AI53" s="2"/>
      <c r="AJ53" s="2"/>
      <c r="AK53" s="2"/>
    </row>
    <row r="54" spans="1:37" ht="12.75">
      <c r="A54" s="2"/>
      <c r="B54" s="2"/>
      <c r="C54" s="85"/>
      <c r="D54" s="85"/>
      <c r="E54" s="85"/>
      <c r="F54" s="85"/>
      <c r="G54" s="85"/>
      <c r="H54" s="85"/>
      <c r="I54" s="85"/>
      <c r="J54" s="85"/>
      <c r="K54" s="85"/>
      <c r="L54" s="2"/>
      <c r="M54" s="85"/>
      <c r="N54" s="85"/>
      <c r="O54" s="85"/>
      <c r="P54" s="2"/>
      <c r="Q54" s="85"/>
      <c r="R54" s="85"/>
      <c r="S54" s="85"/>
      <c r="T54" s="2"/>
      <c r="U54" s="85"/>
      <c r="V54" s="85"/>
      <c r="W54" s="85"/>
      <c r="X54" s="2"/>
      <c r="Y54" s="85"/>
      <c r="Z54" s="85"/>
      <c r="AA54" s="85"/>
      <c r="AB54" s="2"/>
      <c r="AC54" s="85"/>
      <c r="AD54" s="85"/>
      <c r="AE54" s="85"/>
      <c r="AF54" s="2"/>
      <c r="AG54" s="2"/>
      <c r="AH54" s="2"/>
      <c r="AI54" s="2"/>
      <c r="AJ54" s="2"/>
      <c r="AK54" s="2"/>
    </row>
    <row r="55" spans="1:37" ht="12.75">
      <c r="A55" s="2"/>
      <c r="B55" s="2"/>
      <c r="C55" s="85"/>
      <c r="D55" s="85"/>
      <c r="E55" s="85"/>
      <c r="F55" s="85"/>
      <c r="G55" s="85"/>
      <c r="H55" s="85"/>
      <c r="I55" s="85"/>
      <c r="J55" s="85"/>
      <c r="K55" s="85"/>
      <c r="L55" s="2"/>
      <c r="M55" s="85"/>
      <c r="N55" s="85"/>
      <c r="O55" s="85"/>
      <c r="P55" s="2"/>
      <c r="Q55" s="85"/>
      <c r="R55" s="85"/>
      <c r="S55" s="85"/>
      <c r="T55" s="2"/>
      <c r="U55" s="85"/>
      <c r="V55" s="85"/>
      <c r="W55" s="85"/>
      <c r="X55" s="2"/>
      <c r="Y55" s="85"/>
      <c r="Z55" s="85"/>
      <c r="AA55" s="85"/>
      <c r="AB55" s="2"/>
      <c r="AC55" s="85"/>
      <c r="AD55" s="85"/>
      <c r="AE55" s="85"/>
      <c r="AF55" s="2"/>
      <c r="AG55" s="2"/>
      <c r="AH55" s="2"/>
      <c r="AI55" s="2"/>
      <c r="AJ55" s="2"/>
      <c r="AK55" s="2"/>
    </row>
    <row r="56" spans="1:37" ht="12.75">
      <c r="A56" s="2"/>
      <c r="B56" s="2"/>
      <c r="C56" s="85"/>
      <c r="D56" s="85"/>
      <c r="E56" s="85"/>
      <c r="F56" s="85"/>
      <c r="G56" s="85"/>
      <c r="H56" s="85"/>
      <c r="I56" s="85"/>
      <c r="J56" s="85"/>
      <c r="K56" s="85"/>
      <c r="L56" s="2"/>
      <c r="M56" s="85"/>
      <c r="N56" s="85"/>
      <c r="O56" s="85"/>
      <c r="P56" s="2"/>
      <c r="Q56" s="85"/>
      <c r="R56" s="85"/>
      <c r="S56" s="85"/>
      <c r="T56" s="2"/>
      <c r="U56" s="85"/>
      <c r="V56" s="85"/>
      <c r="W56" s="85"/>
      <c r="X56" s="2"/>
      <c r="Y56" s="85"/>
      <c r="Z56" s="85"/>
      <c r="AA56" s="85"/>
      <c r="AB56" s="2"/>
      <c r="AC56" s="85"/>
      <c r="AD56" s="85"/>
      <c r="AE56" s="85"/>
      <c r="AF56" s="2"/>
      <c r="AG56" s="2"/>
      <c r="AH56" s="2"/>
      <c r="AI56" s="2"/>
      <c r="AJ56" s="2"/>
      <c r="AK56" s="2"/>
    </row>
    <row r="57" spans="1:37" ht="12.75">
      <c r="A57" s="2"/>
      <c r="B57" s="2"/>
      <c r="C57" s="85"/>
      <c r="D57" s="85"/>
      <c r="E57" s="85"/>
      <c r="F57" s="85"/>
      <c r="G57" s="85"/>
      <c r="H57" s="85"/>
      <c r="I57" s="85"/>
      <c r="J57" s="85"/>
      <c r="K57" s="85"/>
      <c r="L57" s="2"/>
      <c r="M57" s="85"/>
      <c r="N57" s="85"/>
      <c r="O57" s="85"/>
      <c r="P57" s="2"/>
      <c r="Q57" s="85"/>
      <c r="R57" s="85"/>
      <c r="S57" s="85"/>
      <c r="T57" s="2"/>
      <c r="U57" s="85"/>
      <c r="V57" s="85"/>
      <c r="W57" s="85"/>
      <c r="X57" s="2"/>
      <c r="Y57" s="85"/>
      <c r="Z57" s="85"/>
      <c r="AA57" s="85"/>
      <c r="AB57" s="2"/>
      <c r="AC57" s="85"/>
      <c r="AD57" s="85"/>
      <c r="AE57" s="85"/>
      <c r="AF57" s="2"/>
      <c r="AG57" s="2"/>
      <c r="AH57" s="2"/>
      <c r="AI57" s="2"/>
      <c r="AJ57" s="2"/>
      <c r="AK57" s="2"/>
    </row>
    <row r="58" spans="1:37" ht="12.75">
      <c r="A58" s="2"/>
      <c r="B58" s="2"/>
      <c r="C58" s="85"/>
      <c r="D58" s="85"/>
      <c r="E58" s="85"/>
      <c r="F58" s="85"/>
      <c r="G58" s="85"/>
      <c r="H58" s="85"/>
      <c r="I58" s="85"/>
      <c r="J58" s="85"/>
      <c r="K58" s="85"/>
      <c r="L58" s="2"/>
      <c r="M58" s="85"/>
      <c r="N58" s="85"/>
      <c r="O58" s="85"/>
      <c r="P58" s="2"/>
      <c r="Q58" s="85"/>
      <c r="R58" s="85"/>
      <c r="S58" s="85"/>
      <c r="T58" s="2"/>
      <c r="U58" s="85"/>
      <c r="V58" s="85"/>
      <c r="W58" s="85"/>
      <c r="X58" s="2"/>
      <c r="Y58" s="85"/>
      <c r="Z58" s="85"/>
      <c r="AA58" s="85"/>
      <c r="AB58" s="2"/>
      <c r="AC58" s="85"/>
      <c r="AD58" s="85"/>
      <c r="AE58" s="85"/>
      <c r="AF58" s="2"/>
      <c r="AG58" s="2"/>
      <c r="AH58" s="2"/>
      <c r="AI58" s="2"/>
      <c r="AJ58" s="2"/>
      <c r="AK58" s="2"/>
    </row>
    <row r="59" spans="1:37" ht="12.75">
      <c r="A59" s="2"/>
      <c r="B59" s="2"/>
      <c r="C59" s="85"/>
      <c r="D59" s="85"/>
      <c r="E59" s="85"/>
      <c r="F59" s="85"/>
      <c r="G59" s="85"/>
      <c r="H59" s="85"/>
      <c r="I59" s="85"/>
      <c r="J59" s="85"/>
      <c r="K59" s="85"/>
      <c r="L59" s="2"/>
      <c r="M59" s="85"/>
      <c r="N59" s="85"/>
      <c r="O59" s="85"/>
      <c r="P59" s="2"/>
      <c r="Q59" s="85"/>
      <c r="R59" s="85"/>
      <c r="S59" s="85"/>
      <c r="T59" s="2"/>
      <c r="U59" s="85"/>
      <c r="V59" s="85"/>
      <c r="W59" s="85"/>
      <c r="X59" s="2"/>
      <c r="Y59" s="85"/>
      <c r="Z59" s="85"/>
      <c r="AA59" s="85"/>
      <c r="AB59" s="2"/>
      <c r="AC59" s="85"/>
      <c r="AD59" s="85"/>
      <c r="AE59" s="85"/>
      <c r="AF59" s="2"/>
      <c r="AG59" s="2"/>
      <c r="AH59" s="2"/>
      <c r="AI59" s="2"/>
      <c r="AJ59" s="2"/>
      <c r="AK59" s="2"/>
    </row>
    <row r="60" spans="1:37" ht="12.75">
      <c r="A60" s="2"/>
      <c r="B60" s="2"/>
      <c r="C60" s="85"/>
      <c r="D60" s="85"/>
      <c r="E60" s="85"/>
      <c r="F60" s="85"/>
      <c r="G60" s="85"/>
      <c r="H60" s="85"/>
      <c r="I60" s="85"/>
      <c r="J60" s="85"/>
      <c r="K60" s="85"/>
      <c r="L60" s="2"/>
      <c r="M60" s="85"/>
      <c r="N60" s="85"/>
      <c r="O60" s="85"/>
      <c r="P60" s="2"/>
      <c r="Q60" s="85"/>
      <c r="R60" s="85"/>
      <c r="S60" s="85"/>
      <c r="T60" s="2"/>
      <c r="U60" s="85"/>
      <c r="V60" s="85"/>
      <c r="W60" s="85"/>
      <c r="X60" s="2"/>
      <c r="Y60" s="85"/>
      <c r="Z60" s="85"/>
      <c r="AA60" s="85"/>
      <c r="AB60" s="2"/>
      <c r="AC60" s="85"/>
      <c r="AD60" s="85"/>
      <c r="AE60" s="85"/>
      <c r="AF60" s="2"/>
      <c r="AG60" s="2"/>
      <c r="AH60" s="2"/>
      <c r="AI60" s="2"/>
      <c r="AJ60" s="2"/>
      <c r="AK60" s="2"/>
    </row>
    <row r="61" spans="1:37" ht="12.75">
      <c r="A61" s="2"/>
      <c r="B61" s="2"/>
      <c r="C61" s="85"/>
      <c r="D61" s="85"/>
      <c r="E61" s="85"/>
      <c r="F61" s="85"/>
      <c r="G61" s="85"/>
      <c r="H61" s="85"/>
      <c r="I61" s="85"/>
      <c r="J61" s="85"/>
      <c r="K61" s="85"/>
      <c r="L61" s="2"/>
      <c r="M61" s="85"/>
      <c r="N61" s="85"/>
      <c r="O61" s="85"/>
      <c r="P61" s="2"/>
      <c r="Q61" s="85"/>
      <c r="R61" s="85"/>
      <c r="S61" s="85"/>
      <c r="T61" s="2"/>
      <c r="U61" s="85"/>
      <c r="V61" s="85"/>
      <c r="W61" s="85"/>
      <c r="X61" s="2"/>
      <c r="Y61" s="85"/>
      <c r="Z61" s="85"/>
      <c r="AA61" s="85"/>
      <c r="AB61" s="2"/>
      <c r="AC61" s="85"/>
      <c r="AD61" s="85"/>
      <c r="AE61" s="85"/>
      <c r="AF61" s="2"/>
      <c r="AG61" s="2"/>
      <c r="AH61" s="2"/>
      <c r="AI61" s="2"/>
      <c r="AJ61" s="2"/>
      <c r="AK61" s="2"/>
    </row>
    <row r="62" spans="1:37" ht="12.75">
      <c r="A62" s="2"/>
      <c r="B62" s="2"/>
      <c r="C62" s="85"/>
      <c r="D62" s="85"/>
      <c r="E62" s="85"/>
      <c r="F62" s="85"/>
      <c r="G62" s="85"/>
      <c r="H62" s="85"/>
      <c r="I62" s="85"/>
      <c r="J62" s="85"/>
      <c r="K62" s="85"/>
      <c r="L62" s="2"/>
      <c r="M62" s="85"/>
      <c r="N62" s="85"/>
      <c r="O62" s="85"/>
      <c r="P62" s="2"/>
      <c r="Q62" s="85"/>
      <c r="R62" s="85"/>
      <c r="S62" s="85"/>
      <c r="T62" s="2"/>
      <c r="U62" s="85"/>
      <c r="V62" s="85"/>
      <c r="W62" s="85"/>
      <c r="X62" s="2"/>
      <c r="Y62" s="85"/>
      <c r="Z62" s="85"/>
      <c r="AA62" s="85"/>
      <c r="AB62" s="2"/>
      <c r="AC62" s="85"/>
      <c r="AD62" s="85"/>
      <c r="AE62" s="85"/>
      <c r="AF62" s="2"/>
      <c r="AG62" s="2"/>
      <c r="AH62" s="2"/>
      <c r="AI62" s="2"/>
      <c r="AJ62" s="2"/>
      <c r="AK62" s="2"/>
    </row>
    <row r="63" spans="1:37" ht="12.75">
      <c r="A63" s="2"/>
      <c r="B63" s="2"/>
      <c r="C63" s="85"/>
      <c r="D63" s="85"/>
      <c r="E63" s="85"/>
      <c r="F63" s="85"/>
      <c r="G63" s="85"/>
      <c r="H63" s="85"/>
      <c r="I63" s="85"/>
      <c r="J63" s="85"/>
      <c r="K63" s="85"/>
      <c r="L63" s="2"/>
      <c r="M63" s="85"/>
      <c r="N63" s="85"/>
      <c r="O63" s="85"/>
      <c r="P63" s="2"/>
      <c r="Q63" s="85"/>
      <c r="R63" s="85"/>
      <c r="S63" s="85"/>
      <c r="T63" s="2"/>
      <c r="U63" s="85"/>
      <c r="V63" s="85"/>
      <c r="W63" s="85"/>
      <c r="X63" s="2"/>
      <c r="Y63" s="85"/>
      <c r="Z63" s="85"/>
      <c r="AA63" s="85"/>
      <c r="AB63" s="2"/>
      <c r="AC63" s="85"/>
      <c r="AD63" s="85"/>
      <c r="AE63" s="85"/>
      <c r="AF63" s="2"/>
      <c r="AG63" s="2"/>
      <c r="AH63" s="2"/>
      <c r="AI63" s="2"/>
      <c r="AJ63" s="2"/>
      <c r="AK63" s="2"/>
    </row>
    <row r="64" spans="1:37" ht="12.75">
      <c r="A64" s="2"/>
      <c r="B64" s="2"/>
      <c r="C64" s="85"/>
      <c r="D64" s="85"/>
      <c r="E64" s="85"/>
      <c r="F64" s="85"/>
      <c r="G64" s="85"/>
      <c r="H64" s="85"/>
      <c r="I64" s="85"/>
      <c r="J64" s="85"/>
      <c r="K64" s="85"/>
      <c r="L64" s="2"/>
      <c r="M64" s="85"/>
      <c r="N64" s="85"/>
      <c r="O64" s="85"/>
      <c r="P64" s="2"/>
      <c r="Q64" s="85"/>
      <c r="R64" s="85"/>
      <c r="S64" s="85"/>
      <c r="T64" s="2"/>
      <c r="U64" s="85"/>
      <c r="V64" s="85"/>
      <c r="W64" s="85"/>
      <c r="X64" s="2"/>
      <c r="Y64" s="85"/>
      <c r="Z64" s="85"/>
      <c r="AA64" s="85"/>
      <c r="AB64" s="2"/>
      <c r="AC64" s="85"/>
      <c r="AD64" s="85"/>
      <c r="AE64" s="85"/>
      <c r="AF64" s="2"/>
      <c r="AG64" s="2"/>
      <c r="AH64" s="2"/>
      <c r="AI64" s="2"/>
      <c r="AJ64" s="2"/>
      <c r="AK64" s="2"/>
    </row>
    <row r="65" spans="1:37" ht="12.75">
      <c r="A65" s="2"/>
      <c r="B65" s="2"/>
      <c r="C65" s="85"/>
      <c r="D65" s="85"/>
      <c r="E65" s="85"/>
      <c r="F65" s="85"/>
      <c r="G65" s="85"/>
      <c r="H65" s="85"/>
      <c r="I65" s="85"/>
      <c r="J65" s="85"/>
      <c r="K65" s="85"/>
      <c r="L65" s="2"/>
      <c r="M65" s="85"/>
      <c r="N65" s="85"/>
      <c r="O65" s="85"/>
      <c r="P65" s="2"/>
      <c r="Q65" s="85"/>
      <c r="R65" s="85"/>
      <c r="S65" s="85"/>
      <c r="T65" s="2"/>
      <c r="U65" s="85"/>
      <c r="V65" s="85"/>
      <c r="W65" s="85"/>
      <c r="X65" s="2"/>
      <c r="Y65" s="85"/>
      <c r="Z65" s="85"/>
      <c r="AA65" s="85"/>
      <c r="AB65" s="2"/>
      <c r="AC65" s="85"/>
      <c r="AD65" s="85"/>
      <c r="AE65" s="85"/>
      <c r="AF65" s="2"/>
      <c r="AG65" s="2"/>
      <c r="AH65" s="2"/>
      <c r="AI65" s="2"/>
      <c r="AJ65" s="2"/>
      <c r="AK65" s="2"/>
    </row>
    <row r="66" spans="1:37" ht="12.75">
      <c r="A66" s="2"/>
      <c r="B66" s="2"/>
      <c r="C66" s="85"/>
      <c r="D66" s="85"/>
      <c r="E66" s="85"/>
      <c r="F66" s="85"/>
      <c r="G66" s="85"/>
      <c r="H66" s="85"/>
      <c r="I66" s="85"/>
      <c r="J66" s="85"/>
      <c r="K66" s="85"/>
      <c r="L66" s="2"/>
      <c r="M66" s="85"/>
      <c r="N66" s="85"/>
      <c r="O66" s="85"/>
      <c r="P66" s="2"/>
      <c r="Q66" s="85"/>
      <c r="R66" s="85"/>
      <c r="S66" s="85"/>
      <c r="T66" s="2"/>
      <c r="U66" s="85"/>
      <c r="V66" s="85"/>
      <c r="W66" s="85"/>
      <c r="X66" s="2"/>
      <c r="Y66" s="85"/>
      <c r="Z66" s="85"/>
      <c r="AA66" s="85"/>
      <c r="AB66" s="2"/>
      <c r="AC66" s="85"/>
      <c r="AD66" s="85"/>
      <c r="AE66" s="85"/>
      <c r="AF66" s="2"/>
      <c r="AG66" s="2"/>
      <c r="AH66" s="2"/>
      <c r="AI66" s="2"/>
      <c r="AJ66" s="2"/>
      <c r="AK66" s="2"/>
    </row>
    <row r="67" spans="1:37" ht="12.75">
      <c r="A67" s="2"/>
      <c r="B67" s="2"/>
      <c r="C67" s="85"/>
      <c r="D67" s="85"/>
      <c r="E67" s="85"/>
      <c r="F67" s="85"/>
      <c r="G67" s="85"/>
      <c r="H67" s="85"/>
      <c r="I67" s="85"/>
      <c r="J67" s="85"/>
      <c r="K67" s="85"/>
      <c r="L67" s="2"/>
      <c r="M67" s="85"/>
      <c r="N67" s="85"/>
      <c r="O67" s="85"/>
      <c r="P67" s="2"/>
      <c r="Q67" s="85"/>
      <c r="R67" s="85"/>
      <c r="S67" s="85"/>
      <c r="T67" s="2"/>
      <c r="U67" s="85"/>
      <c r="V67" s="85"/>
      <c r="W67" s="85"/>
      <c r="X67" s="2"/>
      <c r="Y67" s="85"/>
      <c r="Z67" s="85"/>
      <c r="AA67" s="85"/>
      <c r="AB67" s="2"/>
      <c r="AC67" s="85"/>
      <c r="AD67" s="85"/>
      <c r="AE67" s="85"/>
      <c r="AF67" s="2"/>
      <c r="AG67" s="2"/>
      <c r="AH67" s="2"/>
      <c r="AI67" s="2"/>
      <c r="AJ67" s="2"/>
      <c r="AK67" s="2"/>
    </row>
    <row r="68" spans="1:37" ht="12.75">
      <c r="A68" s="2"/>
      <c r="B68" s="2"/>
      <c r="C68" s="85"/>
      <c r="D68" s="85"/>
      <c r="E68" s="85"/>
      <c r="F68" s="85"/>
      <c r="G68" s="85"/>
      <c r="H68" s="85"/>
      <c r="I68" s="85"/>
      <c r="J68" s="85"/>
      <c r="K68" s="85"/>
      <c r="L68" s="2"/>
      <c r="M68" s="85"/>
      <c r="N68" s="85"/>
      <c r="O68" s="85"/>
      <c r="P68" s="2"/>
      <c r="Q68" s="85"/>
      <c r="R68" s="85"/>
      <c r="S68" s="85"/>
      <c r="T68" s="2"/>
      <c r="U68" s="85"/>
      <c r="V68" s="85"/>
      <c r="W68" s="85"/>
      <c r="X68" s="2"/>
      <c r="Y68" s="85"/>
      <c r="Z68" s="85"/>
      <c r="AA68" s="85"/>
      <c r="AB68" s="2"/>
      <c r="AC68" s="85"/>
      <c r="AD68" s="85"/>
      <c r="AE68" s="85"/>
      <c r="AF68" s="2"/>
      <c r="AG68" s="2"/>
      <c r="AH68" s="2"/>
      <c r="AI68" s="2"/>
      <c r="AJ68" s="2"/>
      <c r="AK68" s="2"/>
    </row>
    <row r="69" spans="1:37" ht="12.75">
      <c r="A69" s="2"/>
      <c r="B69" s="2"/>
      <c r="C69" s="85"/>
      <c r="D69" s="85"/>
      <c r="E69" s="85"/>
      <c r="F69" s="85"/>
      <c r="G69" s="85"/>
      <c r="H69" s="85"/>
      <c r="I69" s="85"/>
      <c r="J69" s="85"/>
      <c r="K69" s="85"/>
      <c r="L69" s="2"/>
      <c r="M69" s="85"/>
      <c r="N69" s="85"/>
      <c r="O69" s="85"/>
      <c r="P69" s="2"/>
      <c r="Q69" s="85"/>
      <c r="R69" s="85"/>
      <c r="S69" s="85"/>
      <c r="T69" s="2"/>
      <c r="U69" s="85"/>
      <c r="V69" s="85"/>
      <c r="W69" s="85"/>
      <c r="X69" s="2"/>
      <c r="Y69" s="85"/>
      <c r="Z69" s="85"/>
      <c r="AA69" s="85"/>
      <c r="AB69" s="2"/>
      <c r="AC69" s="85"/>
      <c r="AD69" s="85"/>
      <c r="AE69" s="85"/>
      <c r="AF69" s="2"/>
      <c r="AG69" s="2"/>
      <c r="AH69" s="2"/>
      <c r="AI69" s="2"/>
      <c r="AJ69" s="2"/>
      <c r="AK69" s="2"/>
    </row>
    <row r="70" spans="1:37" ht="12.75">
      <c r="A70" s="2"/>
      <c r="B70" s="2"/>
      <c r="C70" s="85"/>
      <c r="D70" s="85"/>
      <c r="E70" s="85"/>
      <c r="F70" s="85"/>
      <c r="G70" s="85"/>
      <c r="H70" s="85"/>
      <c r="I70" s="85"/>
      <c r="J70" s="85"/>
      <c r="K70" s="85"/>
      <c r="L70" s="2"/>
      <c r="M70" s="85"/>
      <c r="N70" s="85"/>
      <c r="O70" s="85"/>
      <c r="P70" s="2"/>
      <c r="Q70" s="85"/>
      <c r="R70" s="85"/>
      <c r="S70" s="85"/>
      <c r="T70" s="2"/>
      <c r="U70" s="85"/>
      <c r="V70" s="85"/>
      <c r="W70" s="85"/>
      <c r="X70" s="2"/>
      <c r="Y70" s="85"/>
      <c r="Z70" s="85"/>
      <c r="AA70" s="85"/>
      <c r="AB70" s="2"/>
      <c r="AC70" s="85"/>
      <c r="AD70" s="85"/>
      <c r="AE70" s="85"/>
      <c r="AF70" s="2"/>
      <c r="AG70" s="2"/>
      <c r="AH70" s="2"/>
      <c r="AI70" s="2"/>
      <c r="AJ70" s="2"/>
      <c r="AK70" s="2"/>
    </row>
    <row r="71" spans="1:37" ht="12.75">
      <c r="A71" s="2"/>
      <c r="B71" s="2"/>
      <c r="C71" s="85"/>
      <c r="D71" s="85"/>
      <c r="E71" s="85"/>
      <c r="F71" s="85"/>
      <c r="G71" s="85"/>
      <c r="H71" s="85"/>
      <c r="I71" s="85"/>
      <c r="J71" s="85"/>
      <c r="K71" s="85"/>
      <c r="L71" s="2"/>
      <c r="M71" s="85"/>
      <c r="N71" s="85"/>
      <c r="O71" s="85"/>
      <c r="P71" s="2"/>
      <c r="Q71" s="85"/>
      <c r="R71" s="85"/>
      <c r="S71" s="85"/>
      <c r="T71" s="2"/>
      <c r="U71" s="85"/>
      <c r="V71" s="85"/>
      <c r="W71" s="85"/>
      <c r="X71" s="2"/>
      <c r="Y71" s="85"/>
      <c r="Z71" s="85"/>
      <c r="AA71" s="85"/>
      <c r="AB71" s="2"/>
      <c r="AC71" s="85"/>
      <c r="AD71" s="85"/>
      <c r="AE71" s="85"/>
      <c r="AF71" s="2"/>
      <c r="AG71" s="2"/>
      <c r="AH71" s="2"/>
      <c r="AI71" s="2"/>
      <c r="AJ71" s="2"/>
      <c r="AK71" s="2"/>
    </row>
    <row r="72" spans="1:37" ht="12.75">
      <c r="A72" s="2"/>
      <c r="B72" s="2"/>
      <c r="C72" s="85"/>
      <c r="D72" s="85"/>
      <c r="E72" s="85"/>
      <c r="F72" s="85"/>
      <c r="G72" s="85"/>
      <c r="H72" s="85"/>
      <c r="I72" s="85"/>
      <c r="J72" s="85"/>
      <c r="K72" s="85"/>
      <c r="L72" s="2"/>
      <c r="M72" s="85"/>
      <c r="N72" s="85"/>
      <c r="O72" s="85"/>
      <c r="P72" s="2"/>
      <c r="Q72" s="85"/>
      <c r="R72" s="85"/>
      <c r="S72" s="85"/>
      <c r="T72" s="2"/>
      <c r="U72" s="85"/>
      <c r="V72" s="85"/>
      <c r="W72" s="85"/>
      <c r="X72" s="2"/>
      <c r="Y72" s="85"/>
      <c r="Z72" s="85"/>
      <c r="AA72" s="85"/>
      <c r="AB72" s="2"/>
      <c r="AC72" s="85"/>
      <c r="AD72" s="85"/>
      <c r="AE72" s="85"/>
      <c r="AF72" s="2"/>
      <c r="AG72" s="2"/>
      <c r="AH72" s="2"/>
      <c r="AI72" s="2"/>
      <c r="AJ72" s="2"/>
      <c r="AK72" s="2"/>
    </row>
    <row r="73" spans="1:37" ht="12.75">
      <c r="A73" s="2"/>
      <c r="B73" s="2"/>
      <c r="C73" s="85"/>
      <c r="D73" s="85"/>
      <c r="E73" s="85"/>
      <c r="F73" s="85"/>
      <c r="G73" s="85"/>
      <c r="H73" s="85"/>
      <c r="I73" s="85"/>
      <c r="J73" s="85"/>
      <c r="K73" s="85"/>
      <c r="L73" s="2"/>
      <c r="M73" s="85"/>
      <c r="N73" s="85"/>
      <c r="O73" s="85"/>
      <c r="P73" s="2"/>
      <c r="Q73" s="85"/>
      <c r="R73" s="85"/>
      <c r="S73" s="85"/>
      <c r="T73" s="2"/>
      <c r="U73" s="85"/>
      <c r="V73" s="85"/>
      <c r="W73" s="85"/>
      <c r="X73" s="2"/>
      <c r="Y73" s="85"/>
      <c r="Z73" s="85"/>
      <c r="AA73" s="85"/>
      <c r="AB73" s="2"/>
      <c r="AC73" s="85"/>
      <c r="AD73" s="85"/>
      <c r="AE73" s="85"/>
      <c r="AF73" s="2"/>
      <c r="AG73" s="2"/>
      <c r="AH73" s="2"/>
      <c r="AI73" s="2"/>
      <c r="AJ73" s="2"/>
      <c r="AK73" s="2"/>
    </row>
    <row r="74" spans="1:37" ht="12.75">
      <c r="A74" s="2"/>
      <c r="B74" s="2"/>
      <c r="C74" s="85"/>
      <c r="D74" s="85"/>
      <c r="E74" s="85"/>
      <c r="F74" s="85"/>
      <c r="G74" s="85"/>
      <c r="H74" s="85"/>
      <c r="I74" s="85"/>
      <c r="J74" s="85"/>
      <c r="K74" s="85"/>
      <c r="L74" s="2"/>
      <c r="M74" s="85"/>
      <c r="N74" s="85"/>
      <c r="O74" s="85"/>
      <c r="P74" s="2"/>
      <c r="Q74" s="85"/>
      <c r="R74" s="85"/>
      <c r="S74" s="85"/>
      <c r="T74" s="2"/>
      <c r="U74" s="85"/>
      <c r="V74" s="85"/>
      <c r="W74" s="85"/>
      <c r="X74" s="2"/>
      <c r="Y74" s="85"/>
      <c r="Z74" s="85"/>
      <c r="AA74" s="85"/>
      <c r="AB74" s="2"/>
      <c r="AC74" s="85"/>
      <c r="AD74" s="85"/>
      <c r="AE74" s="85"/>
      <c r="AF74" s="2"/>
      <c r="AG74" s="2"/>
      <c r="AH74" s="2"/>
      <c r="AI74" s="2"/>
      <c r="AJ74" s="2"/>
      <c r="AK74" s="2"/>
    </row>
    <row r="75" spans="1:37" ht="12.75">
      <c r="A75" s="2"/>
      <c r="B75" s="2"/>
      <c r="C75" s="85"/>
      <c r="D75" s="85"/>
      <c r="E75" s="85"/>
      <c r="F75" s="85"/>
      <c r="G75" s="85"/>
      <c r="H75" s="85"/>
      <c r="I75" s="85"/>
      <c r="J75" s="85"/>
      <c r="K75" s="85"/>
      <c r="L75" s="2"/>
      <c r="M75" s="85"/>
      <c r="N75" s="85"/>
      <c r="O75" s="85"/>
      <c r="P75" s="2"/>
      <c r="Q75" s="85"/>
      <c r="R75" s="85"/>
      <c r="S75" s="85"/>
      <c r="T75" s="2"/>
      <c r="U75" s="85"/>
      <c r="V75" s="85"/>
      <c r="W75" s="85"/>
      <c r="X75" s="2"/>
      <c r="Y75" s="85"/>
      <c r="Z75" s="85"/>
      <c r="AA75" s="85"/>
      <c r="AB75" s="2"/>
      <c r="AC75" s="85"/>
      <c r="AD75" s="85"/>
      <c r="AE75" s="85"/>
      <c r="AF75" s="2"/>
      <c r="AG75" s="2"/>
      <c r="AH75" s="2"/>
      <c r="AI75" s="2"/>
      <c r="AJ75" s="2"/>
      <c r="AK75" s="2"/>
    </row>
    <row r="76" spans="1:37" ht="12.75">
      <c r="A76" s="2"/>
      <c r="B76" s="2"/>
      <c r="C76" s="85"/>
      <c r="D76" s="85"/>
      <c r="E76" s="85"/>
      <c r="F76" s="85"/>
      <c r="G76" s="85"/>
      <c r="H76" s="85"/>
      <c r="I76" s="85"/>
      <c r="J76" s="85"/>
      <c r="K76" s="85"/>
      <c r="L76" s="2"/>
      <c r="M76" s="85"/>
      <c r="N76" s="85"/>
      <c r="O76" s="85"/>
      <c r="P76" s="2"/>
      <c r="Q76" s="85"/>
      <c r="R76" s="85"/>
      <c r="S76" s="85"/>
      <c r="T76" s="2"/>
      <c r="U76" s="85"/>
      <c r="V76" s="85"/>
      <c r="W76" s="85"/>
      <c r="X76" s="2"/>
      <c r="Y76" s="85"/>
      <c r="Z76" s="85"/>
      <c r="AA76" s="85"/>
      <c r="AB76" s="2"/>
      <c r="AC76" s="85"/>
      <c r="AD76" s="85"/>
      <c r="AE76" s="85"/>
      <c r="AF76" s="2"/>
      <c r="AG76" s="2"/>
      <c r="AH76" s="2"/>
      <c r="AI76" s="2"/>
      <c r="AJ76" s="2"/>
      <c r="AK76" s="2"/>
    </row>
    <row r="77" spans="1:37" ht="12.75">
      <c r="A77" s="2"/>
      <c r="B77" s="2"/>
      <c r="C77" s="85"/>
      <c r="D77" s="85"/>
      <c r="E77" s="85"/>
      <c r="F77" s="85"/>
      <c r="G77" s="85"/>
      <c r="H77" s="85"/>
      <c r="I77" s="85"/>
      <c r="J77" s="85"/>
      <c r="K77" s="85"/>
      <c r="L77" s="2"/>
      <c r="M77" s="85"/>
      <c r="N77" s="85"/>
      <c r="O77" s="85"/>
      <c r="P77" s="2"/>
      <c r="Q77" s="85"/>
      <c r="R77" s="85"/>
      <c r="S77" s="85"/>
      <c r="T77" s="2"/>
      <c r="U77" s="85"/>
      <c r="V77" s="85"/>
      <c r="W77" s="85"/>
      <c r="X77" s="2"/>
      <c r="Y77" s="85"/>
      <c r="Z77" s="85"/>
      <c r="AA77" s="85"/>
      <c r="AB77" s="2"/>
      <c r="AC77" s="85"/>
      <c r="AD77" s="85"/>
      <c r="AE77" s="85"/>
      <c r="AF77" s="2"/>
      <c r="AG77" s="2"/>
      <c r="AH77" s="2"/>
      <c r="AI77" s="2"/>
      <c r="AJ77" s="2"/>
      <c r="AK77" s="2"/>
    </row>
    <row r="78" spans="1:37" ht="12.75">
      <c r="A78" s="2"/>
      <c r="B78" s="2"/>
      <c r="C78" s="85"/>
      <c r="D78" s="85"/>
      <c r="E78" s="85"/>
      <c r="F78" s="85"/>
      <c r="G78" s="85"/>
      <c r="H78" s="85"/>
      <c r="I78" s="85"/>
      <c r="J78" s="85"/>
      <c r="K78" s="85"/>
      <c r="L78" s="2"/>
      <c r="M78" s="85"/>
      <c r="N78" s="85"/>
      <c r="O78" s="85"/>
      <c r="P78" s="2"/>
      <c r="Q78" s="85"/>
      <c r="R78" s="85"/>
      <c r="S78" s="85"/>
      <c r="T78" s="2"/>
      <c r="U78" s="85"/>
      <c r="V78" s="85"/>
      <c r="W78" s="85"/>
      <c r="X78" s="2"/>
      <c r="Y78" s="85"/>
      <c r="Z78" s="85"/>
      <c r="AA78" s="85"/>
      <c r="AB78" s="2"/>
      <c r="AC78" s="85"/>
      <c r="AD78" s="85"/>
      <c r="AE78" s="85"/>
      <c r="AF78" s="2"/>
      <c r="AG78" s="2"/>
      <c r="AH78" s="2"/>
      <c r="AI78" s="2"/>
      <c r="AJ78" s="2"/>
      <c r="AK78" s="2"/>
    </row>
    <row r="79" spans="1:37" ht="12.75">
      <c r="A79" s="2"/>
      <c r="B79" s="2"/>
      <c r="C79" s="85"/>
      <c r="D79" s="85"/>
      <c r="E79" s="85"/>
      <c r="F79" s="85"/>
      <c r="G79" s="85"/>
      <c r="H79" s="85"/>
      <c r="I79" s="85"/>
      <c r="J79" s="85"/>
      <c r="K79" s="85"/>
      <c r="L79" s="2"/>
      <c r="M79" s="85"/>
      <c r="N79" s="85"/>
      <c r="O79" s="85"/>
      <c r="P79" s="2"/>
      <c r="Q79" s="85"/>
      <c r="R79" s="85"/>
      <c r="S79" s="85"/>
      <c r="T79" s="2"/>
      <c r="U79" s="85"/>
      <c r="V79" s="85"/>
      <c r="W79" s="85"/>
      <c r="X79" s="2"/>
      <c r="Y79" s="85"/>
      <c r="Z79" s="85"/>
      <c r="AA79" s="85"/>
      <c r="AB79" s="2"/>
      <c r="AC79" s="85"/>
      <c r="AD79" s="85"/>
      <c r="AE79" s="85"/>
      <c r="AF79" s="2"/>
      <c r="AG79" s="2"/>
      <c r="AH79" s="2"/>
      <c r="AI79" s="2"/>
      <c r="AJ79" s="2"/>
      <c r="AK79" s="2"/>
    </row>
    <row r="80" spans="1:37" ht="12.75">
      <c r="A80" s="2"/>
      <c r="B80" s="2"/>
      <c r="C80" s="85"/>
      <c r="D80" s="85"/>
      <c r="E80" s="85"/>
      <c r="F80" s="85"/>
      <c r="G80" s="85"/>
      <c r="H80" s="85"/>
      <c r="I80" s="85"/>
      <c r="J80" s="85"/>
      <c r="K80" s="85"/>
      <c r="L80" s="2"/>
      <c r="M80" s="85"/>
      <c r="N80" s="85"/>
      <c r="O80" s="85"/>
      <c r="P80" s="2"/>
      <c r="Q80" s="85"/>
      <c r="R80" s="85"/>
      <c r="S80" s="85"/>
      <c r="T80" s="2"/>
      <c r="U80" s="85"/>
      <c r="V80" s="85"/>
      <c r="W80" s="85"/>
      <c r="X80" s="2"/>
      <c r="Y80" s="85"/>
      <c r="Z80" s="85"/>
      <c r="AA80" s="85"/>
      <c r="AB80" s="2"/>
      <c r="AC80" s="85"/>
      <c r="AD80" s="85"/>
      <c r="AE80" s="85"/>
      <c r="AF80" s="2"/>
      <c r="AG80" s="2"/>
      <c r="AH80" s="2"/>
      <c r="AI80" s="2"/>
      <c r="AJ80" s="2"/>
      <c r="AK80" s="2"/>
    </row>
    <row r="81" spans="1: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</sheetData>
  <sheetProtection password="F954" sheet="1" objects="1" scenarios="1"/>
  <mergeCells count="9">
    <mergeCell ref="B2:AG2"/>
    <mergeCell ref="Q4:T4"/>
    <mergeCell ref="U4:X4"/>
    <mergeCell ref="Y4:AB4"/>
    <mergeCell ref="AC4:AF4"/>
    <mergeCell ref="C4:E4"/>
    <mergeCell ref="F4:H4"/>
    <mergeCell ref="I4:L4"/>
    <mergeCell ref="M4:P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2" width="10.7109375" style="3" customWidth="1"/>
    <col min="13" max="13" width="9.140625" style="3" customWidth="1"/>
    <col min="14" max="16" width="10.7109375" style="3" customWidth="1"/>
    <col min="17" max="17" width="10.00390625" style="3" customWidth="1"/>
    <col min="18" max="20" width="10.7109375" style="3" customWidth="1"/>
    <col min="21" max="21" width="8.7109375" style="3" customWidth="1"/>
    <col min="22" max="24" width="10.7109375" style="3" customWidth="1"/>
    <col min="25" max="25" width="8.00390625" style="3" customWidth="1"/>
    <col min="26" max="32" width="10.7109375" style="3" customWidth="1"/>
    <col min="33" max="33" width="9.00390625" style="3" customWidth="1"/>
    <col min="34" max="34" width="9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7" t="s">
        <v>1</v>
      </c>
      <c r="E4" s="127"/>
      <c r="F4" s="127"/>
      <c r="G4" s="127" t="s">
        <v>2</v>
      </c>
      <c r="H4" s="127"/>
      <c r="I4" s="127"/>
      <c r="J4" s="120" t="s">
        <v>3</v>
      </c>
      <c r="K4" s="125"/>
      <c r="L4" s="125"/>
      <c r="M4" s="126"/>
      <c r="N4" s="120" t="s">
        <v>4</v>
      </c>
      <c r="O4" s="121"/>
      <c r="P4" s="121"/>
      <c r="Q4" s="122"/>
      <c r="R4" s="120" t="s">
        <v>5</v>
      </c>
      <c r="S4" s="121"/>
      <c r="T4" s="121"/>
      <c r="U4" s="122"/>
      <c r="V4" s="120" t="s">
        <v>6</v>
      </c>
      <c r="W4" s="123"/>
      <c r="X4" s="123"/>
      <c r="Y4" s="124"/>
      <c r="Z4" s="120" t="s">
        <v>7</v>
      </c>
      <c r="AA4" s="125"/>
      <c r="AB4" s="125"/>
      <c r="AC4" s="126"/>
      <c r="AD4" s="120" t="s">
        <v>8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51" customHeight="1">
      <c r="A5" s="15"/>
      <c r="B5" s="16" t="s">
        <v>9</v>
      </c>
      <c r="C5" s="17" t="s">
        <v>10</v>
      </c>
      <c r="D5" s="18" t="s">
        <v>11</v>
      </c>
      <c r="E5" s="19" t="s">
        <v>12</v>
      </c>
      <c r="F5" s="20" t="s">
        <v>13</v>
      </c>
      <c r="G5" s="18" t="s">
        <v>11</v>
      </c>
      <c r="H5" s="19" t="s">
        <v>12</v>
      </c>
      <c r="I5" s="20" t="s">
        <v>13</v>
      </c>
      <c r="J5" s="18" t="s">
        <v>11</v>
      </c>
      <c r="K5" s="19" t="s">
        <v>12</v>
      </c>
      <c r="L5" s="19" t="s">
        <v>13</v>
      </c>
      <c r="M5" s="20" t="s">
        <v>652</v>
      </c>
      <c r="N5" s="18" t="s">
        <v>11</v>
      </c>
      <c r="O5" s="19" t="s">
        <v>12</v>
      </c>
      <c r="P5" s="21" t="s">
        <v>13</v>
      </c>
      <c r="Q5" s="22" t="s">
        <v>653</v>
      </c>
      <c r="R5" s="19" t="s">
        <v>11</v>
      </c>
      <c r="S5" s="19" t="s">
        <v>12</v>
      </c>
      <c r="T5" s="21" t="s">
        <v>13</v>
      </c>
      <c r="U5" s="22" t="s">
        <v>654</v>
      </c>
      <c r="V5" s="19" t="s">
        <v>11</v>
      </c>
      <c r="W5" s="19" t="s">
        <v>12</v>
      </c>
      <c r="X5" s="21" t="s">
        <v>13</v>
      </c>
      <c r="Y5" s="22" t="s">
        <v>655</v>
      </c>
      <c r="Z5" s="18" t="s">
        <v>11</v>
      </c>
      <c r="AA5" s="19" t="s">
        <v>12</v>
      </c>
      <c r="AB5" s="19" t="s">
        <v>13</v>
      </c>
      <c r="AC5" s="20" t="s">
        <v>656</v>
      </c>
      <c r="AD5" s="18" t="s">
        <v>11</v>
      </c>
      <c r="AE5" s="19" t="s">
        <v>12</v>
      </c>
      <c r="AF5" s="19" t="s">
        <v>13</v>
      </c>
      <c r="AG5" s="23" t="s">
        <v>656</v>
      </c>
      <c r="AH5" s="24" t="s">
        <v>14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16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81</v>
      </c>
      <c r="B9" s="58" t="s">
        <v>34</v>
      </c>
      <c r="C9" s="40" t="s">
        <v>35</v>
      </c>
      <c r="D9" s="73">
        <v>5279576730</v>
      </c>
      <c r="E9" s="74">
        <v>2339454750</v>
      </c>
      <c r="F9" s="75">
        <f>$D9+$E9</f>
        <v>7619031480</v>
      </c>
      <c r="G9" s="73">
        <v>5179569150</v>
      </c>
      <c r="H9" s="74">
        <v>2911819350</v>
      </c>
      <c r="I9" s="76">
        <f>$G9+$H9</f>
        <v>8091388500</v>
      </c>
      <c r="J9" s="73">
        <v>1520799200</v>
      </c>
      <c r="K9" s="74">
        <v>311888986</v>
      </c>
      <c r="L9" s="74">
        <f>$J9+$K9</f>
        <v>1832688186</v>
      </c>
      <c r="M9" s="41">
        <f>IF($F9=0,0,$L9/$F9)</f>
        <v>0.24054083393812148</v>
      </c>
      <c r="N9" s="101">
        <v>1145496910</v>
      </c>
      <c r="O9" s="102">
        <v>494869159</v>
      </c>
      <c r="P9" s="103">
        <f>$N9+$O9</f>
        <v>1640366069</v>
      </c>
      <c r="Q9" s="41">
        <f>IF($F9=0,0,$P9/$F9)</f>
        <v>0.21529850261230316</v>
      </c>
      <c r="R9" s="101">
        <v>1016452708</v>
      </c>
      <c r="S9" s="103">
        <v>355147581</v>
      </c>
      <c r="T9" s="103">
        <f>$R9+$S9</f>
        <v>1371600289</v>
      </c>
      <c r="U9" s="41">
        <f>IF($I9=0,0,$T9/$I9)</f>
        <v>0.16951358706852354</v>
      </c>
      <c r="V9" s="101">
        <v>1072633001</v>
      </c>
      <c r="W9" s="103">
        <v>1134305213</v>
      </c>
      <c r="X9" s="103">
        <f>$V9+$W9</f>
        <v>2206938214</v>
      </c>
      <c r="Y9" s="41">
        <f>IF($I9=0,0,$X9/$I9)</f>
        <v>0.2727514831354347</v>
      </c>
      <c r="Z9" s="73">
        <f>(($J9+$N9)+$R9)+$V9</f>
        <v>4755381819</v>
      </c>
      <c r="AA9" s="74">
        <f>(($K9+$O9)+$S9)+$W9</f>
        <v>2296210939</v>
      </c>
      <c r="AB9" s="74">
        <f>$Z9+$AA9</f>
        <v>7051592758</v>
      </c>
      <c r="AC9" s="41">
        <f>IF($I9=0,0,$AB9/$I9)</f>
        <v>0.8714935338971797</v>
      </c>
      <c r="AD9" s="73">
        <v>656379519</v>
      </c>
      <c r="AE9" s="74">
        <v>757534996</v>
      </c>
      <c r="AF9" s="74">
        <f>$AD9+$AE9</f>
        <v>1413914515</v>
      </c>
      <c r="AG9" s="41">
        <f>IF($AJ9=0,0,$AK9/$AJ9)</f>
        <v>0.9141702402372119</v>
      </c>
      <c r="AH9" s="41">
        <f>IF($AF9=0,0,$X9/$AF9-1)</f>
        <v>0.5608710361106943</v>
      </c>
      <c r="AI9" s="13">
        <v>7191730860</v>
      </c>
      <c r="AJ9" s="13">
        <v>7245748010</v>
      </c>
      <c r="AK9" s="13">
        <v>6623847199</v>
      </c>
      <c r="AL9" s="13"/>
    </row>
    <row r="10" spans="1:38" s="55" customFormat="1" ht="12.75">
      <c r="A10" s="59"/>
      <c r="B10" s="115" t="s">
        <v>13</v>
      </c>
      <c r="C10" s="33"/>
      <c r="D10" s="77">
        <f>D9</f>
        <v>5279576730</v>
      </c>
      <c r="E10" s="78">
        <f>E9</f>
        <v>2339454750</v>
      </c>
      <c r="F10" s="79">
        <f aca="true" t="shared" si="0" ref="F10:F41">$D10+$E10</f>
        <v>7619031480</v>
      </c>
      <c r="G10" s="77">
        <f>G9</f>
        <v>5179569150</v>
      </c>
      <c r="H10" s="78">
        <f>H9</f>
        <v>2911819350</v>
      </c>
      <c r="I10" s="79">
        <f aca="true" t="shared" si="1" ref="I10:I41">$G10+$H10</f>
        <v>8091388500</v>
      </c>
      <c r="J10" s="77">
        <f>J9</f>
        <v>1520799200</v>
      </c>
      <c r="K10" s="78">
        <f>K9</f>
        <v>311888986</v>
      </c>
      <c r="L10" s="78">
        <f aca="true" t="shared" si="2" ref="L10:L41">$J10+$K10</f>
        <v>1832688186</v>
      </c>
      <c r="M10" s="45">
        <f aca="true" t="shared" si="3" ref="M10:M41">IF($F10=0,0,$L10/$F10)</f>
        <v>0.24054083393812148</v>
      </c>
      <c r="N10" s="107">
        <f>N9</f>
        <v>1145496910</v>
      </c>
      <c r="O10" s="108">
        <f>O9</f>
        <v>494869159</v>
      </c>
      <c r="P10" s="109">
        <f aca="true" t="shared" si="4" ref="P10:P41">$N10+$O10</f>
        <v>1640366069</v>
      </c>
      <c r="Q10" s="45">
        <f aca="true" t="shared" si="5" ref="Q10:Q41">IF($F10=0,0,$P10/$F10)</f>
        <v>0.21529850261230316</v>
      </c>
      <c r="R10" s="107">
        <f>R9</f>
        <v>1016452708</v>
      </c>
      <c r="S10" s="109">
        <f>S9</f>
        <v>355147581</v>
      </c>
      <c r="T10" s="109">
        <f aca="true" t="shared" si="6" ref="T10:T41">$R10+$S10</f>
        <v>1371600289</v>
      </c>
      <c r="U10" s="45">
        <f aca="true" t="shared" si="7" ref="U10:U41">IF($I10=0,0,$T10/$I10)</f>
        <v>0.16951358706852354</v>
      </c>
      <c r="V10" s="107">
        <f>V9</f>
        <v>1072633001</v>
      </c>
      <c r="W10" s="109">
        <f>W9</f>
        <v>1134305213</v>
      </c>
      <c r="X10" s="109">
        <f aca="true" t="shared" si="8" ref="X10:X41">$V10+$W10</f>
        <v>2206938214</v>
      </c>
      <c r="Y10" s="45">
        <f aca="true" t="shared" si="9" ref="Y10:Y41">IF($I10=0,0,$X10/$I10)</f>
        <v>0.2727514831354347</v>
      </c>
      <c r="Z10" s="77">
        <f aca="true" t="shared" si="10" ref="Z10:Z41">(($J10+$N10)+$R10)+$V10</f>
        <v>4755381819</v>
      </c>
      <c r="AA10" s="78">
        <f aca="true" t="shared" si="11" ref="AA10:AA41">(($K10+$O10)+$S10)+$W10</f>
        <v>2296210939</v>
      </c>
      <c r="AB10" s="78">
        <f aca="true" t="shared" si="12" ref="AB10:AB41">$Z10+$AA10</f>
        <v>7051592758</v>
      </c>
      <c r="AC10" s="45">
        <f aca="true" t="shared" si="13" ref="AC10:AC41">IF($I10=0,0,$AB10/$I10)</f>
        <v>0.8714935338971797</v>
      </c>
      <c r="AD10" s="77">
        <f>AD9</f>
        <v>656379519</v>
      </c>
      <c r="AE10" s="78">
        <f>AE9</f>
        <v>757534996</v>
      </c>
      <c r="AF10" s="78">
        <f aca="true" t="shared" si="14" ref="AF10:AF41">$AD10+$AE10</f>
        <v>1413914515</v>
      </c>
      <c r="AG10" s="45">
        <f aca="true" t="shared" si="15" ref="AG10:AG41">IF($AJ10=0,0,$AK10/$AJ10)</f>
        <v>0.9141702402372119</v>
      </c>
      <c r="AH10" s="45">
        <f aca="true" t="shared" si="16" ref="AH10:AH41">IF($AF10=0,0,$X10/$AF10-1)</f>
        <v>0.5608710361106943</v>
      </c>
      <c r="AI10" s="60">
        <f>AI9</f>
        <v>7191730860</v>
      </c>
      <c r="AJ10" s="60">
        <f>AJ9</f>
        <v>7245748010</v>
      </c>
      <c r="AK10" s="60">
        <f>AK9</f>
        <v>6623847199</v>
      </c>
      <c r="AL10" s="60"/>
    </row>
    <row r="11" spans="1:38" s="14" customFormat="1" ht="12.75">
      <c r="A11" s="30" t="s">
        <v>82</v>
      </c>
      <c r="B11" s="58" t="s">
        <v>83</v>
      </c>
      <c r="C11" s="40" t="s">
        <v>84</v>
      </c>
      <c r="D11" s="73">
        <v>103380318</v>
      </c>
      <c r="E11" s="74">
        <v>0</v>
      </c>
      <c r="F11" s="75">
        <f t="shared" si="0"/>
        <v>103380318</v>
      </c>
      <c r="G11" s="73">
        <v>103380318</v>
      </c>
      <c r="H11" s="74">
        <v>0</v>
      </c>
      <c r="I11" s="76">
        <f t="shared" si="1"/>
        <v>103380318</v>
      </c>
      <c r="J11" s="73">
        <v>42740822</v>
      </c>
      <c r="K11" s="74">
        <v>0</v>
      </c>
      <c r="L11" s="74">
        <f t="shared" si="2"/>
        <v>42740822</v>
      </c>
      <c r="M11" s="41">
        <f t="shared" si="3"/>
        <v>0.41343287413760904</v>
      </c>
      <c r="N11" s="101">
        <v>19488175</v>
      </c>
      <c r="O11" s="102">
        <v>0</v>
      </c>
      <c r="P11" s="103">
        <f t="shared" si="4"/>
        <v>19488175</v>
      </c>
      <c r="Q11" s="41">
        <f t="shared" si="5"/>
        <v>0.18850952847717106</v>
      </c>
      <c r="R11" s="101">
        <v>22054349</v>
      </c>
      <c r="S11" s="103">
        <v>0</v>
      </c>
      <c r="T11" s="103">
        <f t="shared" si="6"/>
        <v>22054349</v>
      </c>
      <c r="U11" s="41">
        <f t="shared" si="7"/>
        <v>0.21333218379150276</v>
      </c>
      <c r="V11" s="101">
        <v>15836727</v>
      </c>
      <c r="W11" s="103">
        <v>0</v>
      </c>
      <c r="X11" s="103">
        <f t="shared" si="8"/>
        <v>15836727</v>
      </c>
      <c r="Y11" s="41">
        <f t="shared" si="9"/>
        <v>0.15318899483362006</v>
      </c>
      <c r="Z11" s="73">
        <f t="shared" si="10"/>
        <v>100120073</v>
      </c>
      <c r="AA11" s="74">
        <f t="shared" si="11"/>
        <v>0</v>
      </c>
      <c r="AB11" s="74">
        <f t="shared" si="12"/>
        <v>100120073</v>
      </c>
      <c r="AC11" s="41">
        <f t="shared" si="13"/>
        <v>0.968463581239903</v>
      </c>
      <c r="AD11" s="73">
        <v>1916200</v>
      </c>
      <c r="AE11" s="74">
        <v>4048221</v>
      </c>
      <c r="AF11" s="74">
        <f t="shared" si="14"/>
        <v>5964421</v>
      </c>
      <c r="AG11" s="41">
        <f t="shared" si="15"/>
        <v>0.7671091474950744</v>
      </c>
      <c r="AH11" s="41">
        <f t="shared" si="16"/>
        <v>1.6551993898485704</v>
      </c>
      <c r="AI11" s="13">
        <v>5055667</v>
      </c>
      <c r="AJ11" s="13">
        <v>43913541</v>
      </c>
      <c r="AK11" s="13">
        <v>33686479</v>
      </c>
      <c r="AL11" s="13"/>
    </row>
    <row r="12" spans="1:38" s="14" customFormat="1" ht="12.75">
      <c r="A12" s="30" t="s">
        <v>82</v>
      </c>
      <c r="B12" s="58" t="s">
        <v>85</v>
      </c>
      <c r="C12" s="40" t="s">
        <v>86</v>
      </c>
      <c r="D12" s="73">
        <v>115541800</v>
      </c>
      <c r="E12" s="74">
        <v>14435274</v>
      </c>
      <c r="F12" s="75">
        <f t="shared" si="0"/>
        <v>129977074</v>
      </c>
      <c r="G12" s="73">
        <v>134304018</v>
      </c>
      <c r="H12" s="74">
        <v>14435274</v>
      </c>
      <c r="I12" s="76">
        <f t="shared" si="1"/>
        <v>148739292</v>
      </c>
      <c r="J12" s="73">
        <v>34545954</v>
      </c>
      <c r="K12" s="74">
        <v>0</v>
      </c>
      <c r="L12" s="74">
        <f t="shared" si="2"/>
        <v>34545954</v>
      </c>
      <c r="M12" s="41">
        <f t="shared" si="3"/>
        <v>0.2657849798957622</v>
      </c>
      <c r="N12" s="101">
        <v>27344385</v>
      </c>
      <c r="O12" s="102">
        <v>3740654</v>
      </c>
      <c r="P12" s="103">
        <f t="shared" si="4"/>
        <v>31085039</v>
      </c>
      <c r="Q12" s="41">
        <f t="shared" si="5"/>
        <v>0.23915786102401412</v>
      </c>
      <c r="R12" s="101">
        <v>30252612</v>
      </c>
      <c r="S12" s="103">
        <v>5640178</v>
      </c>
      <c r="T12" s="103">
        <f t="shared" si="6"/>
        <v>35892790</v>
      </c>
      <c r="U12" s="41">
        <f t="shared" si="7"/>
        <v>0.2413134385499159</v>
      </c>
      <c r="V12" s="101">
        <v>35861950</v>
      </c>
      <c r="W12" s="103">
        <v>3051925</v>
      </c>
      <c r="X12" s="103">
        <f t="shared" si="8"/>
        <v>38913875</v>
      </c>
      <c r="Y12" s="41">
        <f t="shared" si="9"/>
        <v>0.2616247158148366</v>
      </c>
      <c r="Z12" s="73">
        <f t="shared" si="10"/>
        <v>128004901</v>
      </c>
      <c r="AA12" s="74">
        <f t="shared" si="11"/>
        <v>12432757</v>
      </c>
      <c r="AB12" s="74">
        <f t="shared" si="12"/>
        <v>140437658</v>
      </c>
      <c r="AC12" s="41">
        <f t="shared" si="13"/>
        <v>0.9441866779895658</v>
      </c>
      <c r="AD12" s="73">
        <v>20449513</v>
      </c>
      <c r="AE12" s="74">
        <v>6160419</v>
      </c>
      <c r="AF12" s="74">
        <f t="shared" si="14"/>
        <v>26609932</v>
      </c>
      <c r="AG12" s="41">
        <f t="shared" si="15"/>
        <v>1.014560338162893</v>
      </c>
      <c r="AH12" s="41">
        <f t="shared" si="16"/>
        <v>0.4623816024783529</v>
      </c>
      <c r="AI12" s="13">
        <v>129581008</v>
      </c>
      <c r="AJ12" s="13">
        <v>137330739</v>
      </c>
      <c r="AK12" s="13">
        <v>139330321</v>
      </c>
      <c r="AL12" s="13"/>
    </row>
    <row r="13" spans="1:38" s="14" customFormat="1" ht="12.75">
      <c r="A13" s="30" t="s">
        <v>82</v>
      </c>
      <c r="B13" s="58" t="s">
        <v>87</v>
      </c>
      <c r="C13" s="40" t="s">
        <v>88</v>
      </c>
      <c r="D13" s="73">
        <v>0</v>
      </c>
      <c r="E13" s="74">
        <v>0</v>
      </c>
      <c r="F13" s="75">
        <f t="shared" si="0"/>
        <v>0</v>
      </c>
      <c r="G13" s="73">
        <v>28835970</v>
      </c>
      <c r="H13" s="74">
        <v>0</v>
      </c>
      <c r="I13" s="76">
        <f t="shared" si="1"/>
        <v>28835970</v>
      </c>
      <c r="J13" s="73">
        <v>10585810</v>
      </c>
      <c r="K13" s="74">
        <v>4252425</v>
      </c>
      <c r="L13" s="74">
        <f t="shared" si="2"/>
        <v>14838235</v>
      </c>
      <c r="M13" s="41">
        <f t="shared" si="3"/>
        <v>0</v>
      </c>
      <c r="N13" s="101">
        <v>8342468</v>
      </c>
      <c r="O13" s="102">
        <v>3693420</v>
      </c>
      <c r="P13" s="103">
        <f t="shared" si="4"/>
        <v>12035888</v>
      </c>
      <c r="Q13" s="41">
        <f t="shared" si="5"/>
        <v>0</v>
      </c>
      <c r="R13" s="101">
        <v>4896413</v>
      </c>
      <c r="S13" s="103">
        <v>2663637</v>
      </c>
      <c r="T13" s="103">
        <f t="shared" si="6"/>
        <v>7560050</v>
      </c>
      <c r="U13" s="41">
        <f t="shared" si="7"/>
        <v>0.2621742913451498</v>
      </c>
      <c r="V13" s="101">
        <v>10703757</v>
      </c>
      <c r="W13" s="103">
        <v>4112881</v>
      </c>
      <c r="X13" s="103">
        <f t="shared" si="8"/>
        <v>14816638</v>
      </c>
      <c r="Y13" s="41">
        <f t="shared" si="9"/>
        <v>0.5138248513922021</v>
      </c>
      <c r="Z13" s="73">
        <f t="shared" si="10"/>
        <v>34528448</v>
      </c>
      <c r="AA13" s="74">
        <f t="shared" si="11"/>
        <v>14722363</v>
      </c>
      <c r="AB13" s="74">
        <f t="shared" si="12"/>
        <v>49250811</v>
      </c>
      <c r="AC13" s="41">
        <f t="shared" si="13"/>
        <v>1.7079644277615769</v>
      </c>
      <c r="AD13" s="73">
        <v>850109</v>
      </c>
      <c r="AE13" s="74">
        <v>4747492</v>
      </c>
      <c r="AF13" s="74">
        <f t="shared" si="14"/>
        <v>5597601</v>
      </c>
      <c r="AG13" s="41">
        <f t="shared" si="15"/>
        <v>0.9163364027729172</v>
      </c>
      <c r="AH13" s="41">
        <f t="shared" si="16"/>
        <v>1.6469621539656005</v>
      </c>
      <c r="AI13" s="13">
        <v>20241540</v>
      </c>
      <c r="AJ13" s="13">
        <v>31089280</v>
      </c>
      <c r="AK13" s="13">
        <v>28488239</v>
      </c>
      <c r="AL13" s="13"/>
    </row>
    <row r="14" spans="1:38" s="14" customFormat="1" ht="12.75">
      <c r="A14" s="30" t="s">
        <v>82</v>
      </c>
      <c r="B14" s="58" t="s">
        <v>89</v>
      </c>
      <c r="C14" s="40" t="s">
        <v>90</v>
      </c>
      <c r="D14" s="73">
        <v>212630340</v>
      </c>
      <c r="E14" s="74">
        <v>52739140</v>
      </c>
      <c r="F14" s="75">
        <f t="shared" si="0"/>
        <v>265369480</v>
      </c>
      <c r="G14" s="73">
        <v>212630340</v>
      </c>
      <c r="H14" s="74">
        <v>52739140</v>
      </c>
      <c r="I14" s="76">
        <f t="shared" si="1"/>
        <v>265369480</v>
      </c>
      <c r="J14" s="73">
        <v>50496770</v>
      </c>
      <c r="K14" s="74">
        <v>9801795</v>
      </c>
      <c r="L14" s="74">
        <f t="shared" si="2"/>
        <v>60298565</v>
      </c>
      <c r="M14" s="41">
        <f t="shared" si="3"/>
        <v>0.22722494312458238</v>
      </c>
      <c r="N14" s="101">
        <v>18849019</v>
      </c>
      <c r="O14" s="102">
        <v>9658272</v>
      </c>
      <c r="P14" s="103">
        <f t="shared" si="4"/>
        <v>28507291</v>
      </c>
      <c r="Q14" s="41">
        <f t="shared" si="5"/>
        <v>0.10742490432584786</v>
      </c>
      <c r="R14" s="101">
        <v>57254684</v>
      </c>
      <c r="S14" s="103">
        <v>10505400</v>
      </c>
      <c r="T14" s="103">
        <f t="shared" si="6"/>
        <v>67760084</v>
      </c>
      <c r="U14" s="41">
        <f t="shared" si="7"/>
        <v>0.25534241541265407</v>
      </c>
      <c r="V14" s="101">
        <v>44770716</v>
      </c>
      <c r="W14" s="103">
        <v>71838646</v>
      </c>
      <c r="X14" s="103">
        <f t="shared" si="8"/>
        <v>116609362</v>
      </c>
      <c r="Y14" s="41">
        <f t="shared" si="9"/>
        <v>0.439422657044058</v>
      </c>
      <c r="Z14" s="73">
        <f t="shared" si="10"/>
        <v>171371189</v>
      </c>
      <c r="AA14" s="74">
        <f t="shared" si="11"/>
        <v>101804113</v>
      </c>
      <c r="AB14" s="74">
        <f t="shared" si="12"/>
        <v>273175302</v>
      </c>
      <c r="AC14" s="41">
        <f t="shared" si="13"/>
        <v>1.0294149199071423</v>
      </c>
      <c r="AD14" s="73">
        <v>34058542</v>
      </c>
      <c r="AE14" s="74">
        <v>18195833</v>
      </c>
      <c r="AF14" s="74">
        <f t="shared" si="14"/>
        <v>52254375</v>
      </c>
      <c r="AG14" s="41">
        <f t="shared" si="15"/>
        <v>0.9917098897902626</v>
      </c>
      <c r="AH14" s="41">
        <f t="shared" si="16"/>
        <v>1.2315712703481765</v>
      </c>
      <c r="AI14" s="13">
        <v>205838020</v>
      </c>
      <c r="AJ14" s="13">
        <v>216735840</v>
      </c>
      <c r="AK14" s="13">
        <v>214939076</v>
      </c>
      <c r="AL14" s="13"/>
    </row>
    <row r="15" spans="1:38" s="14" customFormat="1" ht="12.75">
      <c r="A15" s="30" t="s">
        <v>82</v>
      </c>
      <c r="B15" s="58" t="s">
        <v>91</v>
      </c>
      <c r="C15" s="40" t="s">
        <v>92</v>
      </c>
      <c r="D15" s="73">
        <v>0</v>
      </c>
      <c r="E15" s="74">
        <v>0</v>
      </c>
      <c r="F15" s="75">
        <f t="shared" si="0"/>
        <v>0</v>
      </c>
      <c r="G15" s="73">
        <v>0</v>
      </c>
      <c r="H15" s="74">
        <v>0</v>
      </c>
      <c r="I15" s="76">
        <f t="shared" si="1"/>
        <v>0</v>
      </c>
      <c r="J15" s="73">
        <v>69984046</v>
      </c>
      <c r="K15" s="74">
        <v>1373540</v>
      </c>
      <c r="L15" s="74">
        <f t="shared" si="2"/>
        <v>71357586</v>
      </c>
      <c r="M15" s="41">
        <f t="shared" si="3"/>
        <v>0</v>
      </c>
      <c r="N15" s="101">
        <v>49382890</v>
      </c>
      <c r="O15" s="102">
        <v>0</v>
      </c>
      <c r="P15" s="103">
        <f t="shared" si="4"/>
        <v>49382890</v>
      </c>
      <c r="Q15" s="41">
        <f t="shared" si="5"/>
        <v>0</v>
      </c>
      <c r="R15" s="101">
        <v>50198076</v>
      </c>
      <c r="S15" s="103">
        <v>0</v>
      </c>
      <c r="T15" s="103">
        <f t="shared" si="6"/>
        <v>50198076</v>
      </c>
      <c r="U15" s="41">
        <f t="shared" si="7"/>
        <v>0</v>
      </c>
      <c r="V15" s="101">
        <v>40211793</v>
      </c>
      <c r="W15" s="103">
        <v>0</v>
      </c>
      <c r="X15" s="103">
        <f t="shared" si="8"/>
        <v>40211793</v>
      </c>
      <c r="Y15" s="41">
        <f t="shared" si="9"/>
        <v>0</v>
      </c>
      <c r="Z15" s="73">
        <f t="shared" si="10"/>
        <v>209776805</v>
      </c>
      <c r="AA15" s="74">
        <f t="shared" si="11"/>
        <v>1373540</v>
      </c>
      <c r="AB15" s="74">
        <f t="shared" si="12"/>
        <v>211150345</v>
      </c>
      <c r="AC15" s="41">
        <f t="shared" si="13"/>
        <v>0</v>
      </c>
      <c r="AD15" s="73">
        <v>21351416</v>
      </c>
      <c r="AE15" s="74">
        <v>15657958</v>
      </c>
      <c r="AF15" s="74">
        <f t="shared" si="14"/>
        <v>37009374</v>
      </c>
      <c r="AG15" s="41">
        <f t="shared" si="15"/>
        <v>1.0400693098706095</v>
      </c>
      <c r="AH15" s="41">
        <f t="shared" si="16"/>
        <v>0.08652994238702871</v>
      </c>
      <c r="AI15" s="13">
        <v>162010402</v>
      </c>
      <c r="AJ15" s="13">
        <v>162010402</v>
      </c>
      <c r="AK15" s="13">
        <v>168502047</v>
      </c>
      <c r="AL15" s="13"/>
    </row>
    <row r="16" spans="1:38" s="14" customFormat="1" ht="12.75">
      <c r="A16" s="30" t="s">
        <v>82</v>
      </c>
      <c r="B16" s="58" t="s">
        <v>93</v>
      </c>
      <c r="C16" s="40" t="s">
        <v>94</v>
      </c>
      <c r="D16" s="73">
        <v>90287363</v>
      </c>
      <c r="E16" s="74">
        <v>0</v>
      </c>
      <c r="F16" s="75">
        <f t="shared" si="0"/>
        <v>90287363</v>
      </c>
      <c r="G16" s="73">
        <v>90287363</v>
      </c>
      <c r="H16" s="74">
        <v>0</v>
      </c>
      <c r="I16" s="76">
        <f t="shared" si="1"/>
        <v>90287363</v>
      </c>
      <c r="J16" s="73">
        <v>5479358</v>
      </c>
      <c r="K16" s="74">
        <v>5537292</v>
      </c>
      <c r="L16" s="74">
        <f t="shared" si="2"/>
        <v>11016650</v>
      </c>
      <c r="M16" s="41">
        <f t="shared" si="3"/>
        <v>0.12201762942173867</v>
      </c>
      <c r="N16" s="101">
        <v>16407833</v>
      </c>
      <c r="O16" s="102">
        <v>4395415</v>
      </c>
      <c r="P16" s="103">
        <f t="shared" si="4"/>
        <v>20803248</v>
      </c>
      <c r="Q16" s="41">
        <f t="shared" si="5"/>
        <v>0.23041151395683138</v>
      </c>
      <c r="R16" s="101">
        <v>12398500</v>
      </c>
      <c r="S16" s="103">
        <v>2251387</v>
      </c>
      <c r="T16" s="103">
        <f t="shared" si="6"/>
        <v>14649887</v>
      </c>
      <c r="U16" s="41">
        <f t="shared" si="7"/>
        <v>0.16225844363180703</v>
      </c>
      <c r="V16" s="101">
        <v>13507399</v>
      </c>
      <c r="W16" s="103">
        <v>2457335</v>
      </c>
      <c r="X16" s="103">
        <f t="shared" si="8"/>
        <v>15964734</v>
      </c>
      <c r="Y16" s="41">
        <f t="shared" si="9"/>
        <v>0.17682135649481756</v>
      </c>
      <c r="Z16" s="73">
        <f t="shared" si="10"/>
        <v>47793090</v>
      </c>
      <c r="AA16" s="74">
        <f t="shared" si="11"/>
        <v>14641429</v>
      </c>
      <c r="AB16" s="74">
        <f t="shared" si="12"/>
        <v>62434519</v>
      </c>
      <c r="AC16" s="41">
        <f t="shared" si="13"/>
        <v>0.6915089435051947</v>
      </c>
      <c r="AD16" s="73">
        <v>8063947</v>
      </c>
      <c r="AE16" s="74">
        <v>5474750</v>
      </c>
      <c r="AF16" s="74">
        <f t="shared" si="14"/>
        <v>13538697</v>
      </c>
      <c r="AG16" s="41">
        <f t="shared" si="15"/>
        <v>2.405977880819341</v>
      </c>
      <c r="AH16" s="41">
        <f t="shared" si="16"/>
        <v>0.17919279824343515</v>
      </c>
      <c r="AI16" s="13">
        <v>107608707</v>
      </c>
      <c r="AJ16" s="13">
        <v>28523118</v>
      </c>
      <c r="AK16" s="13">
        <v>68625991</v>
      </c>
      <c r="AL16" s="13"/>
    </row>
    <row r="17" spans="1:38" s="14" customFormat="1" ht="12.75">
      <c r="A17" s="30" t="s">
        <v>82</v>
      </c>
      <c r="B17" s="58" t="s">
        <v>95</v>
      </c>
      <c r="C17" s="40" t="s">
        <v>96</v>
      </c>
      <c r="D17" s="73">
        <v>17681413</v>
      </c>
      <c r="E17" s="74">
        <v>0</v>
      </c>
      <c r="F17" s="75">
        <f t="shared" si="0"/>
        <v>17681413</v>
      </c>
      <c r="G17" s="73">
        <v>29630124</v>
      </c>
      <c r="H17" s="74">
        <v>0</v>
      </c>
      <c r="I17" s="76">
        <f t="shared" si="1"/>
        <v>29630124</v>
      </c>
      <c r="J17" s="73">
        <v>10719181</v>
      </c>
      <c r="K17" s="74">
        <v>3271562</v>
      </c>
      <c r="L17" s="74">
        <f t="shared" si="2"/>
        <v>13990743</v>
      </c>
      <c r="M17" s="41">
        <f t="shared" si="3"/>
        <v>0.7912683788337505</v>
      </c>
      <c r="N17" s="101">
        <v>5587517</v>
      </c>
      <c r="O17" s="102">
        <v>3574473</v>
      </c>
      <c r="P17" s="103">
        <f t="shared" si="4"/>
        <v>9161990</v>
      </c>
      <c r="Q17" s="41">
        <f t="shared" si="5"/>
        <v>0.5181706914486981</v>
      </c>
      <c r="R17" s="101">
        <v>12370381</v>
      </c>
      <c r="S17" s="103">
        <v>394175</v>
      </c>
      <c r="T17" s="103">
        <f t="shared" si="6"/>
        <v>12764556</v>
      </c>
      <c r="U17" s="41">
        <f t="shared" si="7"/>
        <v>0.43079657715911013</v>
      </c>
      <c r="V17" s="101">
        <v>2021024</v>
      </c>
      <c r="W17" s="103">
        <v>0</v>
      </c>
      <c r="X17" s="103">
        <f t="shared" si="8"/>
        <v>2021024</v>
      </c>
      <c r="Y17" s="41">
        <f t="shared" si="9"/>
        <v>0.06820842194247989</v>
      </c>
      <c r="Z17" s="73">
        <f t="shared" si="10"/>
        <v>30698103</v>
      </c>
      <c r="AA17" s="74">
        <f t="shared" si="11"/>
        <v>7240210</v>
      </c>
      <c r="AB17" s="74">
        <f t="shared" si="12"/>
        <v>37938313</v>
      </c>
      <c r="AC17" s="41">
        <f t="shared" si="13"/>
        <v>1.280396700331055</v>
      </c>
      <c r="AD17" s="73">
        <v>4797456</v>
      </c>
      <c r="AE17" s="74">
        <v>10519172</v>
      </c>
      <c r="AF17" s="74">
        <f t="shared" si="14"/>
        <v>15316628</v>
      </c>
      <c r="AG17" s="41">
        <f t="shared" si="15"/>
        <v>1.0215813719591018</v>
      </c>
      <c r="AH17" s="41">
        <f t="shared" si="16"/>
        <v>-0.8680503306602472</v>
      </c>
      <c r="AI17" s="13">
        <v>58121177</v>
      </c>
      <c r="AJ17" s="13">
        <v>50143244</v>
      </c>
      <c r="AK17" s="13">
        <v>51225404</v>
      </c>
      <c r="AL17" s="13"/>
    </row>
    <row r="18" spans="1:38" s="14" customFormat="1" ht="12.75">
      <c r="A18" s="30" t="s">
        <v>82</v>
      </c>
      <c r="B18" s="58" t="s">
        <v>97</v>
      </c>
      <c r="C18" s="40" t="s">
        <v>98</v>
      </c>
      <c r="D18" s="73">
        <v>447793863</v>
      </c>
      <c r="E18" s="74">
        <v>121079537</v>
      </c>
      <c r="F18" s="75">
        <f t="shared" si="0"/>
        <v>568873400</v>
      </c>
      <c r="G18" s="73">
        <v>447793863</v>
      </c>
      <c r="H18" s="74">
        <v>121079537</v>
      </c>
      <c r="I18" s="76">
        <f t="shared" si="1"/>
        <v>568873400</v>
      </c>
      <c r="J18" s="73">
        <v>178502254</v>
      </c>
      <c r="K18" s="74">
        <v>11061525</v>
      </c>
      <c r="L18" s="74">
        <f t="shared" si="2"/>
        <v>189563779</v>
      </c>
      <c r="M18" s="41">
        <f t="shared" si="3"/>
        <v>0.3332266528897291</v>
      </c>
      <c r="N18" s="101">
        <v>51138169</v>
      </c>
      <c r="O18" s="102">
        <v>0</v>
      </c>
      <c r="P18" s="103">
        <f t="shared" si="4"/>
        <v>51138169</v>
      </c>
      <c r="Q18" s="41">
        <f t="shared" si="5"/>
        <v>0.08989376019339276</v>
      </c>
      <c r="R18" s="101">
        <v>83870531</v>
      </c>
      <c r="S18" s="103">
        <v>5024505</v>
      </c>
      <c r="T18" s="103">
        <f t="shared" si="6"/>
        <v>88895036</v>
      </c>
      <c r="U18" s="41">
        <f t="shared" si="7"/>
        <v>0.15626506002917345</v>
      </c>
      <c r="V18" s="101">
        <v>45693831</v>
      </c>
      <c r="W18" s="103">
        <v>6349684</v>
      </c>
      <c r="X18" s="103">
        <f t="shared" si="8"/>
        <v>52043515</v>
      </c>
      <c r="Y18" s="41">
        <f t="shared" si="9"/>
        <v>0.09148523203932545</v>
      </c>
      <c r="Z18" s="73">
        <f t="shared" si="10"/>
        <v>359204785</v>
      </c>
      <c r="AA18" s="74">
        <f t="shared" si="11"/>
        <v>22435714</v>
      </c>
      <c r="AB18" s="74">
        <f t="shared" si="12"/>
        <v>381640499</v>
      </c>
      <c r="AC18" s="41">
        <f t="shared" si="13"/>
        <v>0.6708707051516207</v>
      </c>
      <c r="AD18" s="73">
        <v>73299977</v>
      </c>
      <c r="AE18" s="74">
        <v>14283454</v>
      </c>
      <c r="AF18" s="74">
        <f t="shared" si="14"/>
        <v>87583431</v>
      </c>
      <c r="AG18" s="41">
        <f t="shared" si="15"/>
        <v>0.889136130278607</v>
      </c>
      <c r="AH18" s="41">
        <f t="shared" si="16"/>
        <v>-0.40578355511101183</v>
      </c>
      <c r="AI18" s="13">
        <v>387363675</v>
      </c>
      <c r="AJ18" s="13">
        <v>387363675</v>
      </c>
      <c r="AK18" s="13">
        <v>344419039</v>
      </c>
      <c r="AL18" s="13"/>
    </row>
    <row r="19" spans="1:38" s="14" customFormat="1" ht="12.75">
      <c r="A19" s="30" t="s">
        <v>82</v>
      </c>
      <c r="B19" s="58" t="s">
        <v>99</v>
      </c>
      <c r="C19" s="40" t="s">
        <v>100</v>
      </c>
      <c r="D19" s="73">
        <v>0</v>
      </c>
      <c r="E19" s="74">
        <v>0</v>
      </c>
      <c r="F19" s="75">
        <f t="shared" si="0"/>
        <v>0</v>
      </c>
      <c r="G19" s="73">
        <v>0</v>
      </c>
      <c r="H19" s="74">
        <v>0</v>
      </c>
      <c r="I19" s="76">
        <f t="shared" si="1"/>
        <v>0</v>
      </c>
      <c r="J19" s="73">
        <v>9549761</v>
      </c>
      <c r="K19" s="74">
        <v>112291</v>
      </c>
      <c r="L19" s="74">
        <f t="shared" si="2"/>
        <v>9662052</v>
      </c>
      <c r="M19" s="41">
        <f t="shared" si="3"/>
        <v>0</v>
      </c>
      <c r="N19" s="101">
        <v>84631769</v>
      </c>
      <c r="O19" s="102">
        <v>0</v>
      </c>
      <c r="P19" s="103">
        <f t="shared" si="4"/>
        <v>84631769</v>
      </c>
      <c r="Q19" s="41">
        <f t="shared" si="5"/>
        <v>0</v>
      </c>
      <c r="R19" s="101">
        <v>46516918</v>
      </c>
      <c r="S19" s="103">
        <v>0</v>
      </c>
      <c r="T19" s="103">
        <f t="shared" si="6"/>
        <v>46516918</v>
      </c>
      <c r="U19" s="41">
        <f t="shared" si="7"/>
        <v>0</v>
      </c>
      <c r="V19" s="101">
        <v>13961208</v>
      </c>
      <c r="W19" s="103">
        <v>0</v>
      </c>
      <c r="X19" s="103">
        <f t="shared" si="8"/>
        <v>13961208</v>
      </c>
      <c r="Y19" s="41">
        <f t="shared" si="9"/>
        <v>0</v>
      </c>
      <c r="Z19" s="73">
        <f t="shared" si="10"/>
        <v>154659656</v>
      </c>
      <c r="AA19" s="74">
        <f t="shared" si="11"/>
        <v>112291</v>
      </c>
      <c r="AB19" s="74">
        <f t="shared" si="12"/>
        <v>154771947</v>
      </c>
      <c r="AC19" s="41">
        <f t="shared" si="13"/>
        <v>0</v>
      </c>
      <c r="AD19" s="73">
        <v>9279251</v>
      </c>
      <c r="AE19" s="74">
        <v>100245</v>
      </c>
      <c r="AF19" s="74">
        <f t="shared" si="14"/>
        <v>9379496</v>
      </c>
      <c r="AG19" s="41">
        <f t="shared" si="15"/>
        <v>0.5114114788820285</v>
      </c>
      <c r="AH19" s="41">
        <f t="shared" si="16"/>
        <v>0.48848168387725743</v>
      </c>
      <c r="AI19" s="13">
        <v>60077314</v>
      </c>
      <c r="AJ19" s="13">
        <v>60077314</v>
      </c>
      <c r="AK19" s="13">
        <v>30724228</v>
      </c>
      <c r="AL19" s="13"/>
    </row>
    <row r="20" spans="1:38" s="14" customFormat="1" ht="12.75">
      <c r="A20" s="30" t="s">
        <v>101</v>
      </c>
      <c r="B20" s="58" t="s">
        <v>102</v>
      </c>
      <c r="C20" s="40" t="s">
        <v>103</v>
      </c>
      <c r="D20" s="73">
        <v>94990000</v>
      </c>
      <c r="E20" s="74">
        <v>6118900</v>
      </c>
      <c r="F20" s="75">
        <f t="shared" si="0"/>
        <v>101108900</v>
      </c>
      <c r="G20" s="73">
        <v>400178001</v>
      </c>
      <c r="H20" s="74">
        <v>7044400</v>
      </c>
      <c r="I20" s="76">
        <f t="shared" si="1"/>
        <v>407222401</v>
      </c>
      <c r="J20" s="73">
        <v>62961724</v>
      </c>
      <c r="K20" s="74">
        <v>717733</v>
      </c>
      <c r="L20" s="74">
        <f t="shared" si="2"/>
        <v>63679457</v>
      </c>
      <c r="M20" s="41">
        <f t="shared" si="3"/>
        <v>0.6298106002537858</v>
      </c>
      <c r="N20" s="101">
        <v>88685528</v>
      </c>
      <c r="O20" s="102">
        <v>504094</v>
      </c>
      <c r="P20" s="103">
        <f t="shared" si="4"/>
        <v>89189622</v>
      </c>
      <c r="Q20" s="41">
        <f t="shared" si="5"/>
        <v>0.88211445283254</v>
      </c>
      <c r="R20" s="101">
        <v>82010176</v>
      </c>
      <c r="S20" s="103">
        <v>725799</v>
      </c>
      <c r="T20" s="103">
        <f t="shared" si="6"/>
        <v>82735975</v>
      </c>
      <c r="U20" s="41">
        <f t="shared" si="7"/>
        <v>0.20317147287778994</v>
      </c>
      <c r="V20" s="101">
        <v>45901448</v>
      </c>
      <c r="W20" s="103">
        <v>1783799</v>
      </c>
      <c r="X20" s="103">
        <f t="shared" si="8"/>
        <v>47685247</v>
      </c>
      <c r="Y20" s="41">
        <f t="shared" si="9"/>
        <v>0.11709878160656491</v>
      </c>
      <c r="Z20" s="73">
        <f t="shared" si="10"/>
        <v>279558876</v>
      </c>
      <c r="AA20" s="74">
        <f t="shared" si="11"/>
        <v>3731425</v>
      </c>
      <c r="AB20" s="74">
        <f t="shared" si="12"/>
        <v>283290301</v>
      </c>
      <c r="AC20" s="41">
        <f t="shared" si="13"/>
        <v>0.6956648266508305</v>
      </c>
      <c r="AD20" s="73">
        <v>48545997</v>
      </c>
      <c r="AE20" s="74">
        <v>3580067</v>
      </c>
      <c r="AF20" s="74">
        <f t="shared" si="14"/>
        <v>52126064</v>
      </c>
      <c r="AG20" s="41">
        <f t="shared" si="15"/>
        <v>0.8151975948238901</v>
      </c>
      <c r="AH20" s="41">
        <f t="shared" si="16"/>
        <v>-0.08519379096031499</v>
      </c>
      <c r="AI20" s="13">
        <v>261394781</v>
      </c>
      <c r="AJ20" s="13">
        <v>271034124</v>
      </c>
      <c r="AK20" s="13">
        <v>220946366</v>
      </c>
      <c r="AL20" s="13"/>
    </row>
    <row r="21" spans="1:38" s="55" customFormat="1" ht="12.75">
      <c r="A21" s="59"/>
      <c r="B21" s="115" t="s">
        <v>595</v>
      </c>
      <c r="C21" s="33"/>
      <c r="D21" s="77">
        <f>SUM(D11:D20)</f>
        <v>1082305097</v>
      </c>
      <c r="E21" s="78">
        <f>SUM(E11:E20)</f>
        <v>194372851</v>
      </c>
      <c r="F21" s="79">
        <f t="shared" si="0"/>
        <v>1276677948</v>
      </c>
      <c r="G21" s="77">
        <f>SUM(G11:G20)</f>
        <v>1447039997</v>
      </c>
      <c r="H21" s="78">
        <f>SUM(H11:H20)</f>
        <v>195298351</v>
      </c>
      <c r="I21" s="79">
        <f t="shared" si="1"/>
        <v>1642338348</v>
      </c>
      <c r="J21" s="77">
        <f>SUM(J11:J20)</f>
        <v>475565680</v>
      </c>
      <c r="K21" s="78">
        <f>SUM(K11:K20)</f>
        <v>36128163</v>
      </c>
      <c r="L21" s="78">
        <f t="shared" si="2"/>
        <v>511693843</v>
      </c>
      <c r="M21" s="45">
        <f t="shared" si="3"/>
        <v>0.40080103506260295</v>
      </c>
      <c r="N21" s="107">
        <f>SUM(N11:N20)</f>
        <v>369857753</v>
      </c>
      <c r="O21" s="108">
        <f>SUM(O11:O20)</f>
        <v>25566328</v>
      </c>
      <c r="P21" s="109">
        <f t="shared" si="4"/>
        <v>395424081</v>
      </c>
      <c r="Q21" s="45">
        <f t="shared" si="5"/>
        <v>0.30972891919959755</v>
      </c>
      <c r="R21" s="107">
        <f>SUM(R11:R20)</f>
        <v>401822640</v>
      </c>
      <c r="S21" s="109">
        <f>SUM(S11:S20)</f>
        <v>27205081</v>
      </c>
      <c r="T21" s="109">
        <f t="shared" si="6"/>
        <v>429027721</v>
      </c>
      <c r="U21" s="45">
        <f t="shared" si="7"/>
        <v>0.26122980171683846</v>
      </c>
      <c r="V21" s="107">
        <f>SUM(V11:V20)</f>
        <v>268469853</v>
      </c>
      <c r="W21" s="109">
        <f>SUM(W11:W20)</f>
        <v>89594270</v>
      </c>
      <c r="X21" s="109">
        <f t="shared" si="8"/>
        <v>358064123</v>
      </c>
      <c r="Y21" s="45">
        <f t="shared" si="9"/>
        <v>0.2180209232988086</v>
      </c>
      <c r="Z21" s="77">
        <f t="shared" si="10"/>
        <v>1515715926</v>
      </c>
      <c r="AA21" s="78">
        <f t="shared" si="11"/>
        <v>178493842</v>
      </c>
      <c r="AB21" s="78">
        <f t="shared" si="12"/>
        <v>1694209768</v>
      </c>
      <c r="AC21" s="45">
        <f t="shared" si="13"/>
        <v>1.031583881642396</v>
      </c>
      <c r="AD21" s="77">
        <f>SUM(AD11:AD20)</f>
        <v>222612408</v>
      </c>
      <c r="AE21" s="78">
        <f>SUM(AE11:AE20)</f>
        <v>82767611</v>
      </c>
      <c r="AF21" s="78">
        <f t="shared" si="14"/>
        <v>305380019</v>
      </c>
      <c r="AG21" s="45">
        <f t="shared" si="15"/>
        <v>0.9370892173697752</v>
      </c>
      <c r="AH21" s="45">
        <f t="shared" si="16"/>
        <v>0.1725198137472117</v>
      </c>
      <c r="AI21" s="60">
        <f>SUM(AI11:AI20)</f>
        <v>1397292291</v>
      </c>
      <c r="AJ21" s="60">
        <f>SUM(AJ11:AJ20)</f>
        <v>1388221277</v>
      </c>
      <c r="AK21" s="60">
        <f>SUM(AK11:AK20)</f>
        <v>1300887190</v>
      </c>
      <c r="AL21" s="60"/>
    </row>
    <row r="22" spans="1:38" s="14" customFormat="1" ht="12.75">
      <c r="A22" s="30" t="s">
        <v>82</v>
      </c>
      <c r="B22" s="58" t="s">
        <v>104</v>
      </c>
      <c r="C22" s="40" t="s">
        <v>105</v>
      </c>
      <c r="D22" s="73">
        <v>0</v>
      </c>
      <c r="E22" s="74">
        <v>0</v>
      </c>
      <c r="F22" s="75">
        <f t="shared" si="0"/>
        <v>0</v>
      </c>
      <c r="G22" s="73">
        <v>0</v>
      </c>
      <c r="H22" s="74">
        <v>0</v>
      </c>
      <c r="I22" s="76">
        <f t="shared" si="1"/>
        <v>0</v>
      </c>
      <c r="J22" s="73">
        <v>0</v>
      </c>
      <c r="K22" s="74">
        <v>3443427</v>
      </c>
      <c r="L22" s="74">
        <f t="shared" si="2"/>
        <v>3443427</v>
      </c>
      <c r="M22" s="41">
        <f t="shared" si="3"/>
        <v>0</v>
      </c>
      <c r="N22" s="101">
        <v>0</v>
      </c>
      <c r="O22" s="102">
        <v>13899848</v>
      </c>
      <c r="P22" s="103">
        <f t="shared" si="4"/>
        <v>13899848</v>
      </c>
      <c r="Q22" s="41">
        <f t="shared" si="5"/>
        <v>0</v>
      </c>
      <c r="R22" s="101">
        <v>39212740</v>
      </c>
      <c r="S22" s="103">
        <v>0</v>
      </c>
      <c r="T22" s="103">
        <f t="shared" si="6"/>
        <v>39212740</v>
      </c>
      <c r="U22" s="41">
        <f t="shared" si="7"/>
        <v>0</v>
      </c>
      <c r="V22" s="101">
        <v>745727</v>
      </c>
      <c r="W22" s="103">
        <v>0</v>
      </c>
      <c r="X22" s="103">
        <f t="shared" si="8"/>
        <v>745727</v>
      </c>
      <c r="Y22" s="41">
        <f t="shared" si="9"/>
        <v>0</v>
      </c>
      <c r="Z22" s="73">
        <f t="shared" si="10"/>
        <v>39958467</v>
      </c>
      <c r="AA22" s="74">
        <f t="shared" si="11"/>
        <v>17343275</v>
      </c>
      <c r="AB22" s="74">
        <f t="shared" si="12"/>
        <v>57301742</v>
      </c>
      <c r="AC22" s="41">
        <f t="shared" si="13"/>
        <v>0</v>
      </c>
      <c r="AD22" s="73">
        <v>1676634</v>
      </c>
      <c r="AE22" s="74">
        <v>2941585</v>
      </c>
      <c r="AF22" s="74">
        <f t="shared" si="14"/>
        <v>4618219</v>
      </c>
      <c r="AG22" s="41">
        <f t="shared" si="15"/>
        <v>0.5302713627886211</v>
      </c>
      <c r="AH22" s="41">
        <f t="shared" si="16"/>
        <v>-0.8385249811669824</v>
      </c>
      <c r="AI22" s="13">
        <v>77681174</v>
      </c>
      <c r="AJ22" s="13">
        <v>77681174</v>
      </c>
      <c r="AK22" s="13">
        <v>41192102</v>
      </c>
      <c r="AL22" s="13"/>
    </row>
    <row r="23" spans="1:38" s="14" customFormat="1" ht="12.75">
      <c r="A23" s="30" t="s">
        <v>82</v>
      </c>
      <c r="B23" s="58" t="s">
        <v>106</v>
      </c>
      <c r="C23" s="40" t="s">
        <v>107</v>
      </c>
      <c r="D23" s="73">
        <v>0</v>
      </c>
      <c r="E23" s="74">
        <v>0</v>
      </c>
      <c r="F23" s="75">
        <f t="shared" si="0"/>
        <v>0</v>
      </c>
      <c r="G23" s="73">
        <v>131023435</v>
      </c>
      <c r="H23" s="74">
        <v>0</v>
      </c>
      <c r="I23" s="76">
        <f t="shared" si="1"/>
        <v>131023435</v>
      </c>
      <c r="J23" s="73">
        <v>4779606</v>
      </c>
      <c r="K23" s="74">
        <v>9842778</v>
      </c>
      <c r="L23" s="74">
        <f t="shared" si="2"/>
        <v>14622384</v>
      </c>
      <c r="M23" s="41">
        <f t="shared" si="3"/>
        <v>0</v>
      </c>
      <c r="N23" s="101">
        <v>15351273</v>
      </c>
      <c r="O23" s="102">
        <v>10596174</v>
      </c>
      <c r="P23" s="103">
        <f t="shared" si="4"/>
        <v>25947447</v>
      </c>
      <c r="Q23" s="41">
        <f t="shared" si="5"/>
        <v>0</v>
      </c>
      <c r="R23" s="101">
        <v>9067898</v>
      </c>
      <c r="S23" s="103">
        <v>10596174</v>
      </c>
      <c r="T23" s="103">
        <f t="shared" si="6"/>
        <v>19664072</v>
      </c>
      <c r="U23" s="41">
        <f t="shared" si="7"/>
        <v>0.1500805714641812</v>
      </c>
      <c r="V23" s="101">
        <v>6111728</v>
      </c>
      <c r="W23" s="103">
        <v>10596174</v>
      </c>
      <c r="X23" s="103">
        <f t="shared" si="8"/>
        <v>16707902</v>
      </c>
      <c r="Y23" s="41">
        <f t="shared" si="9"/>
        <v>0.12751842447116427</v>
      </c>
      <c r="Z23" s="73">
        <f t="shared" si="10"/>
        <v>35310505</v>
      </c>
      <c r="AA23" s="74">
        <f t="shared" si="11"/>
        <v>41631300</v>
      </c>
      <c r="AB23" s="74">
        <f t="shared" si="12"/>
        <v>76941805</v>
      </c>
      <c r="AC23" s="41">
        <f t="shared" si="13"/>
        <v>0.5872369702412397</v>
      </c>
      <c r="AD23" s="73">
        <v>4844588</v>
      </c>
      <c r="AE23" s="74">
        <v>10620163</v>
      </c>
      <c r="AF23" s="74">
        <f t="shared" si="14"/>
        <v>15464751</v>
      </c>
      <c r="AG23" s="41">
        <f t="shared" si="15"/>
        <v>0.6991589237088583</v>
      </c>
      <c r="AH23" s="41">
        <f t="shared" si="16"/>
        <v>0.08038609868338642</v>
      </c>
      <c r="AI23" s="13">
        <v>166061313</v>
      </c>
      <c r="AJ23" s="13">
        <v>184816647</v>
      </c>
      <c r="AK23" s="13">
        <v>129216208</v>
      </c>
      <c r="AL23" s="13"/>
    </row>
    <row r="24" spans="1:38" s="14" customFormat="1" ht="12.75">
      <c r="A24" s="30" t="s">
        <v>82</v>
      </c>
      <c r="B24" s="58" t="s">
        <v>108</v>
      </c>
      <c r="C24" s="40" t="s">
        <v>109</v>
      </c>
      <c r="D24" s="73">
        <v>45643603</v>
      </c>
      <c r="E24" s="74">
        <v>0</v>
      </c>
      <c r="F24" s="75">
        <f t="shared" si="0"/>
        <v>45643603</v>
      </c>
      <c r="G24" s="73">
        <v>45643603</v>
      </c>
      <c r="H24" s="74">
        <v>0</v>
      </c>
      <c r="I24" s="76">
        <f t="shared" si="1"/>
        <v>45643603</v>
      </c>
      <c r="J24" s="73">
        <v>17706842</v>
      </c>
      <c r="K24" s="74">
        <v>2830329</v>
      </c>
      <c r="L24" s="74">
        <f t="shared" si="2"/>
        <v>20537171</v>
      </c>
      <c r="M24" s="41">
        <f t="shared" si="3"/>
        <v>0.4499463155877506</v>
      </c>
      <c r="N24" s="101">
        <v>10125669</v>
      </c>
      <c r="O24" s="102">
        <v>697469</v>
      </c>
      <c r="P24" s="103">
        <f t="shared" si="4"/>
        <v>10823138</v>
      </c>
      <c r="Q24" s="41">
        <f t="shared" si="5"/>
        <v>0.23712277928628903</v>
      </c>
      <c r="R24" s="101">
        <v>13131379</v>
      </c>
      <c r="S24" s="103">
        <v>0</v>
      </c>
      <c r="T24" s="103">
        <f t="shared" si="6"/>
        <v>13131379</v>
      </c>
      <c r="U24" s="41">
        <f t="shared" si="7"/>
        <v>0.28769374319551416</v>
      </c>
      <c r="V24" s="101">
        <v>3830797</v>
      </c>
      <c r="W24" s="103">
        <v>0</v>
      </c>
      <c r="X24" s="103">
        <f t="shared" si="8"/>
        <v>3830797</v>
      </c>
      <c r="Y24" s="41">
        <f t="shared" si="9"/>
        <v>0.08392845323801454</v>
      </c>
      <c r="Z24" s="73">
        <f t="shared" si="10"/>
        <v>44794687</v>
      </c>
      <c r="AA24" s="74">
        <f t="shared" si="11"/>
        <v>3527798</v>
      </c>
      <c r="AB24" s="74">
        <f t="shared" si="12"/>
        <v>48322485</v>
      </c>
      <c r="AC24" s="41">
        <f t="shared" si="13"/>
        <v>1.0586912913075683</v>
      </c>
      <c r="AD24" s="73">
        <v>2584955</v>
      </c>
      <c r="AE24" s="74">
        <v>2795000</v>
      </c>
      <c r="AF24" s="74">
        <f t="shared" si="14"/>
        <v>5379955</v>
      </c>
      <c r="AG24" s="41">
        <f t="shared" si="15"/>
        <v>0.7954071617361063</v>
      </c>
      <c r="AH24" s="41">
        <f t="shared" si="16"/>
        <v>-0.2879499921467744</v>
      </c>
      <c r="AI24" s="13">
        <v>45406394</v>
      </c>
      <c r="AJ24" s="13">
        <v>52672005</v>
      </c>
      <c r="AK24" s="13">
        <v>41895690</v>
      </c>
      <c r="AL24" s="13"/>
    </row>
    <row r="25" spans="1:38" s="14" customFormat="1" ht="12.75">
      <c r="A25" s="30" t="s">
        <v>82</v>
      </c>
      <c r="B25" s="58" t="s">
        <v>110</v>
      </c>
      <c r="C25" s="40" t="s">
        <v>111</v>
      </c>
      <c r="D25" s="73">
        <v>0</v>
      </c>
      <c r="E25" s="74">
        <v>0</v>
      </c>
      <c r="F25" s="75">
        <f t="shared" si="0"/>
        <v>0</v>
      </c>
      <c r="G25" s="73">
        <v>0</v>
      </c>
      <c r="H25" s="74">
        <v>0</v>
      </c>
      <c r="I25" s="76">
        <f t="shared" si="1"/>
        <v>0</v>
      </c>
      <c r="J25" s="73">
        <v>37120827</v>
      </c>
      <c r="K25" s="74">
        <v>2798102</v>
      </c>
      <c r="L25" s="74">
        <f t="shared" si="2"/>
        <v>39918929</v>
      </c>
      <c r="M25" s="41">
        <f t="shared" si="3"/>
        <v>0</v>
      </c>
      <c r="N25" s="101">
        <v>22180099</v>
      </c>
      <c r="O25" s="102">
        <v>5651750</v>
      </c>
      <c r="P25" s="103">
        <f t="shared" si="4"/>
        <v>27831849</v>
      </c>
      <c r="Q25" s="41">
        <f t="shared" si="5"/>
        <v>0</v>
      </c>
      <c r="R25" s="101">
        <v>28334714</v>
      </c>
      <c r="S25" s="103">
        <v>3839620</v>
      </c>
      <c r="T25" s="103">
        <f t="shared" si="6"/>
        <v>32174334</v>
      </c>
      <c r="U25" s="41">
        <f t="shared" si="7"/>
        <v>0</v>
      </c>
      <c r="V25" s="101">
        <v>7548939</v>
      </c>
      <c r="W25" s="103">
        <v>5164729</v>
      </c>
      <c r="X25" s="103">
        <f t="shared" si="8"/>
        <v>12713668</v>
      </c>
      <c r="Y25" s="41">
        <f t="shared" si="9"/>
        <v>0</v>
      </c>
      <c r="Z25" s="73">
        <f t="shared" si="10"/>
        <v>95184579</v>
      </c>
      <c r="AA25" s="74">
        <f t="shared" si="11"/>
        <v>17454201</v>
      </c>
      <c r="AB25" s="74">
        <f t="shared" si="12"/>
        <v>112638780</v>
      </c>
      <c r="AC25" s="41">
        <f t="shared" si="13"/>
        <v>0</v>
      </c>
      <c r="AD25" s="73">
        <v>3127795</v>
      </c>
      <c r="AE25" s="74">
        <v>6851155</v>
      </c>
      <c r="AF25" s="74">
        <f t="shared" si="14"/>
        <v>9978950</v>
      </c>
      <c r="AG25" s="41">
        <f t="shared" si="15"/>
        <v>1.0314567406995048</v>
      </c>
      <c r="AH25" s="41">
        <f t="shared" si="16"/>
        <v>0.2740486724555189</v>
      </c>
      <c r="AI25" s="13">
        <v>85905254</v>
      </c>
      <c r="AJ25" s="13">
        <v>87173208</v>
      </c>
      <c r="AK25" s="13">
        <v>89915393</v>
      </c>
      <c r="AL25" s="13"/>
    </row>
    <row r="26" spans="1:38" s="14" customFormat="1" ht="12.75">
      <c r="A26" s="30" t="s">
        <v>82</v>
      </c>
      <c r="B26" s="58" t="s">
        <v>39</v>
      </c>
      <c r="C26" s="40" t="s">
        <v>40</v>
      </c>
      <c r="D26" s="73">
        <v>2804845442</v>
      </c>
      <c r="E26" s="74">
        <v>1015284092</v>
      </c>
      <c r="F26" s="75">
        <f t="shared" si="0"/>
        <v>3820129534</v>
      </c>
      <c r="G26" s="73">
        <v>2804845442</v>
      </c>
      <c r="H26" s="74">
        <v>729855217</v>
      </c>
      <c r="I26" s="76">
        <f t="shared" si="1"/>
        <v>3534700659</v>
      </c>
      <c r="J26" s="73">
        <v>1052518584</v>
      </c>
      <c r="K26" s="74">
        <v>31059190</v>
      </c>
      <c r="L26" s="74">
        <f t="shared" si="2"/>
        <v>1083577774</v>
      </c>
      <c r="M26" s="41">
        <f t="shared" si="3"/>
        <v>0.2836494847506917</v>
      </c>
      <c r="N26" s="101">
        <v>466030079</v>
      </c>
      <c r="O26" s="102">
        <v>98853150</v>
      </c>
      <c r="P26" s="103">
        <f t="shared" si="4"/>
        <v>564883229</v>
      </c>
      <c r="Q26" s="41">
        <f t="shared" si="5"/>
        <v>0.14787017664516713</v>
      </c>
      <c r="R26" s="101">
        <v>588614811</v>
      </c>
      <c r="S26" s="103">
        <v>68433378</v>
      </c>
      <c r="T26" s="103">
        <f t="shared" si="6"/>
        <v>657048189</v>
      </c>
      <c r="U26" s="41">
        <f t="shared" si="7"/>
        <v>0.18588510099915648</v>
      </c>
      <c r="V26" s="101">
        <v>311694564</v>
      </c>
      <c r="W26" s="103">
        <v>204625931</v>
      </c>
      <c r="X26" s="103">
        <f t="shared" si="8"/>
        <v>516320495</v>
      </c>
      <c r="Y26" s="41">
        <f t="shared" si="9"/>
        <v>0.14607191522296314</v>
      </c>
      <c r="Z26" s="73">
        <f t="shared" si="10"/>
        <v>2418858038</v>
      </c>
      <c r="AA26" s="74">
        <f t="shared" si="11"/>
        <v>402971649</v>
      </c>
      <c r="AB26" s="74">
        <f t="shared" si="12"/>
        <v>2821829687</v>
      </c>
      <c r="AC26" s="41">
        <f t="shared" si="13"/>
        <v>0.7983221096290293</v>
      </c>
      <c r="AD26" s="73">
        <v>294110679</v>
      </c>
      <c r="AE26" s="74">
        <v>179559068</v>
      </c>
      <c r="AF26" s="74">
        <f t="shared" si="14"/>
        <v>473669747</v>
      </c>
      <c r="AG26" s="41">
        <f t="shared" si="15"/>
        <v>0.8206838297611402</v>
      </c>
      <c r="AH26" s="41">
        <f t="shared" si="16"/>
        <v>0.09004321738960464</v>
      </c>
      <c r="AI26" s="13">
        <v>3041280768</v>
      </c>
      <c r="AJ26" s="13">
        <v>2917572901</v>
      </c>
      <c r="AK26" s="13">
        <v>2394404902</v>
      </c>
      <c r="AL26" s="13"/>
    </row>
    <row r="27" spans="1:38" s="14" customFormat="1" ht="12.75">
      <c r="A27" s="30" t="s">
        <v>82</v>
      </c>
      <c r="B27" s="58" t="s">
        <v>112</v>
      </c>
      <c r="C27" s="40" t="s">
        <v>113</v>
      </c>
      <c r="D27" s="73">
        <v>0</v>
      </c>
      <c r="E27" s="74">
        <v>0</v>
      </c>
      <c r="F27" s="75">
        <f t="shared" si="0"/>
        <v>0</v>
      </c>
      <c r="G27" s="73">
        <v>0</v>
      </c>
      <c r="H27" s="74">
        <v>0</v>
      </c>
      <c r="I27" s="76">
        <f t="shared" si="1"/>
        <v>0</v>
      </c>
      <c r="J27" s="73">
        <v>17410642</v>
      </c>
      <c r="K27" s="74">
        <v>6807683</v>
      </c>
      <c r="L27" s="74">
        <f t="shared" si="2"/>
        <v>24218325</v>
      </c>
      <c r="M27" s="41">
        <f t="shared" si="3"/>
        <v>0</v>
      </c>
      <c r="N27" s="101">
        <v>633593</v>
      </c>
      <c r="O27" s="102">
        <v>2852988</v>
      </c>
      <c r="P27" s="103">
        <f t="shared" si="4"/>
        <v>3486581</v>
      </c>
      <c r="Q27" s="41">
        <f t="shared" si="5"/>
        <v>0</v>
      </c>
      <c r="R27" s="101">
        <v>4265057</v>
      </c>
      <c r="S27" s="103">
        <v>2175582</v>
      </c>
      <c r="T27" s="103">
        <f t="shared" si="6"/>
        <v>6440639</v>
      </c>
      <c r="U27" s="41">
        <f t="shared" si="7"/>
        <v>0</v>
      </c>
      <c r="V27" s="101">
        <v>1081259</v>
      </c>
      <c r="W27" s="103">
        <v>1156590</v>
      </c>
      <c r="X27" s="103">
        <f t="shared" si="8"/>
        <v>2237849</v>
      </c>
      <c r="Y27" s="41">
        <f t="shared" si="9"/>
        <v>0</v>
      </c>
      <c r="Z27" s="73">
        <f t="shared" si="10"/>
        <v>23390551</v>
      </c>
      <c r="AA27" s="74">
        <f t="shared" si="11"/>
        <v>12992843</v>
      </c>
      <c r="AB27" s="74">
        <f t="shared" si="12"/>
        <v>36383394</v>
      </c>
      <c r="AC27" s="41">
        <f t="shared" si="13"/>
        <v>0</v>
      </c>
      <c r="AD27" s="73">
        <v>1911529</v>
      </c>
      <c r="AE27" s="74">
        <v>1267404</v>
      </c>
      <c r="AF27" s="74">
        <f t="shared" si="14"/>
        <v>3178933</v>
      </c>
      <c r="AG27" s="41">
        <f t="shared" si="15"/>
        <v>0.5265097980553478</v>
      </c>
      <c r="AH27" s="41">
        <f t="shared" si="16"/>
        <v>-0.29603769566706817</v>
      </c>
      <c r="AI27" s="13">
        <v>16712500</v>
      </c>
      <c r="AJ27" s="13">
        <v>16712500</v>
      </c>
      <c r="AK27" s="13">
        <v>8799295</v>
      </c>
      <c r="AL27" s="13"/>
    </row>
    <row r="28" spans="1:38" s="14" customFormat="1" ht="12.75">
      <c r="A28" s="30" t="s">
        <v>82</v>
      </c>
      <c r="B28" s="58" t="s">
        <v>114</v>
      </c>
      <c r="C28" s="40" t="s">
        <v>115</v>
      </c>
      <c r="D28" s="73">
        <v>0</v>
      </c>
      <c r="E28" s="74">
        <v>0</v>
      </c>
      <c r="F28" s="75">
        <f t="shared" si="0"/>
        <v>0</v>
      </c>
      <c r="G28" s="73">
        <v>0</v>
      </c>
      <c r="H28" s="74">
        <v>0</v>
      </c>
      <c r="I28" s="76">
        <f t="shared" si="1"/>
        <v>0</v>
      </c>
      <c r="J28" s="73">
        <v>34551340</v>
      </c>
      <c r="K28" s="74">
        <v>3439317</v>
      </c>
      <c r="L28" s="74">
        <f t="shared" si="2"/>
        <v>37990657</v>
      </c>
      <c r="M28" s="41">
        <f t="shared" si="3"/>
        <v>0</v>
      </c>
      <c r="N28" s="101">
        <v>29323437</v>
      </c>
      <c r="O28" s="102">
        <v>8383807</v>
      </c>
      <c r="P28" s="103">
        <f t="shared" si="4"/>
        <v>37707244</v>
      </c>
      <c r="Q28" s="41">
        <f t="shared" si="5"/>
        <v>0</v>
      </c>
      <c r="R28" s="101">
        <v>9103871</v>
      </c>
      <c r="S28" s="103">
        <v>14657289</v>
      </c>
      <c r="T28" s="103">
        <f t="shared" si="6"/>
        <v>23761160</v>
      </c>
      <c r="U28" s="41">
        <f t="shared" si="7"/>
        <v>0</v>
      </c>
      <c r="V28" s="101">
        <v>1718964</v>
      </c>
      <c r="W28" s="103">
        <v>359184</v>
      </c>
      <c r="X28" s="103">
        <f t="shared" si="8"/>
        <v>2078148</v>
      </c>
      <c r="Y28" s="41">
        <f t="shared" si="9"/>
        <v>0</v>
      </c>
      <c r="Z28" s="73">
        <f t="shared" si="10"/>
        <v>74697612</v>
      </c>
      <c r="AA28" s="74">
        <f t="shared" si="11"/>
        <v>26839597</v>
      </c>
      <c r="AB28" s="74">
        <f t="shared" si="12"/>
        <v>101537209</v>
      </c>
      <c r="AC28" s="41">
        <f t="shared" si="13"/>
        <v>0</v>
      </c>
      <c r="AD28" s="73">
        <v>5924392</v>
      </c>
      <c r="AE28" s="74">
        <v>0</v>
      </c>
      <c r="AF28" s="74">
        <f t="shared" si="14"/>
        <v>5924392</v>
      </c>
      <c r="AG28" s="41">
        <f t="shared" si="15"/>
        <v>0.981930886963892</v>
      </c>
      <c r="AH28" s="41">
        <f t="shared" si="16"/>
        <v>-0.6492217260437865</v>
      </c>
      <c r="AI28" s="13">
        <v>119144798</v>
      </c>
      <c r="AJ28" s="13">
        <v>111371377</v>
      </c>
      <c r="AK28" s="13">
        <v>109358995</v>
      </c>
      <c r="AL28" s="13"/>
    </row>
    <row r="29" spans="1:38" s="14" customFormat="1" ht="12.75">
      <c r="A29" s="30" t="s">
        <v>82</v>
      </c>
      <c r="B29" s="58" t="s">
        <v>116</v>
      </c>
      <c r="C29" s="40" t="s">
        <v>117</v>
      </c>
      <c r="D29" s="73">
        <v>0</v>
      </c>
      <c r="E29" s="74">
        <v>0</v>
      </c>
      <c r="F29" s="75">
        <f t="shared" si="0"/>
        <v>0</v>
      </c>
      <c r="G29" s="73">
        <v>0</v>
      </c>
      <c r="H29" s="74">
        <v>0</v>
      </c>
      <c r="I29" s="76">
        <f t="shared" si="1"/>
        <v>0</v>
      </c>
      <c r="J29" s="73">
        <v>11454884</v>
      </c>
      <c r="K29" s="74">
        <v>1735882</v>
      </c>
      <c r="L29" s="74">
        <f t="shared" si="2"/>
        <v>13190766</v>
      </c>
      <c r="M29" s="41">
        <f t="shared" si="3"/>
        <v>0</v>
      </c>
      <c r="N29" s="101">
        <v>12030168</v>
      </c>
      <c r="O29" s="102">
        <v>704928</v>
      </c>
      <c r="P29" s="103">
        <f t="shared" si="4"/>
        <v>12735096</v>
      </c>
      <c r="Q29" s="41">
        <f t="shared" si="5"/>
        <v>0</v>
      </c>
      <c r="R29" s="101">
        <v>9955199</v>
      </c>
      <c r="S29" s="103">
        <v>419410</v>
      </c>
      <c r="T29" s="103">
        <f t="shared" si="6"/>
        <v>10374609</v>
      </c>
      <c r="U29" s="41">
        <f t="shared" si="7"/>
        <v>0</v>
      </c>
      <c r="V29" s="101">
        <v>4613084</v>
      </c>
      <c r="W29" s="103">
        <v>864118</v>
      </c>
      <c r="X29" s="103">
        <f t="shared" si="8"/>
        <v>5477202</v>
      </c>
      <c r="Y29" s="41">
        <f t="shared" si="9"/>
        <v>0</v>
      </c>
      <c r="Z29" s="73">
        <f t="shared" si="10"/>
        <v>38053335</v>
      </c>
      <c r="AA29" s="74">
        <f t="shared" si="11"/>
        <v>3724338</v>
      </c>
      <c r="AB29" s="74">
        <f t="shared" si="12"/>
        <v>41777673</v>
      </c>
      <c r="AC29" s="41">
        <f t="shared" si="13"/>
        <v>0</v>
      </c>
      <c r="AD29" s="73">
        <v>4858429</v>
      </c>
      <c r="AE29" s="74">
        <v>3138698</v>
      </c>
      <c r="AF29" s="74">
        <f t="shared" si="14"/>
        <v>7997127</v>
      </c>
      <c r="AG29" s="41">
        <f t="shared" si="15"/>
        <v>1.108397085007859</v>
      </c>
      <c r="AH29" s="41">
        <f t="shared" si="16"/>
        <v>-0.3151037866473797</v>
      </c>
      <c r="AI29" s="13">
        <v>38707480</v>
      </c>
      <c r="AJ29" s="13">
        <v>38707480</v>
      </c>
      <c r="AK29" s="13">
        <v>42903258</v>
      </c>
      <c r="AL29" s="13"/>
    </row>
    <row r="30" spans="1:38" s="14" customFormat="1" ht="12.75">
      <c r="A30" s="30" t="s">
        <v>101</v>
      </c>
      <c r="B30" s="58" t="s">
        <v>118</v>
      </c>
      <c r="C30" s="40" t="s">
        <v>119</v>
      </c>
      <c r="D30" s="73">
        <v>647484184</v>
      </c>
      <c r="E30" s="74">
        <v>248603250</v>
      </c>
      <c r="F30" s="75">
        <f t="shared" si="0"/>
        <v>896087434</v>
      </c>
      <c r="G30" s="73">
        <v>1014535940</v>
      </c>
      <c r="H30" s="74">
        <v>248603250</v>
      </c>
      <c r="I30" s="76">
        <f t="shared" si="1"/>
        <v>1263139190</v>
      </c>
      <c r="J30" s="73">
        <v>222239014</v>
      </c>
      <c r="K30" s="74">
        <v>34721015</v>
      </c>
      <c r="L30" s="74">
        <f t="shared" si="2"/>
        <v>256960029</v>
      </c>
      <c r="M30" s="41">
        <f t="shared" si="3"/>
        <v>0.28675776408666837</v>
      </c>
      <c r="N30" s="101">
        <v>173242343</v>
      </c>
      <c r="O30" s="102">
        <v>46103642</v>
      </c>
      <c r="P30" s="103">
        <f t="shared" si="4"/>
        <v>219345985</v>
      </c>
      <c r="Q30" s="41">
        <f t="shared" si="5"/>
        <v>0.24478190037870792</v>
      </c>
      <c r="R30" s="101">
        <v>141708286</v>
      </c>
      <c r="S30" s="103">
        <v>53289431</v>
      </c>
      <c r="T30" s="103">
        <f t="shared" si="6"/>
        <v>194997717</v>
      </c>
      <c r="U30" s="41">
        <f t="shared" si="7"/>
        <v>0.15437547860422254</v>
      </c>
      <c r="V30" s="101">
        <v>62852152</v>
      </c>
      <c r="W30" s="103">
        <v>77874537</v>
      </c>
      <c r="X30" s="103">
        <f t="shared" si="8"/>
        <v>140726689</v>
      </c>
      <c r="Y30" s="41">
        <f t="shared" si="9"/>
        <v>0.11141027854578718</v>
      </c>
      <c r="Z30" s="73">
        <f t="shared" si="10"/>
        <v>600041795</v>
      </c>
      <c r="AA30" s="74">
        <f t="shared" si="11"/>
        <v>211988625</v>
      </c>
      <c r="AB30" s="74">
        <f t="shared" si="12"/>
        <v>812030420</v>
      </c>
      <c r="AC30" s="41">
        <f t="shared" si="13"/>
        <v>0.6428669353533398</v>
      </c>
      <c r="AD30" s="73">
        <v>53486058</v>
      </c>
      <c r="AE30" s="74">
        <v>26908012</v>
      </c>
      <c r="AF30" s="74">
        <f t="shared" si="14"/>
        <v>80394070</v>
      </c>
      <c r="AG30" s="41">
        <f t="shared" si="15"/>
        <v>0.9426312430313796</v>
      </c>
      <c r="AH30" s="41">
        <f t="shared" si="16"/>
        <v>0.7504610601254544</v>
      </c>
      <c r="AI30" s="13">
        <v>578576681</v>
      </c>
      <c r="AJ30" s="13">
        <v>578576681</v>
      </c>
      <c r="AK30" s="13">
        <v>545384456</v>
      </c>
      <c r="AL30" s="13"/>
    </row>
    <row r="31" spans="1:38" s="55" customFormat="1" ht="12.75">
      <c r="A31" s="59"/>
      <c r="B31" s="115" t="s">
        <v>596</v>
      </c>
      <c r="C31" s="33"/>
      <c r="D31" s="77">
        <f>SUM(D22:D30)</f>
        <v>3497973229</v>
      </c>
      <c r="E31" s="78">
        <f>SUM(E22:E30)</f>
        <v>1263887342</v>
      </c>
      <c r="F31" s="79">
        <f t="shared" si="0"/>
        <v>4761860571</v>
      </c>
      <c r="G31" s="77">
        <f>SUM(G22:G30)</f>
        <v>3996048420</v>
      </c>
      <c r="H31" s="78">
        <f>SUM(H22:H30)</f>
        <v>978458467</v>
      </c>
      <c r="I31" s="79">
        <f t="shared" si="1"/>
        <v>4974506887</v>
      </c>
      <c r="J31" s="77">
        <f>SUM(J22:J30)</f>
        <v>1397781739</v>
      </c>
      <c r="K31" s="78">
        <f>SUM(K22:K30)</f>
        <v>96677723</v>
      </c>
      <c r="L31" s="78">
        <f t="shared" si="2"/>
        <v>1494459462</v>
      </c>
      <c r="M31" s="45">
        <f t="shared" si="3"/>
        <v>0.3138393994778727</v>
      </c>
      <c r="N31" s="107">
        <f>SUM(N22:N30)</f>
        <v>728916661</v>
      </c>
      <c r="O31" s="108">
        <f>SUM(O22:O30)</f>
        <v>187743756</v>
      </c>
      <c r="P31" s="109">
        <f t="shared" si="4"/>
        <v>916660417</v>
      </c>
      <c r="Q31" s="45">
        <f t="shared" si="5"/>
        <v>0.19250047399172368</v>
      </c>
      <c r="R31" s="107">
        <f>SUM(R22:R30)</f>
        <v>843393955</v>
      </c>
      <c r="S31" s="109">
        <f>SUM(S22:S30)</f>
        <v>153410884</v>
      </c>
      <c r="T31" s="109">
        <f t="shared" si="6"/>
        <v>996804839</v>
      </c>
      <c r="U31" s="45">
        <f t="shared" si="7"/>
        <v>0.20038264327364275</v>
      </c>
      <c r="V31" s="107">
        <f>SUM(V22:V30)</f>
        <v>400197214</v>
      </c>
      <c r="W31" s="109">
        <f>SUM(W22:W30)</f>
        <v>300641263</v>
      </c>
      <c r="X31" s="109">
        <f t="shared" si="8"/>
        <v>700838477</v>
      </c>
      <c r="Y31" s="45">
        <f t="shared" si="9"/>
        <v>0.14088602004582973</v>
      </c>
      <c r="Z31" s="77">
        <f t="shared" si="10"/>
        <v>3370289569</v>
      </c>
      <c r="AA31" s="78">
        <f t="shared" si="11"/>
        <v>738473626</v>
      </c>
      <c r="AB31" s="78">
        <f t="shared" si="12"/>
        <v>4108763195</v>
      </c>
      <c r="AC31" s="45">
        <f t="shared" si="13"/>
        <v>0.8259639172955074</v>
      </c>
      <c r="AD31" s="77">
        <f>SUM(AD22:AD30)</f>
        <v>372525059</v>
      </c>
      <c r="AE31" s="78">
        <f>SUM(AE22:AE30)</f>
        <v>234081085</v>
      </c>
      <c r="AF31" s="78">
        <f t="shared" si="14"/>
        <v>606606144</v>
      </c>
      <c r="AG31" s="45">
        <f t="shared" si="15"/>
        <v>0.8371051866491591</v>
      </c>
      <c r="AH31" s="45">
        <f t="shared" si="16"/>
        <v>0.1553435189077148</v>
      </c>
      <c r="AI31" s="60">
        <f>SUM(AI22:AI30)</f>
        <v>4169476362</v>
      </c>
      <c r="AJ31" s="60">
        <f>SUM(AJ22:AJ30)</f>
        <v>4065283973</v>
      </c>
      <c r="AK31" s="60">
        <f>SUM(AK22:AK30)</f>
        <v>3403070299</v>
      </c>
      <c r="AL31" s="60"/>
    </row>
    <row r="32" spans="1:38" s="14" customFormat="1" ht="12.75">
      <c r="A32" s="30" t="s">
        <v>82</v>
      </c>
      <c r="B32" s="58" t="s">
        <v>120</v>
      </c>
      <c r="C32" s="40" t="s">
        <v>121</v>
      </c>
      <c r="D32" s="73">
        <v>154769096</v>
      </c>
      <c r="E32" s="74">
        <v>36005000</v>
      </c>
      <c r="F32" s="75">
        <f t="shared" si="0"/>
        <v>190774096</v>
      </c>
      <c r="G32" s="73">
        <v>154769096</v>
      </c>
      <c r="H32" s="74">
        <v>36005000</v>
      </c>
      <c r="I32" s="76">
        <f t="shared" si="1"/>
        <v>190774096</v>
      </c>
      <c r="J32" s="73">
        <v>53410897</v>
      </c>
      <c r="K32" s="74">
        <v>3408795</v>
      </c>
      <c r="L32" s="74">
        <f t="shared" si="2"/>
        <v>56819692</v>
      </c>
      <c r="M32" s="41">
        <f t="shared" si="3"/>
        <v>0.29783756385877463</v>
      </c>
      <c r="N32" s="101">
        <v>27173460</v>
      </c>
      <c r="O32" s="102">
        <v>0</v>
      </c>
      <c r="P32" s="103">
        <f t="shared" si="4"/>
        <v>27173460</v>
      </c>
      <c r="Q32" s="41">
        <f t="shared" si="5"/>
        <v>0.14243789156783634</v>
      </c>
      <c r="R32" s="101">
        <v>763995741</v>
      </c>
      <c r="S32" s="103">
        <v>0</v>
      </c>
      <c r="T32" s="103">
        <f t="shared" si="6"/>
        <v>763995741</v>
      </c>
      <c r="U32" s="41">
        <f t="shared" si="7"/>
        <v>4.004714251142357</v>
      </c>
      <c r="V32" s="101">
        <v>24380097</v>
      </c>
      <c r="W32" s="103">
        <v>0</v>
      </c>
      <c r="X32" s="103">
        <f t="shared" si="8"/>
        <v>24380097</v>
      </c>
      <c r="Y32" s="41">
        <f t="shared" si="9"/>
        <v>0.12779563636354488</v>
      </c>
      <c r="Z32" s="73">
        <f t="shared" si="10"/>
        <v>868960195</v>
      </c>
      <c r="AA32" s="74">
        <f t="shared" si="11"/>
        <v>3408795</v>
      </c>
      <c r="AB32" s="74">
        <f t="shared" si="12"/>
        <v>872368990</v>
      </c>
      <c r="AC32" s="41">
        <f t="shared" si="13"/>
        <v>4.572785342932512</v>
      </c>
      <c r="AD32" s="73">
        <v>16694776</v>
      </c>
      <c r="AE32" s="74">
        <v>677580</v>
      </c>
      <c r="AF32" s="74">
        <f t="shared" si="14"/>
        <v>17372356</v>
      </c>
      <c r="AG32" s="41">
        <f t="shared" si="15"/>
        <v>0.964033877538588</v>
      </c>
      <c r="AH32" s="41">
        <f t="shared" si="16"/>
        <v>0.40338460713100743</v>
      </c>
      <c r="AI32" s="13">
        <v>101643512</v>
      </c>
      <c r="AJ32" s="13">
        <v>101643512</v>
      </c>
      <c r="AK32" s="13">
        <v>97987789</v>
      </c>
      <c r="AL32" s="13"/>
    </row>
    <row r="33" spans="1:38" s="14" customFormat="1" ht="12.75">
      <c r="A33" s="30" t="s">
        <v>82</v>
      </c>
      <c r="B33" s="58" t="s">
        <v>122</v>
      </c>
      <c r="C33" s="40" t="s">
        <v>123</v>
      </c>
      <c r="D33" s="73">
        <v>90068016</v>
      </c>
      <c r="E33" s="74">
        <v>14201695</v>
      </c>
      <c r="F33" s="75">
        <f t="shared" si="0"/>
        <v>104269711</v>
      </c>
      <c r="G33" s="73">
        <v>90068016</v>
      </c>
      <c r="H33" s="74">
        <v>14201695</v>
      </c>
      <c r="I33" s="76">
        <f t="shared" si="1"/>
        <v>104269711</v>
      </c>
      <c r="J33" s="73">
        <v>12106211</v>
      </c>
      <c r="K33" s="74">
        <v>-1084421</v>
      </c>
      <c r="L33" s="74">
        <f t="shared" si="2"/>
        <v>11021790</v>
      </c>
      <c r="M33" s="41">
        <f t="shared" si="3"/>
        <v>0.1057046182855537</v>
      </c>
      <c r="N33" s="101">
        <v>7578462</v>
      </c>
      <c r="O33" s="102">
        <v>280721</v>
      </c>
      <c r="P33" s="103">
        <f t="shared" si="4"/>
        <v>7859183</v>
      </c>
      <c r="Q33" s="41">
        <f t="shared" si="5"/>
        <v>0.07537359530995535</v>
      </c>
      <c r="R33" s="101">
        <v>19505390</v>
      </c>
      <c r="S33" s="103">
        <v>-589522</v>
      </c>
      <c r="T33" s="103">
        <f t="shared" si="6"/>
        <v>18915868</v>
      </c>
      <c r="U33" s="41">
        <f t="shared" si="7"/>
        <v>0.1814128745403351</v>
      </c>
      <c r="V33" s="101">
        <v>3098426</v>
      </c>
      <c r="W33" s="103">
        <v>-9087238</v>
      </c>
      <c r="X33" s="103">
        <f t="shared" si="8"/>
        <v>-5988812</v>
      </c>
      <c r="Y33" s="41">
        <f t="shared" si="9"/>
        <v>-0.05743577825779147</v>
      </c>
      <c r="Z33" s="73">
        <f t="shared" si="10"/>
        <v>42288489</v>
      </c>
      <c r="AA33" s="74">
        <f t="shared" si="11"/>
        <v>-10480460</v>
      </c>
      <c r="AB33" s="74">
        <f t="shared" si="12"/>
        <v>31808029</v>
      </c>
      <c r="AC33" s="41">
        <f t="shared" si="13"/>
        <v>0.3050553098780527</v>
      </c>
      <c r="AD33" s="73">
        <v>8862470</v>
      </c>
      <c r="AE33" s="74">
        <v>2423082</v>
      </c>
      <c r="AF33" s="74">
        <f t="shared" si="14"/>
        <v>11285552</v>
      </c>
      <c r="AG33" s="41">
        <f t="shared" si="15"/>
        <v>0.36259619034657464</v>
      </c>
      <c r="AH33" s="41">
        <f t="shared" si="16"/>
        <v>-1.5306618586312837</v>
      </c>
      <c r="AI33" s="13">
        <v>42744046</v>
      </c>
      <c r="AJ33" s="13">
        <v>108173147</v>
      </c>
      <c r="AK33" s="13">
        <v>39223171</v>
      </c>
      <c r="AL33" s="13"/>
    </row>
    <row r="34" spans="1:38" s="14" customFormat="1" ht="12.75">
      <c r="A34" s="30" t="s">
        <v>82</v>
      </c>
      <c r="B34" s="58" t="s">
        <v>124</v>
      </c>
      <c r="C34" s="40" t="s">
        <v>125</v>
      </c>
      <c r="D34" s="73">
        <v>0</v>
      </c>
      <c r="E34" s="74">
        <v>0</v>
      </c>
      <c r="F34" s="75">
        <f t="shared" si="0"/>
        <v>0</v>
      </c>
      <c r="G34" s="73">
        <v>0</v>
      </c>
      <c r="H34" s="74">
        <v>0</v>
      </c>
      <c r="I34" s="76">
        <f t="shared" si="1"/>
        <v>0</v>
      </c>
      <c r="J34" s="73">
        <v>22623310</v>
      </c>
      <c r="K34" s="74">
        <v>3071671</v>
      </c>
      <c r="L34" s="74">
        <f t="shared" si="2"/>
        <v>25694981</v>
      </c>
      <c r="M34" s="41">
        <f t="shared" si="3"/>
        <v>0</v>
      </c>
      <c r="N34" s="101">
        <v>35246674</v>
      </c>
      <c r="O34" s="102">
        <v>2463011</v>
      </c>
      <c r="P34" s="103">
        <f t="shared" si="4"/>
        <v>37709685</v>
      </c>
      <c r="Q34" s="41">
        <f t="shared" si="5"/>
        <v>0</v>
      </c>
      <c r="R34" s="101">
        <v>1901885</v>
      </c>
      <c r="S34" s="103">
        <v>1159922</v>
      </c>
      <c r="T34" s="103">
        <f t="shared" si="6"/>
        <v>3061807</v>
      </c>
      <c r="U34" s="41">
        <f t="shared" si="7"/>
        <v>0</v>
      </c>
      <c r="V34" s="101">
        <v>4452279</v>
      </c>
      <c r="W34" s="103">
        <v>1948771</v>
      </c>
      <c r="X34" s="103">
        <f t="shared" si="8"/>
        <v>6401050</v>
      </c>
      <c r="Y34" s="41">
        <f t="shared" si="9"/>
        <v>0</v>
      </c>
      <c r="Z34" s="73">
        <f t="shared" si="10"/>
        <v>64224148</v>
      </c>
      <c r="AA34" s="74">
        <f t="shared" si="11"/>
        <v>8643375</v>
      </c>
      <c r="AB34" s="74">
        <f t="shared" si="12"/>
        <v>72867523</v>
      </c>
      <c r="AC34" s="41">
        <f t="shared" si="13"/>
        <v>0</v>
      </c>
      <c r="AD34" s="73">
        <v>4322601</v>
      </c>
      <c r="AE34" s="74">
        <v>1104220</v>
      </c>
      <c r="AF34" s="74">
        <f t="shared" si="14"/>
        <v>5426821</v>
      </c>
      <c r="AG34" s="41">
        <f t="shared" si="15"/>
        <v>0.939819575512547</v>
      </c>
      <c r="AH34" s="41">
        <f t="shared" si="16"/>
        <v>0.17952112295577827</v>
      </c>
      <c r="AI34" s="13">
        <v>23239085</v>
      </c>
      <c r="AJ34" s="13">
        <v>23239085</v>
      </c>
      <c r="AK34" s="13">
        <v>21840547</v>
      </c>
      <c r="AL34" s="13"/>
    </row>
    <row r="35" spans="1:38" s="14" customFormat="1" ht="12.75">
      <c r="A35" s="30" t="s">
        <v>82</v>
      </c>
      <c r="B35" s="58" t="s">
        <v>126</v>
      </c>
      <c r="C35" s="40" t="s">
        <v>127</v>
      </c>
      <c r="D35" s="73">
        <v>333545808</v>
      </c>
      <c r="E35" s="74">
        <v>72332312</v>
      </c>
      <c r="F35" s="75">
        <f t="shared" si="0"/>
        <v>405878120</v>
      </c>
      <c r="G35" s="73">
        <v>357908194</v>
      </c>
      <c r="H35" s="74">
        <v>59145796</v>
      </c>
      <c r="I35" s="76">
        <f t="shared" si="1"/>
        <v>417053990</v>
      </c>
      <c r="J35" s="73">
        <v>132030723</v>
      </c>
      <c r="K35" s="74">
        <v>8918629</v>
      </c>
      <c r="L35" s="74">
        <f t="shared" si="2"/>
        <v>140949352</v>
      </c>
      <c r="M35" s="41">
        <f t="shared" si="3"/>
        <v>0.3472701410955584</v>
      </c>
      <c r="N35" s="101">
        <v>81201423</v>
      </c>
      <c r="O35" s="102">
        <v>6457468</v>
      </c>
      <c r="P35" s="103">
        <f t="shared" si="4"/>
        <v>87658891</v>
      </c>
      <c r="Q35" s="41">
        <f t="shared" si="5"/>
        <v>0.21597343310844153</v>
      </c>
      <c r="R35" s="101">
        <v>74891761</v>
      </c>
      <c r="S35" s="103">
        <v>4711412</v>
      </c>
      <c r="T35" s="103">
        <f t="shared" si="6"/>
        <v>79603173</v>
      </c>
      <c r="U35" s="41">
        <f t="shared" si="7"/>
        <v>0.1908701868551839</v>
      </c>
      <c r="V35" s="101">
        <v>79847728</v>
      </c>
      <c r="W35" s="103">
        <v>14565610</v>
      </c>
      <c r="X35" s="103">
        <f t="shared" si="8"/>
        <v>94413338</v>
      </c>
      <c r="Y35" s="41">
        <f t="shared" si="9"/>
        <v>0.2263815723235258</v>
      </c>
      <c r="Z35" s="73">
        <f t="shared" si="10"/>
        <v>367971635</v>
      </c>
      <c r="AA35" s="74">
        <f t="shared" si="11"/>
        <v>34653119</v>
      </c>
      <c r="AB35" s="74">
        <f t="shared" si="12"/>
        <v>402624754</v>
      </c>
      <c r="AC35" s="41">
        <f t="shared" si="13"/>
        <v>0.9654019950750261</v>
      </c>
      <c r="AD35" s="73">
        <v>64128302</v>
      </c>
      <c r="AE35" s="74">
        <v>11006017</v>
      </c>
      <c r="AF35" s="74">
        <f t="shared" si="14"/>
        <v>75134319</v>
      </c>
      <c r="AG35" s="41">
        <f t="shared" si="15"/>
        <v>0.9540330117917464</v>
      </c>
      <c r="AH35" s="41">
        <f t="shared" si="16"/>
        <v>0.2565940472555557</v>
      </c>
      <c r="AI35" s="13">
        <v>358398382</v>
      </c>
      <c r="AJ35" s="13">
        <v>367659959</v>
      </c>
      <c r="AK35" s="13">
        <v>350759738</v>
      </c>
      <c r="AL35" s="13"/>
    </row>
    <row r="36" spans="1:38" s="14" customFormat="1" ht="12.75">
      <c r="A36" s="30" t="s">
        <v>82</v>
      </c>
      <c r="B36" s="58" t="s">
        <v>128</v>
      </c>
      <c r="C36" s="40" t="s">
        <v>129</v>
      </c>
      <c r="D36" s="73">
        <v>0</v>
      </c>
      <c r="E36" s="74">
        <v>0</v>
      </c>
      <c r="F36" s="75">
        <f t="shared" si="0"/>
        <v>0</v>
      </c>
      <c r="G36" s="73">
        <v>49088970</v>
      </c>
      <c r="H36" s="74">
        <v>0</v>
      </c>
      <c r="I36" s="76">
        <f t="shared" si="1"/>
        <v>49088970</v>
      </c>
      <c r="J36" s="73">
        <v>36209275</v>
      </c>
      <c r="K36" s="74">
        <v>0</v>
      </c>
      <c r="L36" s="74">
        <f t="shared" si="2"/>
        <v>36209275</v>
      </c>
      <c r="M36" s="41">
        <f t="shared" si="3"/>
        <v>0</v>
      </c>
      <c r="N36" s="101">
        <v>0</v>
      </c>
      <c r="O36" s="102">
        <v>0</v>
      </c>
      <c r="P36" s="103">
        <f t="shared" si="4"/>
        <v>0</v>
      </c>
      <c r="Q36" s="41">
        <f t="shared" si="5"/>
        <v>0</v>
      </c>
      <c r="R36" s="101">
        <v>0</v>
      </c>
      <c r="S36" s="103">
        <v>0</v>
      </c>
      <c r="T36" s="103">
        <f t="shared" si="6"/>
        <v>0</v>
      </c>
      <c r="U36" s="41">
        <f t="shared" si="7"/>
        <v>0</v>
      </c>
      <c r="V36" s="101">
        <v>0</v>
      </c>
      <c r="W36" s="103">
        <v>0</v>
      </c>
      <c r="X36" s="103">
        <f t="shared" si="8"/>
        <v>0</v>
      </c>
      <c r="Y36" s="41">
        <f t="shared" si="9"/>
        <v>0</v>
      </c>
      <c r="Z36" s="73">
        <f t="shared" si="10"/>
        <v>36209275</v>
      </c>
      <c r="AA36" s="74">
        <f t="shared" si="11"/>
        <v>0</v>
      </c>
      <c r="AB36" s="74">
        <f t="shared" si="12"/>
        <v>36209275</v>
      </c>
      <c r="AC36" s="41">
        <f t="shared" si="13"/>
        <v>0.7376254787990052</v>
      </c>
      <c r="AD36" s="73">
        <v>966499</v>
      </c>
      <c r="AE36" s="74">
        <v>1001704</v>
      </c>
      <c r="AF36" s="74">
        <f t="shared" si="14"/>
        <v>1968203</v>
      </c>
      <c r="AG36" s="41">
        <f t="shared" si="15"/>
        <v>0.3813812001458247</v>
      </c>
      <c r="AH36" s="41">
        <f t="shared" si="16"/>
        <v>-1</v>
      </c>
      <c r="AI36" s="13">
        <v>82004487</v>
      </c>
      <c r="AJ36" s="13">
        <v>111695760</v>
      </c>
      <c r="AK36" s="13">
        <v>42598663</v>
      </c>
      <c r="AL36" s="13"/>
    </row>
    <row r="37" spans="1:38" s="14" customFormat="1" ht="12.75">
      <c r="A37" s="30" t="s">
        <v>82</v>
      </c>
      <c r="B37" s="58" t="s">
        <v>130</v>
      </c>
      <c r="C37" s="40" t="s">
        <v>131</v>
      </c>
      <c r="D37" s="73">
        <v>0</v>
      </c>
      <c r="E37" s="74">
        <v>0</v>
      </c>
      <c r="F37" s="75">
        <f t="shared" si="0"/>
        <v>0</v>
      </c>
      <c r="G37" s="73">
        <v>0</v>
      </c>
      <c r="H37" s="74">
        <v>0</v>
      </c>
      <c r="I37" s="76">
        <f t="shared" si="1"/>
        <v>0</v>
      </c>
      <c r="J37" s="73">
        <v>27927017</v>
      </c>
      <c r="K37" s="74">
        <v>11506644</v>
      </c>
      <c r="L37" s="74">
        <f t="shared" si="2"/>
        <v>39433661</v>
      </c>
      <c r="M37" s="41">
        <f t="shared" si="3"/>
        <v>0</v>
      </c>
      <c r="N37" s="101">
        <v>16407998</v>
      </c>
      <c r="O37" s="102">
        <v>13653462</v>
      </c>
      <c r="P37" s="103">
        <f t="shared" si="4"/>
        <v>30061460</v>
      </c>
      <c r="Q37" s="41">
        <f t="shared" si="5"/>
        <v>0</v>
      </c>
      <c r="R37" s="101">
        <v>8471250</v>
      </c>
      <c r="S37" s="103">
        <v>19244489</v>
      </c>
      <c r="T37" s="103">
        <f t="shared" si="6"/>
        <v>27715739</v>
      </c>
      <c r="U37" s="41">
        <f t="shared" si="7"/>
        <v>0</v>
      </c>
      <c r="V37" s="101">
        <v>30099490</v>
      </c>
      <c r="W37" s="103">
        <v>3338228</v>
      </c>
      <c r="X37" s="103">
        <f t="shared" si="8"/>
        <v>33437718</v>
      </c>
      <c r="Y37" s="41">
        <f t="shared" si="9"/>
        <v>0</v>
      </c>
      <c r="Z37" s="73">
        <f t="shared" si="10"/>
        <v>82905755</v>
      </c>
      <c r="AA37" s="74">
        <f t="shared" si="11"/>
        <v>47742823</v>
      </c>
      <c r="AB37" s="74">
        <f t="shared" si="12"/>
        <v>130648578</v>
      </c>
      <c r="AC37" s="41">
        <f t="shared" si="13"/>
        <v>0</v>
      </c>
      <c r="AD37" s="73">
        <v>9193144</v>
      </c>
      <c r="AE37" s="74">
        <v>4468120</v>
      </c>
      <c r="AF37" s="74">
        <f t="shared" si="14"/>
        <v>13661264</v>
      </c>
      <c r="AG37" s="41">
        <f t="shared" si="15"/>
        <v>1.04140077718591</v>
      </c>
      <c r="AH37" s="41">
        <f t="shared" si="16"/>
        <v>1.4476298825643075</v>
      </c>
      <c r="AI37" s="13">
        <v>78717073</v>
      </c>
      <c r="AJ37" s="13">
        <v>78717073</v>
      </c>
      <c r="AK37" s="13">
        <v>81976021</v>
      </c>
      <c r="AL37" s="13"/>
    </row>
    <row r="38" spans="1:38" s="14" customFormat="1" ht="12.75">
      <c r="A38" s="30" t="s">
        <v>82</v>
      </c>
      <c r="B38" s="58" t="s">
        <v>132</v>
      </c>
      <c r="C38" s="40" t="s">
        <v>133</v>
      </c>
      <c r="D38" s="73">
        <v>0</v>
      </c>
      <c r="E38" s="74">
        <v>0</v>
      </c>
      <c r="F38" s="75">
        <f t="shared" si="0"/>
        <v>0</v>
      </c>
      <c r="G38" s="73">
        <v>0</v>
      </c>
      <c r="H38" s="74">
        <v>0</v>
      </c>
      <c r="I38" s="76">
        <f t="shared" si="1"/>
        <v>0</v>
      </c>
      <c r="J38" s="73">
        <v>62837901</v>
      </c>
      <c r="K38" s="74">
        <v>6207604</v>
      </c>
      <c r="L38" s="74">
        <f t="shared" si="2"/>
        <v>69045505</v>
      </c>
      <c r="M38" s="41">
        <f t="shared" si="3"/>
        <v>0</v>
      </c>
      <c r="N38" s="101">
        <v>9541070</v>
      </c>
      <c r="O38" s="102">
        <v>3799272</v>
      </c>
      <c r="P38" s="103">
        <f t="shared" si="4"/>
        <v>13340342</v>
      </c>
      <c r="Q38" s="41">
        <f t="shared" si="5"/>
        <v>0</v>
      </c>
      <c r="R38" s="101">
        <v>17147329</v>
      </c>
      <c r="S38" s="103">
        <v>177740</v>
      </c>
      <c r="T38" s="103">
        <f t="shared" si="6"/>
        <v>17325069</v>
      </c>
      <c r="U38" s="41">
        <f t="shared" si="7"/>
        <v>0</v>
      </c>
      <c r="V38" s="101">
        <v>3543674</v>
      </c>
      <c r="W38" s="103">
        <v>1901931</v>
      </c>
      <c r="X38" s="103">
        <f t="shared" si="8"/>
        <v>5445605</v>
      </c>
      <c r="Y38" s="41">
        <f t="shared" si="9"/>
        <v>0</v>
      </c>
      <c r="Z38" s="73">
        <f t="shared" si="10"/>
        <v>93069974</v>
      </c>
      <c r="AA38" s="74">
        <f t="shared" si="11"/>
        <v>12086547</v>
      </c>
      <c r="AB38" s="74">
        <f t="shared" si="12"/>
        <v>105156521</v>
      </c>
      <c r="AC38" s="41">
        <f t="shared" si="13"/>
        <v>0</v>
      </c>
      <c r="AD38" s="73">
        <v>2616067</v>
      </c>
      <c r="AE38" s="74">
        <v>990425</v>
      </c>
      <c r="AF38" s="74">
        <f t="shared" si="14"/>
        <v>3606492</v>
      </c>
      <c r="AG38" s="41">
        <f t="shared" si="15"/>
        <v>0.699062957597103</v>
      </c>
      <c r="AH38" s="41">
        <f t="shared" si="16"/>
        <v>0.509945121187015</v>
      </c>
      <c r="AI38" s="13">
        <v>67690128</v>
      </c>
      <c r="AJ38" s="13">
        <v>66973490</v>
      </c>
      <c r="AK38" s="13">
        <v>46818686</v>
      </c>
      <c r="AL38" s="13"/>
    </row>
    <row r="39" spans="1:38" s="14" customFormat="1" ht="12.75">
      <c r="A39" s="30" t="s">
        <v>82</v>
      </c>
      <c r="B39" s="58" t="s">
        <v>134</v>
      </c>
      <c r="C39" s="40" t="s">
        <v>135</v>
      </c>
      <c r="D39" s="73">
        <v>70925722</v>
      </c>
      <c r="E39" s="74">
        <v>0</v>
      </c>
      <c r="F39" s="75">
        <f t="shared" si="0"/>
        <v>70925722</v>
      </c>
      <c r="G39" s="73">
        <v>70925722</v>
      </c>
      <c r="H39" s="74">
        <v>0</v>
      </c>
      <c r="I39" s="76">
        <f t="shared" si="1"/>
        <v>70925722</v>
      </c>
      <c r="J39" s="73">
        <v>30749976</v>
      </c>
      <c r="K39" s="74">
        <v>3870144</v>
      </c>
      <c r="L39" s="74">
        <f t="shared" si="2"/>
        <v>34620120</v>
      </c>
      <c r="M39" s="41">
        <f t="shared" si="3"/>
        <v>0.48811797784730343</v>
      </c>
      <c r="N39" s="101">
        <v>10811054</v>
      </c>
      <c r="O39" s="102">
        <v>6135078</v>
      </c>
      <c r="P39" s="103">
        <f t="shared" si="4"/>
        <v>16946132</v>
      </c>
      <c r="Q39" s="41">
        <f t="shared" si="5"/>
        <v>0.23892787443178937</v>
      </c>
      <c r="R39" s="101">
        <v>9414968</v>
      </c>
      <c r="S39" s="103">
        <v>3463602</v>
      </c>
      <c r="T39" s="103">
        <f t="shared" si="6"/>
        <v>12878570</v>
      </c>
      <c r="U39" s="41">
        <f t="shared" si="7"/>
        <v>0.1815782714203459</v>
      </c>
      <c r="V39" s="101">
        <v>31647256</v>
      </c>
      <c r="W39" s="103">
        <v>2497375</v>
      </c>
      <c r="X39" s="103">
        <f t="shared" si="8"/>
        <v>34144631</v>
      </c>
      <c r="Y39" s="41">
        <f t="shared" si="9"/>
        <v>0.48141393611756256</v>
      </c>
      <c r="Z39" s="73">
        <f t="shared" si="10"/>
        <v>82623254</v>
      </c>
      <c r="AA39" s="74">
        <f t="shared" si="11"/>
        <v>15966199</v>
      </c>
      <c r="AB39" s="74">
        <f t="shared" si="12"/>
        <v>98589453</v>
      </c>
      <c r="AC39" s="41">
        <f t="shared" si="13"/>
        <v>1.3900380598170012</v>
      </c>
      <c r="AD39" s="73">
        <v>17077074</v>
      </c>
      <c r="AE39" s="74">
        <v>2026299</v>
      </c>
      <c r="AF39" s="74">
        <f t="shared" si="14"/>
        <v>19103373</v>
      </c>
      <c r="AG39" s="41">
        <f t="shared" si="15"/>
        <v>1.559407275994321</v>
      </c>
      <c r="AH39" s="41">
        <f t="shared" si="16"/>
        <v>0.7873613733030287</v>
      </c>
      <c r="AI39" s="13">
        <v>55614282</v>
      </c>
      <c r="AJ39" s="13">
        <v>55614282</v>
      </c>
      <c r="AK39" s="13">
        <v>86725316</v>
      </c>
      <c r="AL39" s="13"/>
    </row>
    <row r="40" spans="1:38" s="14" customFormat="1" ht="12.75">
      <c r="A40" s="30" t="s">
        <v>101</v>
      </c>
      <c r="B40" s="58" t="s">
        <v>136</v>
      </c>
      <c r="C40" s="40" t="s">
        <v>137</v>
      </c>
      <c r="D40" s="73">
        <v>0</v>
      </c>
      <c r="E40" s="74">
        <v>0</v>
      </c>
      <c r="F40" s="75">
        <f t="shared" si="0"/>
        <v>0</v>
      </c>
      <c r="G40" s="73">
        <v>0</v>
      </c>
      <c r="H40" s="74">
        <v>0</v>
      </c>
      <c r="I40" s="76">
        <f t="shared" si="1"/>
        <v>0</v>
      </c>
      <c r="J40" s="73">
        <v>66988</v>
      </c>
      <c r="K40" s="74">
        <v>0</v>
      </c>
      <c r="L40" s="74">
        <f t="shared" si="2"/>
        <v>66988</v>
      </c>
      <c r="M40" s="41">
        <f t="shared" si="3"/>
        <v>0</v>
      </c>
      <c r="N40" s="101">
        <v>0</v>
      </c>
      <c r="O40" s="102">
        <v>0</v>
      </c>
      <c r="P40" s="103">
        <f t="shared" si="4"/>
        <v>0</v>
      </c>
      <c r="Q40" s="41">
        <f t="shared" si="5"/>
        <v>0</v>
      </c>
      <c r="R40" s="101">
        <v>0</v>
      </c>
      <c r="S40" s="103">
        <v>0</v>
      </c>
      <c r="T40" s="103">
        <f t="shared" si="6"/>
        <v>0</v>
      </c>
      <c r="U40" s="41">
        <f t="shared" si="7"/>
        <v>0</v>
      </c>
      <c r="V40" s="101">
        <v>0</v>
      </c>
      <c r="W40" s="103">
        <v>0</v>
      </c>
      <c r="X40" s="103">
        <f t="shared" si="8"/>
        <v>0</v>
      </c>
      <c r="Y40" s="41">
        <f t="shared" si="9"/>
        <v>0</v>
      </c>
      <c r="Z40" s="73">
        <f t="shared" si="10"/>
        <v>66988</v>
      </c>
      <c r="AA40" s="74">
        <f t="shared" si="11"/>
        <v>0</v>
      </c>
      <c r="AB40" s="74">
        <f t="shared" si="12"/>
        <v>66988</v>
      </c>
      <c r="AC40" s="41">
        <f t="shared" si="13"/>
        <v>0</v>
      </c>
      <c r="AD40" s="73">
        <v>0</v>
      </c>
      <c r="AE40" s="74">
        <v>0</v>
      </c>
      <c r="AF40" s="74">
        <f t="shared" si="14"/>
        <v>0</v>
      </c>
      <c r="AG40" s="41">
        <f t="shared" si="15"/>
        <v>0.4898930500228647</v>
      </c>
      <c r="AH40" s="41">
        <f t="shared" si="16"/>
        <v>0</v>
      </c>
      <c r="AI40" s="13">
        <v>476690892</v>
      </c>
      <c r="AJ40" s="13">
        <v>476690892</v>
      </c>
      <c r="AK40" s="13">
        <v>233527555</v>
      </c>
      <c r="AL40" s="13"/>
    </row>
    <row r="41" spans="1:38" s="55" customFormat="1" ht="12.75">
      <c r="A41" s="59"/>
      <c r="B41" s="115" t="s">
        <v>597</v>
      </c>
      <c r="C41" s="33"/>
      <c r="D41" s="77">
        <f>SUM(D32:D40)</f>
        <v>649308642</v>
      </c>
      <c r="E41" s="78">
        <f>SUM(E32:E40)</f>
        <v>122539007</v>
      </c>
      <c r="F41" s="79">
        <f t="shared" si="0"/>
        <v>771847649</v>
      </c>
      <c r="G41" s="77">
        <f>SUM(G32:G40)</f>
        <v>722759998</v>
      </c>
      <c r="H41" s="78">
        <f>SUM(H32:H40)</f>
        <v>109352491</v>
      </c>
      <c r="I41" s="79">
        <f t="shared" si="1"/>
        <v>832112489</v>
      </c>
      <c r="J41" s="77">
        <f>SUM(J32:J40)</f>
        <v>377962298</v>
      </c>
      <c r="K41" s="78">
        <f>SUM(K32:K40)</f>
        <v>35899066</v>
      </c>
      <c r="L41" s="78">
        <f t="shared" si="2"/>
        <v>413861364</v>
      </c>
      <c r="M41" s="45">
        <f t="shared" si="3"/>
        <v>0.5361956657329924</v>
      </c>
      <c r="N41" s="107">
        <f>SUM(N32:N40)</f>
        <v>187960141</v>
      </c>
      <c r="O41" s="108">
        <f>SUM(O32:O40)</f>
        <v>32789012</v>
      </c>
      <c r="P41" s="109">
        <f t="shared" si="4"/>
        <v>220749153</v>
      </c>
      <c r="Q41" s="45">
        <f t="shared" si="5"/>
        <v>0.28600093980463753</v>
      </c>
      <c r="R41" s="107">
        <f>SUM(R32:R40)</f>
        <v>895328324</v>
      </c>
      <c r="S41" s="109">
        <f>SUM(S32:S40)</f>
        <v>28167643</v>
      </c>
      <c r="T41" s="109">
        <f t="shared" si="6"/>
        <v>923495967</v>
      </c>
      <c r="U41" s="45">
        <f t="shared" si="7"/>
        <v>1.1098210629067964</v>
      </c>
      <c r="V41" s="107">
        <f>SUM(V32:V40)</f>
        <v>177068950</v>
      </c>
      <c r="W41" s="109">
        <f>SUM(W32:W40)</f>
        <v>15164677</v>
      </c>
      <c r="X41" s="109">
        <f t="shared" si="8"/>
        <v>192233627</v>
      </c>
      <c r="Y41" s="45">
        <f t="shared" si="9"/>
        <v>0.23101879798850128</v>
      </c>
      <c r="Z41" s="77">
        <f t="shared" si="10"/>
        <v>1638319713</v>
      </c>
      <c r="AA41" s="78">
        <f t="shared" si="11"/>
        <v>112020398</v>
      </c>
      <c r="AB41" s="78">
        <f t="shared" si="12"/>
        <v>1750340111</v>
      </c>
      <c r="AC41" s="45">
        <f t="shared" si="13"/>
        <v>2.1034897734842195</v>
      </c>
      <c r="AD41" s="77">
        <f>SUM(AD32:AD40)</f>
        <v>123860933</v>
      </c>
      <c r="AE41" s="78">
        <f>SUM(AE32:AE40)</f>
        <v>23697447</v>
      </c>
      <c r="AF41" s="78">
        <f t="shared" si="14"/>
        <v>147558380</v>
      </c>
      <c r="AG41" s="45">
        <f t="shared" si="15"/>
        <v>0.720262011013752</v>
      </c>
      <c r="AH41" s="45">
        <f t="shared" si="16"/>
        <v>0.3027631978610772</v>
      </c>
      <c r="AI41" s="60">
        <f>SUM(AI32:AI40)</f>
        <v>1286741887</v>
      </c>
      <c r="AJ41" s="60">
        <f>SUM(AJ32:AJ40)</f>
        <v>1390407200</v>
      </c>
      <c r="AK41" s="60">
        <f>SUM(AK32:AK40)</f>
        <v>1001457486</v>
      </c>
      <c r="AL41" s="60"/>
    </row>
    <row r="42" spans="1:38" s="14" customFormat="1" ht="12.75">
      <c r="A42" s="30" t="s">
        <v>82</v>
      </c>
      <c r="B42" s="58" t="s">
        <v>138</v>
      </c>
      <c r="C42" s="40" t="s">
        <v>139</v>
      </c>
      <c r="D42" s="73">
        <v>133807143</v>
      </c>
      <c r="E42" s="74">
        <v>52633284</v>
      </c>
      <c r="F42" s="75">
        <f aca="true" t="shared" si="17" ref="F42:F61">$D42+$E42</f>
        <v>186440427</v>
      </c>
      <c r="G42" s="73">
        <v>133807143</v>
      </c>
      <c r="H42" s="74">
        <v>52633284</v>
      </c>
      <c r="I42" s="76">
        <f aca="true" t="shared" si="18" ref="I42:I61">$G42+$H42</f>
        <v>186440427</v>
      </c>
      <c r="J42" s="73">
        <v>36793230</v>
      </c>
      <c r="K42" s="74">
        <v>2691778</v>
      </c>
      <c r="L42" s="74">
        <f aca="true" t="shared" si="19" ref="L42:L61">$J42+$K42</f>
        <v>39485008</v>
      </c>
      <c r="M42" s="41">
        <f aca="true" t="shared" si="20" ref="M42:M61">IF($F42=0,0,$L42/$F42)</f>
        <v>0.21178350980712998</v>
      </c>
      <c r="N42" s="101">
        <v>27896123</v>
      </c>
      <c r="O42" s="102">
        <v>5020406</v>
      </c>
      <c r="P42" s="103">
        <f aca="true" t="shared" si="21" ref="P42:P61">$N42+$O42</f>
        <v>32916529</v>
      </c>
      <c r="Q42" s="41">
        <f aca="true" t="shared" si="22" ref="Q42:Q61">IF($F42=0,0,$P42/$F42)</f>
        <v>0.17655252956484593</v>
      </c>
      <c r="R42" s="101">
        <v>28168001</v>
      </c>
      <c r="S42" s="103">
        <v>1476642</v>
      </c>
      <c r="T42" s="103">
        <f aca="true" t="shared" si="23" ref="T42:T61">$R42+$S42</f>
        <v>29644643</v>
      </c>
      <c r="U42" s="41">
        <f aca="true" t="shared" si="24" ref="U42:U61">IF($I42=0,0,$T42/$I42)</f>
        <v>0.15900329921471376</v>
      </c>
      <c r="V42" s="101">
        <v>19501035</v>
      </c>
      <c r="W42" s="103">
        <v>20067706</v>
      </c>
      <c r="X42" s="103">
        <f aca="true" t="shared" si="25" ref="X42:X61">$V42+$W42</f>
        <v>39568741</v>
      </c>
      <c r="Y42" s="41">
        <f aca="true" t="shared" si="26" ref="Y42:Y61">IF($I42=0,0,$X42/$I42)</f>
        <v>0.21223262377531457</v>
      </c>
      <c r="Z42" s="73">
        <f aca="true" t="shared" si="27" ref="Z42:Z61">(($J42+$N42)+$R42)+$V42</f>
        <v>112358389</v>
      </c>
      <c r="AA42" s="74">
        <f aca="true" t="shared" si="28" ref="AA42:AA61">(($K42+$O42)+$S42)+$W42</f>
        <v>29256532</v>
      </c>
      <c r="AB42" s="74">
        <f aca="true" t="shared" si="29" ref="AB42:AB61">$Z42+$AA42</f>
        <v>141614921</v>
      </c>
      <c r="AC42" s="41">
        <f aca="true" t="shared" si="30" ref="AC42:AC61">IF($I42=0,0,$AB42/$I42)</f>
        <v>0.7595719623620042</v>
      </c>
      <c r="AD42" s="73">
        <v>11455208</v>
      </c>
      <c r="AE42" s="74">
        <v>1643289</v>
      </c>
      <c r="AF42" s="74">
        <f aca="true" t="shared" si="31" ref="AF42:AF61">$AD42+$AE42</f>
        <v>13098497</v>
      </c>
      <c r="AG42" s="41">
        <f aca="true" t="shared" si="32" ref="AG42:AG61">IF($AJ42=0,0,$AK42/$AJ42)</f>
        <v>1.1497686504191986</v>
      </c>
      <c r="AH42" s="41">
        <f aca="true" t="shared" si="33" ref="AH42:AH61">IF($AF42=0,0,$X42/$AF42-1)</f>
        <v>2.0208611720871485</v>
      </c>
      <c r="AI42" s="13">
        <v>102289849</v>
      </c>
      <c r="AJ42" s="13">
        <v>99687451</v>
      </c>
      <c r="AK42" s="13">
        <v>114617506</v>
      </c>
      <c r="AL42" s="13"/>
    </row>
    <row r="43" spans="1:38" s="14" customFormat="1" ht="12.75">
      <c r="A43" s="30" t="s">
        <v>82</v>
      </c>
      <c r="B43" s="58" t="s">
        <v>140</v>
      </c>
      <c r="C43" s="40" t="s">
        <v>141</v>
      </c>
      <c r="D43" s="73">
        <v>130125088</v>
      </c>
      <c r="E43" s="74">
        <v>70839270</v>
      </c>
      <c r="F43" s="75">
        <f t="shared" si="17"/>
        <v>200964358</v>
      </c>
      <c r="G43" s="73">
        <v>137803113</v>
      </c>
      <c r="H43" s="74">
        <v>85877450</v>
      </c>
      <c r="I43" s="76">
        <f t="shared" si="18"/>
        <v>223680563</v>
      </c>
      <c r="J43" s="73">
        <v>7923636</v>
      </c>
      <c r="K43" s="74">
        <v>5706778</v>
      </c>
      <c r="L43" s="74">
        <f t="shared" si="19"/>
        <v>13630414</v>
      </c>
      <c r="M43" s="41">
        <f t="shared" si="20"/>
        <v>0.06782503193924566</v>
      </c>
      <c r="N43" s="101">
        <v>31280399</v>
      </c>
      <c r="O43" s="102">
        <v>14679550</v>
      </c>
      <c r="P43" s="103">
        <f t="shared" si="21"/>
        <v>45959949</v>
      </c>
      <c r="Q43" s="41">
        <f t="shared" si="22"/>
        <v>0.22869701601514833</v>
      </c>
      <c r="R43" s="101">
        <v>26995419</v>
      </c>
      <c r="S43" s="103">
        <v>14430049</v>
      </c>
      <c r="T43" s="103">
        <f t="shared" si="23"/>
        <v>41425468</v>
      </c>
      <c r="U43" s="41">
        <f t="shared" si="24"/>
        <v>0.1851992298499356</v>
      </c>
      <c r="V43" s="101">
        <v>13550912</v>
      </c>
      <c r="W43" s="103">
        <v>18660758</v>
      </c>
      <c r="X43" s="103">
        <f t="shared" si="25"/>
        <v>32211670</v>
      </c>
      <c r="Y43" s="41">
        <f t="shared" si="26"/>
        <v>0.14400746121154925</v>
      </c>
      <c r="Z43" s="73">
        <f t="shared" si="27"/>
        <v>79750366</v>
      </c>
      <c r="AA43" s="74">
        <f t="shared" si="28"/>
        <v>53477135</v>
      </c>
      <c r="AB43" s="74">
        <f t="shared" si="29"/>
        <v>133227501</v>
      </c>
      <c r="AC43" s="41">
        <f t="shared" si="30"/>
        <v>0.595615011036967</v>
      </c>
      <c r="AD43" s="73">
        <v>5438388</v>
      </c>
      <c r="AE43" s="74">
        <v>9569452</v>
      </c>
      <c r="AF43" s="74">
        <f t="shared" si="31"/>
        <v>15007840</v>
      </c>
      <c r="AG43" s="41">
        <f t="shared" si="32"/>
        <v>0.5367317670380054</v>
      </c>
      <c r="AH43" s="41">
        <f t="shared" si="33"/>
        <v>1.1463228552543203</v>
      </c>
      <c r="AI43" s="13">
        <v>113419228</v>
      </c>
      <c r="AJ43" s="13">
        <v>137607510</v>
      </c>
      <c r="AK43" s="13">
        <v>73858322</v>
      </c>
      <c r="AL43" s="13"/>
    </row>
    <row r="44" spans="1:38" s="14" customFormat="1" ht="12.75">
      <c r="A44" s="30" t="s">
        <v>82</v>
      </c>
      <c r="B44" s="58" t="s">
        <v>142</v>
      </c>
      <c r="C44" s="40" t="s">
        <v>143</v>
      </c>
      <c r="D44" s="73">
        <v>0</v>
      </c>
      <c r="E44" s="74">
        <v>18759550</v>
      </c>
      <c r="F44" s="75">
        <f t="shared" si="17"/>
        <v>18759550</v>
      </c>
      <c r="G44" s="73">
        <v>0</v>
      </c>
      <c r="H44" s="74">
        <v>18759550</v>
      </c>
      <c r="I44" s="76">
        <f t="shared" si="18"/>
        <v>18759550</v>
      </c>
      <c r="J44" s="73">
        <v>24325370</v>
      </c>
      <c r="K44" s="74">
        <v>2006857</v>
      </c>
      <c r="L44" s="74">
        <f t="shared" si="19"/>
        <v>26332227</v>
      </c>
      <c r="M44" s="41">
        <f t="shared" si="20"/>
        <v>1.4036705038233859</v>
      </c>
      <c r="N44" s="101">
        <v>16197462</v>
      </c>
      <c r="O44" s="102">
        <v>10746314</v>
      </c>
      <c r="P44" s="103">
        <f t="shared" si="21"/>
        <v>26943776</v>
      </c>
      <c r="Q44" s="41">
        <f t="shared" si="22"/>
        <v>1.4362698465581532</v>
      </c>
      <c r="R44" s="101">
        <v>15487791</v>
      </c>
      <c r="S44" s="103">
        <v>1663667</v>
      </c>
      <c r="T44" s="103">
        <f t="shared" si="23"/>
        <v>17151458</v>
      </c>
      <c r="U44" s="41">
        <f t="shared" si="24"/>
        <v>0.9142787540212851</v>
      </c>
      <c r="V44" s="101">
        <v>24152811</v>
      </c>
      <c r="W44" s="103">
        <v>2042033</v>
      </c>
      <c r="X44" s="103">
        <f t="shared" si="25"/>
        <v>26194844</v>
      </c>
      <c r="Y44" s="41">
        <f t="shared" si="26"/>
        <v>1.3963471405230936</v>
      </c>
      <c r="Z44" s="73">
        <f t="shared" si="27"/>
        <v>80163434</v>
      </c>
      <c r="AA44" s="74">
        <f t="shared" si="28"/>
        <v>16458871</v>
      </c>
      <c r="AB44" s="74">
        <f t="shared" si="29"/>
        <v>96622305</v>
      </c>
      <c r="AC44" s="41">
        <f t="shared" si="30"/>
        <v>5.150566244925917</v>
      </c>
      <c r="AD44" s="73">
        <v>18047039</v>
      </c>
      <c r="AE44" s="74">
        <v>4395181</v>
      </c>
      <c r="AF44" s="74">
        <f t="shared" si="31"/>
        <v>22442220</v>
      </c>
      <c r="AG44" s="41">
        <f t="shared" si="32"/>
        <v>0.860797664681536</v>
      </c>
      <c r="AH44" s="41">
        <f t="shared" si="33"/>
        <v>0.16721269107958125</v>
      </c>
      <c r="AI44" s="13">
        <v>117043068</v>
      </c>
      <c r="AJ44" s="13">
        <v>119030618</v>
      </c>
      <c r="AK44" s="13">
        <v>102461278</v>
      </c>
      <c r="AL44" s="13"/>
    </row>
    <row r="45" spans="1:38" s="14" customFormat="1" ht="12.75">
      <c r="A45" s="30" t="s">
        <v>82</v>
      </c>
      <c r="B45" s="58" t="s">
        <v>144</v>
      </c>
      <c r="C45" s="40" t="s">
        <v>145</v>
      </c>
      <c r="D45" s="73">
        <v>14260988</v>
      </c>
      <c r="E45" s="74">
        <v>20587435</v>
      </c>
      <c r="F45" s="75">
        <f t="shared" si="17"/>
        <v>34848423</v>
      </c>
      <c r="G45" s="73">
        <v>14260988</v>
      </c>
      <c r="H45" s="74">
        <v>20587435</v>
      </c>
      <c r="I45" s="76">
        <f t="shared" si="18"/>
        <v>34848423</v>
      </c>
      <c r="J45" s="73">
        <v>24195784</v>
      </c>
      <c r="K45" s="74">
        <v>10073438</v>
      </c>
      <c r="L45" s="74">
        <f t="shared" si="19"/>
        <v>34269222</v>
      </c>
      <c r="M45" s="41">
        <f t="shared" si="20"/>
        <v>0.9833794200673012</v>
      </c>
      <c r="N45" s="101">
        <v>17744119</v>
      </c>
      <c r="O45" s="102">
        <v>1923078</v>
      </c>
      <c r="P45" s="103">
        <f t="shared" si="21"/>
        <v>19667197</v>
      </c>
      <c r="Q45" s="41">
        <f t="shared" si="22"/>
        <v>0.5643640459713198</v>
      </c>
      <c r="R45" s="101">
        <v>6269592</v>
      </c>
      <c r="S45" s="103">
        <v>100463</v>
      </c>
      <c r="T45" s="103">
        <f t="shared" si="23"/>
        <v>6370055</v>
      </c>
      <c r="U45" s="41">
        <f t="shared" si="24"/>
        <v>0.18279320702690047</v>
      </c>
      <c r="V45" s="101">
        <v>9821429</v>
      </c>
      <c r="W45" s="103">
        <v>4738096</v>
      </c>
      <c r="X45" s="103">
        <f t="shared" si="25"/>
        <v>14559525</v>
      </c>
      <c r="Y45" s="41">
        <f t="shared" si="26"/>
        <v>0.41779580671412303</v>
      </c>
      <c r="Z45" s="73">
        <f t="shared" si="27"/>
        <v>58030924</v>
      </c>
      <c r="AA45" s="74">
        <f t="shared" si="28"/>
        <v>16835075</v>
      </c>
      <c r="AB45" s="74">
        <f t="shared" si="29"/>
        <v>74865999</v>
      </c>
      <c r="AC45" s="41">
        <f t="shared" si="30"/>
        <v>2.1483324797796444</v>
      </c>
      <c r="AD45" s="73">
        <v>9129504</v>
      </c>
      <c r="AE45" s="74">
        <v>3231091</v>
      </c>
      <c r="AF45" s="74">
        <f t="shared" si="31"/>
        <v>12360595</v>
      </c>
      <c r="AG45" s="41">
        <f t="shared" si="32"/>
        <v>0.8787846923504481</v>
      </c>
      <c r="AH45" s="41">
        <f t="shared" si="33"/>
        <v>0.1778983940498009</v>
      </c>
      <c r="AI45" s="13">
        <v>67425923</v>
      </c>
      <c r="AJ45" s="13">
        <v>67425923</v>
      </c>
      <c r="AK45" s="13">
        <v>59252869</v>
      </c>
      <c r="AL45" s="13"/>
    </row>
    <row r="46" spans="1:38" s="14" customFormat="1" ht="12.75">
      <c r="A46" s="30" t="s">
        <v>101</v>
      </c>
      <c r="B46" s="58" t="s">
        <v>146</v>
      </c>
      <c r="C46" s="40" t="s">
        <v>147</v>
      </c>
      <c r="D46" s="73">
        <v>359680250</v>
      </c>
      <c r="E46" s="74">
        <v>133157314</v>
      </c>
      <c r="F46" s="75">
        <f t="shared" si="17"/>
        <v>492837564</v>
      </c>
      <c r="G46" s="73">
        <v>359680250</v>
      </c>
      <c r="H46" s="74">
        <v>133157314</v>
      </c>
      <c r="I46" s="76">
        <f t="shared" si="18"/>
        <v>492837564</v>
      </c>
      <c r="J46" s="73">
        <v>53027597</v>
      </c>
      <c r="K46" s="74">
        <v>9612482</v>
      </c>
      <c r="L46" s="74">
        <f t="shared" si="19"/>
        <v>62640079</v>
      </c>
      <c r="M46" s="41">
        <f t="shared" si="20"/>
        <v>0.12710086157312472</v>
      </c>
      <c r="N46" s="101">
        <v>42281204</v>
      </c>
      <c r="O46" s="102">
        <v>11872753</v>
      </c>
      <c r="P46" s="103">
        <f t="shared" si="21"/>
        <v>54153957</v>
      </c>
      <c r="Q46" s="41">
        <f t="shared" si="22"/>
        <v>0.10988195899775205</v>
      </c>
      <c r="R46" s="101">
        <v>23589466</v>
      </c>
      <c r="S46" s="103">
        <v>40125057</v>
      </c>
      <c r="T46" s="103">
        <f t="shared" si="23"/>
        <v>63714523</v>
      </c>
      <c r="U46" s="41">
        <f t="shared" si="24"/>
        <v>0.12928097948313047</v>
      </c>
      <c r="V46" s="101">
        <v>0</v>
      </c>
      <c r="W46" s="103">
        <v>20327561</v>
      </c>
      <c r="X46" s="103">
        <f t="shared" si="25"/>
        <v>20327561</v>
      </c>
      <c r="Y46" s="41">
        <f t="shared" si="26"/>
        <v>0.041245965171599626</v>
      </c>
      <c r="Z46" s="73">
        <f t="shared" si="27"/>
        <v>118898267</v>
      </c>
      <c r="AA46" s="74">
        <f t="shared" si="28"/>
        <v>81937853</v>
      </c>
      <c r="AB46" s="74">
        <f t="shared" si="29"/>
        <v>200836120</v>
      </c>
      <c r="AC46" s="41">
        <f t="shared" si="30"/>
        <v>0.4075097652256069</v>
      </c>
      <c r="AD46" s="73">
        <v>61196306</v>
      </c>
      <c r="AE46" s="74">
        <v>534547</v>
      </c>
      <c r="AF46" s="74">
        <f t="shared" si="31"/>
        <v>61730853</v>
      </c>
      <c r="AG46" s="41">
        <f t="shared" si="32"/>
        <v>0.5780495215844728</v>
      </c>
      <c r="AH46" s="41">
        <f t="shared" si="33"/>
        <v>-0.6707066238012296</v>
      </c>
      <c r="AI46" s="13">
        <v>402574773</v>
      </c>
      <c r="AJ46" s="13">
        <v>406546483</v>
      </c>
      <c r="AK46" s="13">
        <v>235004000</v>
      </c>
      <c r="AL46" s="13"/>
    </row>
    <row r="47" spans="1:38" s="55" customFormat="1" ht="12.75">
      <c r="A47" s="59"/>
      <c r="B47" s="115" t="s">
        <v>598</v>
      </c>
      <c r="C47" s="33"/>
      <c r="D47" s="77">
        <f>SUM(D42:D46)</f>
        <v>637873469</v>
      </c>
      <c r="E47" s="78">
        <f>SUM(E42:E46)</f>
        <v>295976853</v>
      </c>
      <c r="F47" s="79">
        <f t="shared" si="17"/>
        <v>933850322</v>
      </c>
      <c r="G47" s="77">
        <f>SUM(G42:G46)</f>
        <v>645551494</v>
      </c>
      <c r="H47" s="78">
        <f>SUM(H42:H46)</f>
        <v>311015033</v>
      </c>
      <c r="I47" s="79">
        <f t="shared" si="18"/>
        <v>956566527</v>
      </c>
      <c r="J47" s="77">
        <f>SUM(J42:J46)</f>
        <v>146265617</v>
      </c>
      <c r="K47" s="78">
        <f>SUM(K42:K46)</f>
        <v>30091333</v>
      </c>
      <c r="L47" s="78">
        <f t="shared" si="19"/>
        <v>176356950</v>
      </c>
      <c r="M47" s="45">
        <f t="shared" si="20"/>
        <v>0.1888492682877717</v>
      </c>
      <c r="N47" s="107">
        <f>SUM(N42:N46)</f>
        <v>135399307</v>
      </c>
      <c r="O47" s="108">
        <f>SUM(O42:O46)</f>
        <v>44242101</v>
      </c>
      <c r="P47" s="109">
        <f t="shared" si="21"/>
        <v>179641408</v>
      </c>
      <c r="Q47" s="45">
        <f t="shared" si="22"/>
        <v>0.19236638224342767</v>
      </c>
      <c r="R47" s="107">
        <f>SUM(R42:R46)</f>
        <v>100510269</v>
      </c>
      <c r="S47" s="109">
        <f>SUM(S42:S46)</f>
        <v>57795878</v>
      </c>
      <c r="T47" s="109">
        <f t="shared" si="23"/>
        <v>158306147</v>
      </c>
      <c r="U47" s="45">
        <f t="shared" si="24"/>
        <v>0.16549413190997012</v>
      </c>
      <c r="V47" s="107">
        <f>SUM(V42:V46)</f>
        <v>67026187</v>
      </c>
      <c r="W47" s="109">
        <f>SUM(W42:W46)</f>
        <v>65836154</v>
      </c>
      <c r="X47" s="109">
        <f t="shared" si="25"/>
        <v>132862341</v>
      </c>
      <c r="Y47" s="45">
        <f t="shared" si="26"/>
        <v>0.13889503474126896</v>
      </c>
      <c r="Z47" s="77">
        <f t="shared" si="27"/>
        <v>449201380</v>
      </c>
      <c r="AA47" s="78">
        <f t="shared" si="28"/>
        <v>197965466</v>
      </c>
      <c r="AB47" s="78">
        <f t="shared" si="29"/>
        <v>647166846</v>
      </c>
      <c r="AC47" s="45">
        <f t="shared" si="30"/>
        <v>0.6765518421699905</v>
      </c>
      <c r="AD47" s="77">
        <f>SUM(AD42:AD46)</f>
        <v>105266445</v>
      </c>
      <c r="AE47" s="78">
        <f>SUM(AE42:AE46)</f>
        <v>19373560</v>
      </c>
      <c r="AF47" s="78">
        <f t="shared" si="31"/>
        <v>124640005</v>
      </c>
      <c r="AG47" s="45">
        <f t="shared" si="32"/>
        <v>0.7047999460097449</v>
      </c>
      <c r="AH47" s="45">
        <f t="shared" si="33"/>
        <v>0.0659686751456725</v>
      </c>
      <c r="AI47" s="60">
        <f>SUM(AI42:AI46)</f>
        <v>802752841</v>
      </c>
      <c r="AJ47" s="60">
        <f>SUM(AJ42:AJ46)</f>
        <v>830297985</v>
      </c>
      <c r="AK47" s="60">
        <f>SUM(AK42:AK46)</f>
        <v>585193975</v>
      </c>
      <c r="AL47" s="60"/>
    </row>
    <row r="48" spans="1:38" s="14" customFormat="1" ht="12.75">
      <c r="A48" s="30" t="s">
        <v>82</v>
      </c>
      <c r="B48" s="58" t="s">
        <v>148</v>
      </c>
      <c r="C48" s="40" t="s">
        <v>149</v>
      </c>
      <c r="D48" s="73">
        <v>0</v>
      </c>
      <c r="E48" s="74">
        <v>0</v>
      </c>
      <c r="F48" s="75">
        <f t="shared" si="17"/>
        <v>0</v>
      </c>
      <c r="G48" s="73">
        <v>0</v>
      </c>
      <c r="H48" s="74">
        <v>0</v>
      </c>
      <c r="I48" s="76">
        <f t="shared" si="18"/>
        <v>0</v>
      </c>
      <c r="J48" s="73">
        <v>32886831</v>
      </c>
      <c r="K48" s="74">
        <v>4703444</v>
      </c>
      <c r="L48" s="74">
        <f t="shared" si="19"/>
        <v>37590275</v>
      </c>
      <c r="M48" s="41">
        <f t="shared" si="20"/>
        <v>0</v>
      </c>
      <c r="N48" s="101">
        <v>1961909</v>
      </c>
      <c r="O48" s="102">
        <v>5508572</v>
      </c>
      <c r="P48" s="103">
        <f t="shared" si="21"/>
        <v>7470481</v>
      </c>
      <c r="Q48" s="41">
        <f t="shared" si="22"/>
        <v>0</v>
      </c>
      <c r="R48" s="101">
        <v>5763687</v>
      </c>
      <c r="S48" s="103">
        <v>6924352</v>
      </c>
      <c r="T48" s="103">
        <f t="shared" si="23"/>
        <v>12688039</v>
      </c>
      <c r="U48" s="41">
        <f t="shared" si="24"/>
        <v>0</v>
      </c>
      <c r="V48" s="101">
        <v>5043714</v>
      </c>
      <c r="W48" s="103">
        <v>4931364</v>
      </c>
      <c r="X48" s="103">
        <f t="shared" si="25"/>
        <v>9975078</v>
      </c>
      <c r="Y48" s="41">
        <f t="shared" si="26"/>
        <v>0</v>
      </c>
      <c r="Z48" s="73">
        <f t="shared" si="27"/>
        <v>45656141</v>
      </c>
      <c r="AA48" s="74">
        <f t="shared" si="28"/>
        <v>22067732</v>
      </c>
      <c r="AB48" s="74">
        <f t="shared" si="29"/>
        <v>67723873</v>
      </c>
      <c r="AC48" s="41">
        <f t="shared" si="30"/>
        <v>0</v>
      </c>
      <c r="AD48" s="73">
        <v>1079983</v>
      </c>
      <c r="AE48" s="74">
        <v>4188370</v>
      </c>
      <c r="AF48" s="74">
        <f t="shared" si="31"/>
        <v>5268353</v>
      </c>
      <c r="AG48" s="41">
        <f t="shared" si="32"/>
        <v>0.24784263645402485</v>
      </c>
      <c r="AH48" s="41">
        <f t="shared" si="33"/>
        <v>0.8933959057033574</v>
      </c>
      <c r="AI48" s="13">
        <v>74776436</v>
      </c>
      <c r="AJ48" s="13">
        <v>76387450</v>
      </c>
      <c r="AK48" s="13">
        <v>18932067</v>
      </c>
      <c r="AL48" s="13"/>
    </row>
    <row r="49" spans="1:38" s="14" customFormat="1" ht="12.75">
      <c r="A49" s="30" t="s">
        <v>82</v>
      </c>
      <c r="B49" s="58" t="s">
        <v>150</v>
      </c>
      <c r="C49" s="40" t="s">
        <v>151</v>
      </c>
      <c r="D49" s="73">
        <v>0</v>
      </c>
      <c r="E49" s="74">
        <v>0</v>
      </c>
      <c r="F49" s="75">
        <f t="shared" si="17"/>
        <v>0</v>
      </c>
      <c r="G49" s="73">
        <v>0</v>
      </c>
      <c r="H49" s="74">
        <v>0</v>
      </c>
      <c r="I49" s="76">
        <f t="shared" si="18"/>
        <v>0</v>
      </c>
      <c r="J49" s="73">
        <v>1939558</v>
      </c>
      <c r="K49" s="74">
        <v>2682062</v>
      </c>
      <c r="L49" s="74">
        <f t="shared" si="19"/>
        <v>4621620</v>
      </c>
      <c r="M49" s="41">
        <f t="shared" si="20"/>
        <v>0</v>
      </c>
      <c r="N49" s="101">
        <v>19917280</v>
      </c>
      <c r="O49" s="102">
        <v>7014160</v>
      </c>
      <c r="P49" s="103">
        <f t="shared" si="21"/>
        <v>26931440</v>
      </c>
      <c r="Q49" s="41">
        <f t="shared" si="22"/>
        <v>0</v>
      </c>
      <c r="R49" s="101">
        <v>19632698</v>
      </c>
      <c r="S49" s="103">
        <v>2259089</v>
      </c>
      <c r="T49" s="103">
        <f t="shared" si="23"/>
        <v>21891787</v>
      </c>
      <c r="U49" s="41">
        <f t="shared" si="24"/>
        <v>0</v>
      </c>
      <c r="V49" s="101">
        <v>16381683</v>
      </c>
      <c r="W49" s="103">
        <v>17263762</v>
      </c>
      <c r="X49" s="103">
        <f t="shared" si="25"/>
        <v>33645445</v>
      </c>
      <c r="Y49" s="41">
        <f t="shared" si="26"/>
        <v>0</v>
      </c>
      <c r="Z49" s="73">
        <f t="shared" si="27"/>
        <v>57871219</v>
      </c>
      <c r="AA49" s="74">
        <f t="shared" si="28"/>
        <v>29219073</v>
      </c>
      <c r="AB49" s="74">
        <f t="shared" si="29"/>
        <v>87090292</v>
      </c>
      <c r="AC49" s="41">
        <f t="shared" si="30"/>
        <v>0</v>
      </c>
      <c r="AD49" s="73">
        <v>206515</v>
      </c>
      <c r="AE49" s="74">
        <v>1283720</v>
      </c>
      <c r="AF49" s="74">
        <f t="shared" si="31"/>
        <v>1490235</v>
      </c>
      <c r="AG49" s="41">
        <f t="shared" si="32"/>
        <v>1.3311838183872182</v>
      </c>
      <c r="AH49" s="41">
        <f t="shared" si="33"/>
        <v>21.577274725127246</v>
      </c>
      <c r="AI49" s="13">
        <v>18589000</v>
      </c>
      <c r="AJ49" s="13">
        <v>18589000</v>
      </c>
      <c r="AK49" s="13">
        <v>24745376</v>
      </c>
      <c r="AL49" s="13"/>
    </row>
    <row r="50" spans="1:38" s="14" customFormat="1" ht="12.75">
      <c r="A50" s="30" t="s">
        <v>82</v>
      </c>
      <c r="B50" s="58" t="s">
        <v>152</v>
      </c>
      <c r="C50" s="40" t="s">
        <v>153</v>
      </c>
      <c r="D50" s="73">
        <v>89226564</v>
      </c>
      <c r="E50" s="74">
        <v>57968111</v>
      </c>
      <c r="F50" s="75">
        <f t="shared" si="17"/>
        <v>147194675</v>
      </c>
      <c r="G50" s="73">
        <v>89226564</v>
      </c>
      <c r="H50" s="74">
        <v>57968111</v>
      </c>
      <c r="I50" s="76">
        <f t="shared" si="18"/>
        <v>147194675</v>
      </c>
      <c r="J50" s="73">
        <v>47298699</v>
      </c>
      <c r="K50" s="74">
        <v>29929096</v>
      </c>
      <c r="L50" s="74">
        <f t="shared" si="19"/>
        <v>77227795</v>
      </c>
      <c r="M50" s="41">
        <f t="shared" si="20"/>
        <v>0.5246643263419686</v>
      </c>
      <c r="N50" s="101">
        <v>24374945</v>
      </c>
      <c r="O50" s="102">
        <v>6382981</v>
      </c>
      <c r="P50" s="103">
        <f t="shared" si="21"/>
        <v>30757926</v>
      </c>
      <c r="Q50" s="41">
        <f t="shared" si="22"/>
        <v>0.20896086084635873</v>
      </c>
      <c r="R50" s="101">
        <v>29106911</v>
      </c>
      <c r="S50" s="103">
        <v>8571958</v>
      </c>
      <c r="T50" s="103">
        <f t="shared" si="23"/>
        <v>37678869</v>
      </c>
      <c r="U50" s="41">
        <f t="shared" si="24"/>
        <v>0.2559798375858366</v>
      </c>
      <c r="V50" s="101">
        <v>10815858</v>
      </c>
      <c r="W50" s="103">
        <v>9149071</v>
      </c>
      <c r="X50" s="103">
        <f t="shared" si="25"/>
        <v>19964929</v>
      </c>
      <c r="Y50" s="41">
        <f t="shared" si="26"/>
        <v>0.1356362178183416</v>
      </c>
      <c r="Z50" s="73">
        <f t="shared" si="27"/>
        <v>111596413</v>
      </c>
      <c r="AA50" s="74">
        <f t="shared" si="28"/>
        <v>54033106</v>
      </c>
      <c r="AB50" s="74">
        <f t="shared" si="29"/>
        <v>165629519</v>
      </c>
      <c r="AC50" s="41">
        <f t="shared" si="30"/>
        <v>1.1252412425925056</v>
      </c>
      <c r="AD50" s="73">
        <v>1434639</v>
      </c>
      <c r="AE50" s="74">
        <v>13513906</v>
      </c>
      <c r="AF50" s="74">
        <f t="shared" si="31"/>
        <v>14948545</v>
      </c>
      <c r="AG50" s="41">
        <f t="shared" si="32"/>
        <v>0.3975922883760471</v>
      </c>
      <c r="AH50" s="41">
        <f t="shared" si="33"/>
        <v>0.3355767400773788</v>
      </c>
      <c r="AI50" s="13">
        <v>112992000</v>
      </c>
      <c r="AJ50" s="13">
        <v>93856755</v>
      </c>
      <c r="AK50" s="13">
        <v>37316722</v>
      </c>
      <c r="AL50" s="13"/>
    </row>
    <row r="51" spans="1:38" s="14" customFormat="1" ht="12.75">
      <c r="A51" s="30" t="s">
        <v>82</v>
      </c>
      <c r="B51" s="58" t="s">
        <v>154</v>
      </c>
      <c r="C51" s="40" t="s">
        <v>155</v>
      </c>
      <c r="D51" s="73">
        <v>0</v>
      </c>
      <c r="E51" s="74">
        <v>0</v>
      </c>
      <c r="F51" s="75">
        <f t="shared" si="17"/>
        <v>0</v>
      </c>
      <c r="G51" s="73">
        <v>0</v>
      </c>
      <c r="H51" s="74">
        <v>0</v>
      </c>
      <c r="I51" s="76">
        <f t="shared" si="18"/>
        <v>0</v>
      </c>
      <c r="J51" s="73">
        <v>26857589</v>
      </c>
      <c r="K51" s="74">
        <v>0</v>
      </c>
      <c r="L51" s="74">
        <f t="shared" si="19"/>
        <v>26857589</v>
      </c>
      <c r="M51" s="41">
        <f t="shared" si="20"/>
        <v>0</v>
      </c>
      <c r="N51" s="101">
        <v>13910488</v>
      </c>
      <c r="O51" s="102">
        <v>0</v>
      </c>
      <c r="P51" s="103">
        <f t="shared" si="21"/>
        <v>13910488</v>
      </c>
      <c r="Q51" s="41">
        <f t="shared" si="22"/>
        <v>0</v>
      </c>
      <c r="R51" s="101">
        <v>18547443</v>
      </c>
      <c r="S51" s="103">
        <v>0</v>
      </c>
      <c r="T51" s="103">
        <f t="shared" si="23"/>
        <v>18547443</v>
      </c>
      <c r="U51" s="41">
        <f t="shared" si="24"/>
        <v>0</v>
      </c>
      <c r="V51" s="101">
        <v>19179034</v>
      </c>
      <c r="W51" s="103">
        <v>0</v>
      </c>
      <c r="X51" s="103">
        <f t="shared" si="25"/>
        <v>19179034</v>
      </c>
      <c r="Y51" s="41">
        <f t="shared" si="26"/>
        <v>0</v>
      </c>
      <c r="Z51" s="73">
        <f t="shared" si="27"/>
        <v>78494554</v>
      </c>
      <c r="AA51" s="74">
        <f t="shared" si="28"/>
        <v>0</v>
      </c>
      <c r="AB51" s="74">
        <f t="shared" si="29"/>
        <v>78494554</v>
      </c>
      <c r="AC51" s="41">
        <f t="shared" si="30"/>
        <v>0</v>
      </c>
      <c r="AD51" s="73">
        <v>643139</v>
      </c>
      <c r="AE51" s="74">
        <v>3543912</v>
      </c>
      <c r="AF51" s="74">
        <f t="shared" si="31"/>
        <v>4187051</v>
      </c>
      <c r="AG51" s="41">
        <f t="shared" si="32"/>
        <v>0.369051524099473</v>
      </c>
      <c r="AH51" s="41">
        <f t="shared" si="33"/>
        <v>3.5805589662031823</v>
      </c>
      <c r="AI51" s="13">
        <v>46136818</v>
      </c>
      <c r="AJ51" s="13">
        <v>46136818</v>
      </c>
      <c r="AK51" s="13">
        <v>17026863</v>
      </c>
      <c r="AL51" s="13"/>
    </row>
    <row r="52" spans="1:38" s="14" customFormat="1" ht="12.75">
      <c r="A52" s="30" t="s">
        <v>82</v>
      </c>
      <c r="B52" s="58" t="s">
        <v>156</v>
      </c>
      <c r="C52" s="40" t="s">
        <v>157</v>
      </c>
      <c r="D52" s="73">
        <v>73254961</v>
      </c>
      <c r="E52" s="74">
        <v>0</v>
      </c>
      <c r="F52" s="75">
        <f t="shared" si="17"/>
        <v>73254961</v>
      </c>
      <c r="G52" s="73">
        <v>73254961</v>
      </c>
      <c r="H52" s="74">
        <v>0</v>
      </c>
      <c r="I52" s="76">
        <f t="shared" si="18"/>
        <v>73254961</v>
      </c>
      <c r="J52" s="73">
        <v>37365693</v>
      </c>
      <c r="K52" s="74">
        <v>0</v>
      </c>
      <c r="L52" s="74">
        <f t="shared" si="19"/>
        <v>37365693</v>
      </c>
      <c r="M52" s="41">
        <f t="shared" si="20"/>
        <v>0.5100773038429438</v>
      </c>
      <c r="N52" s="101">
        <v>21856938</v>
      </c>
      <c r="O52" s="102">
        <v>0</v>
      </c>
      <c r="P52" s="103">
        <f t="shared" si="21"/>
        <v>21856938</v>
      </c>
      <c r="Q52" s="41">
        <f t="shared" si="22"/>
        <v>0.298368024521916</v>
      </c>
      <c r="R52" s="101">
        <v>35235152</v>
      </c>
      <c r="S52" s="103">
        <v>13920569</v>
      </c>
      <c r="T52" s="103">
        <f t="shared" si="23"/>
        <v>49155721</v>
      </c>
      <c r="U52" s="41">
        <f t="shared" si="24"/>
        <v>0.6710224171711728</v>
      </c>
      <c r="V52" s="101">
        <v>18219249</v>
      </c>
      <c r="W52" s="103">
        <v>3103276</v>
      </c>
      <c r="X52" s="103">
        <f t="shared" si="25"/>
        <v>21322525</v>
      </c>
      <c r="Y52" s="41">
        <f t="shared" si="26"/>
        <v>0.29107277799246933</v>
      </c>
      <c r="Z52" s="73">
        <f t="shared" si="27"/>
        <v>112677032</v>
      </c>
      <c r="AA52" s="74">
        <f t="shared" si="28"/>
        <v>17023845</v>
      </c>
      <c r="AB52" s="74">
        <f t="shared" si="29"/>
        <v>129700877</v>
      </c>
      <c r="AC52" s="41">
        <f t="shared" si="30"/>
        <v>1.770540523528502</v>
      </c>
      <c r="AD52" s="73">
        <v>4692990</v>
      </c>
      <c r="AE52" s="74">
        <v>6309466</v>
      </c>
      <c r="AF52" s="74">
        <f t="shared" si="31"/>
        <v>11002456</v>
      </c>
      <c r="AG52" s="41">
        <f t="shared" si="32"/>
        <v>0.9856484643259147</v>
      </c>
      <c r="AH52" s="41">
        <f t="shared" si="33"/>
        <v>0.9379786658542419</v>
      </c>
      <c r="AI52" s="13">
        <v>88960445</v>
      </c>
      <c r="AJ52" s="13">
        <v>88960445</v>
      </c>
      <c r="AK52" s="13">
        <v>87683726</v>
      </c>
      <c r="AL52" s="13"/>
    </row>
    <row r="53" spans="1:38" s="14" customFormat="1" ht="12.75">
      <c r="A53" s="30" t="s">
        <v>82</v>
      </c>
      <c r="B53" s="58" t="s">
        <v>158</v>
      </c>
      <c r="C53" s="40" t="s">
        <v>159</v>
      </c>
      <c r="D53" s="73">
        <v>0</v>
      </c>
      <c r="E53" s="74">
        <v>0</v>
      </c>
      <c r="F53" s="75">
        <f t="shared" si="17"/>
        <v>0</v>
      </c>
      <c r="G53" s="73">
        <v>0</v>
      </c>
      <c r="H53" s="74">
        <v>0</v>
      </c>
      <c r="I53" s="76">
        <f t="shared" si="18"/>
        <v>0</v>
      </c>
      <c r="J53" s="73">
        <v>73216670</v>
      </c>
      <c r="K53" s="74">
        <v>0</v>
      </c>
      <c r="L53" s="74">
        <f t="shared" si="19"/>
        <v>73216670</v>
      </c>
      <c r="M53" s="41">
        <f t="shared" si="20"/>
        <v>0</v>
      </c>
      <c r="N53" s="101">
        <v>508699</v>
      </c>
      <c r="O53" s="102">
        <v>14177158</v>
      </c>
      <c r="P53" s="103">
        <f t="shared" si="21"/>
        <v>14685857</v>
      </c>
      <c r="Q53" s="41">
        <f t="shared" si="22"/>
        <v>0</v>
      </c>
      <c r="R53" s="101">
        <v>0</v>
      </c>
      <c r="S53" s="103">
        <v>15000</v>
      </c>
      <c r="T53" s="103">
        <f t="shared" si="23"/>
        <v>15000</v>
      </c>
      <c r="U53" s="41">
        <f t="shared" si="24"/>
        <v>0</v>
      </c>
      <c r="V53" s="101">
        <v>448356</v>
      </c>
      <c r="W53" s="103">
        <v>0</v>
      </c>
      <c r="X53" s="103">
        <f t="shared" si="25"/>
        <v>448356</v>
      </c>
      <c r="Y53" s="41">
        <f t="shared" si="26"/>
        <v>0</v>
      </c>
      <c r="Z53" s="73">
        <f t="shared" si="27"/>
        <v>74173725</v>
      </c>
      <c r="AA53" s="74">
        <f t="shared" si="28"/>
        <v>14192158</v>
      </c>
      <c r="AB53" s="74">
        <f t="shared" si="29"/>
        <v>88365883</v>
      </c>
      <c r="AC53" s="41">
        <f t="shared" si="30"/>
        <v>0</v>
      </c>
      <c r="AD53" s="73">
        <v>291955</v>
      </c>
      <c r="AE53" s="74">
        <v>2021949</v>
      </c>
      <c r="AF53" s="74">
        <f t="shared" si="31"/>
        <v>2313904</v>
      </c>
      <c r="AG53" s="41">
        <f t="shared" si="32"/>
        <v>0.31502422784178263</v>
      </c>
      <c r="AH53" s="41">
        <f t="shared" si="33"/>
        <v>-0.8062339664912632</v>
      </c>
      <c r="AI53" s="13">
        <v>73838397</v>
      </c>
      <c r="AJ53" s="13">
        <v>73838397</v>
      </c>
      <c r="AK53" s="13">
        <v>23260884</v>
      </c>
      <c r="AL53" s="13"/>
    </row>
    <row r="54" spans="1:38" s="14" customFormat="1" ht="12.75">
      <c r="A54" s="30" t="s">
        <v>82</v>
      </c>
      <c r="B54" s="58" t="s">
        <v>160</v>
      </c>
      <c r="C54" s="40" t="s">
        <v>161</v>
      </c>
      <c r="D54" s="73">
        <v>468096718</v>
      </c>
      <c r="E54" s="74">
        <v>0</v>
      </c>
      <c r="F54" s="75">
        <f t="shared" si="17"/>
        <v>468096718</v>
      </c>
      <c r="G54" s="73">
        <v>468096718</v>
      </c>
      <c r="H54" s="74">
        <v>0</v>
      </c>
      <c r="I54" s="76">
        <f t="shared" si="18"/>
        <v>468096718</v>
      </c>
      <c r="J54" s="73">
        <v>93658265</v>
      </c>
      <c r="K54" s="74">
        <v>9717997</v>
      </c>
      <c r="L54" s="74">
        <f t="shared" si="19"/>
        <v>103376262</v>
      </c>
      <c r="M54" s="41">
        <f t="shared" si="20"/>
        <v>0.2208438086079467</v>
      </c>
      <c r="N54" s="101">
        <v>54926869</v>
      </c>
      <c r="O54" s="102">
        <v>2219743</v>
      </c>
      <c r="P54" s="103">
        <f t="shared" si="21"/>
        <v>57146612</v>
      </c>
      <c r="Q54" s="41">
        <f t="shared" si="22"/>
        <v>0.12208291535169448</v>
      </c>
      <c r="R54" s="101">
        <v>88953065</v>
      </c>
      <c r="S54" s="103">
        <v>25378357</v>
      </c>
      <c r="T54" s="103">
        <f t="shared" si="23"/>
        <v>114331422</v>
      </c>
      <c r="U54" s="41">
        <f t="shared" si="24"/>
        <v>0.24424743349727993</v>
      </c>
      <c r="V54" s="101">
        <v>81817113</v>
      </c>
      <c r="W54" s="103">
        <v>40514967</v>
      </c>
      <c r="X54" s="103">
        <f t="shared" si="25"/>
        <v>122332080</v>
      </c>
      <c r="Y54" s="41">
        <f t="shared" si="26"/>
        <v>0.2613393243231413</v>
      </c>
      <c r="Z54" s="73">
        <f t="shared" si="27"/>
        <v>319355312</v>
      </c>
      <c r="AA54" s="74">
        <f t="shared" si="28"/>
        <v>77831064</v>
      </c>
      <c r="AB54" s="74">
        <f t="shared" si="29"/>
        <v>397186376</v>
      </c>
      <c r="AC54" s="41">
        <f t="shared" si="30"/>
        <v>0.8485134817800624</v>
      </c>
      <c r="AD54" s="73">
        <v>58711505</v>
      </c>
      <c r="AE54" s="74">
        <v>0</v>
      </c>
      <c r="AF54" s="74">
        <f t="shared" si="31"/>
        <v>58711505</v>
      </c>
      <c r="AG54" s="41">
        <f t="shared" si="32"/>
        <v>0.6937216572527933</v>
      </c>
      <c r="AH54" s="41">
        <f t="shared" si="33"/>
        <v>1.0836134246601241</v>
      </c>
      <c r="AI54" s="13">
        <v>589331986</v>
      </c>
      <c r="AJ54" s="13">
        <v>589331986</v>
      </c>
      <c r="AK54" s="13">
        <v>408832362</v>
      </c>
      <c r="AL54" s="13"/>
    </row>
    <row r="55" spans="1:38" s="14" customFormat="1" ht="12.75">
      <c r="A55" s="30" t="s">
        <v>101</v>
      </c>
      <c r="B55" s="58" t="s">
        <v>162</v>
      </c>
      <c r="C55" s="40" t="s">
        <v>163</v>
      </c>
      <c r="D55" s="73">
        <v>463256227</v>
      </c>
      <c r="E55" s="74">
        <v>617108282</v>
      </c>
      <c r="F55" s="75">
        <f t="shared" si="17"/>
        <v>1080364509</v>
      </c>
      <c r="G55" s="73">
        <v>463256227</v>
      </c>
      <c r="H55" s="74">
        <v>617108282</v>
      </c>
      <c r="I55" s="76">
        <f t="shared" si="18"/>
        <v>1080364509</v>
      </c>
      <c r="J55" s="73">
        <v>148808052</v>
      </c>
      <c r="K55" s="74">
        <v>72039857</v>
      </c>
      <c r="L55" s="74">
        <f t="shared" si="19"/>
        <v>220847909</v>
      </c>
      <c r="M55" s="41">
        <f t="shared" si="20"/>
        <v>0.20441981123983777</v>
      </c>
      <c r="N55" s="101">
        <v>174264934</v>
      </c>
      <c r="O55" s="102">
        <v>114666571</v>
      </c>
      <c r="P55" s="103">
        <f t="shared" si="21"/>
        <v>288931505</v>
      </c>
      <c r="Q55" s="41">
        <f t="shared" si="22"/>
        <v>0.26743890843604157</v>
      </c>
      <c r="R55" s="101">
        <v>31170440</v>
      </c>
      <c r="S55" s="103">
        <v>91971481</v>
      </c>
      <c r="T55" s="103">
        <f t="shared" si="23"/>
        <v>123141921</v>
      </c>
      <c r="U55" s="41">
        <f t="shared" si="24"/>
        <v>0.11398182740562426</v>
      </c>
      <c r="V55" s="101">
        <v>433606303</v>
      </c>
      <c r="W55" s="103">
        <v>244381228</v>
      </c>
      <c r="X55" s="103">
        <f t="shared" si="25"/>
        <v>677987531</v>
      </c>
      <c r="Y55" s="41">
        <f t="shared" si="26"/>
        <v>0.6275544275584862</v>
      </c>
      <c r="Z55" s="73">
        <f t="shared" si="27"/>
        <v>787849729</v>
      </c>
      <c r="AA55" s="74">
        <f t="shared" si="28"/>
        <v>523059137</v>
      </c>
      <c r="AB55" s="74">
        <f t="shared" si="29"/>
        <v>1310908866</v>
      </c>
      <c r="AC55" s="41">
        <f t="shared" si="30"/>
        <v>1.2133949746399897</v>
      </c>
      <c r="AD55" s="73">
        <v>133954205</v>
      </c>
      <c r="AE55" s="74">
        <v>84849775</v>
      </c>
      <c r="AF55" s="74">
        <f t="shared" si="31"/>
        <v>218803980</v>
      </c>
      <c r="AG55" s="41">
        <f t="shared" si="32"/>
        <v>1.0006655351160942</v>
      </c>
      <c r="AH55" s="41">
        <f t="shared" si="33"/>
        <v>2.098606940330793</v>
      </c>
      <c r="AI55" s="13">
        <v>910025610</v>
      </c>
      <c r="AJ55" s="13">
        <v>910025610</v>
      </c>
      <c r="AK55" s="13">
        <v>910631264</v>
      </c>
      <c r="AL55" s="13"/>
    </row>
    <row r="56" spans="1:38" s="55" customFormat="1" ht="12.75">
      <c r="A56" s="59"/>
      <c r="B56" s="115" t="s">
        <v>599</v>
      </c>
      <c r="C56" s="33"/>
      <c r="D56" s="77">
        <f>SUM(D48:D55)</f>
        <v>1093834470</v>
      </c>
      <c r="E56" s="78">
        <f>SUM(E48:E55)</f>
        <v>675076393</v>
      </c>
      <c r="F56" s="79">
        <f t="shared" si="17"/>
        <v>1768910863</v>
      </c>
      <c r="G56" s="77">
        <f>SUM(G48:G55)</f>
        <v>1093834470</v>
      </c>
      <c r="H56" s="78">
        <f>SUM(H48:H55)</f>
        <v>675076393</v>
      </c>
      <c r="I56" s="79">
        <f t="shared" si="18"/>
        <v>1768910863</v>
      </c>
      <c r="J56" s="77">
        <f>SUM(J48:J55)</f>
        <v>462031357</v>
      </c>
      <c r="K56" s="78">
        <f>SUM(K48:K55)</f>
        <v>119072456</v>
      </c>
      <c r="L56" s="78">
        <f t="shared" si="19"/>
        <v>581103813</v>
      </c>
      <c r="M56" s="45">
        <f t="shared" si="20"/>
        <v>0.3285093811988196</v>
      </c>
      <c r="N56" s="107">
        <f>SUM(N48:N55)</f>
        <v>311722062</v>
      </c>
      <c r="O56" s="108">
        <f>SUM(O48:O55)</f>
        <v>149969185</v>
      </c>
      <c r="P56" s="109">
        <f t="shared" si="21"/>
        <v>461691247</v>
      </c>
      <c r="Q56" s="45">
        <f t="shared" si="22"/>
        <v>0.2610031159043202</v>
      </c>
      <c r="R56" s="107">
        <f>SUM(R48:R55)</f>
        <v>228409396</v>
      </c>
      <c r="S56" s="109">
        <f>SUM(S48:S55)</f>
        <v>149040806</v>
      </c>
      <c r="T56" s="109">
        <f t="shared" si="23"/>
        <v>377450202</v>
      </c>
      <c r="U56" s="45">
        <f t="shared" si="24"/>
        <v>0.21338000116063507</v>
      </c>
      <c r="V56" s="107">
        <f>SUM(V48:V55)</f>
        <v>585511310</v>
      </c>
      <c r="W56" s="109">
        <f>SUM(W48:W55)</f>
        <v>319343668</v>
      </c>
      <c r="X56" s="109">
        <f t="shared" si="25"/>
        <v>904854978</v>
      </c>
      <c r="Y56" s="45">
        <f t="shared" si="26"/>
        <v>0.5115322636808297</v>
      </c>
      <c r="Z56" s="77">
        <f t="shared" si="27"/>
        <v>1587674125</v>
      </c>
      <c r="AA56" s="78">
        <f t="shared" si="28"/>
        <v>737426115</v>
      </c>
      <c r="AB56" s="78">
        <f t="shared" si="29"/>
        <v>2325100240</v>
      </c>
      <c r="AC56" s="45">
        <f t="shared" si="30"/>
        <v>1.3144247619446046</v>
      </c>
      <c r="AD56" s="77">
        <f>SUM(AD48:AD55)</f>
        <v>201014931</v>
      </c>
      <c r="AE56" s="78">
        <f>SUM(AE48:AE55)</f>
        <v>115711098</v>
      </c>
      <c r="AF56" s="78">
        <f t="shared" si="31"/>
        <v>316726029</v>
      </c>
      <c r="AG56" s="45">
        <f t="shared" si="32"/>
        <v>0.8056549183307185</v>
      </c>
      <c r="AH56" s="45">
        <f t="shared" si="33"/>
        <v>1.8569012179292659</v>
      </c>
      <c r="AI56" s="60">
        <f>SUM(AI48:AI55)</f>
        <v>1914650692</v>
      </c>
      <c r="AJ56" s="60">
        <f>SUM(AJ48:AJ55)</f>
        <v>1897126461</v>
      </c>
      <c r="AK56" s="60">
        <f>SUM(AK48:AK55)</f>
        <v>1528429264</v>
      </c>
      <c r="AL56" s="60"/>
    </row>
    <row r="57" spans="1:38" s="14" customFormat="1" ht="12.75">
      <c r="A57" s="30" t="s">
        <v>82</v>
      </c>
      <c r="B57" s="58" t="s">
        <v>164</v>
      </c>
      <c r="C57" s="40" t="s">
        <v>165</v>
      </c>
      <c r="D57" s="73">
        <v>168573313</v>
      </c>
      <c r="E57" s="74">
        <v>72217949</v>
      </c>
      <c r="F57" s="75">
        <f t="shared" si="17"/>
        <v>240791262</v>
      </c>
      <c r="G57" s="73">
        <v>185671527</v>
      </c>
      <c r="H57" s="74">
        <v>84301532</v>
      </c>
      <c r="I57" s="75">
        <f t="shared" si="18"/>
        <v>269973059</v>
      </c>
      <c r="J57" s="73">
        <v>33211810</v>
      </c>
      <c r="K57" s="87">
        <v>2388318</v>
      </c>
      <c r="L57" s="74">
        <f t="shared" si="19"/>
        <v>35600128</v>
      </c>
      <c r="M57" s="41">
        <f t="shared" si="20"/>
        <v>0.1478464280817632</v>
      </c>
      <c r="N57" s="101">
        <v>49777599</v>
      </c>
      <c r="O57" s="102">
        <v>14560262</v>
      </c>
      <c r="P57" s="103">
        <f t="shared" si="21"/>
        <v>64337861</v>
      </c>
      <c r="Q57" s="41">
        <f t="shared" si="22"/>
        <v>0.2671935038905191</v>
      </c>
      <c r="R57" s="101">
        <v>31728115</v>
      </c>
      <c r="S57" s="103">
        <v>5150927</v>
      </c>
      <c r="T57" s="103">
        <f t="shared" si="23"/>
        <v>36879042</v>
      </c>
      <c r="U57" s="41">
        <f t="shared" si="24"/>
        <v>0.13660267486171648</v>
      </c>
      <c r="V57" s="101">
        <v>33700872</v>
      </c>
      <c r="W57" s="103">
        <v>9626540</v>
      </c>
      <c r="X57" s="103">
        <f t="shared" si="25"/>
        <v>43327412</v>
      </c>
      <c r="Y57" s="41">
        <f t="shared" si="26"/>
        <v>0.16048791001771773</v>
      </c>
      <c r="Z57" s="73">
        <f t="shared" si="27"/>
        <v>148418396</v>
      </c>
      <c r="AA57" s="74">
        <f t="shared" si="28"/>
        <v>31726047</v>
      </c>
      <c r="AB57" s="74">
        <f t="shared" si="29"/>
        <v>180144443</v>
      </c>
      <c r="AC57" s="41">
        <f t="shared" si="30"/>
        <v>0.6672682217524527</v>
      </c>
      <c r="AD57" s="73">
        <v>28130490</v>
      </c>
      <c r="AE57" s="74">
        <v>22445093</v>
      </c>
      <c r="AF57" s="74">
        <f t="shared" si="31"/>
        <v>50575583</v>
      </c>
      <c r="AG57" s="41">
        <f t="shared" si="32"/>
        <v>0.6898747014670427</v>
      </c>
      <c r="AH57" s="41">
        <f t="shared" si="33"/>
        <v>-0.14331364207902453</v>
      </c>
      <c r="AI57" s="13">
        <v>240333698</v>
      </c>
      <c r="AJ57" s="13">
        <v>270135166</v>
      </c>
      <c r="AK57" s="13">
        <v>186359417</v>
      </c>
      <c r="AL57" s="13"/>
    </row>
    <row r="58" spans="1:38" s="14" customFormat="1" ht="12.75">
      <c r="A58" s="30" t="s">
        <v>82</v>
      </c>
      <c r="B58" s="58" t="s">
        <v>166</v>
      </c>
      <c r="C58" s="40" t="s">
        <v>167</v>
      </c>
      <c r="D58" s="73">
        <v>0</v>
      </c>
      <c r="E58" s="74">
        <v>0</v>
      </c>
      <c r="F58" s="75">
        <f t="shared" si="17"/>
        <v>0</v>
      </c>
      <c r="G58" s="73">
        <v>0</v>
      </c>
      <c r="H58" s="74">
        <v>0</v>
      </c>
      <c r="I58" s="75">
        <f t="shared" si="18"/>
        <v>0</v>
      </c>
      <c r="J58" s="73">
        <v>34813296</v>
      </c>
      <c r="K58" s="87">
        <v>6450562</v>
      </c>
      <c r="L58" s="74">
        <f t="shared" si="19"/>
        <v>41263858</v>
      </c>
      <c r="M58" s="41">
        <f t="shared" si="20"/>
        <v>0</v>
      </c>
      <c r="N58" s="101">
        <v>23927920</v>
      </c>
      <c r="O58" s="102">
        <v>8931245</v>
      </c>
      <c r="P58" s="103">
        <f t="shared" si="21"/>
        <v>32859165</v>
      </c>
      <c r="Q58" s="41">
        <f t="shared" si="22"/>
        <v>0</v>
      </c>
      <c r="R58" s="101">
        <v>38650388</v>
      </c>
      <c r="S58" s="103">
        <v>3408043</v>
      </c>
      <c r="T58" s="103">
        <f t="shared" si="23"/>
        <v>42058431</v>
      </c>
      <c r="U58" s="41">
        <f t="shared" si="24"/>
        <v>0</v>
      </c>
      <c r="V58" s="101">
        <v>13127582</v>
      </c>
      <c r="W58" s="103">
        <v>11437992</v>
      </c>
      <c r="X58" s="103">
        <f t="shared" si="25"/>
        <v>24565574</v>
      </c>
      <c r="Y58" s="41">
        <f t="shared" si="26"/>
        <v>0</v>
      </c>
      <c r="Z58" s="73">
        <f t="shared" si="27"/>
        <v>110519186</v>
      </c>
      <c r="AA58" s="74">
        <f t="shared" si="28"/>
        <v>30227842</v>
      </c>
      <c r="AB58" s="74">
        <f t="shared" si="29"/>
        <v>140747028</v>
      </c>
      <c r="AC58" s="41">
        <f t="shared" si="30"/>
        <v>0</v>
      </c>
      <c r="AD58" s="73">
        <v>2307680</v>
      </c>
      <c r="AE58" s="74">
        <v>16767988</v>
      </c>
      <c r="AF58" s="74">
        <f t="shared" si="31"/>
        <v>19075668</v>
      </c>
      <c r="AG58" s="41">
        <f t="shared" si="32"/>
        <v>0.39806004358569075</v>
      </c>
      <c r="AH58" s="41">
        <f t="shared" si="33"/>
        <v>0.2877962648542636</v>
      </c>
      <c r="AI58" s="13">
        <v>122921807</v>
      </c>
      <c r="AJ58" s="13">
        <v>157282812</v>
      </c>
      <c r="AK58" s="13">
        <v>62608003</v>
      </c>
      <c r="AL58" s="13"/>
    </row>
    <row r="59" spans="1:38" s="14" customFormat="1" ht="12.75">
      <c r="A59" s="30" t="s">
        <v>101</v>
      </c>
      <c r="B59" s="58" t="s">
        <v>168</v>
      </c>
      <c r="C59" s="40" t="s">
        <v>169</v>
      </c>
      <c r="D59" s="73">
        <v>0</v>
      </c>
      <c r="E59" s="74">
        <v>0</v>
      </c>
      <c r="F59" s="75">
        <f t="shared" si="17"/>
        <v>0</v>
      </c>
      <c r="G59" s="73">
        <v>0</v>
      </c>
      <c r="H59" s="74">
        <v>0</v>
      </c>
      <c r="I59" s="75">
        <f t="shared" si="18"/>
        <v>0</v>
      </c>
      <c r="J59" s="73">
        <v>73679525</v>
      </c>
      <c r="K59" s="87">
        <v>16626288</v>
      </c>
      <c r="L59" s="74">
        <f t="shared" si="19"/>
        <v>90305813</v>
      </c>
      <c r="M59" s="41">
        <f t="shared" si="20"/>
        <v>0</v>
      </c>
      <c r="N59" s="101">
        <v>0</v>
      </c>
      <c r="O59" s="102">
        <v>31524742</v>
      </c>
      <c r="P59" s="103">
        <f t="shared" si="21"/>
        <v>31524742</v>
      </c>
      <c r="Q59" s="41">
        <f t="shared" si="22"/>
        <v>0</v>
      </c>
      <c r="R59" s="101">
        <v>46398290</v>
      </c>
      <c r="S59" s="103">
        <v>49412282</v>
      </c>
      <c r="T59" s="103">
        <f t="shared" si="23"/>
        <v>95810572</v>
      </c>
      <c r="U59" s="41">
        <f t="shared" si="24"/>
        <v>0</v>
      </c>
      <c r="V59" s="101">
        <v>1401458</v>
      </c>
      <c r="W59" s="103">
        <v>49953448</v>
      </c>
      <c r="X59" s="103">
        <f t="shared" si="25"/>
        <v>51354906</v>
      </c>
      <c r="Y59" s="41">
        <f t="shared" si="26"/>
        <v>0</v>
      </c>
      <c r="Z59" s="73">
        <f t="shared" si="27"/>
        <v>121479273</v>
      </c>
      <c r="AA59" s="74">
        <f t="shared" si="28"/>
        <v>147516760</v>
      </c>
      <c r="AB59" s="74">
        <f t="shared" si="29"/>
        <v>268996033</v>
      </c>
      <c r="AC59" s="41">
        <f t="shared" si="30"/>
        <v>0</v>
      </c>
      <c r="AD59" s="73">
        <v>1415616</v>
      </c>
      <c r="AE59" s="74">
        <v>24408539</v>
      </c>
      <c r="AF59" s="74">
        <f t="shared" si="31"/>
        <v>25824155</v>
      </c>
      <c r="AG59" s="41">
        <f t="shared" si="32"/>
        <v>0.4789332496713959</v>
      </c>
      <c r="AH59" s="41">
        <f t="shared" si="33"/>
        <v>0.9886383891360628</v>
      </c>
      <c r="AI59" s="13">
        <v>249397364</v>
      </c>
      <c r="AJ59" s="13">
        <v>249397364</v>
      </c>
      <c r="AK59" s="13">
        <v>119444690</v>
      </c>
      <c r="AL59" s="13"/>
    </row>
    <row r="60" spans="1:38" s="55" customFormat="1" ht="12.75">
      <c r="A60" s="59"/>
      <c r="B60" s="115" t="s">
        <v>600</v>
      </c>
      <c r="C60" s="33"/>
      <c r="D60" s="77">
        <f>SUM(D57:D59)</f>
        <v>168573313</v>
      </c>
      <c r="E60" s="78">
        <f>SUM(E57:E59)</f>
        <v>72217949</v>
      </c>
      <c r="F60" s="79">
        <f t="shared" si="17"/>
        <v>240791262</v>
      </c>
      <c r="G60" s="77">
        <f>SUM(G57:G59)</f>
        <v>185671527</v>
      </c>
      <c r="H60" s="78">
        <f>SUM(H57:H59)</f>
        <v>84301532</v>
      </c>
      <c r="I60" s="86">
        <f t="shared" si="18"/>
        <v>269973059</v>
      </c>
      <c r="J60" s="77">
        <f>SUM(J57:J59)</f>
        <v>141704631</v>
      </c>
      <c r="K60" s="88">
        <f>SUM(K57:K59)</f>
        <v>25465168</v>
      </c>
      <c r="L60" s="78">
        <f t="shared" si="19"/>
        <v>167169799</v>
      </c>
      <c r="M60" s="45">
        <f t="shared" si="20"/>
        <v>0.6942519326137341</v>
      </c>
      <c r="N60" s="107">
        <f>SUM(N57:N59)</f>
        <v>73705519</v>
      </c>
      <c r="O60" s="108">
        <f>SUM(O57:O59)</f>
        <v>55016249</v>
      </c>
      <c r="P60" s="109">
        <f t="shared" si="21"/>
        <v>128721768</v>
      </c>
      <c r="Q60" s="45">
        <f t="shared" si="22"/>
        <v>0.5345782356504282</v>
      </c>
      <c r="R60" s="107">
        <f>SUM(R57:R59)</f>
        <v>116776793</v>
      </c>
      <c r="S60" s="109">
        <f>SUM(S57:S59)</f>
        <v>57971252</v>
      </c>
      <c r="T60" s="109">
        <f t="shared" si="23"/>
        <v>174748045</v>
      </c>
      <c r="U60" s="45">
        <f t="shared" si="24"/>
        <v>0.6472795679957087</v>
      </c>
      <c r="V60" s="107">
        <f>SUM(V57:V59)</f>
        <v>48229912</v>
      </c>
      <c r="W60" s="109">
        <f>SUM(W57:W59)</f>
        <v>71017980</v>
      </c>
      <c r="X60" s="109">
        <f t="shared" si="25"/>
        <v>119247892</v>
      </c>
      <c r="Y60" s="45">
        <f t="shared" si="26"/>
        <v>0.4417029330322919</v>
      </c>
      <c r="Z60" s="77">
        <f t="shared" si="27"/>
        <v>380416855</v>
      </c>
      <c r="AA60" s="78">
        <f t="shared" si="28"/>
        <v>209470649</v>
      </c>
      <c r="AB60" s="78">
        <f t="shared" si="29"/>
        <v>589887504</v>
      </c>
      <c r="AC60" s="45">
        <f t="shared" si="30"/>
        <v>2.1849865545287614</v>
      </c>
      <c r="AD60" s="77">
        <f>SUM(AD57:AD59)</f>
        <v>31853786</v>
      </c>
      <c r="AE60" s="78">
        <f>SUM(AE57:AE59)</f>
        <v>63621620</v>
      </c>
      <c r="AF60" s="78">
        <f t="shared" si="31"/>
        <v>95475406</v>
      </c>
      <c r="AG60" s="45">
        <f t="shared" si="32"/>
        <v>0.5443317950082757</v>
      </c>
      <c r="AH60" s="45">
        <f t="shared" si="33"/>
        <v>0.24899067724310076</v>
      </c>
      <c r="AI60" s="60">
        <f>SUM(AI57:AI59)</f>
        <v>612652869</v>
      </c>
      <c r="AJ60" s="60">
        <f>SUM(AJ57:AJ59)</f>
        <v>676815342</v>
      </c>
      <c r="AK60" s="60">
        <f>SUM(AK57:AK59)</f>
        <v>368412110</v>
      </c>
      <c r="AL60" s="60"/>
    </row>
    <row r="61" spans="1:38" s="55" customFormat="1" ht="12.75">
      <c r="A61" s="59"/>
      <c r="B61" s="115" t="s">
        <v>601</v>
      </c>
      <c r="C61" s="33"/>
      <c r="D61" s="77">
        <f>SUM(D9,D11:D20,D22:D30,D32:D40,D42:D46,D48:D55,D57:D59)</f>
        <v>12409444950</v>
      </c>
      <c r="E61" s="78">
        <f>SUM(E9,E11:E20,E22:E30,E32:E40,E42:E46,E48:E55,E57:E59)</f>
        <v>4963525145</v>
      </c>
      <c r="F61" s="79">
        <f t="shared" si="17"/>
        <v>17372970095</v>
      </c>
      <c r="G61" s="77">
        <f>SUM(G9,G11:G20,G22:G30,G32:G40,G42:G46,G48:G55,G57:G59)</f>
        <v>13270475056</v>
      </c>
      <c r="H61" s="78">
        <f>SUM(H9,H11:H20,H22:H30,H32:H40,H42:H46,H48:H55,H57:H59)</f>
        <v>5265321617</v>
      </c>
      <c r="I61" s="86">
        <f t="shared" si="18"/>
        <v>18535796673</v>
      </c>
      <c r="J61" s="77">
        <f>SUM(J9,J11:J20,J22:J30,J32:J40,J42:J46,J48:J55,J57:J59)</f>
        <v>4522110522</v>
      </c>
      <c r="K61" s="88">
        <f>SUM(K9,K11:K20,K22:K30,K32:K40,K42:K46,K48:K55,K57:K59)</f>
        <v>655222895</v>
      </c>
      <c r="L61" s="78">
        <f t="shared" si="19"/>
        <v>5177333417</v>
      </c>
      <c r="M61" s="45">
        <f t="shared" si="20"/>
        <v>0.2980108403277603</v>
      </c>
      <c r="N61" s="107">
        <f>SUM(N9,N11:N20,N22:N30,N32:N40,N42:N46,N48:N55,N57:N59)</f>
        <v>2953058353</v>
      </c>
      <c r="O61" s="108">
        <f>SUM(O9,O11:O20,O22:O30,O32:O40,O42:O46,O48:O55,O57:O59)</f>
        <v>990195790</v>
      </c>
      <c r="P61" s="109">
        <f t="shared" si="21"/>
        <v>3943254143</v>
      </c>
      <c r="Q61" s="45">
        <f t="shared" si="22"/>
        <v>0.22697639617389787</v>
      </c>
      <c r="R61" s="107">
        <f>SUM(R9,R11:R20,R22:R30,R32:R40,R42:R46,R48:R55,R57:R59)</f>
        <v>3602694085</v>
      </c>
      <c r="S61" s="109">
        <f>SUM(S9,S11:S20,S22:S30,S32:S40,S42:S46,S48:S55,S57:S59)</f>
        <v>828739125</v>
      </c>
      <c r="T61" s="109">
        <f t="shared" si="23"/>
        <v>4431433210</v>
      </c>
      <c r="U61" s="45">
        <f t="shared" si="24"/>
        <v>0.23907433212487741</v>
      </c>
      <c r="V61" s="107">
        <f>SUM(V9,V11:V20,V22:V30,V32:V40,V42:V46,V48:V55,V57:V59)</f>
        <v>2619136427</v>
      </c>
      <c r="W61" s="109">
        <f>SUM(W9,W11:W20,W22:W30,W32:W40,W42:W46,W48:W55,W57:W59)</f>
        <v>1995903225</v>
      </c>
      <c r="X61" s="109">
        <f t="shared" si="25"/>
        <v>4615039652</v>
      </c>
      <c r="Y61" s="45">
        <f t="shared" si="26"/>
        <v>0.24897983795444065</v>
      </c>
      <c r="Z61" s="77">
        <f t="shared" si="27"/>
        <v>13696999387</v>
      </c>
      <c r="AA61" s="78">
        <f t="shared" si="28"/>
        <v>4470061035</v>
      </c>
      <c r="AB61" s="78">
        <f t="shared" si="29"/>
        <v>18167060422</v>
      </c>
      <c r="AC61" s="45">
        <f t="shared" si="30"/>
        <v>0.9801068032032787</v>
      </c>
      <c r="AD61" s="77">
        <f>SUM(AD9,AD11:AD20,AD22:AD30,AD32:AD40,AD42:AD46,AD48:AD55,AD57:AD59)</f>
        <v>1713513081</v>
      </c>
      <c r="AE61" s="78">
        <f>SUM(AE9,AE11:AE20,AE22:AE30,AE32:AE40,AE42:AE46,AE48:AE55,AE57:AE59)</f>
        <v>1296787417</v>
      </c>
      <c r="AF61" s="78">
        <f t="shared" si="31"/>
        <v>3010300498</v>
      </c>
      <c r="AG61" s="45">
        <f t="shared" si="32"/>
        <v>0.8466549661899044</v>
      </c>
      <c r="AH61" s="45">
        <f t="shared" si="33"/>
        <v>0.5330827121963955</v>
      </c>
      <c r="AI61" s="60">
        <f>SUM(AI9,AI11:AI20,AI22:AI30,AI32:AI40,AI42:AI46,AI48:AI55,AI57:AI59)</f>
        <v>17375297802</v>
      </c>
      <c r="AJ61" s="60">
        <f>SUM(AJ9,AJ11:AJ20,AJ22:AJ30,AJ32:AJ40,AJ42:AJ46,AJ48:AJ55,AJ57:AJ59)</f>
        <v>17493900248</v>
      </c>
      <c r="AK61" s="60">
        <f>SUM(AK9,AK11:AK20,AK22:AK30,AK32:AK40,AK42:AK46,AK48:AK55,AK57:AK59)</f>
        <v>14811297523</v>
      </c>
      <c r="AL61" s="60"/>
    </row>
    <row r="62" spans="1:38" s="14" customFormat="1" ht="12.75">
      <c r="A62" s="61"/>
      <c r="B62" s="62"/>
      <c r="C62" s="63"/>
      <c r="D62" s="89"/>
      <c r="E62" s="89"/>
      <c r="F62" s="90"/>
      <c r="G62" s="91"/>
      <c r="H62" s="89"/>
      <c r="I62" s="92"/>
      <c r="J62" s="91"/>
      <c r="K62" s="93"/>
      <c r="L62" s="89"/>
      <c r="M62" s="67"/>
      <c r="N62" s="91"/>
      <c r="O62" s="93"/>
      <c r="P62" s="89"/>
      <c r="Q62" s="67"/>
      <c r="R62" s="91"/>
      <c r="S62" s="93"/>
      <c r="T62" s="89"/>
      <c r="U62" s="67"/>
      <c r="V62" s="91"/>
      <c r="W62" s="93"/>
      <c r="X62" s="89"/>
      <c r="Y62" s="67"/>
      <c r="Z62" s="91"/>
      <c r="AA62" s="93"/>
      <c r="AB62" s="89"/>
      <c r="AC62" s="67"/>
      <c r="AD62" s="91"/>
      <c r="AE62" s="89"/>
      <c r="AF62" s="89"/>
      <c r="AG62" s="67"/>
      <c r="AH62" s="67"/>
      <c r="AI62" s="13"/>
      <c r="AJ62" s="13"/>
      <c r="AK62" s="13"/>
      <c r="AL62" s="13"/>
    </row>
    <row r="63" spans="1:38" s="14" customFormat="1" ht="13.5">
      <c r="A63" s="13"/>
      <c r="B63" s="116" t="s">
        <v>651</v>
      </c>
      <c r="C63" s="13"/>
      <c r="D63" s="84"/>
      <c r="E63" s="84"/>
      <c r="F63" s="84"/>
      <c r="G63" s="84"/>
      <c r="H63" s="84"/>
      <c r="I63" s="84"/>
      <c r="J63" s="84"/>
      <c r="K63" s="84"/>
      <c r="L63" s="84"/>
      <c r="M63" s="13"/>
      <c r="N63" s="84"/>
      <c r="O63" s="84"/>
      <c r="P63" s="84"/>
      <c r="Q63" s="13"/>
      <c r="R63" s="84"/>
      <c r="S63" s="84"/>
      <c r="T63" s="84"/>
      <c r="U63" s="13"/>
      <c r="V63" s="84"/>
      <c r="W63" s="84"/>
      <c r="X63" s="84"/>
      <c r="Y63" s="13"/>
      <c r="Z63" s="84"/>
      <c r="AA63" s="84"/>
      <c r="AB63" s="84"/>
      <c r="AC63" s="13"/>
      <c r="AD63" s="84"/>
      <c r="AE63" s="84"/>
      <c r="AF63" s="84"/>
      <c r="AG63" s="13"/>
      <c r="AH63" s="13"/>
      <c r="AI63" s="13"/>
      <c r="AJ63" s="13"/>
      <c r="AK63" s="13"/>
      <c r="AL63" s="13"/>
    </row>
    <row r="64" spans="1:38" ht="12.75">
      <c r="A64" s="2"/>
      <c r="B64" s="56"/>
      <c r="C64" s="56"/>
      <c r="D64" s="96"/>
      <c r="E64" s="96"/>
      <c r="F64" s="96"/>
      <c r="G64" s="96"/>
      <c r="H64" s="96"/>
      <c r="I64" s="96"/>
      <c r="J64" s="96"/>
      <c r="K64" s="85"/>
      <c r="L64" s="85"/>
      <c r="M64" s="2"/>
      <c r="N64" s="85"/>
      <c r="O64" s="85"/>
      <c r="P64" s="85"/>
      <c r="Q64" s="2"/>
      <c r="R64" s="85"/>
      <c r="S64" s="85"/>
      <c r="T64" s="85"/>
      <c r="U64" s="2"/>
      <c r="V64" s="85"/>
      <c r="W64" s="85"/>
      <c r="X64" s="85"/>
      <c r="Y64" s="2"/>
      <c r="Z64" s="85"/>
      <c r="AA64" s="85"/>
      <c r="AB64" s="85"/>
      <c r="AC64" s="2"/>
      <c r="AD64" s="85"/>
      <c r="AE64" s="85"/>
      <c r="AF64" s="85"/>
      <c r="AG64" s="2"/>
      <c r="AH64" s="2"/>
      <c r="AI64" s="2"/>
      <c r="AJ64" s="2"/>
      <c r="AK64" s="2"/>
      <c r="AL64" s="2"/>
    </row>
    <row r="65" spans="1:38" ht="12.75">
      <c r="A65" s="2"/>
      <c r="B65" s="69"/>
      <c r="C65" s="2"/>
      <c r="D65" s="85"/>
      <c r="E65" s="85"/>
      <c r="F65" s="85"/>
      <c r="G65" s="85"/>
      <c r="H65" s="85"/>
      <c r="I65" s="85"/>
      <c r="J65" s="85"/>
      <c r="K65" s="85"/>
      <c r="L65" s="85"/>
      <c r="M65" s="2"/>
      <c r="N65" s="85"/>
      <c r="O65" s="85"/>
      <c r="P65" s="85"/>
      <c r="Q65" s="2"/>
      <c r="R65" s="85"/>
      <c r="S65" s="85"/>
      <c r="T65" s="85"/>
      <c r="U65" s="2"/>
      <c r="V65" s="85"/>
      <c r="W65" s="85"/>
      <c r="X65" s="85"/>
      <c r="Y65" s="2"/>
      <c r="Z65" s="85"/>
      <c r="AA65" s="85"/>
      <c r="AB65" s="85"/>
      <c r="AC65" s="2"/>
      <c r="AD65" s="85"/>
      <c r="AE65" s="85"/>
      <c r="AF65" s="85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5"/>
      <c r="E66" s="85"/>
      <c r="F66" s="85"/>
      <c r="G66" s="85"/>
      <c r="H66" s="85"/>
      <c r="I66" s="85"/>
      <c r="J66" s="85"/>
      <c r="K66" s="85"/>
      <c r="L66" s="85"/>
      <c r="M66" s="2"/>
      <c r="N66" s="85"/>
      <c r="O66" s="85"/>
      <c r="P66" s="85"/>
      <c r="Q66" s="2"/>
      <c r="R66" s="85"/>
      <c r="S66" s="85"/>
      <c r="T66" s="85"/>
      <c r="U66" s="2"/>
      <c r="V66" s="85"/>
      <c r="W66" s="85"/>
      <c r="X66" s="85"/>
      <c r="Y66" s="2"/>
      <c r="Z66" s="85"/>
      <c r="AA66" s="85"/>
      <c r="AB66" s="85"/>
      <c r="AC66" s="2"/>
      <c r="AD66" s="85"/>
      <c r="AE66" s="85"/>
      <c r="AF66" s="85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5"/>
      <c r="E67" s="85"/>
      <c r="F67" s="85"/>
      <c r="G67" s="85"/>
      <c r="H67" s="85"/>
      <c r="I67" s="85"/>
      <c r="J67" s="85"/>
      <c r="K67" s="85"/>
      <c r="L67" s="85"/>
      <c r="M67" s="2"/>
      <c r="N67" s="85"/>
      <c r="O67" s="85"/>
      <c r="P67" s="85"/>
      <c r="Q67" s="2"/>
      <c r="R67" s="85"/>
      <c r="S67" s="85"/>
      <c r="T67" s="85"/>
      <c r="U67" s="2"/>
      <c r="V67" s="85"/>
      <c r="W67" s="85"/>
      <c r="X67" s="85"/>
      <c r="Y67" s="2"/>
      <c r="Z67" s="85"/>
      <c r="AA67" s="85"/>
      <c r="AB67" s="85"/>
      <c r="AC67" s="2"/>
      <c r="AD67" s="85"/>
      <c r="AE67" s="85"/>
      <c r="AF67" s="85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5"/>
      <c r="E68" s="85"/>
      <c r="F68" s="85"/>
      <c r="G68" s="85"/>
      <c r="H68" s="85"/>
      <c r="I68" s="85"/>
      <c r="J68" s="85"/>
      <c r="K68" s="85"/>
      <c r="L68" s="85"/>
      <c r="M68" s="2"/>
      <c r="N68" s="85"/>
      <c r="O68" s="85"/>
      <c r="P68" s="85"/>
      <c r="Q68" s="2"/>
      <c r="R68" s="85"/>
      <c r="S68" s="85"/>
      <c r="T68" s="85"/>
      <c r="U68" s="2"/>
      <c r="V68" s="85"/>
      <c r="W68" s="85"/>
      <c r="X68" s="85"/>
      <c r="Y68" s="2"/>
      <c r="Z68" s="85"/>
      <c r="AA68" s="85"/>
      <c r="AB68" s="85"/>
      <c r="AC68" s="2"/>
      <c r="AD68" s="85"/>
      <c r="AE68" s="85"/>
      <c r="AF68" s="85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5"/>
      <c r="E69" s="85"/>
      <c r="F69" s="85"/>
      <c r="G69" s="85"/>
      <c r="H69" s="85"/>
      <c r="I69" s="85"/>
      <c r="J69" s="85"/>
      <c r="K69" s="85"/>
      <c r="L69" s="85"/>
      <c r="M69" s="2"/>
      <c r="N69" s="85"/>
      <c r="O69" s="85"/>
      <c r="P69" s="85"/>
      <c r="Q69" s="2"/>
      <c r="R69" s="85"/>
      <c r="S69" s="85"/>
      <c r="T69" s="85"/>
      <c r="U69" s="2"/>
      <c r="V69" s="85"/>
      <c r="W69" s="85"/>
      <c r="X69" s="85"/>
      <c r="Y69" s="2"/>
      <c r="Z69" s="85"/>
      <c r="AA69" s="85"/>
      <c r="AB69" s="85"/>
      <c r="AC69" s="2"/>
      <c r="AD69" s="85"/>
      <c r="AE69" s="85"/>
      <c r="AF69" s="85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5"/>
      <c r="E70" s="85"/>
      <c r="F70" s="85"/>
      <c r="G70" s="85"/>
      <c r="H70" s="85"/>
      <c r="I70" s="85"/>
      <c r="J70" s="85"/>
      <c r="K70" s="85"/>
      <c r="L70" s="85"/>
      <c r="M70" s="2"/>
      <c r="N70" s="85"/>
      <c r="O70" s="85"/>
      <c r="P70" s="85"/>
      <c r="Q70" s="2"/>
      <c r="R70" s="85"/>
      <c r="S70" s="85"/>
      <c r="T70" s="85"/>
      <c r="U70" s="2"/>
      <c r="V70" s="85"/>
      <c r="W70" s="85"/>
      <c r="X70" s="85"/>
      <c r="Y70" s="2"/>
      <c r="Z70" s="85"/>
      <c r="AA70" s="85"/>
      <c r="AB70" s="85"/>
      <c r="AC70" s="2"/>
      <c r="AD70" s="85"/>
      <c r="AE70" s="85"/>
      <c r="AF70" s="85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5"/>
      <c r="E71" s="85"/>
      <c r="F71" s="85"/>
      <c r="G71" s="85"/>
      <c r="H71" s="85"/>
      <c r="I71" s="85"/>
      <c r="J71" s="85"/>
      <c r="K71" s="85"/>
      <c r="L71" s="85"/>
      <c r="M71" s="2"/>
      <c r="N71" s="85"/>
      <c r="O71" s="85"/>
      <c r="P71" s="85"/>
      <c r="Q71" s="2"/>
      <c r="R71" s="85"/>
      <c r="S71" s="85"/>
      <c r="T71" s="85"/>
      <c r="U71" s="2"/>
      <c r="V71" s="85"/>
      <c r="W71" s="85"/>
      <c r="X71" s="85"/>
      <c r="Y71" s="2"/>
      <c r="Z71" s="85"/>
      <c r="AA71" s="85"/>
      <c r="AB71" s="85"/>
      <c r="AC71" s="2"/>
      <c r="AD71" s="85"/>
      <c r="AE71" s="85"/>
      <c r="AF71" s="85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5"/>
      <c r="E72" s="85"/>
      <c r="F72" s="85"/>
      <c r="G72" s="85"/>
      <c r="H72" s="85"/>
      <c r="I72" s="85"/>
      <c r="J72" s="85"/>
      <c r="K72" s="85"/>
      <c r="L72" s="85"/>
      <c r="M72" s="2"/>
      <c r="N72" s="85"/>
      <c r="O72" s="85"/>
      <c r="P72" s="85"/>
      <c r="Q72" s="2"/>
      <c r="R72" s="85"/>
      <c r="S72" s="85"/>
      <c r="T72" s="85"/>
      <c r="U72" s="2"/>
      <c r="V72" s="85"/>
      <c r="W72" s="85"/>
      <c r="X72" s="85"/>
      <c r="Y72" s="2"/>
      <c r="Z72" s="85"/>
      <c r="AA72" s="85"/>
      <c r="AB72" s="85"/>
      <c r="AC72" s="2"/>
      <c r="AD72" s="85"/>
      <c r="AE72" s="85"/>
      <c r="AF72" s="85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5"/>
      <c r="E73" s="85"/>
      <c r="F73" s="85"/>
      <c r="G73" s="85"/>
      <c r="H73" s="85"/>
      <c r="I73" s="85"/>
      <c r="J73" s="85"/>
      <c r="K73" s="85"/>
      <c r="L73" s="85"/>
      <c r="M73" s="2"/>
      <c r="N73" s="85"/>
      <c r="O73" s="85"/>
      <c r="P73" s="85"/>
      <c r="Q73" s="2"/>
      <c r="R73" s="85"/>
      <c r="S73" s="85"/>
      <c r="T73" s="85"/>
      <c r="U73" s="2"/>
      <c r="V73" s="85"/>
      <c r="W73" s="85"/>
      <c r="X73" s="85"/>
      <c r="Y73" s="2"/>
      <c r="Z73" s="85"/>
      <c r="AA73" s="85"/>
      <c r="AB73" s="85"/>
      <c r="AC73" s="2"/>
      <c r="AD73" s="85"/>
      <c r="AE73" s="85"/>
      <c r="AF73" s="85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5"/>
      <c r="E74" s="85"/>
      <c r="F74" s="85"/>
      <c r="G74" s="85"/>
      <c r="H74" s="85"/>
      <c r="I74" s="85"/>
      <c r="J74" s="85"/>
      <c r="K74" s="85"/>
      <c r="L74" s="85"/>
      <c r="M74" s="2"/>
      <c r="N74" s="85"/>
      <c r="O74" s="85"/>
      <c r="P74" s="85"/>
      <c r="Q74" s="2"/>
      <c r="R74" s="85"/>
      <c r="S74" s="85"/>
      <c r="T74" s="85"/>
      <c r="U74" s="2"/>
      <c r="V74" s="85"/>
      <c r="W74" s="85"/>
      <c r="X74" s="85"/>
      <c r="Y74" s="2"/>
      <c r="Z74" s="85"/>
      <c r="AA74" s="85"/>
      <c r="AB74" s="85"/>
      <c r="AC74" s="2"/>
      <c r="AD74" s="85"/>
      <c r="AE74" s="85"/>
      <c r="AF74" s="85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5"/>
      <c r="E75" s="85"/>
      <c r="F75" s="85"/>
      <c r="G75" s="85"/>
      <c r="H75" s="85"/>
      <c r="I75" s="85"/>
      <c r="J75" s="85"/>
      <c r="K75" s="85"/>
      <c r="L75" s="85"/>
      <c r="M75" s="2"/>
      <c r="N75" s="85"/>
      <c r="O75" s="85"/>
      <c r="P75" s="85"/>
      <c r="Q75" s="2"/>
      <c r="R75" s="85"/>
      <c r="S75" s="85"/>
      <c r="T75" s="85"/>
      <c r="U75" s="2"/>
      <c r="V75" s="85"/>
      <c r="W75" s="85"/>
      <c r="X75" s="85"/>
      <c r="Y75" s="2"/>
      <c r="Z75" s="85"/>
      <c r="AA75" s="85"/>
      <c r="AB75" s="85"/>
      <c r="AC75" s="2"/>
      <c r="AD75" s="85"/>
      <c r="AE75" s="85"/>
      <c r="AF75" s="85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5"/>
      <c r="E76" s="85"/>
      <c r="F76" s="85"/>
      <c r="G76" s="85"/>
      <c r="H76" s="85"/>
      <c r="I76" s="85"/>
      <c r="J76" s="85"/>
      <c r="K76" s="85"/>
      <c r="L76" s="85"/>
      <c r="M76" s="2"/>
      <c r="N76" s="85"/>
      <c r="O76" s="85"/>
      <c r="P76" s="85"/>
      <c r="Q76" s="2"/>
      <c r="R76" s="85"/>
      <c r="S76" s="85"/>
      <c r="T76" s="85"/>
      <c r="U76" s="2"/>
      <c r="V76" s="85"/>
      <c r="W76" s="85"/>
      <c r="X76" s="85"/>
      <c r="Y76" s="2"/>
      <c r="Z76" s="85"/>
      <c r="AA76" s="85"/>
      <c r="AB76" s="85"/>
      <c r="AC76" s="2"/>
      <c r="AD76" s="85"/>
      <c r="AE76" s="85"/>
      <c r="AF76" s="85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5"/>
      <c r="E77" s="85"/>
      <c r="F77" s="85"/>
      <c r="G77" s="85"/>
      <c r="H77" s="85"/>
      <c r="I77" s="85"/>
      <c r="J77" s="85"/>
      <c r="K77" s="85"/>
      <c r="L77" s="85"/>
      <c r="M77" s="2"/>
      <c r="N77" s="85"/>
      <c r="O77" s="85"/>
      <c r="P77" s="85"/>
      <c r="Q77" s="2"/>
      <c r="R77" s="85"/>
      <c r="S77" s="85"/>
      <c r="T77" s="85"/>
      <c r="U77" s="2"/>
      <c r="V77" s="85"/>
      <c r="W77" s="85"/>
      <c r="X77" s="85"/>
      <c r="Y77" s="2"/>
      <c r="Z77" s="85"/>
      <c r="AA77" s="85"/>
      <c r="AB77" s="85"/>
      <c r="AC77" s="2"/>
      <c r="AD77" s="85"/>
      <c r="AE77" s="85"/>
      <c r="AF77" s="85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5"/>
      <c r="E78" s="85"/>
      <c r="F78" s="85"/>
      <c r="G78" s="85"/>
      <c r="H78" s="85"/>
      <c r="I78" s="85"/>
      <c r="J78" s="85"/>
      <c r="K78" s="85"/>
      <c r="L78" s="85"/>
      <c r="M78" s="2"/>
      <c r="N78" s="85"/>
      <c r="O78" s="85"/>
      <c r="P78" s="85"/>
      <c r="Q78" s="2"/>
      <c r="R78" s="85"/>
      <c r="S78" s="85"/>
      <c r="T78" s="85"/>
      <c r="U78" s="2"/>
      <c r="V78" s="85"/>
      <c r="W78" s="85"/>
      <c r="X78" s="85"/>
      <c r="Y78" s="2"/>
      <c r="Z78" s="85"/>
      <c r="AA78" s="85"/>
      <c r="AB78" s="85"/>
      <c r="AC78" s="2"/>
      <c r="AD78" s="85"/>
      <c r="AE78" s="85"/>
      <c r="AF78" s="85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5"/>
      <c r="E79" s="85"/>
      <c r="F79" s="85"/>
      <c r="G79" s="85"/>
      <c r="H79" s="85"/>
      <c r="I79" s="85"/>
      <c r="J79" s="85"/>
      <c r="K79" s="85"/>
      <c r="L79" s="85"/>
      <c r="M79" s="2"/>
      <c r="N79" s="85"/>
      <c r="O79" s="85"/>
      <c r="P79" s="85"/>
      <c r="Q79" s="2"/>
      <c r="R79" s="85"/>
      <c r="S79" s="85"/>
      <c r="T79" s="85"/>
      <c r="U79" s="2"/>
      <c r="V79" s="85"/>
      <c r="W79" s="85"/>
      <c r="X79" s="85"/>
      <c r="Y79" s="2"/>
      <c r="Z79" s="85"/>
      <c r="AA79" s="85"/>
      <c r="AB79" s="85"/>
      <c r="AC79" s="2"/>
      <c r="AD79" s="85"/>
      <c r="AE79" s="85"/>
      <c r="AF79" s="85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5"/>
      <c r="E80" s="85"/>
      <c r="F80" s="85"/>
      <c r="G80" s="85"/>
      <c r="H80" s="85"/>
      <c r="I80" s="85"/>
      <c r="J80" s="85"/>
      <c r="K80" s="85"/>
      <c r="L80" s="85"/>
      <c r="M80" s="2"/>
      <c r="N80" s="85"/>
      <c r="O80" s="85"/>
      <c r="P80" s="85"/>
      <c r="Q80" s="2"/>
      <c r="R80" s="85"/>
      <c r="S80" s="85"/>
      <c r="T80" s="85"/>
      <c r="U80" s="2"/>
      <c r="V80" s="85"/>
      <c r="W80" s="85"/>
      <c r="X80" s="85"/>
      <c r="Y80" s="2"/>
      <c r="Z80" s="85"/>
      <c r="AA80" s="85"/>
      <c r="AB80" s="85"/>
      <c r="AC80" s="2"/>
      <c r="AD80" s="85"/>
      <c r="AE80" s="85"/>
      <c r="AF80" s="85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5"/>
      <c r="E81" s="85"/>
      <c r="F81" s="85"/>
      <c r="G81" s="85"/>
      <c r="H81" s="85"/>
      <c r="I81" s="85"/>
      <c r="J81" s="85"/>
      <c r="K81" s="85"/>
      <c r="L81" s="85"/>
      <c r="M81" s="2"/>
      <c r="N81" s="85"/>
      <c r="O81" s="85"/>
      <c r="P81" s="85"/>
      <c r="Q81" s="2"/>
      <c r="R81" s="85"/>
      <c r="S81" s="85"/>
      <c r="T81" s="85"/>
      <c r="U81" s="2"/>
      <c r="V81" s="85"/>
      <c r="W81" s="85"/>
      <c r="X81" s="85"/>
      <c r="Y81" s="2"/>
      <c r="Z81" s="85"/>
      <c r="AA81" s="85"/>
      <c r="AB81" s="85"/>
      <c r="AC81" s="2"/>
      <c r="AD81" s="85"/>
      <c r="AE81" s="85"/>
      <c r="AF81" s="85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B2:AH2"/>
    <mergeCell ref="R4:U4"/>
    <mergeCell ref="V4:Y4"/>
    <mergeCell ref="Z4:AC4"/>
    <mergeCell ref="AD4:AG4"/>
    <mergeCell ref="D4:F4"/>
    <mergeCell ref="G4:I4"/>
    <mergeCell ref="J4:M4"/>
    <mergeCell ref="N4:Q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1.28125" style="3" customWidth="1"/>
    <col min="3" max="3" width="6.8515625" style="3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7.7109375" style="3" customWidth="1"/>
    <col min="30" max="32" width="10.7109375" style="3" customWidth="1"/>
    <col min="33" max="33" width="10.421875" style="3" customWidth="1"/>
    <col min="34" max="34" width="9.140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7" t="s">
        <v>1</v>
      </c>
      <c r="E4" s="127"/>
      <c r="F4" s="127"/>
      <c r="G4" s="127" t="s">
        <v>2</v>
      </c>
      <c r="H4" s="127"/>
      <c r="I4" s="127"/>
      <c r="J4" s="120" t="s">
        <v>3</v>
      </c>
      <c r="K4" s="125"/>
      <c r="L4" s="125"/>
      <c r="M4" s="126"/>
      <c r="N4" s="120" t="s">
        <v>4</v>
      </c>
      <c r="O4" s="121"/>
      <c r="P4" s="121"/>
      <c r="Q4" s="122"/>
      <c r="R4" s="120" t="s">
        <v>5</v>
      </c>
      <c r="S4" s="121"/>
      <c r="T4" s="121"/>
      <c r="U4" s="122"/>
      <c r="V4" s="120" t="s">
        <v>6</v>
      </c>
      <c r="W4" s="123"/>
      <c r="X4" s="123"/>
      <c r="Y4" s="124"/>
      <c r="Z4" s="120" t="s">
        <v>7</v>
      </c>
      <c r="AA4" s="125"/>
      <c r="AB4" s="125"/>
      <c r="AC4" s="126"/>
      <c r="AD4" s="120" t="s">
        <v>8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59.25" customHeight="1">
      <c r="A5" s="15"/>
      <c r="B5" s="16" t="s">
        <v>9</v>
      </c>
      <c r="C5" s="17" t="s">
        <v>10</v>
      </c>
      <c r="D5" s="18" t="s">
        <v>11</v>
      </c>
      <c r="E5" s="19" t="s">
        <v>12</v>
      </c>
      <c r="F5" s="20" t="s">
        <v>13</v>
      </c>
      <c r="G5" s="18" t="s">
        <v>11</v>
      </c>
      <c r="H5" s="19" t="s">
        <v>12</v>
      </c>
      <c r="I5" s="20" t="s">
        <v>13</v>
      </c>
      <c r="J5" s="18" t="s">
        <v>11</v>
      </c>
      <c r="K5" s="19" t="s">
        <v>12</v>
      </c>
      <c r="L5" s="19" t="s">
        <v>13</v>
      </c>
      <c r="M5" s="20" t="s">
        <v>652</v>
      </c>
      <c r="N5" s="18" t="s">
        <v>11</v>
      </c>
      <c r="O5" s="19" t="s">
        <v>12</v>
      </c>
      <c r="P5" s="21" t="s">
        <v>13</v>
      </c>
      <c r="Q5" s="22" t="s">
        <v>653</v>
      </c>
      <c r="R5" s="19" t="s">
        <v>11</v>
      </c>
      <c r="S5" s="19" t="s">
        <v>12</v>
      </c>
      <c r="T5" s="21" t="s">
        <v>13</v>
      </c>
      <c r="U5" s="22" t="s">
        <v>654</v>
      </c>
      <c r="V5" s="19" t="s">
        <v>11</v>
      </c>
      <c r="W5" s="19" t="s">
        <v>12</v>
      </c>
      <c r="X5" s="21" t="s">
        <v>13</v>
      </c>
      <c r="Y5" s="22" t="s">
        <v>655</v>
      </c>
      <c r="Z5" s="18" t="s">
        <v>11</v>
      </c>
      <c r="AA5" s="19" t="s">
        <v>12</v>
      </c>
      <c r="AB5" s="19" t="s">
        <v>13</v>
      </c>
      <c r="AC5" s="20" t="s">
        <v>656</v>
      </c>
      <c r="AD5" s="18" t="s">
        <v>11</v>
      </c>
      <c r="AE5" s="19" t="s">
        <v>12</v>
      </c>
      <c r="AF5" s="19" t="s">
        <v>13</v>
      </c>
      <c r="AG5" s="23" t="s">
        <v>656</v>
      </c>
      <c r="AH5" s="24" t="s">
        <v>14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17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82</v>
      </c>
      <c r="B9" s="58" t="s">
        <v>170</v>
      </c>
      <c r="C9" s="40" t="s">
        <v>171</v>
      </c>
      <c r="D9" s="73">
        <v>62593251</v>
      </c>
      <c r="E9" s="74">
        <v>23577078</v>
      </c>
      <c r="F9" s="75">
        <f>$D9+$E9</f>
        <v>86170329</v>
      </c>
      <c r="G9" s="73">
        <v>64426868</v>
      </c>
      <c r="H9" s="74">
        <v>21427923</v>
      </c>
      <c r="I9" s="76">
        <f>$G9+$H9</f>
        <v>85854791</v>
      </c>
      <c r="J9" s="73">
        <v>21474229</v>
      </c>
      <c r="K9" s="74">
        <v>3459626</v>
      </c>
      <c r="L9" s="74">
        <f>$J9+$K9</f>
        <v>24933855</v>
      </c>
      <c r="M9" s="41">
        <f>IF($F9=0,0,$L9/$F9)</f>
        <v>0.2893554578397861</v>
      </c>
      <c r="N9" s="101">
        <v>18971839</v>
      </c>
      <c r="O9" s="102">
        <v>6185029</v>
      </c>
      <c r="P9" s="103">
        <f>$N9+$O9</f>
        <v>25156868</v>
      </c>
      <c r="Q9" s="41">
        <f>IF($F9=0,0,$P9/$F9)</f>
        <v>0.29194350644756156</v>
      </c>
      <c r="R9" s="101">
        <v>11932382</v>
      </c>
      <c r="S9" s="103">
        <v>3691911</v>
      </c>
      <c r="T9" s="103">
        <f>$R9+$S9</f>
        <v>15624293</v>
      </c>
      <c r="U9" s="41">
        <f>IF($I9=0,0,$T9/$I9)</f>
        <v>0.18198510319592998</v>
      </c>
      <c r="V9" s="101">
        <v>16612858</v>
      </c>
      <c r="W9" s="103">
        <v>10298193</v>
      </c>
      <c r="X9" s="103">
        <f>$V9+$W9</f>
        <v>26911051</v>
      </c>
      <c r="Y9" s="41">
        <f>IF($I9=0,0,$X9/$I9)</f>
        <v>0.31344844808951894</v>
      </c>
      <c r="Z9" s="73">
        <f>(($J9+$N9)+$R9)+$V9</f>
        <v>68991308</v>
      </c>
      <c r="AA9" s="74">
        <f>(($K9+$O9)+$S9)+$W9</f>
        <v>23634759</v>
      </c>
      <c r="AB9" s="74">
        <f>$Z9+$AA9</f>
        <v>92626067</v>
      </c>
      <c r="AC9" s="41">
        <f>IF($I9=0,0,$AB9/$I9)</f>
        <v>1.0788689358058072</v>
      </c>
      <c r="AD9" s="73">
        <v>53430233</v>
      </c>
      <c r="AE9" s="74">
        <v>3444907</v>
      </c>
      <c r="AF9" s="74">
        <f>$AD9+$AE9</f>
        <v>56875140</v>
      </c>
      <c r="AG9" s="41">
        <f>IF($AJ9=0,0,$AK9/$AJ9)</f>
        <v>1.8193667714977118</v>
      </c>
      <c r="AH9" s="41">
        <f>IF($AF9=0,0,$X9/$AF9-1)</f>
        <v>-0.5268398284382245</v>
      </c>
      <c r="AI9" s="13">
        <v>86278294</v>
      </c>
      <c r="AJ9" s="13">
        <v>65918132</v>
      </c>
      <c r="AK9" s="13">
        <v>119929259</v>
      </c>
      <c r="AL9" s="13"/>
    </row>
    <row r="10" spans="1:38" s="14" customFormat="1" ht="12.75">
      <c r="A10" s="30" t="s">
        <v>82</v>
      </c>
      <c r="B10" s="58" t="s">
        <v>172</v>
      </c>
      <c r="C10" s="40" t="s">
        <v>173</v>
      </c>
      <c r="D10" s="73">
        <v>130386175</v>
      </c>
      <c r="E10" s="74">
        <v>32363600</v>
      </c>
      <c r="F10" s="76">
        <f aca="true" t="shared" si="0" ref="F10:F39">$D10+$E10</f>
        <v>162749775</v>
      </c>
      <c r="G10" s="73">
        <v>130386175</v>
      </c>
      <c r="H10" s="74">
        <v>32363600</v>
      </c>
      <c r="I10" s="76">
        <f aca="true" t="shared" si="1" ref="I10:I39">$G10+$H10</f>
        <v>162749775</v>
      </c>
      <c r="J10" s="73">
        <v>43348638</v>
      </c>
      <c r="K10" s="74">
        <v>1014491</v>
      </c>
      <c r="L10" s="74">
        <f aca="true" t="shared" si="2" ref="L10:L39">$J10+$K10</f>
        <v>44363129</v>
      </c>
      <c r="M10" s="41">
        <f aca="true" t="shared" si="3" ref="M10:M39">IF($F10=0,0,$L10/$F10)</f>
        <v>0.2725848868301047</v>
      </c>
      <c r="N10" s="101">
        <v>38971781</v>
      </c>
      <c r="O10" s="102">
        <v>0</v>
      </c>
      <c r="P10" s="103">
        <f aca="true" t="shared" si="4" ref="P10:P39">$N10+$O10</f>
        <v>38971781</v>
      </c>
      <c r="Q10" s="41">
        <f aca="true" t="shared" si="5" ref="Q10:Q39">IF($F10=0,0,$P10/$F10)</f>
        <v>0.23945827882096918</v>
      </c>
      <c r="R10" s="101">
        <v>39628578</v>
      </c>
      <c r="S10" s="103">
        <v>0</v>
      </c>
      <c r="T10" s="103">
        <f aca="true" t="shared" si="6" ref="T10:T39">$R10+$S10</f>
        <v>39628578</v>
      </c>
      <c r="U10" s="41">
        <f aca="true" t="shared" si="7" ref="U10:U39">IF($I10=0,0,$T10/$I10)</f>
        <v>0.2434939034477928</v>
      </c>
      <c r="V10" s="101">
        <v>26826166</v>
      </c>
      <c r="W10" s="103">
        <v>0</v>
      </c>
      <c r="X10" s="103">
        <f aca="true" t="shared" si="8" ref="X10:X39">$V10+$W10</f>
        <v>26826166</v>
      </c>
      <c r="Y10" s="41">
        <f aca="true" t="shared" si="9" ref="Y10:Y39">IF($I10=0,0,$X10/$I10)</f>
        <v>0.164830740933436</v>
      </c>
      <c r="Z10" s="73">
        <f aca="true" t="shared" si="10" ref="Z10:Z39">(($J10+$N10)+$R10)+$V10</f>
        <v>148775163</v>
      </c>
      <c r="AA10" s="74">
        <f aca="true" t="shared" si="11" ref="AA10:AA39">(($K10+$O10)+$S10)+$W10</f>
        <v>1014491</v>
      </c>
      <c r="AB10" s="74">
        <f aca="true" t="shared" si="12" ref="AB10:AB39">$Z10+$AA10</f>
        <v>149789654</v>
      </c>
      <c r="AC10" s="41">
        <f aca="true" t="shared" si="13" ref="AC10:AC39">IF($I10=0,0,$AB10/$I10)</f>
        <v>0.9203678100323026</v>
      </c>
      <c r="AD10" s="73">
        <v>0</v>
      </c>
      <c r="AE10" s="74">
        <v>0</v>
      </c>
      <c r="AF10" s="74">
        <f aca="true" t="shared" si="14" ref="AF10:AF39">$AD10+$AE10</f>
        <v>0</v>
      </c>
      <c r="AG10" s="41">
        <f aca="true" t="shared" si="15" ref="AG10:AG39">IF($AJ10=0,0,$AK10/$AJ10)</f>
        <v>0.5463113218841639</v>
      </c>
      <c r="AH10" s="41">
        <f aca="true" t="shared" si="16" ref="AH10:AH39">IF($AF10=0,0,$X10/$AF10-1)</f>
        <v>0</v>
      </c>
      <c r="AI10" s="13">
        <v>137318840</v>
      </c>
      <c r="AJ10" s="13">
        <v>137318840</v>
      </c>
      <c r="AK10" s="13">
        <v>75018837</v>
      </c>
      <c r="AL10" s="13"/>
    </row>
    <row r="11" spans="1:38" s="14" customFormat="1" ht="12.75">
      <c r="A11" s="30" t="s">
        <v>82</v>
      </c>
      <c r="B11" s="58" t="s">
        <v>174</v>
      </c>
      <c r="C11" s="40" t="s">
        <v>175</v>
      </c>
      <c r="D11" s="73">
        <v>72018947</v>
      </c>
      <c r="E11" s="74">
        <v>14579000</v>
      </c>
      <c r="F11" s="75">
        <f t="shared" si="0"/>
        <v>86597947</v>
      </c>
      <c r="G11" s="73">
        <v>82106506</v>
      </c>
      <c r="H11" s="74">
        <v>29827759</v>
      </c>
      <c r="I11" s="76">
        <f t="shared" si="1"/>
        <v>111934265</v>
      </c>
      <c r="J11" s="73">
        <v>20091628</v>
      </c>
      <c r="K11" s="74">
        <v>14236788</v>
      </c>
      <c r="L11" s="74">
        <f t="shared" si="2"/>
        <v>34328416</v>
      </c>
      <c r="M11" s="41">
        <f t="shared" si="3"/>
        <v>0.39641142993840256</v>
      </c>
      <c r="N11" s="101">
        <v>15985064</v>
      </c>
      <c r="O11" s="102">
        <v>14265830</v>
      </c>
      <c r="P11" s="103">
        <f t="shared" si="4"/>
        <v>30250894</v>
      </c>
      <c r="Q11" s="41">
        <f t="shared" si="5"/>
        <v>0.34932576403918675</v>
      </c>
      <c r="R11" s="101">
        <v>19619792</v>
      </c>
      <c r="S11" s="103">
        <v>7130127</v>
      </c>
      <c r="T11" s="103">
        <f t="shared" si="6"/>
        <v>26749919</v>
      </c>
      <c r="U11" s="41">
        <f t="shared" si="7"/>
        <v>0.23897882386595382</v>
      </c>
      <c r="V11" s="101">
        <v>56395805</v>
      </c>
      <c r="W11" s="103">
        <v>20769156</v>
      </c>
      <c r="X11" s="103">
        <f t="shared" si="8"/>
        <v>77164961</v>
      </c>
      <c r="Y11" s="41">
        <f t="shared" si="9"/>
        <v>0.6893774752529979</v>
      </c>
      <c r="Z11" s="73">
        <f t="shared" si="10"/>
        <v>112092289</v>
      </c>
      <c r="AA11" s="74">
        <f t="shared" si="11"/>
        <v>56401901</v>
      </c>
      <c r="AB11" s="74">
        <f t="shared" si="12"/>
        <v>168494190</v>
      </c>
      <c r="AC11" s="41">
        <f t="shared" si="13"/>
        <v>1.5052958984453957</v>
      </c>
      <c r="AD11" s="73">
        <v>3233873</v>
      </c>
      <c r="AE11" s="74">
        <v>3191306</v>
      </c>
      <c r="AF11" s="74">
        <f t="shared" si="14"/>
        <v>6425179</v>
      </c>
      <c r="AG11" s="41">
        <f t="shared" si="15"/>
        <v>0.38038258059199587</v>
      </c>
      <c r="AH11" s="41">
        <f t="shared" si="16"/>
        <v>11.0097760700519</v>
      </c>
      <c r="AI11" s="13">
        <v>49365076</v>
      </c>
      <c r="AJ11" s="13">
        <v>49365076</v>
      </c>
      <c r="AK11" s="13">
        <v>18777615</v>
      </c>
      <c r="AL11" s="13"/>
    </row>
    <row r="12" spans="1:38" s="14" customFormat="1" ht="12.75">
      <c r="A12" s="30" t="s">
        <v>101</v>
      </c>
      <c r="B12" s="58" t="s">
        <v>176</v>
      </c>
      <c r="C12" s="40" t="s">
        <v>177</v>
      </c>
      <c r="D12" s="73">
        <v>26710886</v>
      </c>
      <c r="E12" s="74">
        <v>1380000</v>
      </c>
      <c r="F12" s="75">
        <f t="shared" si="0"/>
        <v>28090886</v>
      </c>
      <c r="G12" s="73">
        <v>26710886</v>
      </c>
      <c r="H12" s="74">
        <v>1380000</v>
      </c>
      <c r="I12" s="76">
        <f t="shared" si="1"/>
        <v>28090886</v>
      </c>
      <c r="J12" s="73">
        <v>15952538</v>
      </c>
      <c r="K12" s="74">
        <v>78685</v>
      </c>
      <c r="L12" s="74">
        <f t="shared" si="2"/>
        <v>16031223</v>
      </c>
      <c r="M12" s="41">
        <f t="shared" si="3"/>
        <v>0.5706912555196728</v>
      </c>
      <c r="N12" s="101">
        <v>6973130</v>
      </c>
      <c r="O12" s="102">
        <v>481942</v>
      </c>
      <c r="P12" s="103">
        <f t="shared" si="4"/>
        <v>7455072</v>
      </c>
      <c r="Q12" s="41">
        <f t="shared" si="5"/>
        <v>0.2653911307745865</v>
      </c>
      <c r="R12" s="101">
        <v>4214296</v>
      </c>
      <c r="S12" s="103">
        <v>37602</v>
      </c>
      <c r="T12" s="103">
        <f t="shared" si="6"/>
        <v>4251898</v>
      </c>
      <c r="U12" s="41">
        <f t="shared" si="7"/>
        <v>0.15136218914561828</v>
      </c>
      <c r="V12" s="101">
        <v>3130519</v>
      </c>
      <c r="W12" s="103">
        <v>0</v>
      </c>
      <c r="X12" s="103">
        <f t="shared" si="8"/>
        <v>3130519</v>
      </c>
      <c r="Y12" s="41">
        <f t="shared" si="9"/>
        <v>0.11144251555468916</v>
      </c>
      <c r="Z12" s="73">
        <f t="shared" si="10"/>
        <v>30270483</v>
      </c>
      <c r="AA12" s="74">
        <f t="shared" si="11"/>
        <v>598229</v>
      </c>
      <c r="AB12" s="74">
        <f t="shared" si="12"/>
        <v>30868712</v>
      </c>
      <c r="AC12" s="41">
        <f t="shared" si="13"/>
        <v>1.0988870909945667</v>
      </c>
      <c r="AD12" s="73">
        <v>2477435</v>
      </c>
      <c r="AE12" s="74">
        <v>0</v>
      </c>
      <c r="AF12" s="74">
        <f t="shared" si="14"/>
        <v>2477435</v>
      </c>
      <c r="AG12" s="41">
        <f t="shared" si="15"/>
        <v>0.8064694321486029</v>
      </c>
      <c r="AH12" s="41">
        <f t="shared" si="16"/>
        <v>0.26361297067329725</v>
      </c>
      <c r="AI12" s="13">
        <v>17052965</v>
      </c>
      <c r="AJ12" s="13">
        <v>17052965</v>
      </c>
      <c r="AK12" s="13">
        <v>13752695</v>
      </c>
      <c r="AL12" s="13"/>
    </row>
    <row r="13" spans="1:38" s="55" customFormat="1" ht="12.75">
      <c r="A13" s="59"/>
      <c r="B13" s="115" t="s">
        <v>602</v>
      </c>
      <c r="C13" s="33"/>
      <c r="D13" s="77">
        <f>SUM(D9:D12)</f>
        <v>291709259</v>
      </c>
      <c r="E13" s="78">
        <f>SUM(E9:E12)</f>
        <v>71899678</v>
      </c>
      <c r="F13" s="86">
        <f t="shared" si="0"/>
        <v>363608937</v>
      </c>
      <c r="G13" s="77">
        <f>SUM(G9:G12)</f>
        <v>303630435</v>
      </c>
      <c r="H13" s="78">
        <f>SUM(H9:H12)</f>
        <v>84999282</v>
      </c>
      <c r="I13" s="79">
        <f t="shared" si="1"/>
        <v>388629717</v>
      </c>
      <c r="J13" s="77">
        <f>SUM(J9:J12)</f>
        <v>100867033</v>
      </c>
      <c r="K13" s="78">
        <f>SUM(K9:K12)</f>
        <v>18789590</v>
      </c>
      <c r="L13" s="78">
        <f t="shared" si="2"/>
        <v>119656623</v>
      </c>
      <c r="M13" s="45">
        <f t="shared" si="3"/>
        <v>0.3290805335733538</v>
      </c>
      <c r="N13" s="107">
        <f>SUM(N9:N12)</f>
        <v>80901814</v>
      </c>
      <c r="O13" s="108">
        <f>SUM(O9:O12)</f>
        <v>20932801</v>
      </c>
      <c r="P13" s="109">
        <f t="shared" si="4"/>
        <v>101834615</v>
      </c>
      <c r="Q13" s="45">
        <f t="shared" si="5"/>
        <v>0.2800663147616749</v>
      </c>
      <c r="R13" s="107">
        <f>SUM(R9:R12)</f>
        <v>75395048</v>
      </c>
      <c r="S13" s="109">
        <f>SUM(S9:S12)</f>
        <v>10859640</v>
      </c>
      <c r="T13" s="109">
        <f t="shared" si="6"/>
        <v>86254688</v>
      </c>
      <c r="U13" s="45">
        <f t="shared" si="7"/>
        <v>0.22194568306777218</v>
      </c>
      <c r="V13" s="107">
        <f>SUM(V9:V12)</f>
        <v>102965348</v>
      </c>
      <c r="W13" s="109">
        <f>SUM(W9:W12)</f>
        <v>31067349</v>
      </c>
      <c r="X13" s="109">
        <f t="shared" si="8"/>
        <v>134032697</v>
      </c>
      <c r="Y13" s="45">
        <f t="shared" si="9"/>
        <v>0.3448853526556231</v>
      </c>
      <c r="Z13" s="77">
        <f t="shared" si="10"/>
        <v>360129243</v>
      </c>
      <c r="AA13" s="78">
        <f t="shared" si="11"/>
        <v>81649380</v>
      </c>
      <c r="AB13" s="78">
        <f t="shared" si="12"/>
        <v>441778623</v>
      </c>
      <c r="AC13" s="45">
        <f t="shared" si="13"/>
        <v>1.1367597578751292</v>
      </c>
      <c r="AD13" s="77">
        <f>SUM(AD9:AD12)</f>
        <v>59141541</v>
      </c>
      <c r="AE13" s="78">
        <f>SUM(AE9:AE12)</f>
        <v>6636213</v>
      </c>
      <c r="AF13" s="78">
        <f t="shared" si="14"/>
        <v>65777754</v>
      </c>
      <c r="AG13" s="45">
        <f t="shared" si="15"/>
        <v>0.8435904953860435</v>
      </c>
      <c r="AH13" s="45">
        <f t="shared" si="16"/>
        <v>1.03765998151898</v>
      </c>
      <c r="AI13" s="60">
        <f>SUM(AI9:AI12)</f>
        <v>290015175</v>
      </c>
      <c r="AJ13" s="60">
        <f>SUM(AJ9:AJ12)</f>
        <v>269655013</v>
      </c>
      <c r="AK13" s="60">
        <f>SUM(AK9:AK12)</f>
        <v>227478406</v>
      </c>
      <c r="AL13" s="60"/>
    </row>
    <row r="14" spans="1:38" s="14" customFormat="1" ht="12.75">
      <c r="A14" s="30" t="s">
        <v>82</v>
      </c>
      <c r="B14" s="58" t="s">
        <v>178</v>
      </c>
      <c r="C14" s="40" t="s">
        <v>179</v>
      </c>
      <c r="D14" s="73">
        <v>60671589</v>
      </c>
      <c r="E14" s="74">
        <v>19500082</v>
      </c>
      <c r="F14" s="75">
        <f t="shared" si="0"/>
        <v>80171671</v>
      </c>
      <c r="G14" s="73">
        <v>48042003</v>
      </c>
      <c r="H14" s="74">
        <v>0</v>
      </c>
      <c r="I14" s="76">
        <f t="shared" si="1"/>
        <v>48042003</v>
      </c>
      <c r="J14" s="73">
        <v>8234332</v>
      </c>
      <c r="K14" s="74">
        <v>153319</v>
      </c>
      <c r="L14" s="74">
        <f t="shared" si="2"/>
        <v>8387651</v>
      </c>
      <c r="M14" s="41">
        <f t="shared" si="3"/>
        <v>0.10462113231991885</v>
      </c>
      <c r="N14" s="101">
        <v>9210016</v>
      </c>
      <c r="O14" s="102">
        <v>34456</v>
      </c>
      <c r="P14" s="103">
        <f t="shared" si="4"/>
        <v>9244472</v>
      </c>
      <c r="Q14" s="41">
        <f t="shared" si="5"/>
        <v>0.11530846101486397</v>
      </c>
      <c r="R14" s="101">
        <v>9154004</v>
      </c>
      <c r="S14" s="103">
        <v>24874</v>
      </c>
      <c r="T14" s="103">
        <f t="shared" si="6"/>
        <v>9178878</v>
      </c>
      <c r="U14" s="41">
        <f t="shared" si="7"/>
        <v>0.19105943605223955</v>
      </c>
      <c r="V14" s="101">
        <v>15700862</v>
      </c>
      <c r="W14" s="103">
        <v>85821</v>
      </c>
      <c r="X14" s="103">
        <f t="shared" si="8"/>
        <v>15786683</v>
      </c>
      <c r="Y14" s="41">
        <f t="shared" si="9"/>
        <v>0.328601682157174</v>
      </c>
      <c r="Z14" s="73">
        <f t="shared" si="10"/>
        <v>42299214</v>
      </c>
      <c r="AA14" s="74">
        <f t="shared" si="11"/>
        <v>298470</v>
      </c>
      <c r="AB14" s="74">
        <f t="shared" si="12"/>
        <v>42597684</v>
      </c>
      <c r="AC14" s="41">
        <f t="shared" si="13"/>
        <v>0.8866758532111993</v>
      </c>
      <c r="AD14" s="73">
        <v>11903342</v>
      </c>
      <c r="AE14" s="74">
        <v>2192709</v>
      </c>
      <c r="AF14" s="74">
        <f t="shared" si="14"/>
        <v>14096051</v>
      </c>
      <c r="AG14" s="41">
        <f t="shared" si="15"/>
        <v>1.1907359460758646</v>
      </c>
      <c r="AH14" s="41">
        <f t="shared" si="16"/>
        <v>0.11993656946899534</v>
      </c>
      <c r="AI14" s="13">
        <v>39898127</v>
      </c>
      <c r="AJ14" s="13">
        <v>39898127</v>
      </c>
      <c r="AK14" s="13">
        <v>47508134</v>
      </c>
      <c r="AL14" s="13"/>
    </row>
    <row r="15" spans="1:38" s="14" customFormat="1" ht="12.75">
      <c r="A15" s="30" t="s">
        <v>82</v>
      </c>
      <c r="B15" s="58" t="s">
        <v>55</v>
      </c>
      <c r="C15" s="40" t="s">
        <v>56</v>
      </c>
      <c r="D15" s="73">
        <v>2964923806</v>
      </c>
      <c r="E15" s="74">
        <v>841738170</v>
      </c>
      <c r="F15" s="75">
        <f t="shared" si="0"/>
        <v>3806661976</v>
      </c>
      <c r="G15" s="73">
        <v>3264919343</v>
      </c>
      <c r="H15" s="74">
        <v>928321425</v>
      </c>
      <c r="I15" s="76">
        <f t="shared" si="1"/>
        <v>4193240768</v>
      </c>
      <c r="J15" s="73">
        <v>649040397</v>
      </c>
      <c r="K15" s="74">
        <v>129298157</v>
      </c>
      <c r="L15" s="74">
        <f t="shared" si="2"/>
        <v>778338554</v>
      </c>
      <c r="M15" s="41">
        <f t="shared" si="3"/>
        <v>0.20446747279039204</v>
      </c>
      <c r="N15" s="101">
        <v>637327808</v>
      </c>
      <c r="O15" s="102">
        <v>168527535</v>
      </c>
      <c r="P15" s="103">
        <f t="shared" si="4"/>
        <v>805855343</v>
      </c>
      <c r="Q15" s="41">
        <f t="shared" si="5"/>
        <v>0.211696060244042</v>
      </c>
      <c r="R15" s="101">
        <v>661308418</v>
      </c>
      <c r="S15" s="103">
        <v>143880003</v>
      </c>
      <c r="T15" s="103">
        <f t="shared" si="6"/>
        <v>805188421</v>
      </c>
      <c r="U15" s="41">
        <f t="shared" si="7"/>
        <v>0.19202055535295226</v>
      </c>
      <c r="V15" s="101">
        <v>1009358142</v>
      </c>
      <c r="W15" s="103">
        <v>260785573</v>
      </c>
      <c r="X15" s="103">
        <f t="shared" si="8"/>
        <v>1270143715</v>
      </c>
      <c r="Y15" s="41">
        <f t="shared" si="9"/>
        <v>0.3029026438674556</v>
      </c>
      <c r="Z15" s="73">
        <f t="shared" si="10"/>
        <v>2957034765</v>
      </c>
      <c r="AA15" s="74">
        <f t="shared" si="11"/>
        <v>702491268</v>
      </c>
      <c r="AB15" s="74">
        <f t="shared" si="12"/>
        <v>3659526033</v>
      </c>
      <c r="AC15" s="41">
        <f t="shared" si="13"/>
        <v>0.8727202265434046</v>
      </c>
      <c r="AD15" s="73">
        <v>1015987291</v>
      </c>
      <c r="AE15" s="74">
        <v>164325662</v>
      </c>
      <c r="AF15" s="74">
        <f t="shared" si="14"/>
        <v>1180312953</v>
      </c>
      <c r="AG15" s="41">
        <f t="shared" si="15"/>
        <v>0.8512517844357519</v>
      </c>
      <c r="AH15" s="41">
        <f t="shared" si="16"/>
        <v>0.07610757958020975</v>
      </c>
      <c r="AI15" s="13">
        <v>3266305474</v>
      </c>
      <c r="AJ15" s="13">
        <v>3553861490</v>
      </c>
      <c r="AK15" s="13">
        <v>3025230935</v>
      </c>
      <c r="AL15" s="13"/>
    </row>
    <row r="16" spans="1:38" s="14" customFormat="1" ht="12.75">
      <c r="A16" s="30" t="s">
        <v>82</v>
      </c>
      <c r="B16" s="58" t="s">
        <v>180</v>
      </c>
      <c r="C16" s="40" t="s">
        <v>181</v>
      </c>
      <c r="D16" s="73">
        <v>121146908</v>
      </c>
      <c r="E16" s="74">
        <v>34772972</v>
      </c>
      <c r="F16" s="75">
        <f t="shared" si="0"/>
        <v>155919880</v>
      </c>
      <c r="G16" s="73">
        <v>122957879</v>
      </c>
      <c r="H16" s="74">
        <v>29677972</v>
      </c>
      <c r="I16" s="76">
        <f t="shared" si="1"/>
        <v>152635851</v>
      </c>
      <c r="J16" s="73">
        <v>44030392</v>
      </c>
      <c r="K16" s="74">
        <v>1566179</v>
      </c>
      <c r="L16" s="74">
        <f t="shared" si="2"/>
        <v>45596571</v>
      </c>
      <c r="M16" s="41">
        <f t="shared" si="3"/>
        <v>0.2924359036192178</v>
      </c>
      <c r="N16" s="101">
        <v>32887758</v>
      </c>
      <c r="O16" s="102">
        <v>3389496</v>
      </c>
      <c r="P16" s="103">
        <f t="shared" si="4"/>
        <v>36277254</v>
      </c>
      <c r="Q16" s="41">
        <f t="shared" si="5"/>
        <v>0.23266599486864664</v>
      </c>
      <c r="R16" s="101">
        <v>28128732</v>
      </c>
      <c r="S16" s="103">
        <v>5790597</v>
      </c>
      <c r="T16" s="103">
        <f t="shared" si="6"/>
        <v>33919329</v>
      </c>
      <c r="U16" s="41">
        <f t="shared" si="7"/>
        <v>0.2222238666589542</v>
      </c>
      <c r="V16" s="101">
        <v>21840501</v>
      </c>
      <c r="W16" s="103">
        <v>8119669</v>
      </c>
      <c r="X16" s="103">
        <f t="shared" si="8"/>
        <v>29960170</v>
      </c>
      <c r="Y16" s="41">
        <f t="shared" si="9"/>
        <v>0.19628527507603702</v>
      </c>
      <c r="Z16" s="73">
        <f t="shared" si="10"/>
        <v>126887383</v>
      </c>
      <c r="AA16" s="74">
        <f t="shared" si="11"/>
        <v>18865941</v>
      </c>
      <c r="AB16" s="74">
        <f t="shared" si="12"/>
        <v>145753324</v>
      </c>
      <c r="AC16" s="41">
        <f t="shared" si="13"/>
        <v>0.9549088437945028</v>
      </c>
      <c r="AD16" s="73">
        <v>26315585</v>
      </c>
      <c r="AE16" s="74">
        <v>3377711</v>
      </c>
      <c r="AF16" s="74">
        <f t="shared" si="14"/>
        <v>29693296</v>
      </c>
      <c r="AG16" s="41">
        <f t="shared" si="15"/>
        <v>0.83660315546256</v>
      </c>
      <c r="AH16" s="41">
        <f t="shared" si="16"/>
        <v>0.008987685301086179</v>
      </c>
      <c r="AI16" s="13">
        <v>135015753</v>
      </c>
      <c r="AJ16" s="13">
        <v>135848419</v>
      </c>
      <c r="AK16" s="13">
        <v>113651216</v>
      </c>
      <c r="AL16" s="13"/>
    </row>
    <row r="17" spans="1:38" s="14" customFormat="1" ht="12.75">
      <c r="A17" s="30" t="s">
        <v>101</v>
      </c>
      <c r="B17" s="58" t="s">
        <v>182</v>
      </c>
      <c r="C17" s="40" t="s">
        <v>183</v>
      </c>
      <c r="D17" s="73">
        <v>153851780</v>
      </c>
      <c r="E17" s="74">
        <v>600000</v>
      </c>
      <c r="F17" s="75">
        <f t="shared" si="0"/>
        <v>154451780</v>
      </c>
      <c r="G17" s="73">
        <v>150374086</v>
      </c>
      <c r="H17" s="74">
        <v>600000</v>
      </c>
      <c r="I17" s="76">
        <f t="shared" si="1"/>
        <v>150974086</v>
      </c>
      <c r="J17" s="73">
        <v>61679257</v>
      </c>
      <c r="K17" s="74">
        <v>0</v>
      </c>
      <c r="L17" s="74">
        <f t="shared" si="2"/>
        <v>61679257</v>
      </c>
      <c r="M17" s="41">
        <f t="shared" si="3"/>
        <v>0.39934312832134405</v>
      </c>
      <c r="N17" s="101">
        <v>47553128</v>
      </c>
      <c r="O17" s="102">
        <v>0</v>
      </c>
      <c r="P17" s="103">
        <f t="shared" si="4"/>
        <v>47553128</v>
      </c>
      <c r="Q17" s="41">
        <f t="shared" si="5"/>
        <v>0.3078833277285636</v>
      </c>
      <c r="R17" s="101">
        <v>36717061</v>
      </c>
      <c r="S17" s="103">
        <v>0</v>
      </c>
      <c r="T17" s="103">
        <f t="shared" si="6"/>
        <v>36717061</v>
      </c>
      <c r="U17" s="41">
        <f t="shared" si="7"/>
        <v>0.24320108154190118</v>
      </c>
      <c r="V17" s="101">
        <v>2150696</v>
      </c>
      <c r="W17" s="103">
        <v>0</v>
      </c>
      <c r="X17" s="103">
        <f t="shared" si="8"/>
        <v>2150696</v>
      </c>
      <c r="Y17" s="41">
        <f t="shared" si="9"/>
        <v>0.014245464615695702</v>
      </c>
      <c r="Z17" s="73">
        <f t="shared" si="10"/>
        <v>148100142</v>
      </c>
      <c r="AA17" s="74">
        <f t="shared" si="11"/>
        <v>0</v>
      </c>
      <c r="AB17" s="74">
        <f t="shared" si="12"/>
        <v>148100142</v>
      </c>
      <c r="AC17" s="41">
        <f t="shared" si="13"/>
        <v>0.9809639913965102</v>
      </c>
      <c r="AD17" s="73">
        <v>998366</v>
      </c>
      <c r="AE17" s="74">
        <v>0</v>
      </c>
      <c r="AF17" s="74">
        <f t="shared" si="14"/>
        <v>998366</v>
      </c>
      <c r="AG17" s="41">
        <f t="shared" si="15"/>
        <v>1.0206259374913007</v>
      </c>
      <c r="AH17" s="41">
        <f t="shared" si="16"/>
        <v>1.154215988925905</v>
      </c>
      <c r="AI17" s="13">
        <v>131146554</v>
      </c>
      <c r="AJ17" s="13">
        <v>131546554</v>
      </c>
      <c r="AK17" s="13">
        <v>134259825</v>
      </c>
      <c r="AL17" s="13"/>
    </row>
    <row r="18" spans="1:38" s="55" customFormat="1" ht="12.75">
      <c r="A18" s="59"/>
      <c r="B18" s="115" t="s">
        <v>603</v>
      </c>
      <c r="C18" s="33"/>
      <c r="D18" s="77">
        <f>SUM(D14:D17)</f>
        <v>3300594083</v>
      </c>
      <c r="E18" s="78">
        <f>SUM(E14:E17)</f>
        <v>896611224</v>
      </c>
      <c r="F18" s="86">
        <f t="shared" si="0"/>
        <v>4197205307</v>
      </c>
      <c r="G18" s="77">
        <f>SUM(G14:G17)</f>
        <v>3586293311</v>
      </c>
      <c r="H18" s="78">
        <f>SUM(H14:H17)</f>
        <v>958599397</v>
      </c>
      <c r="I18" s="79">
        <f t="shared" si="1"/>
        <v>4544892708</v>
      </c>
      <c r="J18" s="77">
        <f>SUM(J14:J17)</f>
        <v>762984378</v>
      </c>
      <c r="K18" s="78">
        <f>SUM(K14:K17)</f>
        <v>131017655</v>
      </c>
      <c r="L18" s="78">
        <f t="shared" si="2"/>
        <v>894002033</v>
      </c>
      <c r="M18" s="45">
        <f t="shared" si="3"/>
        <v>0.21299935733641728</v>
      </c>
      <c r="N18" s="107">
        <f>SUM(N14:N17)</f>
        <v>726978710</v>
      </c>
      <c r="O18" s="108">
        <f>SUM(O14:O17)</f>
        <v>171951487</v>
      </c>
      <c r="P18" s="109">
        <f t="shared" si="4"/>
        <v>898930197</v>
      </c>
      <c r="Q18" s="45">
        <f t="shared" si="5"/>
        <v>0.2141735110028536</v>
      </c>
      <c r="R18" s="107">
        <f>SUM(R14:R17)</f>
        <v>735308215</v>
      </c>
      <c r="S18" s="109">
        <f>SUM(S14:S17)</f>
        <v>149695474</v>
      </c>
      <c r="T18" s="109">
        <f t="shared" si="6"/>
        <v>885003689</v>
      </c>
      <c r="U18" s="45">
        <f t="shared" si="7"/>
        <v>0.19472488040085104</v>
      </c>
      <c r="V18" s="107">
        <f>SUM(V14:V17)</f>
        <v>1049050201</v>
      </c>
      <c r="W18" s="109">
        <f>SUM(W14:W17)</f>
        <v>268991063</v>
      </c>
      <c r="X18" s="109">
        <f t="shared" si="8"/>
        <v>1318041264</v>
      </c>
      <c r="Y18" s="45">
        <f t="shared" si="9"/>
        <v>0.2900049239182172</v>
      </c>
      <c r="Z18" s="77">
        <f t="shared" si="10"/>
        <v>3274321504</v>
      </c>
      <c r="AA18" s="78">
        <f t="shared" si="11"/>
        <v>721655679</v>
      </c>
      <c r="AB18" s="78">
        <f t="shared" si="12"/>
        <v>3995977183</v>
      </c>
      <c r="AC18" s="45">
        <f t="shared" si="13"/>
        <v>0.8792236560317939</v>
      </c>
      <c r="AD18" s="77">
        <f>SUM(AD14:AD17)</f>
        <v>1055204584</v>
      </c>
      <c r="AE18" s="78">
        <f>SUM(AE14:AE17)</f>
        <v>169896082</v>
      </c>
      <c r="AF18" s="78">
        <f t="shared" si="14"/>
        <v>1225100666</v>
      </c>
      <c r="AG18" s="45">
        <f t="shared" si="15"/>
        <v>0.8600148045354485</v>
      </c>
      <c r="AH18" s="45">
        <f t="shared" si="16"/>
        <v>0.07586364172297322</v>
      </c>
      <c r="AI18" s="60">
        <f>SUM(AI14:AI17)</f>
        <v>3572365908</v>
      </c>
      <c r="AJ18" s="60">
        <f>SUM(AJ14:AJ17)</f>
        <v>3861154590</v>
      </c>
      <c r="AK18" s="60">
        <f>SUM(AK14:AK17)</f>
        <v>3320650110</v>
      </c>
      <c r="AL18" s="60"/>
    </row>
    <row r="19" spans="1:38" s="14" customFormat="1" ht="12.75">
      <c r="A19" s="30" t="s">
        <v>82</v>
      </c>
      <c r="B19" s="58" t="s">
        <v>184</v>
      </c>
      <c r="C19" s="40" t="s">
        <v>185</v>
      </c>
      <c r="D19" s="73">
        <v>122994138</v>
      </c>
      <c r="E19" s="74">
        <v>28478000</v>
      </c>
      <c r="F19" s="75">
        <f t="shared" si="0"/>
        <v>151472138</v>
      </c>
      <c r="G19" s="73">
        <v>133963370</v>
      </c>
      <c r="H19" s="74">
        <v>28738000</v>
      </c>
      <c r="I19" s="76">
        <f t="shared" si="1"/>
        <v>162701370</v>
      </c>
      <c r="J19" s="73">
        <v>73613060</v>
      </c>
      <c r="K19" s="74">
        <v>5596000</v>
      </c>
      <c r="L19" s="74">
        <f t="shared" si="2"/>
        <v>79209060</v>
      </c>
      <c r="M19" s="41">
        <f t="shared" si="3"/>
        <v>0.5229282496824598</v>
      </c>
      <c r="N19" s="101">
        <v>25247316</v>
      </c>
      <c r="O19" s="102">
        <v>3073314</v>
      </c>
      <c r="P19" s="103">
        <f t="shared" si="4"/>
        <v>28320630</v>
      </c>
      <c r="Q19" s="41">
        <f t="shared" si="5"/>
        <v>0.18696923654698794</v>
      </c>
      <c r="R19" s="101">
        <v>16088165</v>
      </c>
      <c r="S19" s="103">
        <v>2957122</v>
      </c>
      <c r="T19" s="103">
        <f t="shared" si="6"/>
        <v>19045287</v>
      </c>
      <c r="U19" s="41">
        <f t="shared" si="7"/>
        <v>0.1170567094794592</v>
      </c>
      <c r="V19" s="101">
        <v>17542957</v>
      </c>
      <c r="W19" s="103">
        <v>7452348</v>
      </c>
      <c r="X19" s="103">
        <f t="shared" si="8"/>
        <v>24995305</v>
      </c>
      <c r="Y19" s="41">
        <f t="shared" si="9"/>
        <v>0.15362688709996725</v>
      </c>
      <c r="Z19" s="73">
        <f t="shared" si="10"/>
        <v>132491498</v>
      </c>
      <c r="AA19" s="74">
        <f t="shared" si="11"/>
        <v>19078784</v>
      </c>
      <c r="AB19" s="74">
        <f t="shared" si="12"/>
        <v>151570282</v>
      </c>
      <c r="AC19" s="41">
        <f t="shared" si="13"/>
        <v>0.9315857758296688</v>
      </c>
      <c r="AD19" s="73">
        <v>7017741</v>
      </c>
      <c r="AE19" s="74">
        <v>2522580</v>
      </c>
      <c r="AF19" s="74">
        <f t="shared" si="14"/>
        <v>9540321</v>
      </c>
      <c r="AG19" s="41">
        <f t="shared" si="15"/>
        <v>0.4891133032947393</v>
      </c>
      <c r="AH19" s="41">
        <f t="shared" si="16"/>
        <v>1.619964778962888</v>
      </c>
      <c r="AI19" s="13">
        <v>136274005</v>
      </c>
      <c r="AJ19" s="13">
        <v>127999111</v>
      </c>
      <c r="AK19" s="13">
        <v>62606068</v>
      </c>
      <c r="AL19" s="13"/>
    </row>
    <row r="20" spans="1:38" s="14" customFormat="1" ht="12.75">
      <c r="A20" s="30" t="s">
        <v>82</v>
      </c>
      <c r="B20" s="58" t="s">
        <v>186</v>
      </c>
      <c r="C20" s="40" t="s">
        <v>187</v>
      </c>
      <c r="D20" s="73">
        <v>42531662</v>
      </c>
      <c r="E20" s="74">
        <v>63449000</v>
      </c>
      <c r="F20" s="75">
        <f t="shared" si="0"/>
        <v>105980662</v>
      </c>
      <c r="G20" s="73">
        <v>42531662</v>
      </c>
      <c r="H20" s="74">
        <v>63449000</v>
      </c>
      <c r="I20" s="76">
        <f t="shared" si="1"/>
        <v>105980662</v>
      </c>
      <c r="J20" s="73">
        <v>8039205</v>
      </c>
      <c r="K20" s="74">
        <v>10425636</v>
      </c>
      <c r="L20" s="74">
        <f t="shared" si="2"/>
        <v>18464841</v>
      </c>
      <c r="M20" s="41">
        <f t="shared" si="3"/>
        <v>0.1742283983846034</v>
      </c>
      <c r="N20" s="101">
        <v>4426367</v>
      </c>
      <c r="O20" s="102">
        <v>10443863</v>
      </c>
      <c r="P20" s="103">
        <f t="shared" si="4"/>
        <v>14870230</v>
      </c>
      <c r="Q20" s="41">
        <f t="shared" si="5"/>
        <v>0.14031078613190773</v>
      </c>
      <c r="R20" s="101">
        <v>4673014</v>
      </c>
      <c r="S20" s="103">
        <v>9998016</v>
      </c>
      <c r="T20" s="103">
        <f t="shared" si="6"/>
        <v>14671030</v>
      </c>
      <c r="U20" s="41">
        <f t="shared" si="7"/>
        <v>0.13843119794816908</v>
      </c>
      <c r="V20" s="101">
        <v>22703367</v>
      </c>
      <c r="W20" s="103">
        <v>16900784</v>
      </c>
      <c r="X20" s="103">
        <f t="shared" si="8"/>
        <v>39604151</v>
      </c>
      <c r="Y20" s="41">
        <f t="shared" si="9"/>
        <v>0.3736922401937818</v>
      </c>
      <c r="Z20" s="73">
        <f t="shared" si="10"/>
        <v>39841953</v>
      </c>
      <c r="AA20" s="74">
        <f t="shared" si="11"/>
        <v>47768299</v>
      </c>
      <c r="AB20" s="74">
        <f t="shared" si="12"/>
        <v>87610252</v>
      </c>
      <c r="AC20" s="41">
        <f t="shared" si="13"/>
        <v>0.826662622658462</v>
      </c>
      <c r="AD20" s="73">
        <v>9299997</v>
      </c>
      <c r="AE20" s="74">
        <v>12467686</v>
      </c>
      <c r="AF20" s="74">
        <f t="shared" si="14"/>
        <v>21767683</v>
      </c>
      <c r="AG20" s="41">
        <f t="shared" si="15"/>
        <v>0.7989494418974893</v>
      </c>
      <c r="AH20" s="41">
        <f t="shared" si="16"/>
        <v>0.8194013115681629</v>
      </c>
      <c r="AI20" s="13">
        <v>97990875</v>
      </c>
      <c r="AJ20" s="13">
        <v>101253800</v>
      </c>
      <c r="AK20" s="13">
        <v>80896667</v>
      </c>
      <c r="AL20" s="13"/>
    </row>
    <row r="21" spans="1:38" s="14" customFormat="1" ht="12.75">
      <c r="A21" s="30" t="s">
        <v>82</v>
      </c>
      <c r="B21" s="58" t="s">
        <v>188</v>
      </c>
      <c r="C21" s="40" t="s">
        <v>189</v>
      </c>
      <c r="D21" s="73">
        <v>66425981</v>
      </c>
      <c r="E21" s="74">
        <v>22289700</v>
      </c>
      <c r="F21" s="76">
        <f t="shared" si="0"/>
        <v>88715681</v>
      </c>
      <c r="G21" s="73">
        <v>70511088</v>
      </c>
      <c r="H21" s="74">
        <v>22946275</v>
      </c>
      <c r="I21" s="76">
        <f t="shared" si="1"/>
        <v>93457363</v>
      </c>
      <c r="J21" s="73">
        <v>23254418</v>
      </c>
      <c r="K21" s="74">
        <v>4610040</v>
      </c>
      <c r="L21" s="74">
        <f t="shared" si="2"/>
        <v>27864458</v>
      </c>
      <c r="M21" s="41">
        <f t="shared" si="3"/>
        <v>0.3140871792439941</v>
      </c>
      <c r="N21" s="101">
        <v>19113192</v>
      </c>
      <c r="O21" s="102">
        <v>673967</v>
      </c>
      <c r="P21" s="103">
        <f t="shared" si="4"/>
        <v>19787159</v>
      </c>
      <c r="Q21" s="41">
        <f t="shared" si="5"/>
        <v>0.2230401522815341</v>
      </c>
      <c r="R21" s="101">
        <v>6164948</v>
      </c>
      <c r="S21" s="103">
        <v>3565529</v>
      </c>
      <c r="T21" s="103">
        <f t="shared" si="6"/>
        <v>9730477</v>
      </c>
      <c r="U21" s="41">
        <f t="shared" si="7"/>
        <v>0.10411675107931304</v>
      </c>
      <c r="V21" s="101">
        <v>16328506</v>
      </c>
      <c r="W21" s="103">
        <v>7517681</v>
      </c>
      <c r="X21" s="103">
        <f t="shared" si="8"/>
        <v>23846187</v>
      </c>
      <c r="Y21" s="41">
        <f t="shared" si="9"/>
        <v>0.25515578692285595</v>
      </c>
      <c r="Z21" s="73">
        <f t="shared" si="10"/>
        <v>64861064</v>
      </c>
      <c r="AA21" s="74">
        <f t="shared" si="11"/>
        <v>16367217</v>
      </c>
      <c r="AB21" s="74">
        <f t="shared" si="12"/>
        <v>81228281</v>
      </c>
      <c r="AC21" s="41">
        <f t="shared" si="13"/>
        <v>0.8691480092371107</v>
      </c>
      <c r="AD21" s="73">
        <v>19753090</v>
      </c>
      <c r="AE21" s="74">
        <v>36436</v>
      </c>
      <c r="AF21" s="74">
        <f t="shared" si="14"/>
        <v>19789526</v>
      </c>
      <c r="AG21" s="41">
        <f t="shared" si="15"/>
        <v>1.207732287984989</v>
      </c>
      <c r="AH21" s="41">
        <f t="shared" si="16"/>
        <v>0.20499030648839178</v>
      </c>
      <c r="AI21" s="13">
        <v>100115476</v>
      </c>
      <c r="AJ21" s="13">
        <v>100112593</v>
      </c>
      <c r="AK21" s="13">
        <v>120909211</v>
      </c>
      <c r="AL21" s="13"/>
    </row>
    <row r="22" spans="1:38" s="14" customFormat="1" ht="12.75">
      <c r="A22" s="30" t="s">
        <v>82</v>
      </c>
      <c r="B22" s="58" t="s">
        <v>57</v>
      </c>
      <c r="C22" s="40" t="s">
        <v>58</v>
      </c>
      <c r="D22" s="73">
        <v>1222017955</v>
      </c>
      <c r="E22" s="74">
        <v>172232000</v>
      </c>
      <c r="F22" s="75">
        <f t="shared" si="0"/>
        <v>1394249955</v>
      </c>
      <c r="G22" s="73">
        <v>1222017955</v>
      </c>
      <c r="H22" s="74">
        <v>260388000</v>
      </c>
      <c r="I22" s="76">
        <f t="shared" si="1"/>
        <v>1482405955</v>
      </c>
      <c r="J22" s="73">
        <v>164734401</v>
      </c>
      <c r="K22" s="74">
        <v>22249100</v>
      </c>
      <c r="L22" s="74">
        <f t="shared" si="2"/>
        <v>186983501</v>
      </c>
      <c r="M22" s="41">
        <f t="shared" si="3"/>
        <v>0.13411045869461763</v>
      </c>
      <c r="N22" s="101">
        <v>173335289</v>
      </c>
      <c r="O22" s="102">
        <v>31952360</v>
      </c>
      <c r="P22" s="103">
        <f t="shared" si="4"/>
        <v>205287649</v>
      </c>
      <c r="Q22" s="41">
        <f t="shared" si="5"/>
        <v>0.1472387703968045</v>
      </c>
      <c r="R22" s="101">
        <v>193386544</v>
      </c>
      <c r="S22" s="103">
        <v>39046020</v>
      </c>
      <c r="T22" s="103">
        <f t="shared" si="6"/>
        <v>232432564</v>
      </c>
      <c r="U22" s="41">
        <f t="shared" si="7"/>
        <v>0.15679413808075265</v>
      </c>
      <c r="V22" s="101">
        <v>141203455</v>
      </c>
      <c r="W22" s="103">
        <v>52357946</v>
      </c>
      <c r="X22" s="103">
        <f t="shared" si="8"/>
        <v>193561401</v>
      </c>
      <c r="Y22" s="41">
        <f t="shared" si="9"/>
        <v>0.13057246589379762</v>
      </c>
      <c r="Z22" s="73">
        <f t="shared" si="10"/>
        <v>672659689</v>
      </c>
      <c r="AA22" s="74">
        <f t="shared" si="11"/>
        <v>145605426</v>
      </c>
      <c r="AB22" s="74">
        <f t="shared" si="12"/>
        <v>818265115</v>
      </c>
      <c r="AC22" s="41">
        <f t="shared" si="13"/>
        <v>0.5519845034621438</v>
      </c>
      <c r="AD22" s="73">
        <v>81467857</v>
      </c>
      <c r="AE22" s="74">
        <v>16827070</v>
      </c>
      <c r="AF22" s="74">
        <f t="shared" si="14"/>
        <v>98294927</v>
      </c>
      <c r="AG22" s="41">
        <f t="shared" si="15"/>
        <v>0.5767739384785574</v>
      </c>
      <c r="AH22" s="41">
        <f t="shared" si="16"/>
        <v>0.9691901393853215</v>
      </c>
      <c r="AI22" s="13">
        <v>1161800811</v>
      </c>
      <c r="AJ22" s="13">
        <v>1206470377</v>
      </c>
      <c r="AK22" s="13">
        <v>695860671</v>
      </c>
      <c r="AL22" s="13"/>
    </row>
    <row r="23" spans="1:38" s="14" customFormat="1" ht="12.75">
      <c r="A23" s="30" t="s">
        <v>82</v>
      </c>
      <c r="B23" s="58" t="s">
        <v>190</v>
      </c>
      <c r="C23" s="40" t="s">
        <v>191</v>
      </c>
      <c r="D23" s="73">
        <v>194075848</v>
      </c>
      <c r="E23" s="74">
        <v>58076587</v>
      </c>
      <c r="F23" s="75">
        <f t="shared" si="0"/>
        <v>252152435</v>
      </c>
      <c r="G23" s="73">
        <v>194075848</v>
      </c>
      <c r="H23" s="74">
        <v>58076587</v>
      </c>
      <c r="I23" s="76">
        <f t="shared" si="1"/>
        <v>252152435</v>
      </c>
      <c r="J23" s="73">
        <v>8998564</v>
      </c>
      <c r="K23" s="74">
        <v>12935000</v>
      </c>
      <c r="L23" s="74">
        <f t="shared" si="2"/>
        <v>21933564</v>
      </c>
      <c r="M23" s="41">
        <f t="shared" si="3"/>
        <v>0.08698533488284577</v>
      </c>
      <c r="N23" s="101">
        <v>9500533</v>
      </c>
      <c r="O23" s="102">
        <v>5746000</v>
      </c>
      <c r="P23" s="103">
        <f t="shared" si="4"/>
        <v>15246533</v>
      </c>
      <c r="Q23" s="41">
        <f t="shared" si="5"/>
        <v>0.06046553942657742</v>
      </c>
      <c r="R23" s="101">
        <v>10169842</v>
      </c>
      <c r="S23" s="103">
        <v>21895976</v>
      </c>
      <c r="T23" s="103">
        <f t="shared" si="6"/>
        <v>32065818</v>
      </c>
      <c r="U23" s="41">
        <f t="shared" si="7"/>
        <v>0.12716838526663446</v>
      </c>
      <c r="V23" s="101">
        <v>8437321</v>
      </c>
      <c r="W23" s="103">
        <v>0</v>
      </c>
      <c r="X23" s="103">
        <f t="shared" si="8"/>
        <v>8437321</v>
      </c>
      <c r="Y23" s="41">
        <f t="shared" si="9"/>
        <v>0.03346119183818312</v>
      </c>
      <c r="Z23" s="73">
        <f t="shared" si="10"/>
        <v>37106260</v>
      </c>
      <c r="AA23" s="74">
        <f t="shared" si="11"/>
        <v>40576976</v>
      </c>
      <c r="AB23" s="74">
        <f t="shared" si="12"/>
        <v>77683236</v>
      </c>
      <c r="AC23" s="41">
        <f t="shared" si="13"/>
        <v>0.30808045141424073</v>
      </c>
      <c r="AD23" s="73">
        <v>12606473</v>
      </c>
      <c r="AE23" s="74">
        <v>17242079</v>
      </c>
      <c r="AF23" s="74">
        <f t="shared" si="14"/>
        <v>29848552</v>
      </c>
      <c r="AG23" s="41">
        <f t="shared" si="15"/>
        <v>0.7388859300458976</v>
      </c>
      <c r="AH23" s="41">
        <f t="shared" si="16"/>
        <v>-0.7173289679177737</v>
      </c>
      <c r="AI23" s="13">
        <v>269161141</v>
      </c>
      <c r="AJ23" s="13">
        <v>269161141</v>
      </c>
      <c r="AK23" s="13">
        <v>198879380</v>
      </c>
      <c r="AL23" s="13"/>
    </row>
    <row r="24" spans="1:38" s="14" customFormat="1" ht="12.75">
      <c r="A24" s="30" t="s">
        <v>101</v>
      </c>
      <c r="B24" s="58" t="s">
        <v>192</v>
      </c>
      <c r="C24" s="40" t="s">
        <v>193</v>
      </c>
      <c r="D24" s="73">
        <v>90656270</v>
      </c>
      <c r="E24" s="74">
        <v>28737783</v>
      </c>
      <c r="F24" s="75">
        <f t="shared" si="0"/>
        <v>119394053</v>
      </c>
      <c r="G24" s="73">
        <v>91595620</v>
      </c>
      <c r="H24" s="74">
        <v>27556119</v>
      </c>
      <c r="I24" s="76">
        <f t="shared" si="1"/>
        <v>119151739</v>
      </c>
      <c r="J24" s="73">
        <v>38487943</v>
      </c>
      <c r="K24" s="74">
        <v>3280026</v>
      </c>
      <c r="L24" s="74">
        <f t="shared" si="2"/>
        <v>41767969</v>
      </c>
      <c r="M24" s="41">
        <f t="shared" si="3"/>
        <v>0.34983291001939604</v>
      </c>
      <c r="N24" s="101">
        <v>1707412</v>
      </c>
      <c r="O24" s="102">
        <v>7481625</v>
      </c>
      <c r="P24" s="103">
        <f t="shared" si="4"/>
        <v>9189037</v>
      </c>
      <c r="Q24" s="41">
        <f t="shared" si="5"/>
        <v>0.07696394224928439</v>
      </c>
      <c r="R24" s="101">
        <v>22314808</v>
      </c>
      <c r="S24" s="103">
        <v>2882053</v>
      </c>
      <c r="T24" s="103">
        <f t="shared" si="6"/>
        <v>25196861</v>
      </c>
      <c r="U24" s="41">
        <f t="shared" si="7"/>
        <v>0.21146868028506072</v>
      </c>
      <c r="V24" s="101">
        <v>2966528</v>
      </c>
      <c r="W24" s="103">
        <v>6598078</v>
      </c>
      <c r="X24" s="103">
        <f t="shared" si="8"/>
        <v>9564606</v>
      </c>
      <c r="Y24" s="41">
        <f t="shared" si="9"/>
        <v>0.08027248347588112</v>
      </c>
      <c r="Z24" s="73">
        <f t="shared" si="10"/>
        <v>65476691</v>
      </c>
      <c r="AA24" s="74">
        <f t="shared" si="11"/>
        <v>20241782</v>
      </c>
      <c r="AB24" s="74">
        <f t="shared" si="12"/>
        <v>85718473</v>
      </c>
      <c r="AC24" s="41">
        <f t="shared" si="13"/>
        <v>0.7194059752665465</v>
      </c>
      <c r="AD24" s="73">
        <v>3902346</v>
      </c>
      <c r="AE24" s="74">
        <v>2747932</v>
      </c>
      <c r="AF24" s="74">
        <f t="shared" si="14"/>
        <v>6650278</v>
      </c>
      <c r="AG24" s="41">
        <f t="shared" si="15"/>
        <v>0.8772364595149339</v>
      </c>
      <c r="AH24" s="41">
        <f t="shared" si="16"/>
        <v>0.43822649218574017</v>
      </c>
      <c r="AI24" s="13">
        <v>95635410</v>
      </c>
      <c r="AJ24" s="13">
        <v>119840980</v>
      </c>
      <c r="AK24" s="13">
        <v>105128877</v>
      </c>
      <c r="AL24" s="13"/>
    </row>
    <row r="25" spans="1:38" s="55" customFormat="1" ht="12.75">
      <c r="A25" s="59"/>
      <c r="B25" s="115" t="s">
        <v>604</v>
      </c>
      <c r="C25" s="33"/>
      <c r="D25" s="77">
        <f>SUM(D19:D24)</f>
        <v>1738701854</v>
      </c>
      <c r="E25" s="78">
        <f>SUM(E19:E24)</f>
        <v>373263070</v>
      </c>
      <c r="F25" s="86">
        <f t="shared" si="0"/>
        <v>2111964924</v>
      </c>
      <c r="G25" s="77">
        <f>SUM(G19:G24)</f>
        <v>1754695543</v>
      </c>
      <c r="H25" s="78">
        <f>SUM(H19:H24)</f>
        <v>461153981</v>
      </c>
      <c r="I25" s="79">
        <f t="shared" si="1"/>
        <v>2215849524</v>
      </c>
      <c r="J25" s="77">
        <f>SUM(J19:J24)</f>
        <v>317127591</v>
      </c>
      <c r="K25" s="78">
        <f>SUM(K19:K24)</f>
        <v>59095802</v>
      </c>
      <c r="L25" s="78">
        <f t="shared" si="2"/>
        <v>376223393</v>
      </c>
      <c r="M25" s="45">
        <f t="shared" si="3"/>
        <v>0.1781390347560526</v>
      </c>
      <c r="N25" s="107">
        <f>SUM(N19:N24)</f>
        <v>233330109</v>
      </c>
      <c r="O25" s="108">
        <f>SUM(O19:O24)</f>
        <v>59371129</v>
      </c>
      <c r="P25" s="109">
        <f t="shared" si="4"/>
        <v>292701238</v>
      </c>
      <c r="Q25" s="45">
        <f t="shared" si="5"/>
        <v>0.13859190305378385</v>
      </c>
      <c r="R25" s="107">
        <f>SUM(R19:R24)</f>
        <v>252797321</v>
      </c>
      <c r="S25" s="109">
        <f>SUM(S19:S24)</f>
        <v>80344716</v>
      </c>
      <c r="T25" s="109">
        <f t="shared" si="6"/>
        <v>333142037</v>
      </c>
      <c r="U25" s="45">
        <f t="shared" si="7"/>
        <v>0.15034506332299125</v>
      </c>
      <c r="V25" s="107">
        <f>SUM(V19:V24)</f>
        <v>209182134</v>
      </c>
      <c r="W25" s="109">
        <f>SUM(W19:W24)</f>
        <v>90826837</v>
      </c>
      <c r="X25" s="109">
        <f t="shared" si="8"/>
        <v>300008971</v>
      </c>
      <c r="Y25" s="45">
        <f t="shared" si="9"/>
        <v>0.13539230338097633</v>
      </c>
      <c r="Z25" s="77">
        <f t="shared" si="10"/>
        <v>1012437155</v>
      </c>
      <c r="AA25" s="78">
        <f t="shared" si="11"/>
        <v>289638484</v>
      </c>
      <c r="AB25" s="78">
        <f t="shared" si="12"/>
        <v>1302075639</v>
      </c>
      <c r="AC25" s="45">
        <f t="shared" si="13"/>
        <v>0.5876191613632334</v>
      </c>
      <c r="AD25" s="77">
        <f>SUM(AD19:AD24)</f>
        <v>134047504</v>
      </c>
      <c r="AE25" s="78">
        <f>SUM(AE19:AE24)</f>
        <v>51843783</v>
      </c>
      <c r="AF25" s="78">
        <f t="shared" si="14"/>
        <v>185891287</v>
      </c>
      <c r="AG25" s="45">
        <f t="shared" si="15"/>
        <v>0.6568245601377107</v>
      </c>
      <c r="AH25" s="45">
        <f t="shared" si="16"/>
        <v>0.613894743759561</v>
      </c>
      <c r="AI25" s="60">
        <f>SUM(AI19:AI24)</f>
        <v>1860977718</v>
      </c>
      <c r="AJ25" s="60">
        <f>SUM(AJ19:AJ24)</f>
        <v>1924838002</v>
      </c>
      <c r="AK25" s="60">
        <f>SUM(AK19:AK24)</f>
        <v>1264280874</v>
      </c>
      <c r="AL25" s="60"/>
    </row>
    <row r="26" spans="1:38" s="14" customFormat="1" ht="12.75">
      <c r="A26" s="30" t="s">
        <v>82</v>
      </c>
      <c r="B26" s="58" t="s">
        <v>194</v>
      </c>
      <c r="C26" s="40" t="s">
        <v>195</v>
      </c>
      <c r="D26" s="73">
        <v>280805365</v>
      </c>
      <c r="E26" s="74">
        <v>50041000</v>
      </c>
      <c r="F26" s="75">
        <f t="shared" si="0"/>
        <v>330846365</v>
      </c>
      <c r="G26" s="73">
        <v>280805365</v>
      </c>
      <c r="H26" s="74">
        <v>50041000</v>
      </c>
      <c r="I26" s="76">
        <f t="shared" si="1"/>
        <v>330846365</v>
      </c>
      <c r="J26" s="73">
        <v>81268873</v>
      </c>
      <c r="K26" s="74">
        <v>6309965</v>
      </c>
      <c r="L26" s="74">
        <f t="shared" si="2"/>
        <v>87578838</v>
      </c>
      <c r="M26" s="41">
        <f t="shared" si="3"/>
        <v>0.26471150136408483</v>
      </c>
      <c r="N26" s="101">
        <v>66745423</v>
      </c>
      <c r="O26" s="102">
        <v>11369342</v>
      </c>
      <c r="P26" s="103">
        <f t="shared" si="4"/>
        <v>78114765</v>
      </c>
      <c r="Q26" s="41">
        <f t="shared" si="5"/>
        <v>0.2361058583793115</v>
      </c>
      <c r="R26" s="101">
        <v>44610887</v>
      </c>
      <c r="S26" s="103">
        <v>3358558</v>
      </c>
      <c r="T26" s="103">
        <f t="shared" si="6"/>
        <v>47969445</v>
      </c>
      <c r="U26" s="41">
        <f t="shared" si="7"/>
        <v>0.14499009230462603</v>
      </c>
      <c r="V26" s="101">
        <v>30045187</v>
      </c>
      <c r="W26" s="103">
        <v>5110083</v>
      </c>
      <c r="X26" s="103">
        <f t="shared" si="8"/>
        <v>35155270</v>
      </c>
      <c r="Y26" s="41">
        <f t="shared" si="9"/>
        <v>0.10625859528485374</v>
      </c>
      <c r="Z26" s="73">
        <f t="shared" si="10"/>
        <v>222670370</v>
      </c>
      <c r="AA26" s="74">
        <f t="shared" si="11"/>
        <v>26147948</v>
      </c>
      <c r="AB26" s="74">
        <f t="shared" si="12"/>
        <v>248818318</v>
      </c>
      <c r="AC26" s="41">
        <f t="shared" si="13"/>
        <v>0.7520660473328761</v>
      </c>
      <c r="AD26" s="73">
        <v>27102764</v>
      </c>
      <c r="AE26" s="74">
        <v>5794083</v>
      </c>
      <c r="AF26" s="74">
        <f t="shared" si="14"/>
        <v>32896847</v>
      </c>
      <c r="AG26" s="41">
        <f t="shared" si="15"/>
        <v>0.893608556766038</v>
      </c>
      <c r="AH26" s="41">
        <f t="shared" si="16"/>
        <v>0.06865165527869577</v>
      </c>
      <c r="AI26" s="13">
        <v>217178502</v>
      </c>
      <c r="AJ26" s="13">
        <v>241702530</v>
      </c>
      <c r="AK26" s="13">
        <v>215987449</v>
      </c>
      <c r="AL26" s="13"/>
    </row>
    <row r="27" spans="1:38" s="14" customFormat="1" ht="12.75">
      <c r="A27" s="30" t="s">
        <v>82</v>
      </c>
      <c r="B27" s="58" t="s">
        <v>196</v>
      </c>
      <c r="C27" s="40" t="s">
        <v>197</v>
      </c>
      <c r="D27" s="73">
        <v>354531756</v>
      </c>
      <c r="E27" s="74">
        <v>53949001</v>
      </c>
      <c r="F27" s="75">
        <f t="shared" si="0"/>
        <v>408480757</v>
      </c>
      <c r="G27" s="73">
        <v>358379880</v>
      </c>
      <c r="H27" s="74">
        <v>58449001</v>
      </c>
      <c r="I27" s="76">
        <f t="shared" si="1"/>
        <v>416828881</v>
      </c>
      <c r="J27" s="73">
        <v>113397451</v>
      </c>
      <c r="K27" s="74">
        <v>0</v>
      </c>
      <c r="L27" s="74">
        <f t="shared" si="2"/>
        <v>113397451</v>
      </c>
      <c r="M27" s="41">
        <f t="shared" si="3"/>
        <v>0.277607816419122</v>
      </c>
      <c r="N27" s="101">
        <v>100525181</v>
      </c>
      <c r="O27" s="102">
        <v>0</v>
      </c>
      <c r="P27" s="103">
        <f t="shared" si="4"/>
        <v>100525181</v>
      </c>
      <c r="Q27" s="41">
        <f t="shared" si="5"/>
        <v>0.2460952671021416</v>
      </c>
      <c r="R27" s="101">
        <v>87486914</v>
      </c>
      <c r="S27" s="103">
        <v>0</v>
      </c>
      <c r="T27" s="103">
        <f t="shared" si="6"/>
        <v>87486914</v>
      </c>
      <c r="U27" s="41">
        <f t="shared" si="7"/>
        <v>0.20988688161461633</v>
      </c>
      <c r="V27" s="101">
        <v>81027873</v>
      </c>
      <c r="W27" s="103">
        <v>0</v>
      </c>
      <c r="X27" s="103">
        <f t="shared" si="8"/>
        <v>81027873</v>
      </c>
      <c r="Y27" s="41">
        <f t="shared" si="9"/>
        <v>0.19439121590041647</v>
      </c>
      <c r="Z27" s="73">
        <f t="shared" si="10"/>
        <v>382437419</v>
      </c>
      <c r="AA27" s="74">
        <f t="shared" si="11"/>
        <v>0</v>
      </c>
      <c r="AB27" s="74">
        <f t="shared" si="12"/>
        <v>382437419</v>
      </c>
      <c r="AC27" s="41">
        <f t="shared" si="13"/>
        <v>0.9174926125140547</v>
      </c>
      <c r="AD27" s="73">
        <v>57095922</v>
      </c>
      <c r="AE27" s="74">
        <v>15911827</v>
      </c>
      <c r="AF27" s="74">
        <f t="shared" si="14"/>
        <v>73007749</v>
      </c>
      <c r="AG27" s="41">
        <f t="shared" si="15"/>
        <v>0.8821383324931035</v>
      </c>
      <c r="AH27" s="41">
        <f t="shared" si="16"/>
        <v>0.10985305135212431</v>
      </c>
      <c r="AI27" s="13">
        <v>338244000</v>
      </c>
      <c r="AJ27" s="13">
        <v>327813061</v>
      </c>
      <c r="AK27" s="13">
        <v>289176467</v>
      </c>
      <c r="AL27" s="13"/>
    </row>
    <row r="28" spans="1:38" s="14" customFormat="1" ht="12.75">
      <c r="A28" s="30" t="s">
        <v>82</v>
      </c>
      <c r="B28" s="58" t="s">
        <v>198</v>
      </c>
      <c r="C28" s="40" t="s">
        <v>199</v>
      </c>
      <c r="D28" s="73">
        <v>108280810</v>
      </c>
      <c r="E28" s="74">
        <v>29775000</v>
      </c>
      <c r="F28" s="75">
        <f t="shared" si="0"/>
        <v>138055810</v>
      </c>
      <c r="G28" s="73">
        <v>114654566</v>
      </c>
      <c r="H28" s="74">
        <v>61514262</v>
      </c>
      <c r="I28" s="76">
        <f t="shared" si="1"/>
        <v>176168828</v>
      </c>
      <c r="J28" s="73">
        <v>44898689</v>
      </c>
      <c r="K28" s="74">
        <v>5718133</v>
      </c>
      <c r="L28" s="74">
        <f t="shared" si="2"/>
        <v>50616822</v>
      </c>
      <c r="M28" s="41">
        <f t="shared" si="3"/>
        <v>0.36664028844566554</v>
      </c>
      <c r="N28" s="101">
        <v>45725141</v>
      </c>
      <c r="O28" s="102">
        <v>9142340</v>
      </c>
      <c r="P28" s="103">
        <f t="shared" si="4"/>
        <v>54867481</v>
      </c>
      <c r="Q28" s="41">
        <f t="shared" si="5"/>
        <v>0.39742971338909966</v>
      </c>
      <c r="R28" s="101">
        <v>43353012</v>
      </c>
      <c r="S28" s="103">
        <v>8840848</v>
      </c>
      <c r="T28" s="103">
        <f t="shared" si="6"/>
        <v>52193860</v>
      </c>
      <c r="U28" s="41">
        <f t="shared" si="7"/>
        <v>0.2962718239801198</v>
      </c>
      <c r="V28" s="101">
        <v>27294606</v>
      </c>
      <c r="W28" s="103">
        <v>11981336</v>
      </c>
      <c r="X28" s="103">
        <f t="shared" si="8"/>
        <v>39275942</v>
      </c>
      <c r="Y28" s="41">
        <f t="shared" si="9"/>
        <v>0.22294490146690424</v>
      </c>
      <c r="Z28" s="73">
        <f t="shared" si="10"/>
        <v>161271448</v>
      </c>
      <c r="AA28" s="74">
        <f t="shared" si="11"/>
        <v>35682657</v>
      </c>
      <c r="AB28" s="74">
        <f t="shared" si="12"/>
        <v>196954105</v>
      </c>
      <c r="AC28" s="41">
        <f t="shared" si="13"/>
        <v>1.1179849876733017</v>
      </c>
      <c r="AD28" s="73">
        <v>18231648</v>
      </c>
      <c r="AE28" s="74">
        <v>10988759</v>
      </c>
      <c r="AF28" s="74">
        <f t="shared" si="14"/>
        <v>29220407</v>
      </c>
      <c r="AG28" s="41">
        <f t="shared" si="15"/>
        <v>0.8529420230016489</v>
      </c>
      <c r="AH28" s="41">
        <f t="shared" si="16"/>
        <v>0.34412713690127594</v>
      </c>
      <c r="AI28" s="13">
        <v>175395003</v>
      </c>
      <c r="AJ28" s="13">
        <v>153359440</v>
      </c>
      <c r="AK28" s="13">
        <v>130806711</v>
      </c>
      <c r="AL28" s="13"/>
    </row>
    <row r="29" spans="1:38" s="14" customFormat="1" ht="12.75">
      <c r="A29" s="30" t="s">
        <v>82</v>
      </c>
      <c r="B29" s="58" t="s">
        <v>200</v>
      </c>
      <c r="C29" s="40" t="s">
        <v>201</v>
      </c>
      <c r="D29" s="73">
        <v>837272784</v>
      </c>
      <c r="E29" s="74">
        <v>278041000</v>
      </c>
      <c r="F29" s="75">
        <f t="shared" si="0"/>
        <v>1115313784</v>
      </c>
      <c r="G29" s="73">
        <v>837273066</v>
      </c>
      <c r="H29" s="74">
        <v>281699000</v>
      </c>
      <c r="I29" s="76">
        <f t="shared" si="1"/>
        <v>1118972066</v>
      </c>
      <c r="J29" s="73">
        <v>218663686</v>
      </c>
      <c r="K29" s="74">
        <v>33644065</v>
      </c>
      <c r="L29" s="74">
        <f t="shared" si="2"/>
        <v>252307751</v>
      </c>
      <c r="M29" s="41">
        <f t="shared" si="3"/>
        <v>0.22622131513080987</v>
      </c>
      <c r="N29" s="101">
        <v>325094532</v>
      </c>
      <c r="O29" s="102">
        <v>64370161</v>
      </c>
      <c r="P29" s="103">
        <f t="shared" si="4"/>
        <v>389464693</v>
      </c>
      <c r="Q29" s="41">
        <f t="shared" si="5"/>
        <v>0.34919741743279664</v>
      </c>
      <c r="R29" s="101">
        <v>256341331</v>
      </c>
      <c r="S29" s="103">
        <v>56897451</v>
      </c>
      <c r="T29" s="103">
        <f t="shared" si="6"/>
        <v>313238782</v>
      </c>
      <c r="U29" s="41">
        <f t="shared" si="7"/>
        <v>0.27993440722764207</v>
      </c>
      <c r="V29" s="101">
        <v>220633966</v>
      </c>
      <c r="W29" s="103">
        <v>70034091</v>
      </c>
      <c r="X29" s="103">
        <f t="shared" si="8"/>
        <v>290668057</v>
      </c>
      <c r="Y29" s="41">
        <f t="shared" si="9"/>
        <v>0.259763461333806</v>
      </c>
      <c r="Z29" s="73">
        <f t="shared" si="10"/>
        <v>1020733515</v>
      </c>
      <c r="AA29" s="74">
        <f t="shared" si="11"/>
        <v>224945768</v>
      </c>
      <c r="AB29" s="74">
        <f t="shared" si="12"/>
        <v>1245679283</v>
      </c>
      <c r="AC29" s="41">
        <f t="shared" si="13"/>
        <v>1.1132353709712715</v>
      </c>
      <c r="AD29" s="73">
        <v>135789233</v>
      </c>
      <c r="AE29" s="74">
        <v>55262986</v>
      </c>
      <c r="AF29" s="74">
        <f t="shared" si="14"/>
        <v>191052219</v>
      </c>
      <c r="AG29" s="41">
        <f t="shared" si="15"/>
        <v>0.7191254443607643</v>
      </c>
      <c r="AH29" s="41">
        <f t="shared" si="16"/>
        <v>0.5214063386513192</v>
      </c>
      <c r="AI29" s="13">
        <v>851361000</v>
      </c>
      <c r="AJ29" s="13">
        <v>1025068000</v>
      </c>
      <c r="AK29" s="13">
        <v>737152481</v>
      </c>
      <c r="AL29" s="13"/>
    </row>
    <row r="30" spans="1:38" s="14" customFormat="1" ht="12.75">
      <c r="A30" s="30" t="s">
        <v>82</v>
      </c>
      <c r="B30" s="58" t="s">
        <v>202</v>
      </c>
      <c r="C30" s="40" t="s">
        <v>203</v>
      </c>
      <c r="D30" s="73">
        <v>94892556</v>
      </c>
      <c r="E30" s="74">
        <v>24915000</v>
      </c>
      <c r="F30" s="75">
        <f t="shared" si="0"/>
        <v>119807556</v>
      </c>
      <c r="G30" s="73">
        <v>67669112</v>
      </c>
      <c r="H30" s="74">
        <v>25343100</v>
      </c>
      <c r="I30" s="76">
        <f t="shared" si="1"/>
        <v>93012212</v>
      </c>
      <c r="J30" s="73">
        <v>26022001</v>
      </c>
      <c r="K30" s="74">
        <v>2783748</v>
      </c>
      <c r="L30" s="74">
        <f t="shared" si="2"/>
        <v>28805749</v>
      </c>
      <c r="M30" s="41">
        <f t="shared" si="3"/>
        <v>0.24043349152368987</v>
      </c>
      <c r="N30" s="101">
        <v>16922520</v>
      </c>
      <c r="O30" s="102">
        <v>5528754</v>
      </c>
      <c r="P30" s="103">
        <f t="shared" si="4"/>
        <v>22451274</v>
      </c>
      <c r="Q30" s="41">
        <f t="shared" si="5"/>
        <v>0.18739447451878577</v>
      </c>
      <c r="R30" s="101">
        <v>15492947</v>
      </c>
      <c r="S30" s="103">
        <v>10340675</v>
      </c>
      <c r="T30" s="103">
        <f t="shared" si="6"/>
        <v>25833622</v>
      </c>
      <c r="U30" s="41">
        <f t="shared" si="7"/>
        <v>0.27774441059417015</v>
      </c>
      <c r="V30" s="101">
        <v>6346892</v>
      </c>
      <c r="W30" s="103">
        <v>7117676</v>
      </c>
      <c r="X30" s="103">
        <f t="shared" si="8"/>
        <v>13464568</v>
      </c>
      <c r="Y30" s="41">
        <f t="shared" si="9"/>
        <v>0.14476129220537193</v>
      </c>
      <c r="Z30" s="73">
        <f t="shared" si="10"/>
        <v>64784360</v>
      </c>
      <c r="AA30" s="74">
        <f t="shared" si="11"/>
        <v>25770853</v>
      </c>
      <c r="AB30" s="74">
        <f t="shared" si="12"/>
        <v>90555213</v>
      </c>
      <c r="AC30" s="41">
        <f t="shared" si="13"/>
        <v>0.9735841246308603</v>
      </c>
      <c r="AD30" s="73">
        <v>-400418</v>
      </c>
      <c r="AE30" s="74">
        <v>3529568</v>
      </c>
      <c r="AF30" s="74">
        <f t="shared" si="14"/>
        <v>3129150</v>
      </c>
      <c r="AG30" s="41">
        <f t="shared" si="15"/>
        <v>0.9240375106938801</v>
      </c>
      <c r="AH30" s="41">
        <f t="shared" si="16"/>
        <v>3.302947445791988</v>
      </c>
      <c r="AI30" s="13">
        <v>78964000</v>
      </c>
      <c r="AJ30" s="13">
        <v>64843162</v>
      </c>
      <c r="AK30" s="13">
        <v>59917514</v>
      </c>
      <c r="AL30" s="13"/>
    </row>
    <row r="31" spans="1:38" s="14" customFormat="1" ht="12.75">
      <c r="A31" s="30" t="s">
        <v>101</v>
      </c>
      <c r="B31" s="58" t="s">
        <v>204</v>
      </c>
      <c r="C31" s="40" t="s">
        <v>205</v>
      </c>
      <c r="D31" s="73">
        <v>49301214</v>
      </c>
      <c r="E31" s="74">
        <v>36090136</v>
      </c>
      <c r="F31" s="76">
        <f t="shared" si="0"/>
        <v>85391350</v>
      </c>
      <c r="G31" s="73">
        <v>49301214</v>
      </c>
      <c r="H31" s="74">
        <v>36090136</v>
      </c>
      <c r="I31" s="76">
        <f t="shared" si="1"/>
        <v>85391350</v>
      </c>
      <c r="J31" s="73">
        <v>23128937</v>
      </c>
      <c r="K31" s="74">
        <v>6343809</v>
      </c>
      <c r="L31" s="74">
        <f t="shared" si="2"/>
        <v>29472746</v>
      </c>
      <c r="M31" s="41">
        <f t="shared" si="3"/>
        <v>0.3451490812594016</v>
      </c>
      <c r="N31" s="101">
        <v>12896284</v>
      </c>
      <c r="O31" s="102">
        <v>8709990</v>
      </c>
      <c r="P31" s="103">
        <f t="shared" si="4"/>
        <v>21606274</v>
      </c>
      <c r="Q31" s="41">
        <f t="shared" si="5"/>
        <v>0.25302649507239316</v>
      </c>
      <c r="R31" s="101">
        <v>20690806</v>
      </c>
      <c r="S31" s="103">
        <v>3325968</v>
      </c>
      <c r="T31" s="103">
        <f t="shared" si="6"/>
        <v>24016774</v>
      </c>
      <c r="U31" s="41">
        <f t="shared" si="7"/>
        <v>0.28125534963435994</v>
      </c>
      <c r="V31" s="101">
        <v>1060898</v>
      </c>
      <c r="W31" s="103">
        <v>4211337</v>
      </c>
      <c r="X31" s="103">
        <f t="shared" si="8"/>
        <v>5272235</v>
      </c>
      <c r="Y31" s="41">
        <f t="shared" si="9"/>
        <v>0.0617420265635805</v>
      </c>
      <c r="Z31" s="73">
        <f t="shared" si="10"/>
        <v>57776925</v>
      </c>
      <c r="AA31" s="74">
        <f t="shared" si="11"/>
        <v>22591104</v>
      </c>
      <c r="AB31" s="74">
        <f t="shared" si="12"/>
        <v>80368029</v>
      </c>
      <c r="AC31" s="41">
        <f t="shared" si="13"/>
        <v>0.9411729525297352</v>
      </c>
      <c r="AD31" s="73">
        <v>13619852</v>
      </c>
      <c r="AE31" s="74">
        <v>8150944</v>
      </c>
      <c r="AF31" s="74">
        <f t="shared" si="14"/>
        <v>21770796</v>
      </c>
      <c r="AG31" s="41">
        <f t="shared" si="15"/>
        <v>0.8163368589202197</v>
      </c>
      <c r="AH31" s="41">
        <f t="shared" si="16"/>
        <v>-0.7578299387858854</v>
      </c>
      <c r="AI31" s="13">
        <v>131001168</v>
      </c>
      <c r="AJ31" s="13">
        <v>131001168</v>
      </c>
      <c r="AK31" s="13">
        <v>106941082</v>
      </c>
      <c r="AL31" s="13"/>
    </row>
    <row r="32" spans="1:38" s="55" customFormat="1" ht="12.75">
      <c r="A32" s="59"/>
      <c r="B32" s="115" t="s">
        <v>605</v>
      </c>
      <c r="C32" s="33"/>
      <c r="D32" s="77">
        <f>SUM(D26:D31)</f>
        <v>1725084485</v>
      </c>
      <c r="E32" s="78">
        <f>SUM(E26:E31)</f>
        <v>472811137</v>
      </c>
      <c r="F32" s="86">
        <f t="shared" si="0"/>
        <v>2197895622</v>
      </c>
      <c r="G32" s="77">
        <f>SUM(G26:G31)</f>
        <v>1708083203</v>
      </c>
      <c r="H32" s="78">
        <f>SUM(H26:H31)</f>
        <v>513136499</v>
      </c>
      <c r="I32" s="79">
        <f t="shared" si="1"/>
        <v>2221219702</v>
      </c>
      <c r="J32" s="77">
        <f>SUM(J26:J31)</f>
        <v>507379637</v>
      </c>
      <c r="K32" s="78">
        <f>SUM(K26:K31)</f>
        <v>54799720</v>
      </c>
      <c r="L32" s="78">
        <f t="shared" si="2"/>
        <v>562179357</v>
      </c>
      <c r="M32" s="45">
        <f t="shared" si="3"/>
        <v>0.25578073470497137</v>
      </c>
      <c r="N32" s="107">
        <f>SUM(N26:N31)</f>
        <v>567909081</v>
      </c>
      <c r="O32" s="108">
        <f>SUM(O26:O31)</f>
        <v>99120587</v>
      </c>
      <c r="P32" s="109">
        <f t="shared" si="4"/>
        <v>667029668</v>
      </c>
      <c r="Q32" s="45">
        <f t="shared" si="5"/>
        <v>0.3034855983711496</v>
      </c>
      <c r="R32" s="107">
        <f>SUM(R26:R31)</f>
        <v>467975897</v>
      </c>
      <c r="S32" s="109">
        <f>SUM(S26:S31)</f>
        <v>82763500</v>
      </c>
      <c r="T32" s="109">
        <f t="shared" si="6"/>
        <v>550739397</v>
      </c>
      <c r="U32" s="45">
        <f t="shared" si="7"/>
        <v>0.24794458490716195</v>
      </c>
      <c r="V32" s="107">
        <f>SUM(V26:V31)</f>
        <v>366409422</v>
      </c>
      <c r="W32" s="109">
        <f>SUM(W26:W31)</f>
        <v>98454523</v>
      </c>
      <c r="X32" s="109">
        <f t="shared" si="8"/>
        <v>464863945</v>
      </c>
      <c r="Y32" s="45">
        <f t="shared" si="9"/>
        <v>0.20928319003358092</v>
      </c>
      <c r="Z32" s="77">
        <f t="shared" si="10"/>
        <v>1909674037</v>
      </c>
      <c r="AA32" s="78">
        <f t="shared" si="11"/>
        <v>335138330</v>
      </c>
      <c r="AB32" s="78">
        <f t="shared" si="12"/>
        <v>2244812367</v>
      </c>
      <c r="AC32" s="45">
        <f t="shared" si="13"/>
        <v>1.010621490966768</v>
      </c>
      <c r="AD32" s="77">
        <f>SUM(AD26:AD31)</f>
        <v>251439001</v>
      </c>
      <c r="AE32" s="78">
        <f>SUM(AE26:AE31)</f>
        <v>99638167</v>
      </c>
      <c r="AF32" s="78">
        <f t="shared" si="14"/>
        <v>351077168</v>
      </c>
      <c r="AG32" s="45">
        <f t="shared" si="15"/>
        <v>0.7922583173952431</v>
      </c>
      <c r="AH32" s="45">
        <f t="shared" si="16"/>
        <v>0.3241075961966289</v>
      </c>
      <c r="AI32" s="60">
        <f>SUM(AI26:AI31)</f>
        <v>1792143673</v>
      </c>
      <c r="AJ32" s="60">
        <f>SUM(AJ26:AJ31)</f>
        <v>1943787361</v>
      </c>
      <c r="AK32" s="60">
        <f>SUM(AK26:AK31)</f>
        <v>1539981704</v>
      </c>
      <c r="AL32" s="60"/>
    </row>
    <row r="33" spans="1:38" s="14" customFormat="1" ht="12.75">
      <c r="A33" s="30" t="s">
        <v>82</v>
      </c>
      <c r="B33" s="58" t="s">
        <v>206</v>
      </c>
      <c r="C33" s="40" t="s">
        <v>207</v>
      </c>
      <c r="D33" s="73">
        <v>444493250</v>
      </c>
      <c r="E33" s="74">
        <v>25810201</v>
      </c>
      <c r="F33" s="75">
        <f t="shared" si="0"/>
        <v>470303451</v>
      </c>
      <c r="G33" s="73">
        <v>444493250</v>
      </c>
      <c r="H33" s="74">
        <v>25810201</v>
      </c>
      <c r="I33" s="76">
        <f t="shared" si="1"/>
        <v>470303451</v>
      </c>
      <c r="J33" s="73">
        <v>164641500</v>
      </c>
      <c r="K33" s="74">
        <v>0</v>
      </c>
      <c r="L33" s="74">
        <f t="shared" si="2"/>
        <v>164641500</v>
      </c>
      <c r="M33" s="41">
        <f t="shared" si="3"/>
        <v>0.35007504123119865</v>
      </c>
      <c r="N33" s="101">
        <v>91467591</v>
      </c>
      <c r="O33" s="102">
        <v>0</v>
      </c>
      <c r="P33" s="103">
        <f t="shared" si="4"/>
        <v>91467591</v>
      </c>
      <c r="Q33" s="41">
        <f t="shared" si="5"/>
        <v>0.19448632750942751</v>
      </c>
      <c r="R33" s="101">
        <v>75629060</v>
      </c>
      <c r="S33" s="103">
        <v>243456</v>
      </c>
      <c r="T33" s="103">
        <f t="shared" si="6"/>
        <v>75872516</v>
      </c>
      <c r="U33" s="41">
        <f t="shared" si="7"/>
        <v>0.16132672605032616</v>
      </c>
      <c r="V33" s="101">
        <v>55797680</v>
      </c>
      <c r="W33" s="103">
        <v>12036972</v>
      </c>
      <c r="X33" s="103">
        <f t="shared" si="8"/>
        <v>67834652</v>
      </c>
      <c r="Y33" s="41">
        <f t="shared" si="9"/>
        <v>0.14423592226628165</v>
      </c>
      <c r="Z33" s="73">
        <f t="shared" si="10"/>
        <v>387535831</v>
      </c>
      <c r="AA33" s="74">
        <f t="shared" si="11"/>
        <v>12280428</v>
      </c>
      <c r="AB33" s="74">
        <f t="shared" si="12"/>
        <v>399816259</v>
      </c>
      <c r="AC33" s="41">
        <f t="shared" si="13"/>
        <v>0.850124017057234</v>
      </c>
      <c r="AD33" s="73">
        <v>48236767</v>
      </c>
      <c r="AE33" s="74">
        <v>17573015</v>
      </c>
      <c r="AF33" s="74">
        <f t="shared" si="14"/>
        <v>65809782</v>
      </c>
      <c r="AG33" s="41">
        <f t="shared" si="15"/>
        <v>0.7629757111431541</v>
      </c>
      <c r="AH33" s="41">
        <f t="shared" si="16"/>
        <v>0.03076852617442194</v>
      </c>
      <c r="AI33" s="13">
        <v>326652000</v>
      </c>
      <c r="AJ33" s="13">
        <v>406501593</v>
      </c>
      <c r="AK33" s="13">
        <v>310150842</v>
      </c>
      <c r="AL33" s="13"/>
    </row>
    <row r="34" spans="1:38" s="14" customFormat="1" ht="12.75">
      <c r="A34" s="30" t="s">
        <v>82</v>
      </c>
      <c r="B34" s="58" t="s">
        <v>208</v>
      </c>
      <c r="C34" s="40" t="s">
        <v>209</v>
      </c>
      <c r="D34" s="73">
        <v>324512200</v>
      </c>
      <c r="E34" s="74">
        <v>57100559</v>
      </c>
      <c r="F34" s="75">
        <f t="shared" si="0"/>
        <v>381612759</v>
      </c>
      <c r="G34" s="73">
        <v>324633165</v>
      </c>
      <c r="H34" s="74">
        <v>57100559</v>
      </c>
      <c r="I34" s="76">
        <f t="shared" si="1"/>
        <v>381733724</v>
      </c>
      <c r="J34" s="73">
        <v>112504968</v>
      </c>
      <c r="K34" s="74">
        <v>4626612</v>
      </c>
      <c r="L34" s="74">
        <f t="shared" si="2"/>
        <v>117131580</v>
      </c>
      <c r="M34" s="41">
        <f t="shared" si="3"/>
        <v>0.30693832225876916</v>
      </c>
      <c r="N34" s="101">
        <v>28847760</v>
      </c>
      <c r="O34" s="102">
        <v>0</v>
      </c>
      <c r="P34" s="103">
        <f t="shared" si="4"/>
        <v>28847760</v>
      </c>
      <c r="Q34" s="41">
        <f t="shared" si="5"/>
        <v>0.07559432780914958</v>
      </c>
      <c r="R34" s="101">
        <v>31915721</v>
      </c>
      <c r="S34" s="103">
        <v>0</v>
      </c>
      <c r="T34" s="103">
        <f t="shared" si="6"/>
        <v>31915721</v>
      </c>
      <c r="U34" s="41">
        <f t="shared" si="7"/>
        <v>0.08360728694748489</v>
      </c>
      <c r="V34" s="101">
        <v>58515561</v>
      </c>
      <c r="W34" s="103">
        <v>0</v>
      </c>
      <c r="X34" s="103">
        <f t="shared" si="8"/>
        <v>58515561</v>
      </c>
      <c r="Y34" s="41">
        <f t="shared" si="9"/>
        <v>0.15328894808361235</v>
      </c>
      <c r="Z34" s="73">
        <f t="shared" si="10"/>
        <v>231784010</v>
      </c>
      <c r="AA34" s="74">
        <f t="shared" si="11"/>
        <v>4626612</v>
      </c>
      <c r="AB34" s="74">
        <f t="shared" si="12"/>
        <v>236410622</v>
      </c>
      <c r="AC34" s="41">
        <f t="shared" si="13"/>
        <v>0.6193076669327754</v>
      </c>
      <c r="AD34" s="73">
        <v>51402587</v>
      </c>
      <c r="AE34" s="74">
        <v>36825</v>
      </c>
      <c r="AF34" s="74">
        <f t="shared" si="14"/>
        <v>51439412</v>
      </c>
      <c r="AG34" s="41">
        <f t="shared" si="15"/>
        <v>0.7423454686517377</v>
      </c>
      <c r="AH34" s="41">
        <f t="shared" si="16"/>
        <v>0.13756278940358024</v>
      </c>
      <c r="AI34" s="13">
        <v>330755271</v>
      </c>
      <c r="AJ34" s="13">
        <v>302109090</v>
      </c>
      <c r="AK34" s="13">
        <v>224269314</v>
      </c>
      <c r="AL34" s="13"/>
    </row>
    <row r="35" spans="1:38" s="14" customFormat="1" ht="12.75">
      <c r="A35" s="30" t="s">
        <v>82</v>
      </c>
      <c r="B35" s="58" t="s">
        <v>210</v>
      </c>
      <c r="C35" s="40" t="s">
        <v>211</v>
      </c>
      <c r="D35" s="73">
        <v>541329080</v>
      </c>
      <c r="E35" s="74">
        <v>175298500</v>
      </c>
      <c r="F35" s="75">
        <f t="shared" si="0"/>
        <v>716627580</v>
      </c>
      <c r="G35" s="73">
        <v>506579180</v>
      </c>
      <c r="H35" s="74">
        <v>56933567</v>
      </c>
      <c r="I35" s="76">
        <f t="shared" si="1"/>
        <v>563512747</v>
      </c>
      <c r="J35" s="73">
        <v>124476841</v>
      </c>
      <c r="K35" s="74">
        <v>5097837</v>
      </c>
      <c r="L35" s="74">
        <f t="shared" si="2"/>
        <v>129574678</v>
      </c>
      <c r="M35" s="41">
        <f t="shared" si="3"/>
        <v>0.18081173766714365</v>
      </c>
      <c r="N35" s="101">
        <v>116323723</v>
      </c>
      <c r="O35" s="102">
        <v>5868280</v>
      </c>
      <c r="P35" s="103">
        <f t="shared" si="4"/>
        <v>122192003</v>
      </c>
      <c r="Q35" s="41">
        <f t="shared" si="5"/>
        <v>0.17050976882581048</v>
      </c>
      <c r="R35" s="101">
        <v>80761186</v>
      </c>
      <c r="S35" s="103">
        <v>4674828</v>
      </c>
      <c r="T35" s="103">
        <f t="shared" si="6"/>
        <v>85436014</v>
      </c>
      <c r="U35" s="41">
        <f t="shared" si="7"/>
        <v>0.15161327663808818</v>
      </c>
      <c r="V35" s="101">
        <v>144099277</v>
      </c>
      <c r="W35" s="103">
        <v>12850759</v>
      </c>
      <c r="X35" s="103">
        <f t="shared" si="8"/>
        <v>156950036</v>
      </c>
      <c r="Y35" s="41">
        <f t="shared" si="9"/>
        <v>0.27852082643305315</v>
      </c>
      <c r="Z35" s="73">
        <f t="shared" si="10"/>
        <v>465661027</v>
      </c>
      <c r="AA35" s="74">
        <f t="shared" si="11"/>
        <v>28491704</v>
      </c>
      <c r="AB35" s="74">
        <f t="shared" si="12"/>
        <v>494152731</v>
      </c>
      <c r="AC35" s="41">
        <f t="shared" si="13"/>
        <v>0.8769149120951474</v>
      </c>
      <c r="AD35" s="73">
        <v>58251192</v>
      </c>
      <c r="AE35" s="74">
        <v>5853207</v>
      </c>
      <c r="AF35" s="74">
        <f t="shared" si="14"/>
        <v>64104399</v>
      </c>
      <c r="AG35" s="41">
        <f t="shared" si="15"/>
        <v>0.7985223704593859</v>
      </c>
      <c r="AH35" s="41">
        <f t="shared" si="16"/>
        <v>1.4483504790365478</v>
      </c>
      <c r="AI35" s="13">
        <v>493314940</v>
      </c>
      <c r="AJ35" s="13">
        <v>465570010</v>
      </c>
      <c r="AK35" s="13">
        <v>371768068</v>
      </c>
      <c r="AL35" s="13"/>
    </row>
    <row r="36" spans="1:38" s="14" customFormat="1" ht="12.75">
      <c r="A36" s="30" t="s">
        <v>82</v>
      </c>
      <c r="B36" s="58" t="s">
        <v>212</v>
      </c>
      <c r="C36" s="40" t="s">
        <v>213</v>
      </c>
      <c r="D36" s="73">
        <v>140555467</v>
      </c>
      <c r="E36" s="74">
        <v>28623006</v>
      </c>
      <c r="F36" s="75">
        <f t="shared" si="0"/>
        <v>169178473</v>
      </c>
      <c r="G36" s="73">
        <v>140555467</v>
      </c>
      <c r="H36" s="74">
        <v>28623006</v>
      </c>
      <c r="I36" s="76">
        <f t="shared" si="1"/>
        <v>169178473</v>
      </c>
      <c r="J36" s="73">
        <v>43933148</v>
      </c>
      <c r="K36" s="74">
        <v>7096000</v>
      </c>
      <c r="L36" s="74">
        <f t="shared" si="2"/>
        <v>51029148</v>
      </c>
      <c r="M36" s="41">
        <f t="shared" si="3"/>
        <v>0.30162908492500695</v>
      </c>
      <c r="N36" s="101">
        <v>43505147</v>
      </c>
      <c r="O36" s="102">
        <v>5322000</v>
      </c>
      <c r="P36" s="103">
        <f t="shared" si="4"/>
        <v>48827147</v>
      </c>
      <c r="Q36" s="41">
        <f t="shared" si="5"/>
        <v>0.2886132386358636</v>
      </c>
      <c r="R36" s="101">
        <v>32968197</v>
      </c>
      <c r="S36" s="103">
        <v>4920000</v>
      </c>
      <c r="T36" s="103">
        <f t="shared" si="6"/>
        <v>37888197</v>
      </c>
      <c r="U36" s="41">
        <f t="shared" si="7"/>
        <v>0.2239540074345038</v>
      </c>
      <c r="V36" s="101">
        <v>19879430</v>
      </c>
      <c r="W36" s="103">
        <v>2702031</v>
      </c>
      <c r="X36" s="103">
        <f t="shared" si="8"/>
        <v>22581461</v>
      </c>
      <c r="Y36" s="41">
        <f t="shared" si="9"/>
        <v>0.13347715344374814</v>
      </c>
      <c r="Z36" s="73">
        <f t="shared" si="10"/>
        <v>140285922</v>
      </c>
      <c r="AA36" s="74">
        <f t="shared" si="11"/>
        <v>20040031</v>
      </c>
      <c r="AB36" s="74">
        <f t="shared" si="12"/>
        <v>160325953</v>
      </c>
      <c r="AC36" s="41">
        <f t="shared" si="13"/>
        <v>0.9476734844391225</v>
      </c>
      <c r="AD36" s="73">
        <v>13370895</v>
      </c>
      <c r="AE36" s="74">
        <v>5141750</v>
      </c>
      <c r="AF36" s="74">
        <f t="shared" si="14"/>
        <v>18512645</v>
      </c>
      <c r="AG36" s="41">
        <f t="shared" si="15"/>
        <v>0.4429413925910033</v>
      </c>
      <c r="AH36" s="41">
        <f t="shared" si="16"/>
        <v>0.21978577345376626</v>
      </c>
      <c r="AI36" s="13">
        <v>89011000</v>
      </c>
      <c r="AJ36" s="13">
        <v>144374852</v>
      </c>
      <c r="AK36" s="13">
        <v>63949598</v>
      </c>
      <c r="AL36" s="13"/>
    </row>
    <row r="37" spans="1:38" s="14" customFormat="1" ht="12.75">
      <c r="A37" s="30" t="s">
        <v>101</v>
      </c>
      <c r="B37" s="58" t="s">
        <v>214</v>
      </c>
      <c r="C37" s="40" t="s">
        <v>215</v>
      </c>
      <c r="D37" s="73">
        <v>175211248</v>
      </c>
      <c r="E37" s="74">
        <v>8020000</v>
      </c>
      <c r="F37" s="75">
        <f t="shared" si="0"/>
        <v>183231248</v>
      </c>
      <c r="G37" s="73">
        <v>176757875</v>
      </c>
      <c r="H37" s="74">
        <v>0</v>
      </c>
      <c r="I37" s="76">
        <f t="shared" si="1"/>
        <v>176757875</v>
      </c>
      <c r="J37" s="73">
        <v>52450096</v>
      </c>
      <c r="K37" s="74">
        <v>0</v>
      </c>
      <c r="L37" s="74">
        <f t="shared" si="2"/>
        <v>52450096</v>
      </c>
      <c r="M37" s="41">
        <f t="shared" si="3"/>
        <v>0.28625082551421577</v>
      </c>
      <c r="N37" s="101">
        <v>454547</v>
      </c>
      <c r="O37" s="102">
        <v>0</v>
      </c>
      <c r="P37" s="103">
        <f t="shared" si="4"/>
        <v>454547</v>
      </c>
      <c r="Q37" s="41">
        <f t="shared" si="5"/>
        <v>0.002480728614586525</v>
      </c>
      <c r="R37" s="101">
        <v>68308317</v>
      </c>
      <c r="S37" s="103">
        <v>0</v>
      </c>
      <c r="T37" s="103">
        <f t="shared" si="6"/>
        <v>68308317</v>
      </c>
      <c r="U37" s="41">
        <f t="shared" si="7"/>
        <v>0.38645133632659934</v>
      </c>
      <c r="V37" s="101">
        <v>5396462</v>
      </c>
      <c r="W37" s="103">
        <v>0</v>
      </c>
      <c r="X37" s="103">
        <f t="shared" si="8"/>
        <v>5396462</v>
      </c>
      <c r="Y37" s="41">
        <f t="shared" si="9"/>
        <v>0.030530249359469838</v>
      </c>
      <c r="Z37" s="73">
        <f t="shared" si="10"/>
        <v>126609422</v>
      </c>
      <c r="AA37" s="74">
        <f t="shared" si="11"/>
        <v>0</v>
      </c>
      <c r="AB37" s="74">
        <f t="shared" si="12"/>
        <v>126609422</v>
      </c>
      <c r="AC37" s="41">
        <f t="shared" si="13"/>
        <v>0.7162873054453727</v>
      </c>
      <c r="AD37" s="73">
        <v>926793</v>
      </c>
      <c r="AE37" s="74">
        <v>2047658</v>
      </c>
      <c r="AF37" s="74">
        <f t="shared" si="14"/>
        <v>2974451</v>
      </c>
      <c r="AG37" s="41">
        <f t="shared" si="15"/>
        <v>0.5313234560584257</v>
      </c>
      <c r="AH37" s="41">
        <f t="shared" si="16"/>
        <v>0.8142716084413562</v>
      </c>
      <c r="AI37" s="13">
        <v>124828100</v>
      </c>
      <c r="AJ37" s="13">
        <v>126970041</v>
      </c>
      <c r="AK37" s="13">
        <v>67462161</v>
      </c>
      <c r="AL37" s="13"/>
    </row>
    <row r="38" spans="1:38" s="55" customFormat="1" ht="12.75">
      <c r="A38" s="59"/>
      <c r="B38" s="115" t="s">
        <v>606</v>
      </c>
      <c r="C38" s="33"/>
      <c r="D38" s="77">
        <f>SUM(D33:D37)</f>
        <v>1626101245</v>
      </c>
      <c r="E38" s="78">
        <f>SUM(E33:E37)</f>
        <v>294852266</v>
      </c>
      <c r="F38" s="79">
        <f t="shared" si="0"/>
        <v>1920953511</v>
      </c>
      <c r="G38" s="77">
        <f>SUM(G33:G37)</f>
        <v>1593018937</v>
      </c>
      <c r="H38" s="78">
        <f>SUM(H33:H37)</f>
        <v>168467333</v>
      </c>
      <c r="I38" s="86">
        <f t="shared" si="1"/>
        <v>1761486270</v>
      </c>
      <c r="J38" s="77">
        <f>SUM(J33:J37)</f>
        <v>498006553</v>
      </c>
      <c r="K38" s="88">
        <f>SUM(K33:K37)</f>
        <v>16820449</v>
      </c>
      <c r="L38" s="78">
        <f t="shared" si="2"/>
        <v>514827002</v>
      </c>
      <c r="M38" s="45">
        <f t="shared" si="3"/>
        <v>0.2680059663349136</v>
      </c>
      <c r="N38" s="107">
        <f>SUM(N33:N37)</f>
        <v>280598768</v>
      </c>
      <c r="O38" s="108">
        <f>SUM(O33:O37)</f>
        <v>11190280</v>
      </c>
      <c r="P38" s="109">
        <f t="shared" si="4"/>
        <v>291789048</v>
      </c>
      <c r="Q38" s="45">
        <f t="shared" si="5"/>
        <v>0.15189802685443543</v>
      </c>
      <c r="R38" s="107">
        <f>SUM(R33:R37)</f>
        <v>289582481</v>
      </c>
      <c r="S38" s="109">
        <f>SUM(S33:S37)</f>
        <v>9838284</v>
      </c>
      <c r="T38" s="109">
        <f t="shared" si="6"/>
        <v>299420765</v>
      </c>
      <c r="U38" s="45">
        <f t="shared" si="7"/>
        <v>0.1699818897822008</v>
      </c>
      <c r="V38" s="107">
        <f>SUM(V33:V37)</f>
        <v>283688410</v>
      </c>
      <c r="W38" s="109">
        <f>SUM(W33:W37)</f>
        <v>27589762</v>
      </c>
      <c r="X38" s="109">
        <f t="shared" si="8"/>
        <v>311278172</v>
      </c>
      <c r="Y38" s="45">
        <f t="shared" si="9"/>
        <v>0.17671336830800277</v>
      </c>
      <c r="Z38" s="77">
        <f t="shared" si="10"/>
        <v>1351876212</v>
      </c>
      <c r="AA38" s="78">
        <f t="shared" si="11"/>
        <v>65438775</v>
      </c>
      <c r="AB38" s="78">
        <f t="shared" si="12"/>
        <v>1417314987</v>
      </c>
      <c r="AC38" s="45">
        <f t="shared" si="13"/>
        <v>0.8046131333172413</v>
      </c>
      <c r="AD38" s="77">
        <f>SUM(AD33:AD37)</f>
        <v>172188234</v>
      </c>
      <c r="AE38" s="78">
        <f>SUM(AE33:AE37)</f>
        <v>30652455</v>
      </c>
      <c r="AF38" s="78">
        <f t="shared" si="14"/>
        <v>202840689</v>
      </c>
      <c r="AG38" s="45">
        <f t="shared" si="15"/>
        <v>0.7178011880586664</v>
      </c>
      <c r="AH38" s="45">
        <f t="shared" si="16"/>
        <v>0.5345943337828043</v>
      </c>
      <c r="AI38" s="60">
        <f>SUM(AI33:AI37)</f>
        <v>1364561311</v>
      </c>
      <c r="AJ38" s="60">
        <f>SUM(AJ33:AJ37)</f>
        <v>1445525586</v>
      </c>
      <c r="AK38" s="60">
        <f>SUM(AK33:AK37)</f>
        <v>1037599983</v>
      </c>
      <c r="AL38" s="60"/>
    </row>
    <row r="39" spans="1:38" s="55" customFormat="1" ht="12.75">
      <c r="A39" s="59"/>
      <c r="B39" s="115" t="s">
        <v>607</v>
      </c>
      <c r="C39" s="33"/>
      <c r="D39" s="77">
        <f>SUM(D9:D12,D14:D17,D19:D24,D26:D31,D33:D37)</f>
        <v>8682190926</v>
      </c>
      <c r="E39" s="78">
        <f>SUM(E9:E12,E14:E17,E19:E24,E26:E31,E33:E37)</f>
        <v>2109437375</v>
      </c>
      <c r="F39" s="79">
        <f t="shared" si="0"/>
        <v>10791628301</v>
      </c>
      <c r="G39" s="77">
        <f>SUM(G9:G12,G14:G17,G19:G24,G26:G31,G33:G37)</f>
        <v>8945721429</v>
      </c>
      <c r="H39" s="78">
        <f>SUM(H9:H12,H14:H17,H19:H24,H26:H31,H33:H37)</f>
        <v>2186356492</v>
      </c>
      <c r="I39" s="86">
        <f t="shared" si="1"/>
        <v>11132077921</v>
      </c>
      <c r="J39" s="77">
        <f>SUM(J9:J12,J14:J17,J19:J24,J26:J31,J33:J37)</f>
        <v>2186365192</v>
      </c>
      <c r="K39" s="88">
        <f>SUM(K9:K12,K14:K17,K19:K24,K26:K31,K33:K37)</f>
        <v>280523216</v>
      </c>
      <c r="L39" s="78">
        <f t="shared" si="2"/>
        <v>2466888408</v>
      </c>
      <c r="M39" s="45">
        <f t="shared" si="3"/>
        <v>0.2285927887056124</v>
      </c>
      <c r="N39" s="107">
        <f>SUM(N9:N12,N14:N17,N19:N24,N26:N31,N33:N37)</f>
        <v>1889718482</v>
      </c>
      <c r="O39" s="108">
        <f>SUM(O9:O12,O14:O17,O19:O24,O26:O31,O33:O37)</f>
        <v>362566284</v>
      </c>
      <c r="P39" s="109">
        <f t="shared" si="4"/>
        <v>2252284766</v>
      </c>
      <c r="Q39" s="45">
        <f t="shared" si="5"/>
        <v>0.20870666623972708</v>
      </c>
      <c r="R39" s="107">
        <f>SUM(R9:R12,R14:R17,R19:R24,R26:R31,R33:R37)</f>
        <v>1821058962</v>
      </c>
      <c r="S39" s="109">
        <f>SUM(S9:S12,S14:S17,S19:S24,S26:S31,S33:S37)</f>
        <v>333501614</v>
      </c>
      <c r="T39" s="109">
        <f t="shared" si="6"/>
        <v>2154560576</v>
      </c>
      <c r="U39" s="45">
        <f t="shared" si="7"/>
        <v>0.1935452294971409</v>
      </c>
      <c r="V39" s="107">
        <f>SUM(V9:V12,V14:V17,V19:V24,V26:V31,V33:V37)</f>
        <v>2011295515</v>
      </c>
      <c r="W39" s="109">
        <f>SUM(W9:W12,W14:W17,W19:W24,W26:W31,W33:W37)</f>
        <v>516929534</v>
      </c>
      <c r="X39" s="109">
        <f t="shared" si="8"/>
        <v>2528225049</v>
      </c>
      <c r="Y39" s="45">
        <f t="shared" si="9"/>
        <v>0.22711169172025417</v>
      </c>
      <c r="Z39" s="77">
        <f t="shared" si="10"/>
        <v>7908438151</v>
      </c>
      <c r="AA39" s="78">
        <f t="shared" si="11"/>
        <v>1493520648</v>
      </c>
      <c r="AB39" s="78">
        <f t="shared" si="12"/>
        <v>9401958799</v>
      </c>
      <c r="AC39" s="45">
        <f t="shared" si="13"/>
        <v>0.8445825537444152</v>
      </c>
      <c r="AD39" s="77">
        <f>SUM(AD9:AD12,AD14:AD17,AD19:AD24,AD26:AD31,AD33:AD37)</f>
        <v>1672020864</v>
      </c>
      <c r="AE39" s="78">
        <f>SUM(AE9:AE12,AE14:AE17,AE19:AE24,AE26:AE31,AE33:AE37)</f>
        <v>358666700</v>
      </c>
      <c r="AF39" s="78">
        <f t="shared" si="14"/>
        <v>2030687564</v>
      </c>
      <c r="AG39" s="45">
        <f t="shared" si="15"/>
        <v>0.7824268864135325</v>
      </c>
      <c r="AH39" s="45">
        <f t="shared" si="16"/>
        <v>0.24500937210644191</v>
      </c>
      <c r="AI39" s="60">
        <f>SUM(AI9:AI12,AI14:AI17,AI19:AI24,AI26:AI31,AI33:AI37)</f>
        <v>8880063785</v>
      </c>
      <c r="AJ39" s="60">
        <f>SUM(AJ9:AJ12,AJ14:AJ17,AJ19:AJ24,AJ26:AJ31,AJ33:AJ37)</f>
        <v>9444960552</v>
      </c>
      <c r="AK39" s="60">
        <f>SUM(AK9:AK12,AK14:AK17,AK19:AK24,AK26:AK31,AK33:AK37)</f>
        <v>7389991077</v>
      </c>
      <c r="AL39" s="60"/>
    </row>
    <row r="40" spans="1:38" s="14" customFormat="1" ht="12.75">
      <c r="A40" s="61"/>
      <c r="B40" s="62"/>
      <c r="C40" s="63"/>
      <c r="D40" s="89"/>
      <c r="E40" s="89"/>
      <c r="F40" s="90"/>
      <c r="G40" s="91"/>
      <c r="H40" s="89"/>
      <c r="I40" s="92"/>
      <c r="J40" s="91"/>
      <c r="K40" s="93"/>
      <c r="L40" s="89"/>
      <c r="M40" s="67"/>
      <c r="N40" s="91"/>
      <c r="O40" s="93"/>
      <c r="P40" s="89"/>
      <c r="Q40" s="67"/>
      <c r="R40" s="91"/>
      <c r="S40" s="93"/>
      <c r="T40" s="89"/>
      <c r="U40" s="67"/>
      <c r="V40" s="91"/>
      <c r="W40" s="93"/>
      <c r="X40" s="89"/>
      <c r="Y40" s="67"/>
      <c r="Z40" s="91"/>
      <c r="AA40" s="93"/>
      <c r="AB40" s="89"/>
      <c r="AC40" s="67"/>
      <c r="AD40" s="91"/>
      <c r="AE40" s="89"/>
      <c r="AF40" s="89"/>
      <c r="AG40" s="67"/>
      <c r="AH40" s="67"/>
      <c r="AI40" s="13"/>
      <c r="AJ40" s="13"/>
      <c r="AK40" s="13"/>
      <c r="AL40" s="13"/>
    </row>
    <row r="41" spans="1:38" s="14" customFormat="1" ht="13.5">
      <c r="A41" s="13"/>
      <c r="B41" s="116" t="s">
        <v>651</v>
      </c>
      <c r="C41" s="13"/>
      <c r="D41" s="84"/>
      <c r="E41" s="84"/>
      <c r="F41" s="84"/>
      <c r="G41" s="84"/>
      <c r="H41" s="84"/>
      <c r="I41" s="84"/>
      <c r="J41" s="84"/>
      <c r="K41" s="84"/>
      <c r="L41" s="84"/>
      <c r="M41" s="13"/>
      <c r="N41" s="84"/>
      <c r="O41" s="84"/>
      <c r="P41" s="84"/>
      <c r="Q41" s="13"/>
      <c r="R41" s="84"/>
      <c r="S41" s="84"/>
      <c r="T41" s="84"/>
      <c r="U41" s="13"/>
      <c r="V41" s="84"/>
      <c r="W41" s="84"/>
      <c r="X41" s="84"/>
      <c r="Y41" s="13"/>
      <c r="Z41" s="84"/>
      <c r="AA41" s="84"/>
      <c r="AB41" s="84"/>
      <c r="AC41" s="13"/>
      <c r="AD41" s="84"/>
      <c r="AE41" s="84"/>
      <c r="AF41" s="84"/>
      <c r="AG41" s="13"/>
      <c r="AH41" s="13"/>
      <c r="AI41" s="13"/>
      <c r="AJ41" s="13"/>
      <c r="AK41" s="13"/>
      <c r="AL41" s="13"/>
    </row>
    <row r="42" spans="1:38" ht="12.75">
      <c r="A42" s="2"/>
      <c r="B42" s="2"/>
      <c r="C42" s="2"/>
      <c r="D42" s="85"/>
      <c r="E42" s="85"/>
      <c r="F42" s="85"/>
      <c r="G42" s="85"/>
      <c r="H42" s="85"/>
      <c r="I42" s="85"/>
      <c r="J42" s="85"/>
      <c r="K42" s="85"/>
      <c r="L42" s="85"/>
      <c r="M42" s="2"/>
      <c r="N42" s="85"/>
      <c r="O42" s="85"/>
      <c r="P42" s="85"/>
      <c r="Q42" s="2"/>
      <c r="R42" s="85"/>
      <c r="S42" s="85"/>
      <c r="T42" s="85"/>
      <c r="U42" s="2"/>
      <c r="V42" s="85"/>
      <c r="W42" s="85"/>
      <c r="X42" s="85"/>
      <c r="Y42" s="2"/>
      <c r="Z42" s="85"/>
      <c r="AA42" s="85"/>
      <c r="AB42" s="85"/>
      <c r="AC42" s="2"/>
      <c r="AD42" s="85"/>
      <c r="AE42" s="85"/>
      <c r="AF42" s="85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5"/>
      <c r="E43" s="85"/>
      <c r="F43" s="85"/>
      <c r="G43" s="85"/>
      <c r="H43" s="85"/>
      <c r="I43" s="85"/>
      <c r="J43" s="85"/>
      <c r="K43" s="85"/>
      <c r="L43" s="85"/>
      <c r="M43" s="2"/>
      <c r="N43" s="85"/>
      <c r="O43" s="85"/>
      <c r="P43" s="85"/>
      <c r="Q43" s="2"/>
      <c r="R43" s="85"/>
      <c r="S43" s="85"/>
      <c r="T43" s="85"/>
      <c r="U43" s="2"/>
      <c r="V43" s="85"/>
      <c r="W43" s="85"/>
      <c r="X43" s="85"/>
      <c r="Y43" s="2"/>
      <c r="Z43" s="85"/>
      <c r="AA43" s="85"/>
      <c r="AB43" s="85"/>
      <c r="AC43" s="2"/>
      <c r="AD43" s="85"/>
      <c r="AE43" s="85"/>
      <c r="AF43" s="85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5"/>
      <c r="E44" s="85"/>
      <c r="F44" s="85"/>
      <c r="G44" s="85"/>
      <c r="H44" s="85"/>
      <c r="I44" s="85"/>
      <c r="J44" s="85"/>
      <c r="K44" s="85"/>
      <c r="L44" s="85"/>
      <c r="M44" s="2"/>
      <c r="N44" s="85"/>
      <c r="O44" s="85"/>
      <c r="P44" s="85"/>
      <c r="Q44" s="2"/>
      <c r="R44" s="85"/>
      <c r="S44" s="85"/>
      <c r="T44" s="85"/>
      <c r="U44" s="2"/>
      <c r="V44" s="85"/>
      <c r="W44" s="85"/>
      <c r="X44" s="85"/>
      <c r="Y44" s="2"/>
      <c r="Z44" s="85"/>
      <c r="AA44" s="85"/>
      <c r="AB44" s="85"/>
      <c r="AC44" s="2"/>
      <c r="AD44" s="85"/>
      <c r="AE44" s="85"/>
      <c r="AF44" s="85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5"/>
      <c r="E45" s="85"/>
      <c r="F45" s="85"/>
      <c r="G45" s="85"/>
      <c r="H45" s="85"/>
      <c r="I45" s="85"/>
      <c r="J45" s="85"/>
      <c r="K45" s="85"/>
      <c r="L45" s="85"/>
      <c r="M45" s="2"/>
      <c r="N45" s="85"/>
      <c r="O45" s="85"/>
      <c r="P45" s="85"/>
      <c r="Q45" s="2"/>
      <c r="R45" s="85"/>
      <c r="S45" s="85"/>
      <c r="T45" s="85"/>
      <c r="U45" s="2"/>
      <c r="V45" s="85"/>
      <c r="W45" s="85"/>
      <c r="X45" s="85"/>
      <c r="Y45" s="2"/>
      <c r="Z45" s="85"/>
      <c r="AA45" s="85"/>
      <c r="AB45" s="85"/>
      <c r="AC45" s="2"/>
      <c r="AD45" s="85"/>
      <c r="AE45" s="85"/>
      <c r="AF45" s="85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5"/>
      <c r="E46" s="85"/>
      <c r="F46" s="85"/>
      <c r="G46" s="85"/>
      <c r="H46" s="85"/>
      <c r="I46" s="85"/>
      <c r="J46" s="85"/>
      <c r="K46" s="85"/>
      <c r="L46" s="85"/>
      <c r="M46" s="2"/>
      <c r="N46" s="85"/>
      <c r="O46" s="85"/>
      <c r="P46" s="85"/>
      <c r="Q46" s="2"/>
      <c r="R46" s="85"/>
      <c r="S46" s="85"/>
      <c r="T46" s="85"/>
      <c r="U46" s="2"/>
      <c r="V46" s="85"/>
      <c r="W46" s="85"/>
      <c r="X46" s="85"/>
      <c r="Y46" s="2"/>
      <c r="Z46" s="85"/>
      <c r="AA46" s="85"/>
      <c r="AB46" s="85"/>
      <c r="AC46" s="2"/>
      <c r="AD46" s="85"/>
      <c r="AE46" s="85"/>
      <c r="AF46" s="85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5"/>
      <c r="E47" s="85"/>
      <c r="F47" s="85"/>
      <c r="G47" s="85"/>
      <c r="H47" s="85"/>
      <c r="I47" s="85"/>
      <c r="J47" s="85"/>
      <c r="K47" s="85"/>
      <c r="L47" s="85"/>
      <c r="M47" s="2"/>
      <c r="N47" s="85"/>
      <c r="O47" s="85"/>
      <c r="P47" s="85"/>
      <c r="Q47" s="2"/>
      <c r="R47" s="85"/>
      <c r="S47" s="85"/>
      <c r="T47" s="85"/>
      <c r="U47" s="2"/>
      <c r="V47" s="85"/>
      <c r="W47" s="85"/>
      <c r="X47" s="85"/>
      <c r="Y47" s="2"/>
      <c r="Z47" s="85"/>
      <c r="AA47" s="85"/>
      <c r="AB47" s="85"/>
      <c r="AC47" s="2"/>
      <c r="AD47" s="85"/>
      <c r="AE47" s="85"/>
      <c r="AF47" s="85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5"/>
      <c r="E48" s="85"/>
      <c r="F48" s="85"/>
      <c r="G48" s="85"/>
      <c r="H48" s="85"/>
      <c r="I48" s="85"/>
      <c r="J48" s="85"/>
      <c r="K48" s="85"/>
      <c r="L48" s="85"/>
      <c r="M48" s="2"/>
      <c r="N48" s="85"/>
      <c r="O48" s="85"/>
      <c r="P48" s="85"/>
      <c r="Q48" s="2"/>
      <c r="R48" s="85"/>
      <c r="S48" s="85"/>
      <c r="T48" s="85"/>
      <c r="U48" s="2"/>
      <c r="V48" s="85"/>
      <c r="W48" s="85"/>
      <c r="X48" s="85"/>
      <c r="Y48" s="2"/>
      <c r="Z48" s="85"/>
      <c r="AA48" s="85"/>
      <c r="AB48" s="85"/>
      <c r="AC48" s="2"/>
      <c r="AD48" s="85"/>
      <c r="AE48" s="85"/>
      <c r="AF48" s="85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5"/>
      <c r="E49" s="85"/>
      <c r="F49" s="85"/>
      <c r="G49" s="85"/>
      <c r="H49" s="85"/>
      <c r="I49" s="85"/>
      <c r="J49" s="85"/>
      <c r="K49" s="85"/>
      <c r="L49" s="85"/>
      <c r="M49" s="2"/>
      <c r="N49" s="85"/>
      <c r="O49" s="85"/>
      <c r="P49" s="85"/>
      <c r="Q49" s="2"/>
      <c r="R49" s="85"/>
      <c r="S49" s="85"/>
      <c r="T49" s="85"/>
      <c r="U49" s="2"/>
      <c r="V49" s="85"/>
      <c r="W49" s="85"/>
      <c r="X49" s="85"/>
      <c r="Y49" s="2"/>
      <c r="Z49" s="85"/>
      <c r="AA49" s="85"/>
      <c r="AB49" s="85"/>
      <c r="AC49" s="2"/>
      <c r="AD49" s="85"/>
      <c r="AE49" s="85"/>
      <c r="AF49" s="85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5"/>
      <c r="E50" s="85"/>
      <c r="F50" s="85"/>
      <c r="G50" s="85"/>
      <c r="H50" s="85"/>
      <c r="I50" s="85"/>
      <c r="J50" s="85"/>
      <c r="K50" s="85"/>
      <c r="L50" s="85"/>
      <c r="M50" s="2"/>
      <c r="N50" s="85"/>
      <c r="O50" s="85"/>
      <c r="P50" s="85"/>
      <c r="Q50" s="2"/>
      <c r="R50" s="85"/>
      <c r="S50" s="85"/>
      <c r="T50" s="85"/>
      <c r="U50" s="2"/>
      <c r="V50" s="85"/>
      <c r="W50" s="85"/>
      <c r="X50" s="85"/>
      <c r="Y50" s="2"/>
      <c r="Z50" s="85"/>
      <c r="AA50" s="85"/>
      <c r="AB50" s="85"/>
      <c r="AC50" s="2"/>
      <c r="AD50" s="85"/>
      <c r="AE50" s="85"/>
      <c r="AF50" s="85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5"/>
      <c r="E51" s="85"/>
      <c r="F51" s="85"/>
      <c r="G51" s="85"/>
      <c r="H51" s="85"/>
      <c r="I51" s="85"/>
      <c r="J51" s="85"/>
      <c r="K51" s="85"/>
      <c r="L51" s="85"/>
      <c r="M51" s="2"/>
      <c r="N51" s="85"/>
      <c r="O51" s="85"/>
      <c r="P51" s="85"/>
      <c r="Q51" s="2"/>
      <c r="R51" s="85"/>
      <c r="S51" s="85"/>
      <c r="T51" s="85"/>
      <c r="U51" s="2"/>
      <c r="V51" s="85"/>
      <c r="W51" s="85"/>
      <c r="X51" s="85"/>
      <c r="Y51" s="2"/>
      <c r="Z51" s="85"/>
      <c r="AA51" s="85"/>
      <c r="AB51" s="85"/>
      <c r="AC51" s="2"/>
      <c r="AD51" s="85"/>
      <c r="AE51" s="85"/>
      <c r="AF51" s="85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5"/>
      <c r="E52" s="85"/>
      <c r="F52" s="85"/>
      <c r="G52" s="85"/>
      <c r="H52" s="85"/>
      <c r="I52" s="85"/>
      <c r="J52" s="85"/>
      <c r="K52" s="85"/>
      <c r="L52" s="85"/>
      <c r="M52" s="2"/>
      <c r="N52" s="85"/>
      <c r="O52" s="85"/>
      <c r="P52" s="85"/>
      <c r="Q52" s="2"/>
      <c r="R52" s="85"/>
      <c r="S52" s="85"/>
      <c r="T52" s="85"/>
      <c r="U52" s="2"/>
      <c r="V52" s="85"/>
      <c r="W52" s="85"/>
      <c r="X52" s="85"/>
      <c r="Y52" s="2"/>
      <c r="Z52" s="85"/>
      <c r="AA52" s="85"/>
      <c r="AB52" s="85"/>
      <c r="AC52" s="2"/>
      <c r="AD52" s="85"/>
      <c r="AE52" s="85"/>
      <c r="AF52" s="85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5"/>
      <c r="E53" s="85"/>
      <c r="F53" s="85"/>
      <c r="G53" s="85"/>
      <c r="H53" s="85"/>
      <c r="I53" s="85"/>
      <c r="J53" s="85"/>
      <c r="K53" s="85"/>
      <c r="L53" s="85"/>
      <c r="M53" s="2"/>
      <c r="N53" s="85"/>
      <c r="O53" s="85"/>
      <c r="P53" s="85"/>
      <c r="Q53" s="2"/>
      <c r="R53" s="85"/>
      <c r="S53" s="85"/>
      <c r="T53" s="85"/>
      <c r="U53" s="2"/>
      <c r="V53" s="85"/>
      <c r="W53" s="85"/>
      <c r="X53" s="85"/>
      <c r="Y53" s="2"/>
      <c r="Z53" s="85"/>
      <c r="AA53" s="85"/>
      <c r="AB53" s="85"/>
      <c r="AC53" s="2"/>
      <c r="AD53" s="85"/>
      <c r="AE53" s="85"/>
      <c r="AF53" s="85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5"/>
      <c r="E54" s="85"/>
      <c r="F54" s="85"/>
      <c r="G54" s="85"/>
      <c r="H54" s="85"/>
      <c r="I54" s="85"/>
      <c r="J54" s="85"/>
      <c r="K54" s="85"/>
      <c r="L54" s="85"/>
      <c r="M54" s="2"/>
      <c r="N54" s="85"/>
      <c r="O54" s="85"/>
      <c r="P54" s="85"/>
      <c r="Q54" s="2"/>
      <c r="R54" s="85"/>
      <c r="S54" s="85"/>
      <c r="T54" s="85"/>
      <c r="U54" s="2"/>
      <c r="V54" s="85"/>
      <c r="W54" s="85"/>
      <c r="X54" s="85"/>
      <c r="Y54" s="2"/>
      <c r="Z54" s="85"/>
      <c r="AA54" s="85"/>
      <c r="AB54" s="85"/>
      <c r="AC54" s="2"/>
      <c r="AD54" s="85"/>
      <c r="AE54" s="85"/>
      <c r="AF54" s="85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5"/>
      <c r="E55" s="85"/>
      <c r="F55" s="85"/>
      <c r="G55" s="85"/>
      <c r="H55" s="85"/>
      <c r="I55" s="85"/>
      <c r="J55" s="85"/>
      <c r="K55" s="85"/>
      <c r="L55" s="85"/>
      <c r="M55" s="2"/>
      <c r="N55" s="85"/>
      <c r="O55" s="85"/>
      <c r="P55" s="85"/>
      <c r="Q55" s="2"/>
      <c r="R55" s="85"/>
      <c r="S55" s="85"/>
      <c r="T55" s="85"/>
      <c r="U55" s="2"/>
      <c r="V55" s="85"/>
      <c r="W55" s="85"/>
      <c r="X55" s="85"/>
      <c r="Y55" s="2"/>
      <c r="Z55" s="85"/>
      <c r="AA55" s="85"/>
      <c r="AB55" s="85"/>
      <c r="AC55" s="2"/>
      <c r="AD55" s="85"/>
      <c r="AE55" s="85"/>
      <c r="AF55" s="85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5"/>
      <c r="E56" s="85"/>
      <c r="F56" s="85"/>
      <c r="G56" s="85"/>
      <c r="H56" s="85"/>
      <c r="I56" s="85"/>
      <c r="J56" s="85"/>
      <c r="K56" s="85"/>
      <c r="L56" s="85"/>
      <c r="M56" s="2"/>
      <c r="N56" s="85"/>
      <c r="O56" s="85"/>
      <c r="P56" s="85"/>
      <c r="Q56" s="2"/>
      <c r="R56" s="85"/>
      <c r="S56" s="85"/>
      <c r="T56" s="85"/>
      <c r="U56" s="2"/>
      <c r="V56" s="85"/>
      <c r="W56" s="85"/>
      <c r="X56" s="85"/>
      <c r="Y56" s="2"/>
      <c r="Z56" s="85"/>
      <c r="AA56" s="85"/>
      <c r="AB56" s="85"/>
      <c r="AC56" s="2"/>
      <c r="AD56" s="85"/>
      <c r="AE56" s="85"/>
      <c r="AF56" s="85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5"/>
      <c r="E57" s="85"/>
      <c r="F57" s="85"/>
      <c r="G57" s="85"/>
      <c r="H57" s="85"/>
      <c r="I57" s="85"/>
      <c r="J57" s="85"/>
      <c r="K57" s="85"/>
      <c r="L57" s="85"/>
      <c r="M57" s="2"/>
      <c r="N57" s="85"/>
      <c r="O57" s="85"/>
      <c r="P57" s="85"/>
      <c r="Q57" s="2"/>
      <c r="R57" s="85"/>
      <c r="S57" s="85"/>
      <c r="T57" s="85"/>
      <c r="U57" s="2"/>
      <c r="V57" s="85"/>
      <c r="W57" s="85"/>
      <c r="X57" s="85"/>
      <c r="Y57" s="2"/>
      <c r="Z57" s="85"/>
      <c r="AA57" s="85"/>
      <c r="AB57" s="85"/>
      <c r="AC57" s="2"/>
      <c r="AD57" s="85"/>
      <c r="AE57" s="85"/>
      <c r="AF57" s="85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5"/>
      <c r="E58" s="85"/>
      <c r="F58" s="85"/>
      <c r="G58" s="85"/>
      <c r="H58" s="85"/>
      <c r="I58" s="85"/>
      <c r="J58" s="85"/>
      <c r="K58" s="85"/>
      <c r="L58" s="85"/>
      <c r="M58" s="2"/>
      <c r="N58" s="85"/>
      <c r="O58" s="85"/>
      <c r="P58" s="85"/>
      <c r="Q58" s="2"/>
      <c r="R58" s="85"/>
      <c r="S58" s="85"/>
      <c r="T58" s="85"/>
      <c r="U58" s="2"/>
      <c r="V58" s="85"/>
      <c r="W58" s="85"/>
      <c r="X58" s="85"/>
      <c r="Y58" s="2"/>
      <c r="Z58" s="85"/>
      <c r="AA58" s="85"/>
      <c r="AB58" s="85"/>
      <c r="AC58" s="2"/>
      <c r="AD58" s="85"/>
      <c r="AE58" s="85"/>
      <c r="AF58" s="85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5"/>
      <c r="E59" s="85"/>
      <c r="F59" s="85"/>
      <c r="G59" s="85"/>
      <c r="H59" s="85"/>
      <c r="I59" s="85"/>
      <c r="J59" s="85"/>
      <c r="K59" s="85"/>
      <c r="L59" s="85"/>
      <c r="M59" s="2"/>
      <c r="N59" s="85"/>
      <c r="O59" s="85"/>
      <c r="P59" s="85"/>
      <c r="Q59" s="2"/>
      <c r="R59" s="85"/>
      <c r="S59" s="85"/>
      <c r="T59" s="85"/>
      <c r="U59" s="2"/>
      <c r="V59" s="85"/>
      <c r="W59" s="85"/>
      <c r="X59" s="85"/>
      <c r="Y59" s="2"/>
      <c r="Z59" s="85"/>
      <c r="AA59" s="85"/>
      <c r="AB59" s="85"/>
      <c r="AC59" s="2"/>
      <c r="AD59" s="85"/>
      <c r="AE59" s="85"/>
      <c r="AF59" s="85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5"/>
      <c r="E60" s="85"/>
      <c r="F60" s="85"/>
      <c r="G60" s="85"/>
      <c r="H60" s="85"/>
      <c r="I60" s="85"/>
      <c r="J60" s="85"/>
      <c r="K60" s="85"/>
      <c r="L60" s="85"/>
      <c r="M60" s="2"/>
      <c r="N60" s="85"/>
      <c r="O60" s="85"/>
      <c r="P60" s="85"/>
      <c r="Q60" s="2"/>
      <c r="R60" s="85"/>
      <c r="S60" s="85"/>
      <c r="T60" s="85"/>
      <c r="U60" s="2"/>
      <c r="V60" s="85"/>
      <c r="W60" s="85"/>
      <c r="X60" s="85"/>
      <c r="Y60" s="2"/>
      <c r="Z60" s="85"/>
      <c r="AA60" s="85"/>
      <c r="AB60" s="85"/>
      <c r="AC60" s="2"/>
      <c r="AD60" s="85"/>
      <c r="AE60" s="85"/>
      <c r="AF60" s="85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5"/>
      <c r="E61" s="85"/>
      <c r="F61" s="85"/>
      <c r="G61" s="85"/>
      <c r="H61" s="85"/>
      <c r="I61" s="85"/>
      <c r="J61" s="85"/>
      <c r="K61" s="85"/>
      <c r="L61" s="85"/>
      <c r="M61" s="2"/>
      <c r="N61" s="85"/>
      <c r="O61" s="85"/>
      <c r="P61" s="85"/>
      <c r="Q61" s="2"/>
      <c r="R61" s="85"/>
      <c r="S61" s="85"/>
      <c r="T61" s="85"/>
      <c r="U61" s="2"/>
      <c r="V61" s="85"/>
      <c r="W61" s="85"/>
      <c r="X61" s="85"/>
      <c r="Y61" s="2"/>
      <c r="Z61" s="85"/>
      <c r="AA61" s="85"/>
      <c r="AB61" s="85"/>
      <c r="AC61" s="2"/>
      <c r="AD61" s="85"/>
      <c r="AE61" s="85"/>
      <c r="AF61" s="85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5"/>
      <c r="E62" s="85"/>
      <c r="F62" s="85"/>
      <c r="G62" s="85"/>
      <c r="H62" s="85"/>
      <c r="I62" s="85"/>
      <c r="J62" s="85"/>
      <c r="K62" s="85"/>
      <c r="L62" s="85"/>
      <c r="M62" s="2"/>
      <c r="N62" s="85"/>
      <c r="O62" s="85"/>
      <c r="P62" s="85"/>
      <c r="Q62" s="2"/>
      <c r="R62" s="85"/>
      <c r="S62" s="85"/>
      <c r="T62" s="85"/>
      <c r="U62" s="2"/>
      <c r="V62" s="85"/>
      <c r="W62" s="85"/>
      <c r="X62" s="85"/>
      <c r="Y62" s="2"/>
      <c r="Z62" s="85"/>
      <c r="AA62" s="85"/>
      <c r="AB62" s="85"/>
      <c r="AC62" s="2"/>
      <c r="AD62" s="85"/>
      <c r="AE62" s="85"/>
      <c r="AF62" s="85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5"/>
      <c r="E63" s="85"/>
      <c r="F63" s="85"/>
      <c r="G63" s="85"/>
      <c r="H63" s="85"/>
      <c r="I63" s="85"/>
      <c r="J63" s="85"/>
      <c r="K63" s="85"/>
      <c r="L63" s="85"/>
      <c r="M63" s="2"/>
      <c r="N63" s="85"/>
      <c r="O63" s="85"/>
      <c r="P63" s="85"/>
      <c r="Q63" s="2"/>
      <c r="R63" s="85"/>
      <c r="S63" s="85"/>
      <c r="T63" s="85"/>
      <c r="U63" s="2"/>
      <c r="V63" s="85"/>
      <c r="W63" s="85"/>
      <c r="X63" s="85"/>
      <c r="Y63" s="2"/>
      <c r="Z63" s="85"/>
      <c r="AA63" s="85"/>
      <c r="AB63" s="85"/>
      <c r="AC63" s="2"/>
      <c r="AD63" s="85"/>
      <c r="AE63" s="85"/>
      <c r="AF63" s="85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5"/>
      <c r="E64" s="85"/>
      <c r="F64" s="85"/>
      <c r="G64" s="85"/>
      <c r="H64" s="85"/>
      <c r="I64" s="85"/>
      <c r="J64" s="85"/>
      <c r="K64" s="85"/>
      <c r="L64" s="85"/>
      <c r="M64" s="2"/>
      <c r="N64" s="85"/>
      <c r="O64" s="85"/>
      <c r="P64" s="85"/>
      <c r="Q64" s="2"/>
      <c r="R64" s="85"/>
      <c r="S64" s="85"/>
      <c r="T64" s="85"/>
      <c r="U64" s="2"/>
      <c r="V64" s="85"/>
      <c r="W64" s="85"/>
      <c r="X64" s="85"/>
      <c r="Y64" s="2"/>
      <c r="Z64" s="85"/>
      <c r="AA64" s="85"/>
      <c r="AB64" s="85"/>
      <c r="AC64" s="2"/>
      <c r="AD64" s="85"/>
      <c r="AE64" s="85"/>
      <c r="AF64" s="85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5"/>
      <c r="E65" s="85"/>
      <c r="F65" s="85"/>
      <c r="G65" s="85"/>
      <c r="H65" s="85"/>
      <c r="I65" s="85"/>
      <c r="J65" s="85"/>
      <c r="K65" s="85"/>
      <c r="L65" s="85"/>
      <c r="M65" s="2"/>
      <c r="N65" s="85"/>
      <c r="O65" s="85"/>
      <c r="P65" s="85"/>
      <c r="Q65" s="2"/>
      <c r="R65" s="85"/>
      <c r="S65" s="85"/>
      <c r="T65" s="85"/>
      <c r="U65" s="2"/>
      <c r="V65" s="85"/>
      <c r="W65" s="85"/>
      <c r="X65" s="85"/>
      <c r="Y65" s="2"/>
      <c r="Z65" s="85"/>
      <c r="AA65" s="85"/>
      <c r="AB65" s="85"/>
      <c r="AC65" s="2"/>
      <c r="AD65" s="85"/>
      <c r="AE65" s="85"/>
      <c r="AF65" s="85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5"/>
      <c r="E66" s="85"/>
      <c r="F66" s="85"/>
      <c r="G66" s="85"/>
      <c r="H66" s="85"/>
      <c r="I66" s="85"/>
      <c r="J66" s="85"/>
      <c r="K66" s="85"/>
      <c r="L66" s="85"/>
      <c r="M66" s="2"/>
      <c r="N66" s="85"/>
      <c r="O66" s="85"/>
      <c r="P66" s="85"/>
      <c r="Q66" s="2"/>
      <c r="R66" s="85"/>
      <c r="S66" s="85"/>
      <c r="T66" s="85"/>
      <c r="U66" s="2"/>
      <c r="V66" s="85"/>
      <c r="W66" s="85"/>
      <c r="X66" s="85"/>
      <c r="Y66" s="2"/>
      <c r="Z66" s="85"/>
      <c r="AA66" s="85"/>
      <c r="AB66" s="85"/>
      <c r="AC66" s="2"/>
      <c r="AD66" s="85"/>
      <c r="AE66" s="85"/>
      <c r="AF66" s="85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5"/>
      <c r="E67" s="85"/>
      <c r="F67" s="85"/>
      <c r="G67" s="85"/>
      <c r="H67" s="85"/>
      <c r="I67" s="85"/>
      <c r="J67" s="85"/>
      <c r="K67" s="85"/>
      <c r="L67" s="85"/>
      <c r="M67" s="2"/>
      <c r="N67" s="85"/>
      <c r="O67" s="85"/>
      <c r="P67" s="85"/>
      <c r="Q67" s="2"/>
      <c r="R67" s="85"/>
      <c r="S67" s="85"/>
      <c r="T67" s="85"/>
      <c r="U67" s="2"/>
      <c r="V67" s="85"/>
      <c r="W67" s="85"/>
      <c r="X67" s="85"/>
      <c r="Y67" s="2"/>
      <c r="Z67" s="85"/>
      <c r="AA67" s="85"/>
      <c r="AB67" s="85"/>
      <c r="AC67" s="2"/>
      <c r="AD67" s="85"/>
      <c r="AE67" s="85"/>
      <c r="AF67" s="85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5"/>
      <c r="E68" s="85"/>
      <c r="F68" s="85"/>
      <c r="G68" s="85"/>
      <c r="H68" s="85"/>
      <c r="I68" s="85"/>
      <c r="J68" s="85"/>
      <c r="K68" s="85"/>
      <c r="L68" s="85"/>
      <c r="M68" s="2"/>
      <c r="N68" s="85"/>
      <c r="O68" s="85"/>
      <c r="P68" s="85"/>
      <c r="Q68" s="2"/>
      <c r="R68" s="85"/>
      <c r="S68" s="85"/>
      <c r="T68" s="85"/>
      <c r="U68" s="2"/>
      <c r="V68" s="85"/>
      <c r="W68" s="85"/>
      <c r="X68" s="85"/>
      <c r="Y68" s="2"/>
      <c r="Z68" s="85"/>
      <c r="AA68" s="85"/>
      <c r="AB68" s="85"/>
      <c r="AC68" s="2"/>
      <c r="AD68" s="85"/>
      <c r="AE68" s="85"/>
      <c r="AF68" s="85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5"/>
      <c r="E69" s="85"/>
      <c r="F69" s="85"/>
      <c r="G69" s="85"/>
      <c r="H69" s="85"/>
      <c r="I69" s="85"/>
      <c r="J69" s="85"/>
      <c r="K69" s="85"/>
      <c r="L69" s="85"/>
      <c r="M69" s="2"/>
      <c r="N69" s="85"/>
      <c r="O69" s="85"/>
      <c r="P69" s="85"/>
      <c r="Q69" s="2"/>
      <c r="R69" s="85"/>
      <c r="S69" s="85"/>
      <c r="T69" s="85"/>
      <c r="U69" s="2"/>
      <c r="V69" s="85"/>
      <c r="W69" s="85"/>
      <c r="X69" s="85"/>
      <c r="Y69" s="2"/>
      <c r="Z69" s="85"/>
      <c r="AA69" s="85"/>
      <c r="AB69" s="85"/>
      <c r="AC69" s="2"/>
      <c r="AD69" s="85"/>
      <c r="AE69" s="85"/>
      <c r="AF69" s="85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5"/>
      <c r="E70" s="85"/>
      <c r="F70" s="85"/>
      <c r="G70" s="85"/>
      <c r="H70" s="85"/>
      <c r="I70" s="85"/>
      <c r="J70" s="85"/>
      <c r="K70" s="85"/>
      <c r="L70" s="85"/>
      <c r="M70" s="2"/>
      <c r="N70" s="85"/>
      <c r="O70" s="85"/>
      <c r="P70" s="85"/>
      <c r="Q70" s="2"/>
      <c r="R70" s="85"/>
      <c r="S70" s="85"/>
      <c r="T70" s="85"/>
      <c r="U70" s="2"/>
      <c r="V70" s="85"/>
      <c r="W70" s="85"/>
      <c r="X70" s="85"/>
      <c r="Y70" s="2"/>
      <c r="Z70" s="85"/>
      <c r="AA70" s="85"/>
      <c r="AB70" s="85"/>
      <c r="AC70" s="2"/>
      <c r="AD70" s="85"/>
      <c r="AE70" s="85"/>
      <c r="AF70" s="85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5"/>
      <c r="E71" s="85"/>
      <c r="F71" s="85"/>
      <c r="G71" s="85"/>
      <c r="H71" s="85"/>
      <c r="I71" s="85"/>
      <c r="J71" s="85"/>
      <c r="K71" s="85"/>
      <c r="L71" s="85"/>
      <c r="M71" s="2"/>
      <c r="N71" s="85"/>
      <c r="O71" s="85"/>
      <c r="P71" s="85"/>
      <c r="Q71" s="2"/>
      <c r="R71" s="85"/>
      <c r="S71" s="85"/>
      <c r="T71" s="85"/>
      <c r="U71" s="2"/>
      <c r="V71" s="85"/>
      <c r="W71" s="85"/>
      <c r="X71" s="85"/>
      <c r="Y71" s="2"/>
      <c r="Z71" s="85"/>
      <c r="AA71" s="85"/>
      <c r="AB71" s="85"/>
      <c r="AC71" s="2"/>
      <c r="AD71" s="85"/>
      <c r="AE71" s="85"/>
      <c r="AF71" s="85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5"/>
      <c r="E72" s="85"/>
      <c r="F72" s="85"/>
      <c r="G72" s="85"/>
      <c r="H72" s="85"/>
      <c r="I72" s="85"/>
      <c r="J72" s="85"/>
      <c r="K72" s="85"/>
      <c r="L72" s="85"/>
      <c r="M72" s="2"/>
      <c r="N72" s="85"/>
      <c r="O72" s="85"/>
      <c r="P72" s="85"/>
      <c r="Q72" s="2"/>
      <c r="R72" s="85"/>
      <c r="S72" s="85"/>
      <c r="T72" s="85"/>
      <c r="U72" s="2"/>
      <c r="V72" s="85"/>
      <c r="W72" s="85"/>
      <c r="X72" s="85"/>
      <c r="Y72" s="2"/>
      <c r="Z72" s="85"/>
      <c r="AA72" s="85"/>
      <c r="AB72" s="85"/>
      <c r="AC72" s="2"/>
      <c r="AD72" s="85"/>
      <c r="AE72" s="85"/>
      <c r="AF72" s="85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5"/>
      <c r="E73" s="85"/>
      <c r="F73" s="85"/>
      <c r="G73" s="85"/>
      <c r="H73" s="85"/>
      <c r="I73" s="85"/>
      <c r="J73" s="85"/>
      <c r="K73" s="85"/>
      <c r="L73" s="85"/>
      <c r="M73" s="2"/>
      <c r="N73" s="85"/>
      <c r="O73" s="85"/>
      <c r="P73" s="85"/>
      <c r="Q73" s="2"/>
      <c r="R73" s="85"/>
      <c r="S73" s="85"/>
      <c r="T73" s="85"/>
      <c r="U73" s="2"/>
      <c r="V73" s="85"/>
      <c r="W73" s="85"/>
      <c r="X73" s="85"/>
      <c r="Y73" s="2"/>
      <c r="Z73" s="85"/>
      <c r="AA73" s="85"/>
      <c r="AB73" s="85"/>
      <c r="AC73" s="2"/>
      <c r="AD73" s="85"/>
      <c r="AE73" s="85"/>
      <c r="AF73" s="85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5"/>
      <c r="E74" s="85"/>
      <c r="F74" s="85"/>
      <c r="G74" s="85"/>
      <c r="H74" s="85"/>
      <c r="I74" s="85"/>
      <c r="J74" s="85"/>
      <c r="K74" s="85"/>
      <c r="L74" s="85"/>
      <c r="M74" s="2"/>
      <c r="N74" s="85"/>
      <c r="O74" s="85"/>
      <c r="P74" s="85"/>
      <c r="Q74" s="2"/>
      <c r="R74" s="85"/>
      <c r="S74" s="85"/>
      <c r="T74" s="85"/>
      <c r="U74" s="2"/>
      <c r="V74" s="85"/>
      <c r="W74" s="85"/>
      <c r="X74" s="85"/>
      <c r="Y74" s="2"/>
      <c r="Z74" s="85"/>
      <c r="AA74" s="85"/>
      <c r="AB74" s="85"/>
      <c r="AC74" s="2"/>
      <c r="AD74" s="85"/>
      <c r="AE74" s="85"/>
      <c r="AF74" s="85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5"/>
      <c r="E75" s="85"/>
      <c r="F75" s="85"/>
      <c r="G75" s="85"/>
      <c r="H75" s="85"/>
      <c r="I75" s="85"/>
      <c r="J75" s="85"/>
      <c r="K75" s="85"/>
      <c r="L75" s="85"/>
      <c r="M75" s="2"/>
      <c r="N75" s="85"/>
      <c r="O75" s="85"/>
      <c r="P75" s="85"/>
      <c r="Q75" s="2"/>
      <c r="R75" s="85"/>
      <c r="S75" s="85"/>
      <c r="T75" s="85"/>
      <c r="U75" s="2"/>
      <c r="V75" s="85"/>
      <c r="W75" s="85"/>
      <c r="X75" s="85"/>
      <c r="Y75" s="2"/>
      <c r="Z75" s="85"/>
      <c r="AA75" s="85"/>
      <c r="AB75" s="85"/>
      <c r="AC75" s="2"/>
      <c r="AD75" s="85"/>
      <c r="AE75" s="85"/>
      <c r="AF75" s="85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5"/>
      <c r="E76" s="85"/>
      <c r="F76" s="85"/>
      <c r="G76" s="85"/>
      <c r="H76" s="85"/>
      <c r="I76" s="85"/>
      <c r="J76" s="85"/>
      <c r="K76" s="85"/>
      <c r="L76" s="85"/>
      <c r="M76" s="2"/>
      <c r="N76" s="85"/>
      <c r="O76" s="85"/>
      <c r="P76" s="85"/>
      <c r="Q76" s="2"/>
      <c r="R76" s="85"/>
      <c r="S76" s="85"/>
      <c r="T76" s="85"/>
      <c r="U76" s="2"/>
      <c r="V76" s="85"/>
      <c r="W76" s="85"/>
      <c r="X76" s="85"/>
      <c r="Y76" s="2"/>
      <c r="Z76" s="85"/>
      <c r="AA76" s="85"/>
      <c r="AB76" s="85"/>
      <c r="AC76" s="2"/>
      <c r="AD76" s="85"/>
      <c r="AE76" s="85"/>
      <c r="AF76" s="85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5"/>
      <c r="E77" s="85"/>
      <c r="F77" s="85"/>
      <c r="G77" s="85"/>
      <c r="H77" s="85"/>
      <c r="I77" s="85"/>
      <c r="J77" s="85"/>
      <c r="K77" s="85"/>
      <c r="L77" s="85"/>
      <c r="M77" s="2"/>
      <c r="N77" s="85"/>
      <c r="O77" s="85"/>
      <c r="P77" s="85"/>
      <c r="Q77" s="2"/>
      <c r="R77" s="85"/>
      <c r="S77" s="85"/>
      <c r="T77" s="85"/>
      <c r="U77" s="2"/>
      <c r="V77" s="85"/>
      <c r="W77" s="85"/>
      <c r="X77" s="85"/>
      <c r="Y77" s="2"/>
      <c r="Z77" s="85"/>
      <c r="AA77" s="85"/>
      <c r="AB77" s="85"/>
      <c r="AC77" s="2"/>
      <c r="AD77" s="85"/>
      <c r="AE77" s="85"/>
      <c r="AF77" s="85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5"/>
      <c r="E78" s="85"/>
      <c r="F78" s="85"/>
      <c r="G78" s="85"/>
      <c r="H78" s="85"/>
      <c r="I78" s="85"/>
      <c r="J78" s="85"/>
      <c r="K78" s="85"/>
      <c r="L78" s="85"/>
      <c r="M78" s="2"/>
      <c r="N78" s="85"/>
      <c r="O78" s="85"/>
      <c r="P78" s="85"/>
      <c r="Q78" s="2"/>
      <c r="R78" s="85"/>
      <c r="S78" s="85"/>
      <c r="T78" s="85"/>
      <c r="U78" s="2"/>
      <c r="V78" s="85"/>
      <c r="W78" s="85"/>
      <c r="X78" s="85"/>
      <c r="Y78" s="2"/>
      <c r="Z78" s="85"/>
      <c r="AA78" s="85"/>
      <c r="AB78" s="85"/>
      <c r="AC78" s="2"/>
      <c r="AD78" s="85"/>
      <c r="AE78" s="85"/>
      <c r="AF78" s="85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5"/>
      <c r="E79" s="85"/>
      <c r="F79" s="85"/>
      <c r="G79" s="85"/>
      <c r="H79" s="85"/>
      <c r="I79" s="85"/>
      <c r="J79" s="85"/>
      <c r="K79" s="85"/>
      <c r="L79" s="85"/>
      <c r="M79" s="2"/>
      <c r="N79" s="85"/>
      <c r="O79" s="85"/>
      <c r="P79" s="85"/>
      <c r="Q79" s="2"/>
      <c r="R79" s="85"/>
      <c r="S79" s="85"/>
      <c r="T79" s="85"/>
      <c r="U79" s="2"/>
      <c r="V79" s="85"/>
      <c r="W79" s="85"/>
      <c r="X79" s="85"/>
      <c r="Y79" s="2"/>
      <c r="Z79" s="85"/>
      <c r="AA79" s="85"/>
      <c r="AB79" s="85"/>
      <c r="AC79" s="2"/>
      <c r="AD79" s="85"/>
      <c r="AE79" s="85"/>
      <c r="AF79" s="85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5"/>
      <c r="E80" s="85"/>
      <c r="F80" s="85"/>
      <c r="G80" s="85"/>
      <c r="H80" s="85"/>
      <c r="I80" s="85"/>
      <c r="J80" s="85"/>
      <c r="K80" s="85"/>
      <c r="L80" s="85"/>
      <c r="M80" s="2"/>
      <c r="N80" s="85"/>
      <c r="O80" s="85"/>
      <c r="P80" s="85"/>
      <c r="Q80" s="2"/>
      <c r="R80" s="85"/>
      <c r="S80" s="85"/>
      <c r="T80" s="85"/>
      <c r="U80" s="2"/>
      <c r="V80" s="85"/>
      <c r="W80" s="85"/>
      <c r="X80" s="85"/>
      <c r="Y80" s="2"/>
      <c r="Z80" s="85"/>
      <c r="AA80" s="85"/>
      <c r="AB80" s="85"/>
      <c r="AC80" s="2"/>
      <c r="AD80" s="85"/>
      <c r="AE80" s="85"/>
      <c r="AF80" s="85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5"/>
      <c r="E81" s="85"/>
      <c r="F81" s="85"/>
      <c r="G81" s="85"/>
      <c r="H81" s="85"/>
      <c r="I81" s="85"/>
      <c r="J81" s="85"/>
      <c r="K81" s="85"/>
      <c r="L81" s="85"/>
      <c r="M81" s="2"/>
      <c r="N81" s="85"/>
      <c r="O81" s="85"/>
      <c r="P81" s="85"/>
      <c r="Q81" s="2"/>
      <c r="R81" s="85"/>
      <c r="S81" s="85"/>
      <c r="T81" s="85"/>
      <c r="U81" s="2"/>
      <c r="V81" s="85"/>
      <c r="W81" s="85"/>
      <c r="X81" s="85"/>
      <c r="Y81" s="2"/>
      <c r="Z81" s="85"/>
      <c r="AA81" s="85"/>
      <c r="AB81" s="85"/>
      <c r="AC81" s="2"/>
      <c r="AD81" s="85"/>
      <c r="AE81" s="85"/>
      <c r="AF81" s="85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B2:AH2"/>
    <mergeCell ref="R4:U4"/>
    <mergeCell ref="V4:Y4"/>
    <mergeCell ref="Z4:AC4"/>
    <mergeCell ref="AD4:AG4"/>
    <mergeCell ref="D4:F4"/>
    <mergeCell ref="G4:I4"/>
    <mergeCell ref="J4:M4"/>
    <mergeCell ref="N4:Q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9.8515625" style="3" customWidth="1"/>
    <col min="30" max="32" width="10.7109375" style="3" customWidth="1"/>
    <col min="33" max="34" width="9.281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7" t="s">
        <v>1</v>
      </c>
      <c r="E4" s="127"/>
      <c r="F4" s="127"/>
      <c r="G4" s="127" t="s">
        <v>2</v>
      </c>
      <c r="H4" s="127"/>
      <c r="I4" s="127"/>
      <c r="J4" s="120" t="s">
        <v>3</v>
      </c>
      <c r="K4" s="125"/>
      <c r="L4" s="125"/>
      <c r="M4" s="126"/>
      <c r="N4" s="120" t="s">
        <v>4</v>
      </c>
      <c r="O4" s="121"/>
      <c r="P4" s="121"/>
      <c r="Q4" s="122"/>
      <c r="R4" s="120" t="s">
        <v>5</v>
      </c>
      <c r="S4" s="121"/>
      <c r="T4" s="121"/>
      <c r="U4" s="122"/>
      <c r="V4" s="120" t="s">
        <v>6</v>
      </c>
      <c r="W4" s="123"/>
      <c r="X4" s="123"/>
      <c r="Y4" s="124"/>
      <c r="Z4" s="120" t="s">
        <v>7</v>
      </c>
      <c r="AA4" s="125"/>
      <c r="AB4" s="125"/>
      <c r="AC4" s="126"/>
      <c r="AD4" s="120" t="s">
        <v>8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51">
      <c r="A5" s="15"/>
      <c r="B5" s="16" t="s">
        <v>9</v>
      </c>
      <c r="C5" s="17" t="s">
        <v>10</v>
      </c>
      <c r="D5" s="18" t="s">
        <v>11</v>
      </c>
      <c r="E5" s="19" t="s">
        <v>12</v>
      </c>
      <c r="F5" s="20" t="s">
        <v>13</v>
      </c>
      <c r="G5" s="18" t="s">
        <v>11</v>
      </c>
      <c r="H5" s="19" t="s">
        <v>12</v>
      </c>
      <c r="I5" s="20" t="s">
        <v>13</v>
      </c>
      <c r="J5" s="18" t="s">
        <v>11</v>
      </c>
      <c r="K5" s="19" t="s">
        <v>12</v>
      </c>
      <c r="L5" s="19" t="s">
        <v>13</v>
      </c>
      <c r="M5" s="20" t="s">
        <v>652</v>
      </c>
      <c r="N5" s="18" t="s">
        <v>11</v>
      </c>
      <c r="O5" s="19" t="s">
        <v>12</v>
      </c>
      <c r="P5" s="21" t="s">
        <v>13</v>
      </c>
      <c r="Q5" s="22" t="s">
        <v>653</v>
      </c>
      <c r="R5" s="19" t="s">
        <v>11</v>
      </c>
      <c r="S5" s="19" t="s">
        <v>12</v>
      </c>
      <c r="T5" s="21" t="s">
        <v>13</v>
      </c>
      <c r="U5" s="22" t="s">
        <v>654</v>
      </c>
      <c r="V5" s="19" t="s">
        <v>11</v>
      </c>
      <c r="W5" s="19" t="s">
        <v>12</v>
      </c>
      <c r="X5" s="21" t="s">
        <v>13</v>
      </c>
      <c r="Y5" s="22" t="s">
        <v>655</v>
      </c>
      <c r="Z5" s="18" t="s">
        <v>11</v>
      </c>
      <c r="AA5" s="19" t="s">
        <v>12</v>
      </c>
      <c r="AB5" s="19" t="s">
        <v>13</v>
      </c>
      <c r="AC5" s="20" t="s">
        <v>656</v>
      </c>
      <c r="AD5" s="18" t="s">
        <v>11</v>
      </c>
      <c r="AE5" s="19" t="s">
        <v>12</v>
      </c>
      <c r="AF5" s="19" t="s">
        <v>13</v>
      </c>
      <c r="AG5" s="23" t="s">
        <v>656</v>
      </c>
      <c r="AH5" s="24" t="s">
        <v>14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18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81</v>
      </c>
      <c r="B9" s="58" t="s">
        <v>28</v>
      </c>
      <c r="C9" s="40" t="s">
        <v>29</v>
      </c>
      <c r="D9" s="73">
        <v>15694532138</v>
      </c>
      <c r="E9" s="74">
        <v>2382685694</v>
      </c>
      <c r="F9" s="75">
        <f>$D9+$E9</f>
        <v>18077217832</v>
      </c>
      <c r="G9" s="73">
        <v>14996605682</v>
      </c>
      <c r="H9" s="74">
        <v>2272349504</v>
      </c>
      <c r="I9" s="76">
        <f>$G9+$H9</f>
        <v>17268955186</v>
      </c>
      <c r="J9" s="73">
        <v>3867078555</v>
      </c>
      <c r="K9" s="74">
        <v>126558464</v>
      </c>
      <c r="L9" s="74">
        <f>$J9+$K9</f>
        <v>3993637019</v>
      </c>
      <c r="M9" s="41">
        <f>IF($F9=0,0,$L9/$F9)</f>
        <v>0.22092099880162577</v>
      </c>
      <c r="N9" s="101">
        <v>3786373423</v>
      </c>
      <c r="O9" s="102">
        <v>365591642</v>
      </c>
      <c r="P9" s="103">
        <f>$N9+$O9</f>
        <v>4151965065</v>
      </c>
      <c r="Q9" s="41">
        <f>IF($F9=0,0,$P9/$F9)</f>
        <v>0.22967942874761726</v>
      </c>
      <c r="R9" s="101">
        <v>3180582123</v>
      </c>
      <c r="S9" s="103">
        <v>224318267</v>
      </c>
      <c r="T9" s="103">
        <f>$R9+$S9</f>
        <v>3404900390</v>
      </c>
      <c r="U9" s="41">
        <f>IF($I9=0,0,$T9/$I9)</f>
        <v>0.19716887057303642</v>
      </c>
      <c r="V9" s="101">
        <v>2828203748</v>
      </c>
      <c r="W9" s="103">
        <v>1143672172</v>
      </c>
      <c r="X9" s="103">
        <f>$V9+$W9</f>
        <v>3971875920</v>
      </c>
      <c r="Y9" s="41">
        <f>IF($I9=0,0,$X9/$I9)</f>
        <v>0.23000093967584173</v>
      </c>
      <c r="Z9" s="73">
        <f>(($J9+$N9)+$R9)+$V9</f>
        <v>13662237849</v>
      </c>
      <c r="AA9" s="74">
        <f>(($K9+$O9)+$S9)+$W9</f>
        <v>1860140545</v>
      </c>
      <c r="AB9" s="74">
        <f>$Z9+$AA9</f>
        <v>15522378394</v>
      </c>
      <c r="AC9" s="41">
        <f>IF($I9=0,0,$AB9/$I9)</f>
        <v>0.8988603089655386</v>
      </c>
      <c r="AD9" s="73">
        <v>2464222894</v>
      </c>
      <c r="AE9" s="74">
        <v>891508280</v>
      </c>
      <c r="AF9" s="74">
        <f>$AD9+$AE9</f>
        <v>3355731174</v>
      </c>
      <c r="AG9" s="41">
        <f>IF($AJ9=0,0,$AK9/$AJ9)</f>
        <v>0.8787690108918987</v>
      </c>
      <c r="AH9" s="41">
        <f>IF($AF9=0,0,$X9/$AF9-1)</f>
        <v>0.18360968565475444</v>
      </c>
      <c r="AI9" s="13">
        <v>14421819584</v>
      </c>
      <c r="AJ9" s="13">
        <v>15385137915</v>
      </c>
      <c r="AK9" s="13">
        <v>13519982428</v>
      </c>
      <c r="AL9" s="13"/>
    </row>
    <row r="10" spans="1:38" s="14" customFormat="1" ht="12.75">
      <c r="A10" s="30" t="s">
        <v>81</v>
      </c>
      <c r="B10" s="58" t="s">
        <v>32</v>
      </c>
      <c r="C10" s="40" t="s">
        <v>33</v>
      </c>
      <c r="D10" s="73">
        <v>23658646447</v>
      </c>
      <c r="E10" s="74">
        <v>3520959000</v>
      </c>
      <c r="F10" s="76">
        <f aca="true" t="shared" si="0" ref="F10:F28">$D10+$E10</f>
        <v>27179605447</v>
      </c>
      <c r="G10" s="73">
        <v>25402455391</v>
      </c>
      <c r="H10" s="74">
        <v>5473900000</v>
      </c>
      <c r="I10" s="76">
        <f aca="true" t="shared" si="1" ref="I10:I28">$G10+$H10</f>
        <v>30876355391</v>
      </c>
      <c r="J10" s="73">
        <v>6271655826</v>
      </c>
      <c r="K10" s="74">
        <v>1079659426</v>
      </c>
      <c r="L10" s="74">
        <f aca="true" t="shared" si="2" ref="L10:L28">$J10+$K10</f>
        <v>7351315252</v>
      </c>
      <c r="M10" s="41">
        <f aca="true" t="shared" si="3" ref="M10:M28">IF($F10=0,0,$L10/$F10)</f>
        <v>0.27047174273132857</v>
      </c>
      <c r="N10" s="101">
        <v>5938112792</v>
      </c>
      <c r="O10" s="102">
        <v>992707781</v>
      </c>
      <c r="P10" s="103">
        <f aca="true" t="shared" si="4" ref="P10:P28">$N10+$O10</f>
        <v>6930820573</v>
      </c>
      <c r="Q10" s="41">
        <f aca="true" t="shared" si="5" ref="Q10:Q28">IF($F10=0,0,$P10/$F10)</f>
        <v>0.25500077940848115</v>
      </c>
      <c r="R10" s="101">
        <v>4351144243</v>
      </c>
      <c r="S10" s="103">
        <v>1230718976</v>
      </c>
      <c r="T10" s="103">
        <f aca="true" t="shared" si="6" ref="T10:T28">$R10+$S10</f>
        <v>5581863219</v>
      </c>
      <c r="U10" s="41">
        <f aca="true" t="shared" si="7" ref="U10:U28">IF($I10=0,0,$T10/$I10)</f>
        <v>0.18078115594650238</v>
      </c>
      <c r="V10" s="101">
        <v>6004871531</v>
      </c>
      <c r="W10" s="103">
        <v>1027845160</v>
      </c>
      <c r="X10" s="103">
        <f aca="true" t="shared" si="8" ref="X10:X28">$V10+$W10</f>
        <v>7032716691</v>
      </c>
      <c r="Y10" s="41">
        <f aca="true" t="shared" si="9" ref="Y10:Y28">IF($I10=0,0,$X10/$I10)</f>
        <v>0.2277702987267057</v>
      </c>
      <c r="Z10" s="73">
        <f aca="true" t="shared" si="10" ref="Z10:Z28">(($J10+$N10)+$R10)+$V10</f>
        <v>22565784392</v>
      </c>
      <c r="AA10" s="74">
        <f aca="true" t="shared" si="11" ref="AA10:AA28">(($K10+$O10)+$S10)+$W10</f>
        <v>4330931343</v>
      </c>
      <c r="AB10" s="74">
        <f aca="true" t="shared" si="12" ref="AB10:AB28">$Z10+$AA10</f>
        <v>26896715735</v>
      </c>
      <c r="AC10" s="41">
        <f aca="true" t="shared" si="13" ref="AC10:AC28">IF($I10=0,0,$AB10/$I10)</f>
        <v>0.8711104466312755</v>
      </c>
      <c r="AD10" s="73">
        <v>5800614832</v>
      </c>
      <c r="AE10" s="74">
        <v>2348799149</v>
      </c>
      <c r="AF10" s="74">
        <f aca="true" t="shared" si="14" ref="AF10:AF28">$AD10+$AE10</f>
        <v>8149413981</v>
      </c>
      <c r="AG10" s="41">
        <f aca="true" t="shared" si="15" ref="AG10:AG28">IF($AJ10=0,0,$AK10/$AJ10)</f>
        <v>0.8847650769228649</v>
      </c>
      <c r="AH10" s="41">
        <f aca="true" t="shared" si="16" ref="AH10:AH28">IF($AF10=0,0,$X10/$AF10-1)</f>
        <v>-0.13702792527211538</v>
      </c>
      <c r="AI10" s="13">
        <v>29270454000</v>
      </c>
      <c r="AJ10" s="13">
        <v>30474554000</v>
      </c>
      <c r="AK10" s="13">
        <v>26962821114</v>
      </c>
      <c r="AL10" s="13"/>
    </row>
    <row r="11" spans="1:38" s="14" customFormat="1" ht="12.75">
      <c r="A11" s="30" t="s">
        <v>81</v>
      </c>
      <c r="B11" s="58" t="s">
        <v>36</v>
      </c>
      <c r="C11" s="40" t="s">
        <v>37</v>
      </c>
      <c r="D11" s="73">
        <v>15498571138</v>
      </c>
      <c r="E11" s="74">
        <v>3547508114</v>
      </c>
      <c r="F11" s="75">
        <f t="shared" si="0"/>
        <v>19046079252</v>
      </c>
      <c r="G11" s="73">
        <v>14440237977</v>
      </c>
      <c r="H11" s="74">
        <v>2676933096</v>
      </c>
      <c r="I11" s="76">
        <f t="shared" si="1"/>
        <v>17117171073</v>
      </c>
      <c r="J11" s="73">
        <v>3508686095</v>
      </c>
      <c r="K11" s="74">
        <v>273796630</v>
      </c>
      <c r="L11" s="74">
        <f t="shared" si="2"/>
        <v>3782482725</v>
      </c>
      <c r="M11" s="41">
        <f t="shared" si="3"/>
        <v>0.1985963974502945</v>
      </c>
      <c r="N11" s="101">
        <v>3027229849</v>
      </c>
      <c r="O11" s="102">
        <v>527420479</v>
      </c>
      <c r="P11" s="103">
        <f t="shared" si="4"/>
        <v>3554650328</v>
      </c>
      <c r="Q11" s="41">
        <f t="shared" si="5"/>
        <v>0.18663422959487747</v>
      </c>
      <c r="R11" s="101">
        <v>3607227049</v>
      </c>
      <c r="S11" s="103">
        <v>397417945</v>
      </c>
      <c r="T11" s="103">
        <f t="shared" si="6"/>
        <v>4004644994</v>
      </c>
      <c r="U11" s="41">
        <f t="shared" si="7"/>
        <v>0.23395483850230256</v>
      </c>
      <c r="V11" s="101">
        <v>3363304443</v>
      </c>
      <c r="W11" s="103">
        <v>996548479</v>
      </c>
      <c r="X11" s="103">
        <f t="shared" si="8"/>
        <v>4359852922</v>
      </c>
      <c r="Y11" s="41">
        <f t="shared" si="9"/>
        <v>0.25470639414693197</v>
      </c>
      <c r="Z11" s="73">
        <f t="shared" si="10"/>
        <v>13506447436</v>
      </c>
      <c r="AA11" s="74">
        <f t="shared" si="11"/>
        <v>2195183533</v>
      </c>
      <c r="AB11" s="74">
        <f t="shared" si="12"/>
        <v>15701630969</v>
      </c>
      <c r="AC11" s="41">
        <f t="shared" si="13"/>
        <v>0.9173029177564965</v>
      </c>
      <c r="AD11" s="73">
        <v>3297314949</v>
      </c>
      <c r="AE11" s="74">
        <v>1429297558</v>
      </c>
      <c r="AF11" s="74">
        <f t="shared" si="14"/>
        <v>4726612507</v>
      </c>
      <c r="AG11" s="41">
        <f t="shared" si="15"/>
        <v>0.9147535228759787</v>
      </c>
      <c r="AH11" s="41">
        <f t="shared" si="16"/>
        <v>-0.07759459538027236</v>
      </c>
      <c r="AI11" s="13">
        <v>15870742428</v>
      </c>
      <c r="AJ11" s="13">
        <v>16210723453</v>
      </c>
      <c r="AK11" s="13">
        <v>14828816387</v>
      </c>
      <c r="AL11" s="13"/>
    </row>
    <row r="12" spans="1:38" s="55" customFormat="1" ht="12.75">
      <c r="A12" s="59"/>
      <c r="B12" s="115" t="s">
        <v>608</v>
      </c>
      <c r="C12" s="33"/>
      <c r="D12" s="77">
        <f>SUM(D9:D11)</f>
        <v>54851749723</v>
      </c>
      <c r="E12" s="78">
        <f>SUM(E9:E11)</f>
        <v>9451152808</v>
      </c>
      <c r="F12" s="86">
        <f t="shared" si="0"/>
        <v>64302902531</v>
      </c>
      <c r="G12" s="77">
        <f>SUM(G9:G11)</f>
        <v>54839299050</v>
      </c>
      <c r="H12" s="78">
        <f>SUM(H9:H11)</f>
        <v>10423182600</v>
      </c>
      <c r="I12" s="79">
        <f t="shared" si="1"/>
        <v>65262481650</v>
      </c>
      <c r="J12" s="77">
        <f>SUM(J9:J11)</f>
        <v>13647420476</v>
      </c>
      <c r="K12" s="78">
        <f>SUM(K9:K11)</f>
        <v>1480014520</v>
      </c>
      <c r="L12" s="78">
        <f t="shared" si="2"/>
        <v>15127434996</v>
      </c>
      <c r="M12" s="45">
        <f t="shared" si="3"/>
        <v>0.23525275532791332</v>
      </c>
      <c r="N12" s="107">
        <f>SUM(N9:N11)</f>
        <v>12751716064</v>
      </c>
      <c r="O12" s="108">
        <f>SUM(O9:O11)</f>
        <v>1885719902</v>
      </c>
      <c r="P12" s="109">
        <f t="shared" si="4"/>
        <v>14637435966</v>
      </c>
      <c r="Q12" s="45">
        <f t="shared" si="5"/>
        <v>0.2276325856199631</v>
      </c>
      <c r="R12" s="107">
        <f>SUM(R9:R11)</f>
        <v>11138953415</v>
      </c>
      <c r="S12" s="109">
        <f>SUM(S9:S11)</f>
        <v>1852455188</v>
      </c>
      <c r="T12" s="109">
        <f t="shared" si="6"/>
        <v>12991408603</v>
      </c>
      <c r="U12" s="45">
        <f t="shared" si="7"/>
        <v>0.19906396867762996</v>
      </c>
      <c r="V12" s="107">
        <f>SUM(V9:V11)</f>
        <v>12196379722</v>
      </c>
      <c r="W12" s="109">
        <f>SUM(W9:W11)</f>
        <v>3168065811</v>
      </c>
      <c r="X12" s="109">
        <f t="shared" si="8"/>
        <v>15364445533</v>
      </c>
      <c r="Y12" s="45">
        <f t="shared" si="9"/>
        <v>0.2354253951818579</v>
      </c>
      <c r="Z12" s="77">
        <f t="shared" si="10"/>
        <v>49734469677</v>
      </c>
      <c r="AA12" s="78">
        <f t="shared" si="11"/>
        <v>8386255421</v>
      </c>
      <c r="AB12" s="78">
        <f t="shared" si="12"/>
        <v>58120725098</v>
      </c>
      <c r="AC12" s="45">
        <f t="shared" si="13"/>
        <v>0.890568725377301</v>
      </c>
      <c r="AD12" s="77">
        <f>SUM(AD9:AD11)</f>
        <v>11562152675</v>
      </c>
      <c r="AE12" s="78">
        <f>SUM(AE9:AE11)</f>
        <v>4669604987</v>
      </c>
      <c r="AF12" s="78">
        <f t="shared" si="14"/>
        <v>16231757662</v>
      </c>
      <c r="AG12" s="45">
        <f t="shared" si="15"/>
        <v>0.8911108392149659</v>
      </c>
      <c r="AH12" s="45">
        <f t="shared" si="16"/>
        <v>-0.05343303831047552</v>
      </c>
      <c r="AI12" s="60">
        <f>SUM(AI9:AI11)</f>
        <v>59563016012</v>
      </c>
      <c r="AJ12" s="60">
        <f>SUM(AJ9:AJ11)</f>
        <v>62070415368</v>
      </c>
      <c r="AK12" s="60">
        <f>SUM(AK9:AK11)</f>
        <v>55311619929</v>
      </c>
      <c r="AL12" s="60"/>
    </row>
    <row r="13" spans="1:38" s="14" customFormat="1" ht="12.75">
      <c r="A13" s="30" t="s">
        <v>82</v>
      </c>
      <c r="B13" s="58" t="s">
        <v>47</v>
      </c>
      <c r="C13" s="40" t="s">
        <v>48</v>
      </c>
      <c r="D13" s="73">
        <v>2824691875</v>
      </c>
      <c r="E13" s="74">
        <v>360505246</v>
      </c>
      <c r="F13" s="75">
        <f t="shared" si="0"/>
        <v>3185197121</v>
      </c>
      <c r="G13" s="73">
        <v>2853422471</v>
      </c>
      <c r="H13" s="74">
        <v>95135000</v>
      </c>
      <c r="I13" s="76">
        <f t="shared" si="1"/>
        <v>2948557471</v>
      </c>
      <c r="J13" s="73">
        <v>761260921</v>
      </c>
      <c r="K13" s="74">
        <v>-30223494</v>
      </c>
      <c r="L13" s="74">
        <f t="shared" si="2"/>
        <v>731037427</v>
      </c>
      <c r="M13" s="41">
        <f t="shared" si="3"/>
        <v>0.22951089029318508</v>
      </c>
      <c r="N13" s="101">
        <v>606621508</v>
      </c>
      <c r="O13" s="102">
        <v>-113039943</v>
      </c>
      <c r="P13" s="103">
        <f t="shared" si="4"/>
        <v>493581565</v>
      </c>
      <c r="Q13" s="41">
        <f t="shared" si="5"/>
        <v>0.15496107344371796</v>
      </c>
      <c r="R13" s="101">
        <v>503581252</v>
      </c>
      <c r="S13" s="103">
        <v>-59284817</v>
      </c>
      <c r="T13" s="103">
        <f t="shared" si="6"/>
        <v>444296435</v>
      </c>
      <c r="U13" s="41">
        <f t="shared" si="7"/>
        <v>0.15068264375709026</v>
      </c>
      <c r="V13" s="101">
        <v>596255647</v>
      </c>
      <c r="W13" s="103">
        <v>-99250315</v>
      </c>
      <c r="X13" s="103">
        <f t="shared" si="8"/>
        <v>497005332</v>
      </c>
      <c r="Y13" s="41">
        <f t="shared" si="9"/>
        <v>0.1685588077859107</v>
      </c>
      <c r="Z13" s="73">
        <f t="shared" si="10"/>
        <v>2467719328</v>
      </c>
      <c r="AA13" s="74">
        <f t="shared" si="11"/>
        <v>-301798569</v>
      </c>
      <c r="AB13" s="74">
        <f t="shared" si="12"/>
        <v>2165920759</v>
      </c>
      <c r="AC13" s="41">
        <f t="shared" si="13"/>
        <v>0.7345696260976831</v>
      </c>
      <c r="AD13" s="73">
        <v>521520400</v>
      </c>
      <c r="AE13" s="74">
        <v>-26796822</v>
      </c>
      <c r="AF13" s="74">
        <f t="shared" si="14"/>
        <v>494723578</v>
      </c>
      <c r="AG13" s="41">
        <f t="shared" si="15"/>
        <v>0.8351910645998667</v>
      </c>
      <c r="AH13" s="41">
        <f t="shared" si="16"/>
        <v>0.004612179611944933</v>
      </c>
      <c r="AI13" s="13">
        <v>2449069132</v>
      </c>
      <c r="AJ13" s="13">
        <v>2666498427</v>
      </c>
      <c r="AK13" s="13">
        <v>2227035660</v>
      </c>
      <c r="AL13" s="13"/>
    </row>
    <row r="14" spans="1:38" s="14" customFormat="1" ht="12.75">
      <c r="A14" s="30" t="s">
        <v>82</v>
      </c>
      <c r="B14" s="58" t="s">
        <v>216</v>
      </c>
      <c r="C14" s="40" t="s">
        <v>217</v>
      </c>
      <c r="D14" s="73">
        <v>401606088</v>
      </c>
      <c r="E14" s="74">
        <v>77685850</v>
      </c>
      <c r="F14" s="75">
        <f t="shared" si="0"/>
        <v>479291938</v>
      </c>
      <c r="G14" s="73">
        <v>503640137</v>
      </c>
      <c r="H14" s="74">
        <v>182525597</v>
      </c>
      <c r="I14" s="76">
        <f t="shared" si="1"/>
        <v>686165734</v>
      </c>
      <c r="J14" s="73">
        <v>96857384</v>
      </c>
      <c r="K14" s="74">
        <v>8743801</v>
      </c>
      <c r="L14" s="74">
        <f t="shared" si="2"/>
        <v>105601185</v>
      </c>
      <c r="M14" s="41">
        <f t="shared" si="3"/>
        <v>0.22032748024232363</v>
      </c>
      <c r="N14" s="101">
        <v>96054798</v>
      </c>
      <c r="O14" s="102">
        <v>10735156</v>
      </c>
      <c r="P14" s="103">
        <f t="shared" si="4"/>
        <v>106789954</v>
      </c>
      <c r="Q14" s="41">
        <f t="shared" si="5"/>
        <v>0.22280774103068682</v>
      </c>
      <c r="R14" s="101">
        <v>93274289</v>
      </c>
      <c r="S14" s="103">
        <v>20043402</v>
      </c>
      <c r="T14" s="103">
        <f t="shared" si="6"/>
        <v>113317691</v>
      </c>
      <c r="U14" s="41">
        <f t="shared" si="7"/>
        <v>0.16514624001903308</v>
      </c>
      <c r="V14" s="101">
        <v>91938895</v>
      </c>
      <c r="W14" s="103">
        <v>118570998</v>
      </c>
      <c r="X14" s="103">
        <f t="shared" si="8"/>
        <v>210509893</v>
      </c>
      <c r="Y14" s="41">
        <f t="shared" si="9"/>
        <v>0.30679161399219623</v>
      </c>
      <c r="Z14" s="73">
        <f t="shared" si="10"/>
        <v>378125366</v>
      </c>
      <c r="AA14" s="74">
        <f t="shared" si="11"/>
        <v>158093357</v>
      </c>
      <c r="AB14" s="74">
        <f t="shared" si="12"/>
        <v>536218723</v>
      </c>
      <c r="AC14" s="41">
        <f t="shared" si="13"/>
        <v>0.7814711467361033</v>
      </c>
      <c r="AD14" s="73">
        <v>80376530</v>
      </c>
      <c r="AE14" s="74">
        <v>19529809</v>
      </c>
      <c r="AF14" s="74">
        <f t="shared" si="14"/>
        <v>99906339</v>
      </c>
      <c r="AG14" s="41">
        <f t="shared" si="15"/>
        <v>0.9574797799733383</v>
      </c>
      <c r="AH14" s="41">
        <f t="shared" si="16"/>
        <v>1.1070724351134515</v>
      </c>
      <c r="AI14" s="13">
        <v>366625257</v>
      </c>
      <c r="AJ14" s="13">
        <v>389703863</v>
      </c>
      <c r="AK14" s="13">
        <v>373133569</v>
      </c>
      <c r="AL14" s="13"/>
    </row>
    <row r="15" spans="1:38" s="14" customFormat="1" ht="12.75">
      <c r="A15" s="30" t="s">
        <v>82</v>
      </c>
      <c r="B15" s="58" t="s">
        <v>218</v>
      </c>
      <c r="C15" s="40" t="s">
        <v>219</v>
      </c>
      <c r="D15" s="73">
        <v>286459206</v>
      </c>
      <c r="E15" s="74">
        <v>68668501</v>
      </c>
      <c r="F15" s="75">
        <f t="shared" si="0"/>
        <v>355127707</v>
      </c>
      <c r="G15" s="73">
        <v>286459206</v>
      </c>
      <c r="H15" s="74">
        <v>55630691</v>
      </c>
      <c r="I15" s="76">
        <f t="shared" si="1"/>
        <v>342089897</v>
      </c>
      <c r="J15" s="73">
        <v>80699950</v>
      </c>
      <c r="K15" s="74">
        <v>7353464</v>
      </c>
      <c r="L15" s="74">
        <f t="shared" si="2"/>
        <v>88053414</v>
      </c>
      <c r="M15" s="41">
        <f t="shared" si="3"/>
        <v>0.24794858937886252</v>
      </c>
      <c r="N15" s="101">
        <v>74547802</v>
      </c>
      <c r="O15" s="102">
        <v>13919335</v>
      </c>
      <c r="P15" s="103">
        <f t="shared" si="4"/>
        <v>88467137</v>
      </c>
      <c r="Q15" s="41">
        <f t="shared" si="5"/>
        <v>0.24911358718625692</v>
      </c>
      <c r="R15" s="101">
        <v>65748633</v>
      </c>
      <c r="S15" s="103">
        <v>6977933</v>
      </c>
      <c r="T15" s="103">
        <f t="shared" si="6"/>
        <v>72726566</v>
      </c>
      <c r="U15" s="41">
        <f t="shared" si="7"/>
        <v>0.21259489577969032</v>
      </c>
      <c r="V15" s="101">
        <v>63986732</v>
      </c>
      <c r="W15" s="103">
        <v>10179505</v>
      </c>
      <c r="X15" s="103">
        <f t="shared" si="8"/>
        <v>74166237</v>
      </c>
      <c r="Y15" s="41">
        <f t="shared" si="9"/>
        <v>0.21680335388566005</v>
      </c>
      <c r="Z15" s="73">
        <f t="shared" si="10"/>
        <v>284983117</v>
      </c>
      <c r="AA15" s="74">
        <f t="shared" si="11"/>
        <v>38430237</v>
      </c>
      <c r="AB15" s="74">
        <f t="shared" si="12"/>
        <v>323413354</v>
      </c>
      <c r="AC15" s="41">
        <f t="shared" si="13"/>
        <v>0.9454045759205804</v>
      </c>
      <c r="AD15" s="73">
        <v>60308456</v>
      </c>
      <c r="AE15" s="74">
        <v>17726615</v>
      </c>
      <c r="AF15" s="74">
        <f t="shared" si="14"/>
        <v>78035071</v>
      </c>
      <c r="AG15" s="41">
        <f t="shared" si="15"/>
        <v>0.9092402731384178</v>
      </c>
      <c r="AH15" s="41">
        <f t="shared" si="16"/>
        <v>-0.049578144165461246</v>
      </c>
      <c r="AI15" s="13">
        <v>315092255</v>
      </c>
      <c r="AJ15" s="13">
        <v>315092255</v>
      </c>
      <c r="AK15" s="13">
        <v>286494568</v>
      </c>
      <c r="AL15" s="13"/>
    </row>
    <row r="16" spans="1:38" s="14" customFormat="1" ht="12.75">
      <c r="A16" s="30" t="s">
        <v>101</v>
      </c>
      <c r="B16" s="58" t="s">
        <v>220</v>
      </c>
      <c r="C16" s="40" t="s">
        <v>221</v>
      </c>
      <c r="D16" s="73">
        <v>0</v>
      </c>
      <c r="E16" s="74">
        <v>0</v>
      </c>
      <c r="F16" s="75">
        <f t="shared" si="0"/>
        <v>0</v>
      </c>
      <c r="G16" s="73">
        <v>342569300</v>
      </c>
      <c r="H16" s="74">
        <v>0</v>
      </c>
      <c r="I16" s="76">
        <f t="shared" si="1"/>
        <v>342569300</v>
      </c>
      <c r="J16" s="73">
        <v>109717342</v>
      </c>
      <c r="K16" s="74">
        <v>-5254155</v>
      </c>
      <c r="L16" s="74">
        <f t="shared" si="2"/>
        <v>104463187</v>
      </c>
      <c r="M16" s="41">
        <f t="shared" si="3"/>
        <v>0</v>
      </c>
      <c r="N16" s="101">
        <v>90534248</v>
      </c>
      <c r="O16" s="102">
        <v>0</v>
      </c>
      <c r="P16" s="103">
        <f t="shared" si="4"/>
        <v>90534248</v>
      </c>
      <c r="Q16" s="41">
        <f t="shared" si="5"/>
        <v>0</v>
      </c>
      <c r="R16" s="101">
        <v>80826292</v>
      </c>
      <c r="S16" s="103">
        <v>-7572627</v>
      </c>
      <c r="T16" s="103">
        <f t="shared" si="6"/>
        <v>73253665</v>
      </c>
      <c r="U16" s="41">
        <f t="shared" si="7"/>
        <v>0.21383604718811638</v>
      </c>
      <c r="V16" s="101">
        <v>21455700</v>
      </c>
      <c r="W16" s="103">
        <v>-9775076</v>
      </c>
      <c r="X16" s="103">
        <f t="shared" si="8"/>
        <v>11680624</v>
      </c>
      <c r="Y16" s="41">
        <f t="shared" si="9"/>
        <v>0.034097112613418655</v>
      </c>
      <c r="Z16" s="73">
        <f t="shared" si="10"/>
        <v>302533582</v>
      </c>
      <c r="AA16" s="74">
        <f t="shared" si="11"/>
        <v>-22601858</v>
      </c>
      <c r="AB16" s="74">
        <f t="shared" si="12"/>
        <v>279931724</v>
      </c>
      <c r="AC16" s="41">
        <f t="shared" si="13"/>
        <v>0.8171535627973668</v>
      </c>
      <c r="AD16" s="73">
        <v>27304945</v>
      </c>
      <c r="AE16" s="74">
        <v>984683</v>
      </c>
      <c r="AF16" s="74">
        <f t="shared" si="14"/>
        <v>28289628</v>
      </c>
      <c r="AG16" s="41">
        <f t="shared" si="15"/>
        <v>0.955874969002499</v>
      </c>
      <c r="AH16" s="41">
        <f t="shared" si="16"/>
        <v>-0.5871057760109111</v>
      </c>
      <c r="AI16" s="13">
        <v>293112338</v>
      </c>
      <c r="AJ16" s="13">
        <v>293112338</v>
      </c>
      <c r="AK16" s="13">
        <v>280178747</v>
      </c>
      <c r="AL16" s="13"/>
    </row>
    <row r="17" spans="1:38" s="55" customFormat="1" ht="12.75">
      <c r="A17" s="59"/>
      <c r="B17" s="115" t="s">
        <v>609</v>
      </c>
      <c r="C17" s="33"/>
      <c r="D17" s="77">
        <f>SUM(D13:D16)</f>
        <v>3512757169</v>
      </c>
      <c r="E17" s="78">
        <f>SUM(E13:E16)</f>
        <v>506859597</v>
      </c>
      <c r="F17" s="86">
        <f t="shared" si="0"/>
        <v>4019616766</v>
      </c>
      <c r="G17" s="77">
        <f>SUM(G13:G16)</f>
        <v>3986091114</v>
      </c>
      <c r="H17" s="78">
        <f>SUM(H13:H16)</f>
        <v>333291288</v>
      </c>
      <c r="I17" s="79">
        <f t="shared" si="1"/>
        <v>4319382402</v>
      </c>
      <c r="J17" s="77">
        <f>SUM(J13:J16)</f>
        <v>1048535597</v>
      </c>
      <c r="K17" s="78">
        <f>SUM(K13:K16)</f>
        <v>-19380384</v>
      </c>
      <c r="L17" s="78">
        <f t="shared" si="2"/>
        <v>1029155213</v>
      </c>
      <c r="M17" s="45">
        <f t="shared" si="3"/>
        <v>0.2560331675659052</v>
      </c>
      <c r="N17" s="107">
        <f>SUM(N13:N16)</f>
        <v>867758356</v>
      </c>
      <c r="O17" s="108">
        <f>SUM(O13:O16)</f>
        <v>-88385452</v>
      </c>
      <c r="P17" s="109">
        <f t="shared" si="4"/>
        <v>779372904</v>
      </c>
      <c r="Q17" s="45">
        <f t="shared" si="5"/>
        <v>0.1938923408301855</v>
      </c>
      <c r="R17" s="107">
        <f>SUM(R13:R16)</f>
        <v>743430466</v>
      </c>
      <c r="S17" s="109">
        <f>SUM(S13:S16)</f>
        <v>-39836109</v>
      </c>
      <c r="T17" s="109">
        <f t="shared" si="6"/>
        <v>703594357</v>
      </c>
      <c r="U17" s="45">
        <f t="shared" si="7"/>
        <v>0.16289235161818857</v>
      </c>
      <c r="V17" s="107">
        <f>SUM(V13:V16)</f>
        <v>773636974</v>
      </c>
      <c r="W17" s="109">
        <f>SUM(W13:W16)</f>
        <v>19725112</v>
      </c>
      <c r="X17" s="109">
        <f t="shared" si="8"/>
        <v>793362086</v>
      </c>
      <c r="Y17" s="45">
        <f t="shared" si="9"/>
        <v>0.18367488963992867</v>
      </c>
      <c r="Z17" s="77">
        <f t="shared" si="10"/>
        <v>3433361393</v>
      </c>
      <c r="AA17" s="78">
        <f t="shared" si="11"/>
        <v>-127876833</v>
      </c>
      <c r="AB17" s="78">
        <f t="shared" si="12"/>
        <v>3305484560</v>
      </c>
      <c r="AC17" s="45">
        <f t="shared" si="13"/>
        <v>0.7652678675704805</v>
      </c>
      <c r="AD17" s="77">
        <f>SUM(AD13:AD16)</f>
        <v>689510331</v>
      </c>
      <c r="AE17" s="78">
        <f>SUM(AE13:AE16)</f>
        <v>11444285</v>
      </c>
      <c r="AF17" s="78">
        <f t="shared" si="14"/>
        <v>700954616</v>
      </c>
      <c r="AG17" s="45">
        <f t="shared" si="15"/>
        <v>0.8642169510956025</v>
      </c>
      <c r="AH17" s="45">
        <f t="shared" si="16"/>
        <v>0.1318308887490085</v>
      </c>
      <c r="AI17" s="60">
        <f>SUM(AI13:AI16)</f>
        <v>3423898982</v>
      </c>
      <c r="AJ17" s="60">
        <f>SUM(AJ13:AJ16)</f>
        <v>3664406883</v>
      </c>
      <c r="AK17" s="60">
        <f>SUM(AK13:AK16)</f>
        <v>3166842544</v>
      </c>
      <c r="AL17" s="60"/>
    </row>
    <row r="18" spans="1:38" s="14" customFormat="1" ht="12.75">
      <c r="A18" s="30" t="s">
        <v>82</v>
      </c>
      <c r="B18" s="58" t="s">
        <v>222</v>
      </c>
      <c r="C18" s="40" t="s">
        <v>223</v>
      </c>
      <c r="D18" s="73">
        <v>125494449</v>
      </c>
      <c r="E18" s="74">
        <v>35153000</v>
      </c>
      <c r="F18" s="75">
        <f t="shared" si="0"/>
        <v>160647449</v>
      </c>
      <c r="G18" s="73">
        <v>115387851</v>
      </c>
      <c r="H18" s="74">
        <v>35153000</v>
      </c>
      <c r="I18" s="76">
        <f t="shared" si="1"/>
        <v>150540851</v>
      </c>
      <c r="J18" s="73">
        <v>62367763</v>
      </c>
      <c r="K18" s="74">
        <v>7448158</v>
      </c>
      <c r="L18" s="74">
        <f t="shared" si="2"/>
        <v>69815921</v>
      </c>
      <c r="M18" s="41">
        <f t="shared" si="3"/>
        <v>0.434590909688208</v>
      </c>
      <c r="N18" s="101">
        <v>41499172</v>
      </c>
      <c r="O18" s="102">
        <v>5293177</v>
      </c>
      <c r="P18" s="103">
        <f t="shared" si="4"/>
        <v>46792349</v>
      </c>
      <c r="Q18" s="41">
        <f t="shared" si="5"/>
        <v>0.29127352654071714</v>
      </c>
      <c r="R18" s="101">
        <v>33239649</v>
      </c>
      <c r="S18" s="103">
        <v>6476132</v>
      </c>
      <c r="T18" s="103">
        <f t="shared" si="6"/>
        <v>39715781</v>
      </c>
      <c r="U18" s="41">
        <f t="shared" si="7"/>
        <v>0.2638206223505406</v>
      </c>
      <c r="V18" s="101">
        <v>28476716</v>
      </c>
      <c r="W18" s="103">
        <v>4802274</v>
      </c>
      <c r="X18" s="103">
        <f t="shared" si="8"/>
        <v>33278990</v>
      </c>
      <c r="Y18" s="41">
        <f t="shared" si="9"/>
        <v>0.2210628528996425</v>
      </c>
      <c r="Z18" s="73">
        <f t="shared" si="10"/>
        <v>165583300</v>
      </c>
      <c r="AA18" s="74">
        <f t="shared" si="11"/>
        <v>24019741</v>
      </c>
      <c r="AB18" s="74">
        <f t="shared" si="12"/>
        <v>189603041</v>
      </c>
      <c r="AC18" s="41">
        <f t="shared" si="13"/>
        <v>1.2594790034766046</v>
      </c>
      <c r="AD18" s="73">
        <v>27874825</v>
      </c>
      <c r="AE18" s="74">
        <v>5566424</v>
      </c>
      <c r="AF18" s="74">
        <f t="shared" si="14"/>
        <v>33441249</v>
      </c>
      <c r="AG18" s="41">
        <f t="shared" si="15"/>
        <v>0.8294267155057045</v>
      </c>
      <c r="AH18" s="41">
        <f t="shared" si="16"/>
        <v>-0.004852061596144375</v>
      </c>
      <c r="AI18" s="13">
        <v>162312780</v>
      </c>
      <c r="AJ18" s="13">
        <v>162312780</v>
      </c>
      <c r="AK18" s="13">
        <v>134626556</v>
      </c>
      <c r="AL18" s="13"/>
    </row>
    <row r="19" spans="1:38" s="14" customFormat="1" ht="12.75">
      <c r="A19" s="30" t="s">
        <v>82</v>
      </c>
      <c r="B19" s="58" t="s">
        <v>224</v>
      </c>
      <c r="C19" s="40" t="s">
        <v>225</v>
      </c>
      <c r="D19" s="73">
        <v>467073499</v>
      </c>
      <c r="E19" s="74">
        <v>66940000</v>
      </c>
      <c r="F19" s="75">
        <f t="shared" si="0"/>
        <v>534013499</v>
      </c>
      <c r="G19" s="73">
        <v>467073499</v>
      </c>
      <c r="H19" s="74">
        <v>66940000</v>
      </c>
      <c r="I19" s="76">
        <f t="shared" si="1"/>
        <v>534013499</v>
      </c>
      <c r="J19" s="73">
        <v>110222417</v>
      </c>
      <c r="K19" s="74">
        <v>1091879</v>
      </c>
      <c r="L19" s="74">
        <f t="shared" si="2"/>
        <v>111314296</v>
      </c>
      <c r="M19" s="41">
        <f t="shared" si="3"/>
        <v>0.20844846845341639</v>
      </c>
      <c r="N19" s="101">
        <v>45864349</v>
      </c>
      <c r="O19" s="102">
        <v>-3581918</v>
      </c>
      <c r="P19" s="103">
        <f t="shared" si="4"/>
        <v>42282431</v>
      </c>
      <c r="Q19" s="41">
        <f t="shared" si="5"/>
        <v>0.07917858083958286</v>
      </c>
      <c r="R19" s="101">
        <v>96711243</v>
      </c>
      <c r="S19" s="103">
        <v>-5521899</v>
      </c>
      <c r="T19" s="103">
        <f t="shared" si="6"/>
        <v>91189344</v>
      </c>
      <c r="U19" s="41">
        <f t="shared" si="7"/>
        <v>0.17076224509448215</v>
      </c>
      <c r="V19" s="101">
        <v>73655469</v>
      </c>
      <c r="W19" s="103">
        <v>1988506</v>
      </c>
      <c r="X19" s="103">
        <f t="shared" si="8"/>
        <v>75643975</v>
      </c>
      <c r="Y19" s="41">
        <f t="shared" si="9"/>
        <v>0.14165180307548741</v>
      </c>
      <c r="Z19" s="73">
        <f t="shared" si="10"/>
        <v>326453478</v>
      </c>
      <c r="AA19" s="74">
        <f t="shared" si="11"/>
        <v>-6023432</v>
      </c>
      <c r="AB19" s="74">
        <f t="shared" si="12"/>
        <v>320430046</v>
      </c>
      <c r="AC19" s="41">
        <f t="shared" si="13"/>
        <v>0.6000410974629689</v>
      </c>
      <c r="AD19" s="73">
        <v>65276942</v>
      </c>
      <c r="AE19" s="74">
        <v>32389486</v>
      </c>
      <c r="AF19" s="74">
        <f t="shared" si="14"/>
        <v>97666428</v>
      </c>
      <c r="AG19" s="41">
        <f t="shared" si="15"/>
        <v>0.7790703066216172</v>
      </c>
      <c r="AH19" s="41">
        <f t="shared" si="16"/>
        <v>-0.22548641791220214</v>
      </c>
      <c r="AI19" s="13">
        <v>533756496</v>
      </c>
      <c r="AJ19" s="13">
        <v>533756496</v>
      </c>
      <c r="AK19" s="13">
        <v>415833837</v>
      </c>
      <c r="AL19" s="13"/>
    </row>
    <row r="20" spans="1:38" s="14" customFormat="1" ht="12.75">
      <c r="A20" s="30" t="s">
        <v>101</v>
      </c>
      <c r="B20" s="58" t="s">
        <v>226</v>
      </c>
      <c r="C20" s="40" t="s">
        <v>227</v>
      </c>
      <c r="D20" s="73">
        <v>35684938</v>
      </c>
      <c r="E20" s="74">
        <v>2143490</v>
      </c>
      <c r="F20" s="75">
        <f t="shared" si="0"/>
        <v>37828428</v>
      </c>
      <c r="G20" s="73">
        <v>35684938</v>
      </c>
      <c r="H20" s="74">
        <v>2143490</v>
      </c>
      <c r="I20" s="76">
        <f t="shared" si="1"/>
        <v>37828428</v>
      </c>
      <c r="J20" s="73">
        <v>11432490</v>
      </c>
      <c r="K20" s="74">
        <v>37923</v>
      </c>
      <c r="L20" s="74">
        <f t="shared" si="2"/>
        <v>11470413</v>
      </c>
      <c r="M20" s="41">
        <f t="shared" si="3"/>
        <v>0.3032220371409565</v>
      </c>
      <c r="N20" s="101">
        <v>9960505</v>
      </c>
      <c r="O20" s="102">
        <v>982412</v>
      </c>
      <c r="P20" s="103">
        <f t="shared" si="4"/>
        <v>10942917</v>
      </c>
      <c r="Q20" s="41">
        <f t="shared" si="5"/>
        <v>0.2892776036054155</v>
      </c>
      <c r="R20" s="101">
        <v>8514896</v>
      </c>
      <c r="S20" s="103">
        <v>134873</v>
      </c>
      <c r="T20" s="103">
        <f t="shared" si="6"/>
        <v>8649769</v>
      </c>
      <c r="U20" s="41">
        <f t="shared" si="7"/>
        <v>0.22865790246425255</v>
      </c>
      <c r="V20" s="101">
        <v>1834322</v>
      </c>
      <c r="W20" s="103">
        <v>15583</v>
      </c>
      <c r="X20" s="103">
        <f t="shared" si="8"/>
        <v>1849905</v>
      </c>
      <c r="Y20" s="41">
        <f t="shared" si="9"/>
        <v>0.048902507923406176</v>
      </c>
      <c r="Z20" s="73">
        <f t="shared" si="10"/>
        <v>31742213</v>
      </c>
      <c r="AA20" s="74">
        <f t="shared" si="11"/>
        <v>1170791</v>
      </c>
      <c r="AB20" s="74">
        <f t="shared" si="12"/>
        <v>32913004</v>
      </c>
      <c r="AC20" s="41">
        <f t="shared" si="13"/>
        <v>0.8700600511340307</v>
      </c>
      <c r="AD20" s="73">
        <v>4736547</v>
      </c>
      <c r="AE20" s="74">
        <v>132551</v>
      </c>
      <c r="AF20" s="74">
        <f t="shared" si="14"/>
        <v>4869098</v>
      </c>
      <c r="AG20" s="41">
        <f t="shared" si="15"/>
        <v>0.8629601991242474</v>
      </c>
      <c r="AH20" s="41">
        <f t="shared" si="16"/>
        <v>-0.6200723419409508</v>
      </c>
      <c r="AI20" s="13">
        <v>41295222</v>
      </c>
      <c r="AJ20" s="13">
        <v>41295222</v>
      </c>
      <c r="AK20" s="13">
        <v>35636133</v>
      </c>
      <c r="AL20" s="13"/>
    </row>
    <row r="21" spans="1:38" s="55" customFormat="1" ht="12.75">
      <c r="A21" s="59"/>
      <c r="B21" s="115" t="s">
        <v>610</v>
      </c>
      <c r="C21" s="33"/>
      <c r="D21" s="77">
        <f>SUM(D18:D20)</f>
        <v>628252886</v>
      </c>
      <c r="E21" s="78">
        <f>SUM(E18:E20)</f>
        <v>104236490</v>
      </c>
      <c r="F21" s="79">
        <f t="shared" si="0"/>
        <v>732489376</v>
      </c>
      <c r="G21" s="77">
        <f>SUM(G18:G20)</f>
        <v>618146288</v>
      </c>
      <c r="H21" s="78">
        <f>SUM(H18:H20)</f>
        <v>104236490</v>
      </c>
      <c r="I21" s="79">
        <f t="shared" si="1"/>
        <v>722382778</v>
      </c>
      <c r="J21" s="77">
        <f>SUM(J18:J20)</f>
        <v>184022670</v>
      </c>
      <c r="K21" s="78">
        <f>SUM(K18:K20)</f>
        <v>8577960</v>
      </c>
      <c r="L21" s="78">
        <f t="shared" si="2"/>
        <v>192600630</v>
      </c>
      <c r="M21" s="45">
        <f t="shared" si="3"/>
        <v>0.2629398272665186</v>
      </c>
      <c r="N21" s="107">
        <f>SUM(N18:N20)</f>
        <v>97324026</v>
      </c>
      <c r="O21" s="108">
        <f>SUM(O18:O20)</f>
        <v>2693671</v>
      </c>
      <c r="P21" s="109">
        <f t="shared" si="4"/>
        <v>100017697</v>
      </c>
      <c r="Q21" s="45">
        <f t="shared" si="5"/>
        <v>0.13654491147186276</v>
      </c>
      <c r="R21" s="107">
        <f>SUM(R18:R20)</f>
        <v>138465788</v>
      </c>
      <c r="S21" s="109">
        <f>SUM(S18:S20)</f>
        <v>1089106</v>
      </c>
      <c r="T21" s="109">
        <f t="shared" si="6"/>
        <v>139554894</v>
      </c>
      <c r="U21" s="45">
        <f t="shared" si="7"/>
        <v>0.19318690623601772</v>
      </c>
      <c r="V21" s="107">
        <f>SUM(V18:V20)</f>
        <v>103966507</v>
      </c>
      <c r="W21" s="109">
        <f>SUM(W18:W20)</f>
        <v>6806363</v>
      </c>
      <c r="X21" s="109">
        <f t="shared" si="8"/>
        <v>110772870</v>
      </c>
      <c r="Y21" s="45">
        <f t="shared" si="9"/>
        <v>0.15334373046196845</v>
      </c>
      <c r="Z21" s="77">
        <f t="shared" si="10"/>
        <v>523778991</v>
      </c>
      <c r="AA21" s="78">
        <f t="shared" si="11"/>
        <v>19167100</v>
      </c>
      <c r="AB21" s="78">
        <f t="shared" si="12"/>
        <v>542946091</v>
      </c>
      <c r="AC21" s="45">
        <f t="shared" si="13"/>
        <v>0.7516044229393298</v>
      </c>
      <c r="AD21" s="77">
        <f>SUM(AD18:AD20)</f>
        <v>97888314</v>
      </c>
      <c r="AE21" s="78">
        <f>SUM(AE18:AE20)</f>
        <v>38088461</v>
      </c>
      <c r="AF21" s="78">
        <f t="shared" si="14"/>
        <v>135976775</v>
      </c>
      <c r="AG21" s="45">
        <f t="shared" si="15"/>
        <v>0.7948531934880325</v>
      </c>
      <c r="AH21" s="45">
        <f t="shared" si="16"/>
        <v>-0.1853544842492404</v>
      </c>
      <c r="AI21" s="60">
        <f>SUM(AI18:AI20)</f>
        <v>737364498</v>
      </c>
      <c r="AJ21" s="60">
        <f>SUM(AJ18:AJ20)</f>
        <v>737364498</v>
      </c>
      <c r="AK21" s="60">
        <f>SUM(AK18:AK20)</f>
        <v>586096526</v>
      </c>
      <c r="AL21" s="60"/>
    </row>
    <row r="22" spans="1:38" s="14" customFormat="1" ht="12.75">
      <c r="A22" s="30" t="s">
        <v>82</v>
      </c>
      <c r="B22" s="58" t="s">
        <v>61</v>
      </c>
      <c r="C22" s="40" t="s">
        <v>62</v>
      </c>
      <c r="D22" s="73">
        <v>1243244577</v>
      </c>
      <c r="E22" s="74">
        <v>192449223</v>
      </c>
      <c r="F22" s="75">
        <f t="shared" si="0"/>
        <v>1435693800</v>
      </c>
      <c r="G22" s="73">
        <v>1269462986</v>
      </c>
      <c r="H22" s="74">
        <v>152526230</v>
      </c>
      <c r="I22" s="76">
        <f t="shared" si="1"/>
        <v>1421989216</v>
      </c>
      <c r="J22" s="73">
        <v>302464254</v>
      </c>
      <c r="K22" s="74">
        <v>10314172</v>
      </c>
      <c r="L22" s="74">
        <f t="shared" si="2"/>
        <v>312778426</v>
      </c>
      <c r="M22" s="41">
        <f t="shared" si="3"/>
        <v>0.2178587286509143</v>
      </c>
      <c r="N22" s="101">
        <v>307663571</v>
      </c>
      <c r="O22" s="102">
        <v>31462628</v>
      </c>
      <c r="P22" s="103">
        <f t="shared" si="4"/>
        <v>339126199</v>
      </c>
      <c r="Q22" s="41">
        <f t="shared" si="5"/>
        <v>0.2362106731950782</v>
      </c>
      <c r="R22" s="101">
        <v>344509482</v>
      </c>
      <c r="S22" s="103">
        <v>16899420</v>
      </c>
      <c r="T22" s="103">
        <f t="shared" si="6"/>
        <v>361408902</v>
      </c>
      <c r="U22" s="41">
        <f t="shared" si="7"/>
        <v>0.2541572734402509</v>
      </c>
      <c r="V22" s="101">
        <v>277258002</v>
      </c>
      <c r="W22" s="103">
        <v>41215545</v>
      </c>
      <c r="X22" s="103">
        <f t="shared" si="8"/>
        <v>318473547</v>
      </c>
      <c r="Y22" s="41">
        <f t="shared" si="9"/>
        <v>0.22396340521896055</v>
      </c>
      <c r="Z22" s="73">
        <f t="shared" si="10"/>
        <v>1231895309</v>
      </c>
      <c r="AA22" s="74">
        <f t="shared" si="11"/>
        <v>99891765</v>
      </c>
      <c r="AB22" s="74">
        <f t="shared" si="12"/>
        <v>1331787074</v>
      </c>
      <c r="AC22" s="41">
        <f t="shared" si="13"/>
        <v>0.9365662263925355</v>
      </c>
      <c r="AD22" s="73">
        <v>283946827</v>
      </c>
      <c r="AE22" s="74">
        <v>32487314</v>
      </c>
      <c r="AF22" s="74">
        <f t="shared" si="14"/>
        <v>316434141</v>
      </c>
      <c r="AG22" s="41">
        <f t="shared" si="15"/>
        <v>1.0154944052972088</v>
      </c>
      <c r="AH22" s="41">
        <f t="shared" si="16"/>
        <v>0.00644496195497446</v>
      </c>
      <c r="AI22" s="13">
        <v>1072718630</v>
      </c>
      <c r="AJ22" s="13">
        <v>1088857215</v>
      </c>
      <c r="AK22" s="13">
        <v>1105728410</v>
      </c>
      <c r="AL22" s="13"/>
    </row>
    <row r="23" spans="1:38" s="14" customFormat="1" ht="12.75">
      <c r="A23" s="30" t="s">
        <v>82</v>
      </c>
      <c r="B23" s="58" t="s">
        <v>228</v>
      </c>
      <c r="C23" s="40" t="s">
        <v>229</v>
      </c>
      <c r="D23" s="73">
        <v>0</v>
      </c>
      <c r="E23" s="74">
        <v>0</v>
      </c>
      <c r="F23" s="75">
        <f t="shared" si="0"/>
        <v>0</v>
      </c>
      <c r="G23" s="73">
        <v>526461899</v>
      </c>
      <c r="H23" s="74">
        <v>93718351</v>
      </c>
      <c r="I23" s="76">
        <f t="shared" si="1"/>
        <v>620180250</v>
      </c>
      <c r="J23" s="73">
        <v>133840786</v>
      </c>
      <c r="K23" s="74">
        <v>6903035</v>
      </c>
      <c r="L23" s="74">
        <f t="shared" si="2"/>
        <v>140743821</v>
      </c>
      <c r="M23" s="41">
        <f t="shared" si="3"/>
        <v>0</v>
      </c>
      <c r="N23" s="101">
        <v>126460532</v>
      </c>
      <c r="O23" s="102">
        <v>3755909</v>
      </c>
      <c r="P23" s="103">
        <f t="shared" si="4"/>
        <v>130216441</v>
      </c>
      <c r="Q23" s="41">
        <f t="shared" si="5"/>
        <v>0</v>
      </c>
      <c r="R23" s="101">
        <v>115540512</v>
      </c>
      <c r="S23" s="103">
        <v>12361071</v>
      </c>
      <c r="T23" s="103">
        <f t="shared" si="6"/>
        <v>127901583</v>
      </c>
      <c r="U23" s="41">
        <f t="shared" si="7"/>
        <v>0.20623291857488207</v>
      </c>
      <c r="V23" s="101">
        <v>111934364</v>
      </c>
      <c r="W23" s="103">
        <v>30207129</v>
      </c>
      <c r="X23" s="103">
        <f t="shared" si="8"/>
        <v>142141493</v>
      </c>
      <c r="Y23" s="41">
        <f t="shared" si="9"/>
        <v>0.22919384001667256</v>
      </c>
      <c r="Z23" s="73">
        <f t="shared" si="10"/>
        <v>487776194</v>
      </c>
      <c r="AA23" s="74">
        <f t="shared" si="11"/>
        <v>53227144</v>
      </c>
      <c r="AB23" s="74">
        <f t="shared" si="12"/>
        <v>541003338</v>
      </c>
      <c r="AC23" s="41">
        <f t="shared" si="13"/>
        <v>0.8723324194861091</v>
      </c>
      <c r="AD23" s="73">
        <v>106956853</v>
      </c>
      <c r="AE23" s="74">
        <v>81661921</v>
      </c>
      <c r="AF23" s="74">
        <f t="shared" si="14"/>
        <v>188618774</v>
      </c>
      <c r="AG23" s="41">
        <f t="shared" si="15"/>
        <v>1.311230079389048</v>
      </c>
      <c r="AH23" s="41">
        <f t="shared" si="16"/>
        <v>-0.2464085627022472</v>
      </c>
      <c r="AI23" s="13">
        <v>459362229</v>
      </c>
      <c r="AJ23" s="13">
        <v>459362229</v>
      </c>
      <c r="AK23" s="13">
        <v>602329572</v>
      </c>
      <c r="AL23" s="13"/>
    </row>
    <row r="24" spans="1:38" s="14" customFormat="1" ht="12.75">
      <c r="A24" s="30" t="s">
        <v>82</v>
      </c>
      <c r="B24" s="58" t="s">
        <v>230</v>
      </c>
      <c r="C24" s="40" t="s">
        <v>231</v>
      </c>
      <c r="D24" s="73">
        <v>301242007</v>
      </c>
      <c r="E24" s="74">
        <v>0</v>
      </c>
      <c r="F24" s="75">
        <f t="shared" si="0"/>
        <v>301242007</v>
      </c>
      <c r="G24" s="73">
        <v>302257007</v>
      </c>
      <c r="H24" s="74">
        <v>0</v>
      </c>
      <c r="I24" s="76">
        <f t="shared" si="1"/>
        <v>302257007</v>
      </c>
      <c r="J24" s="73">
        <v>71742099</v>
      </c>
      <c r="K24" s="74">
        <v>2084502</v>
      </c>
      <c r="L24" s="74">
        <f t="shared" si="2"/>
        <v>73826601</v>
      </c>
      <c r="M24" s="41">
        <f t="shared" si="3"/>
        <v>0.24507405768279852</v>
      </c>
      <c r="N24" s="101">
        <v>76230083</v>
      </c>
      <c r="O24" s="102">
        <v>2262669</v>
      </c>
      <c r="P24" s="103">
        <f t="shared" si="4"/>
        <v>78492752</v>
      </c>
      <c r="Q24" s="41">
        <f t="shared" si="5"/>
        <v>0.2605637665931498</v>
      </c>
      <c r="R24" s="101">
        <v>85444304</v>
      </c>
      <c r="S24" s="103">
        <v>5428391</v>
      </c>
      <c r="T24" s="103">
        <f t="shared" si="6"/>
        <v>90872695</v>
      </c>
      <c r="U24" s="41">
        <f t="shared" si="7"/>
        <v>0.30064710790972665</v>
      </c>
      <c r="V24" s="101">
        <v>73163737</v>
      </c>
      <c r="W24" s="103">
        <v>20596303</v>
      </c>
      <c r="X24" s="103">
        <f t="shared" si="8"/>
        <v>93760040</v>
      </c>
      <c r="Y24" s="41">
        <f t="shared" si="9"/>
        <v>0.31019972350880853</v>
      </c>
      <c r="Z24" s="73">
        <f t="shared" si="10"/>
        <v>306580223</v>
      </c>
      <c r="AA24" s="74">
        <f t="shared" si="11"/>
        <v>30371865</v>
      </c>
      <c r="AB24" s="74">
        <f t="shared" si="12"/>
        <v>336952088</v>
      </c>
      <c r="AC24" s="41">
        <f t="shared" si="13"/>
        <v>1.1147866887995752</v>
      </c>
      <c r="AD24" s="73">
        <v>23291655</v>
      </c>
      <c r="AE24" s="74">
        <v>1391404</v>
      </c>
      <c r="AF24" s="74">
        <f t="shared" si="14"/>
        <v>24683059</v>
      </c>
      <c r="AG24" s="41">
        <f t="shared" si="15"/>
        <v>0.7345699028962361</v>
      </c>
      <c r="AH24" s="41">
        <f t="shared" si="16"/>
        <v>2.7985583553480953</v>
      </c>
      <c r="AI24" s="13">
        <v>270018385</v>
      </c>
      <c r="AJ24" s="13">
        <v>286903606</v>
      </c>
      <c r="AK24" s="13">
        <v>210750754</v>
      </c>
      <c r="AL24" s="13"/>
    </row>
    <row r="25" spans="1:38" s="14" customFormat="1" ht="12.75">
      <c r="A25" s="30" t="s">
        <v>82</v>
      </c>
      <c r="B25" s="58" t="s">
        <v>232</v>
      </c>
      <c r="C25" s="40" t="s">
        <v>233</v>
      </c>
      <c r="D25" s="73">
        <v>915897691</v>
      </c>
      <c r="E25" s="74">
        <v>2697392</v>
      </c>
      <c r="F25" s="75">
        <f t="shared" si="0"/>
        <v>918595083</v>
      </c>
      <c r="G25" s="73">
        <v>915897691</v>
      </c>
      <c r="H25" s="74">
        <v>2697392</v>
      </c>
      <c r="I25" s="76">
        <f t="shared" si="1"/>
        <v>918595083</v>
      </c>
      <c r="J25" s="73">
        <v>167415714</v>
      </c>
      <c r="K25" s="74">
        <v>17496861</v>
      </c>
      <c r="L25" s="74">
        <f t="shared" si="2"/>
        <v>184912575</v>
      </c>
      <c r="M25" s="41">
        <f t="shared" si="3"/>
        <v>0.20129933027303173</v>
      </c>
      <c r="N25" s="101">
        <v>68592408</v>
      </c>
      <c r="O25" s="102">
        <v>12575733</v>
      </c>
      <c r="P25" s="103">
        <f t="shared" si="4"/>
        <v>81168141</v>
      </c>
      <c r="Q25" s="41">
        <f t="shared" si="5"/>
        <v>0.0883611751272568</v>
      </c>
      <c r="R25" s="101">
        <v>65438148</v>
      </c>
      <c r="S25" s="103">
        <v>17347329</v>
      </c>
      <c r="T25" s="103">
        <f t="shared" si="6"/>
        <v>82785477</v>
      </c>
      <c r="U25" s="41">
        <f t="shared" si="7"/>
        <v>0.09012183771943835</v>
      </c>
      <c r="V25" s="101">
        <v>275119042</v>
      </c>
      <c r="W25" s="103">
        <v>122242471</v>
      </c>
      <c r="X25" s="103">
        <f t="shared" si="8"/>
        <v>397361513</v>
      </c>
      <c r="Y25" s="41">
        <f t="shared" si="9"/>
        <v>0.4325752666803682</v>
      </c>
      <c r="Z25" s="73">
        <f t="shared" si="10"/>
        <v>576565312</v>
      </c>
      <c r="AA25" s="74">
        <f t="shared" si="11"/>
        <v>169662394</v>
      </c>
      <c r="AB25" s="74">
        <f t="shared" si="12"/>
        <v>746227706</v>
      </c>
      <c r="AC25" s="41">
        <f t="shared" si="13"/>
        <v>0.8123576098000951</v>
      </c>
      <c r="AD25" s="73">
        <v>28639066</v>
      </c>
      <c r="AE25" s="74">
        <v>62083031</v>
      </c>
      <c r="AF25" s="74">
        <f t="shared" si="14"/>
        <v>90722097</v>
      </c>
      <c r="AG25" s="41">
        <f t="shared" si="15"/>
        <v>0.6542710151367234</v>
      </c>
      <c r="AH25" s="41">
        <f t="shared" si="16"/>
        <v>3.379985980703246</v>
      </c>
      <c r="AI25" s="13">
        <v>0</v>
      </c>
      <c r="AJ25" s="13">
        <v>806703650</v>
      </c>
      <c r="AK25" s="13">
        <v>527802816</v>
      </c>
      <c r="AL25" s="13"/>
    </row>
    <row r="26" spans="1:38" s="14" customFormat="1" ht="12.75">
      <c r="A26" s="30" t="s">
        <v>101</v>
      </c>
      <c r="B26" s="58" t="s">
        <v>234</v>
      </c>
      <c r="C26" s="40" t="s">
        <v>235</v>
      </c>
      <c r="D26" s="73">
        <v>205029860</v>
      </c>
      <c r="E26" s="74">
        <v>37870990</v>
      </c>
      <c r="F26" s="75">
        <f t="shared" si="0"/>
        <v>242900850</v>
      </c>
      <c r="G26" s="73">
        <v>217288540</v>
      </c>
      <c r="H26" s="74">
        <v>38710360</v>
      </c>
      <c r="I26" s="76">
        <f t="shared" si="1"/>
        <v>255998900</v>
      </c>
      <c r="J26" s="73">
        <v>75696901</v>
      </c>
      <c r="K26" s="74">
        <v>979620</v>
      </c>
      <c r="L26" s="74">
        <f t="shared" si="2"/>
        <v>76676521</v>
      </c>
      <c r="M26" s="41">
        <f t="shared" si="3"/>
        <v>0.31567003985370984</v>
      </c>
      <c r="N26" s="101">
        <v>57331612</v>
      </c>
      <c r="O26" s="102">
        <v>2044927</v>
      </c>
      <c r="P26" s="103">
        <f t="shared" si="4"/>
        <v>59376539</v>
      </c>
      <c r="Q26" s="41">
        <f t="shared" si="5"/>
        <v>0.24444763779130457</v>
      </c>
      <c r="R26" s="101">
        <v>54668337</v>
      </c>
      <c r="S26" s="103">
        <v>4081680</v>
      </c>
      <c r="T26" s="103">
        <f t="shared" si="6"/>
        <v>58750017</v>
      </c>
      <c r="U26" s="41">
        <f t="shared" si="7"/>
        <v>0.22949324001001567</v>
      </c>
      <c r="V26" s="101">
        <v>20458774</v>
      </c>
      <c r="W26" s="103">
        <v>1976175</v>
      </c>
      <c r="X26" s="103">
        <f t="shared" si="8"/>
        <v>22434949</v>
      </c>
      <c r="Y26" s="41">
        <f t="shared" si="9"/>
        <v>0.08763689609603792</v>
      </c>
      <c r="Z26" s="73">
        <f t="shared" si="10"/>
        <v>208155624</v>
      </c>
      <c r="AA26" s="74">
        <f t="shared" si="11"/>
        <v>9082402</v>
      </c>
      <c r="AB26" s="74">
        <f t="shared" si="12"/>
        <v>217238026</v>
      </c>
      <c r="AC26" s="41">
        <f t="shared" si="13"/>
        <v>0.8485896853463042</v>
      </c>
      <c r="AD26" s="73">
        <v>13682752</v>
      </c>
      <c r="AE26" s="74">
        <v>2332095</v>
      </c>
      <c r="AF26" s="74">
        <f t="shared" si="14"/>
        <v>16014847</v>
      </c>
      <c r="AG26" s="41">
        <f t="shared" si="15"/>
        <v>0.7469319349950652</v>
      </c>
      <c r="AH26" s="41">
        <f t="shared" si="16"/>
        <v>0.4008843793512358</v>
      </c>
      <c r="AI26" s="13">
        <v>207878080</v>
      </c>
      <c r="AJ26" s="13">
        <v>253785040</v>
      </c>
      <c r="AK26" s="13">
        <v>189560151</v>
      </c>
      <c r="AL26" s="13"/>
    </row>
    <row r="27" spans="1:38" s="55" customFormat="1" ht="12.75">
      <c r="A27" s="59"/>
      <c r="B27" s="115" t="s">
        <v>611</v>
      </c>
      <c r="C27" s="33"/>
      <c r="D27" s="77">
        <f>SUM(D22:D26)</f>
        <v>2665414135</v>
      </c>
      <c r="E27" s="78">
        <f>SUM(E22:E26)</f>
        <v>233017605</v>
      </c>
      <c r="F27" s="86">
        <f t="shared" si="0"/>
        <v>2898431740</v>
      </c>
      <c r="G27" s="77">
        <f>SUM(G22:G26)</f>
        <v>3231368123</v>
      </c>
      <c r="H27" s="78">
        <f>SUM(H22:H26)</f>
        <v>287652333</v>
      </c>
      <c r="I27" s="79">
        <f t="shared" si="1"/>
        <v>3519020456</v>
      </c>
      <c r="J27" s="77">
        <f>SUM(J22:J26)</f>
        <v>751159754</v>
      </c>
      <c r="K27" s="78">
        <f>SUM(K22:K26)</f>
        <v>37778190</v>
      </c>
      <c r="L27" s="78">
        <f t="shared" si="2"/>
        <v>788937944</v>
      </c>
      <c r="M27" s="45">
        <f t="shared" si="3"/>
        <v>0.2721947641934117</v>
      </c>
      <c r="N27" s="107">
        <f>SUM(N22:N26)</f>
        <v>636278206</v>
      </c>
      <c r="O27" s="108">
        <f>SUM(O22:O26)</f>
        <v>52101866</v>
      </c>
      <c r="P27" s="109">
        <f t="shared" si="4"/>
        <v>688380072</v>
      </c>
      <c r="Q27" s="45">
        <f t="shared" si="5"/>
        <v>0.2375008741796348</v>
      </c>
      <c r="R27" s="107">
        <f>SUM(R22:R26)</f>
        <v>665600783</v>
      </c>
      <c r="S27" s="109">
        <f>SUM(S22:S26)</f>
        <v>56117891</v>
      </c>
      <c r="T27" s="109">
        <f t="shared" si="6"/>
        <v>721718674</v>
      </c>
      <c r="U27" s="45">
        <f t="shared" si="7"/>
        <v>0.20509078677546624</v>
      </c>
      <c r="V27" s="107">
        <f>SUM(V22:V26)</f>
        <v>757933919</v>
      </c>
      <c r="W27" s="109">
        <f>SUM(W22:W26)</f>
        <v>216237623</v>
      </c>
      <c r="X27" s="109">
        <f t="shared" si="8"/>
        <v>974171542</v>
      </c>
      <c r="Y27" s="45">
        <f t="shared" si="9"/>
        <v>0.27683031519155227</v>
      </c>
      <c r="Z27" s="77">
        <f t="shared" si="10"/>
        <v>2810972662</v>
      </c>
      <c r="AA27" s="78">
        <f t="shared" si="11"/>
        <v>362235570</v>
      </c>
      <c r="AB27" s="78">
        <f t="shared" si="12"/>
        <v>3173208232</v>
      </c>
      <c r="AC27" s="45">
        <f t="shared" si="13"/>
        <v>0.9017305445296906</v>
      </c>
      <c r="AD27" s="77">
        <f>SUM(AD22:AD26)</f>
        <v>456517153</v>
      </c>
      <c r="AE27" s="78">
        <f>SUM(AE22:AE26)</f>
        <v>179955765</v>
      </c>
      <c r="AF27" s="78">
        <f t="shared" si="14"/>
        <v>636472918</v>
      </c>
      <c r="AG27" s="45">
        <f t="shared" si="15"/>
        <v>0.9104023397142326</v>
      </c>
      <c r="AH27" s="45">
        <f t="shared" si="16"/>
        <v>0.5305781510094041</v>
      </c>
      <c r="AI27" s="60">
        <f>SUM(AI22:AI26)</f>
        <v>2009977324</v>
      </c>
      <c r="AJ27" s="60">
        <f>SUM(AJ22:AJ26)</f>
        <v>2895611740</v>
      </c>
      <c r="AK27" s="60">
        <f>SUM(AK22:AK26)</f>
        <v>2636171703</v>
      </c>
      <c r="AL27" s="60"/>
    </row>
    <row r="28" spans="1:38" s="55" customFormat="1" ht="12.75">
      <c r="A28" s="59"/>
      <c r="B28" s="115" t="s">
        <v>612</v>
      </c>
      <c r="C28" s="33"/>
      <c r="D28" s="77">
        <f>SUM(D9:D11,D13:D16,D18:D20,D22:D26)</f>
        <v>61658173913</v>
      </c>
      <c r="E28" s="78">
        <f>SUM(E9:E11,E13:E16,E18:E20,E22:E26)</f>
        <v>10295266500</v>
      </c>
      <c r="F28" s="86">
        <f t="shared" si="0"/>
        <v>71953440413</v>
      </c>
      <c r="G28" s="77">
        <f>SUM(G9:G11,G13:G16,G18:G20,G22:G26)</f>
        <v>62674904575</v>
      </c>
      <c r="H28" s="78">
        <f>SUM(H9:H11,H13:H16,H18:H20,H22:H26)</f>
        <v>11148362711</v>
      </c>
      <c r="I28" s="79">
        <f t="shared" si="1"/>
        <v>73823267286</v>
      </c>
      <c r="J28" s="77">
        <f>SUM(J9:J11,J13:J16,J18:J20,J22:J26)</f>
        <v>15631138497</v>
      </c>
      <c r="K28" s="78">
        <f>SUM(K9:K11,K13:K16,K18:K20,K22:K26)</f>
        <v>1506990286</v>
      </c>
      <c r="L28" s="78">
        <f t="shared" si="2"/>
        <v>17138128783</v>
      </c>
      <c r="M28" s="45">
        <f t="shared" si="3"/>
        <v>0.23818359045280083</v>
      </c>
      <c r="N28" s="107">
        <f>SUM(N9:N11,N13:N16,N18:N20,N22:N26)</f>
        <v>14353076652</v>
      </c>
      <c r="O28" s="108">
        <f>SUM(O9:O11,O13:O16,O18:O20,O22:O26)</f>
        <v>1852129987</v>
      </c>
      <c r="P28" s="109">
        <f t="shared" si="4"/>
        <v>16205206639</v>
      </c>
      <c r="Q28" s="45">
        <f t="shared" si="5"/>
        <v>0.22521795408232026</v>
      </c>
      <c r="R28" s="107">
        <f>SUM(R9:R11,R13:R16,R18:R20,R22:R26)</f>
        <v>12686450452</v>
      </c>
      <c r="S28" s="109">
        <f>SUM(S9:S11,S13:S16,S18:S20,S22:S26)</f>
        <v>1869826076</v>
      </c>
      <c r="T28" s="109">
        <f t="shared" si="6"/>
        <v>14556276528</v>
      </c>
      <c r="U28" s="45">
        <f t="shared" si="7"/>
        <v>0.19717735428326785</v>
      </c>
      <c r="V28" s="107">
        <f>SUM(V9:V11,V13:V16,V18:V20,V22:V26)</f>
        <v>13831917122</v>
      </c>
      <c r="W28" s="109">
        <f>SUM(W9:W11,W13:W16,W18:W20,W22:W26)</f>
        <v>3410834909</v>
      </c>
      <c r="X28" s="109">
        <f t="shared" si="8"/>
        <v>17242752031</v>
      </c>
      <c r="Y28" s="45">
        <f t="shared" si="9"/>
        <v>0.23356798831728154</v>
      </c>
      <c r="Z28" s="77">
        <f t="shared" si="10"/>
        <v>56502582723</v>
      </c>
      <c r="AA28" s="78">
        <f t="shared" si="11"/>
        <v>8639781258</v>
      </c>
      <c r="AB28" s="78">
        <f t="shared" si="12"/>
        <v>65142363981</v>
      </c>
      <c r="AC28" s="45">
        <f t="shared" si="13"/>
        <v>0.8824096572240678</v>
      </c>
      <c r="AD28" s="77">
        <f>SUM(AD9:AD11,AD13:AD16,AD18:AD20,AD22:AD26)</f>
        <v>12806068473</v>
      </c>
      <c r="AE28" s="78">
        <f>SUM(AE9:AE11,AE13:AE16,AE18:AE20,AE22:AE26)</f>
        <v>4899093498</v>
      </c>
      <c r="AF28" s="78">
        <f t="shared" si="14"/>
        <v>17705161971</v>
      </c>
      <c r="AG28" s="45">
        <f t="shared" si="15"/>
        <v>0.8894722341777099</v>
      </c>
      <c r="AH28" s="45">
        <f t="shared" si="16"/>
        <v>-0.026117238619866923</v>
      </c>
      <c r="AI28" s="60">
        <f>SUM(AI9:AI11,AI13:AI16,AI18:AI20,AI22:AI26)</f>
        <v>65734256816</v>
      </c>
      <c r="AJ28" s="60">
        <f>SUM(AJ9:AJ11,AJ13:AJ16,AJ18:AJ20,AJ22:AJ26)</f>
        <v>69367798489</v>
      </c>
      <c r="AK28" s="60">
        <f>SUM(AK9:AK11,AK13:AK16,AK18:AK20,AK22:AK26)</f>
        <v>61700730702</v>
      </c>
      <c r="AL28" s="60"/>
    </row>
    <row r="29" spans="1:38" s="14" customFormat="1" ht="12.75">
      <c r="A29" s="61"/>
      <c r="B29" s="62"/>
      <c r="C29" s="63"/>
      <c r="D29" s="89"/>
      <c r="E29" s="89"/>
      <c r="F29" s="90"/>
      <c r="G29" s="91"/>
      <c r="H29" s="89"/>
      <c r="I29" s="92"/>
      <c r="J29" s="91"/>
      <c r="K29" s="93"/>
      <c r="L29" s="89"/>
      <c r="M29" s="67"/>
      <c r="N29" s="91"/>
      <c r="O29" s="93"/>
      <c r="P29" s="89"/>
      <c r="Q29" s="67"/>
      <c r="R29" s="91"/>
      <c r="S29" s="93"/>
      <c r="T29" s="89"/>
      <c r="U29" s="67"/>
      <c r="V29" s="91"/>
      <c r="W29" s="93"/>
      <c r="X29" s="89"/>
      <c r="Y29" s="67"/>
      <c r="Z29" s="91"/>
      <c r="AA29" s="93"/>
      <c r="AB29" s="89"/>
      <c r="AC29" s="67"/>
      <c r="AD29" s="91"/>
      <c r="AE29" s="89"/>
      <c r="AF29" s="89"/>
      <c r="AG29" s="67"/>
      <c r="AH29" s="67"/>
      <c r="AI29" s="13"/>
      <c r="AJ29" s="13"/>
      <c r="AK29" s="13"/>
      <c r="AL29" s="13"/>
    </row>
    <row r="30" spans="1:38" s="14" customFormat="1" ht="13.5">
      <c r="A30" s="13"/>
      <c r="B30" s="116" t="s">
        <v>651</v>
      </c>
      <c r="C30" s="13"/>
      <c r="D30" s="84"/>
      <c r="E30" s="84"/>
      <c r="F30" s="84"/>
      <c r="G30" s="84"/>
      <c r="H30" s="84"/>
      <c r="I30" s="84"/>
      <c r="J30" s="84"/>
      <c r="K30" s="84"/>
      <c r="L30" s="84"/>
      <c r="M30" s="13"/>
      <c r="N30" s="84"/>
      <c r="O30" s="84"/>
      <c r="P30" s="84"/>
      <c r="Q30" s="13"/>
      <c r="R30" s="84"/>
      <c r="S30" s="84"/>
      <c r="T30" s="84"/>
      <c r="U30" s="13"/>
      <c r="V30" s="84"/>
      <c r="W30" s="84"/>
      <c r="X30" s="84"/>
      <c r="Y30" s="13"/>
      <c r="Z30" s="84"/>
      <c r="AA30" s="84"/>
      <c r="AB30" s="84"/>
      <c r="AC30" s="13"/>
      <c r="AD30" s="84"/>
      <c r="AE30" s="84"/>
      <c r="AF30" s="84"/>
      <c r="AG30" s="13"/>
      <c r="AH30" s="13"/>
      <c r="AI30" s="13"/>
      <c r="AJ30" s="13"/>
      <c r="AK30" s="13"/>
      <c r="AL30" s="13"/>
    </row>
    <row r="31" spans="1:38" ht="12.75">
      <c r="A31" s="2"/>
      <c r="B31" s="2"/>
      <c r="C31" s="2"/>
      <c r="D31" s="85"/>
      <c r="E31" s="85"/>
      <c r="F31" s="85"/>
      <c r="G31" s="85"/>
      <c r="H31" s="85"/>
      <c r="I31" s="85"/>
      <c r="J31" s="85"/>
      <c r="K31" s="85"/>
      <c r="L31" s="85"/>
      <c r="M31" s="2"/>
      <c r="N31" s="85"/>
      <c r="O31" s="85"/>
      <c r="P31" s="85"/>
      <c r="Q31" s="2"/>
      <c r="R31" s="85"/>
      <c r="S31" s="85"/>
      <c r="T31" s="85"/>
      <c r="U31" s="2"/>
      <c r="V31" s="85"/>
      <c r="W31" s="85"/>
      <c r="X31" s="85"/>
      <c r="Y31" s="2"/>
      <c r="Z31" s="85"/>
      <c r="AA31" s="85"/>
      <c r="AB31" s="85"/>
      <c r="AC31" s="2"/>
      <c r="AD31" s="85"/>
      <c r="AE31" s="85"/>
      <c r="AF31" s="85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5"/>
      <c r="E32" s="85"/>
      <c r="F32" s="85"/>
      <c r="G32" s="85"/>
      <c r="H32" s="85"/>
      <c r="I32" s="85"/>
      <c r="J32" s="85"/>
      <c r="K32" s="85"/>
      <c r="L32" s="85"/>
      <c r="M32" s="2"/>
      <c r="N32" s="85"/>
      <c r="O32" s="85"/>
      <c r="P32" s="85"/>
      <c r="Q32" s="2"/>
      <c r="R32" s="85"/>
      <c r="S32" s="85"/>
      <c r="T32" s="85"/>
      <c r="U32" s="2"/>
      <c r="V32" s="85"/>
      <c r="W32" s="85"/>
      <c r="X32" s="85"/>
      <c r="Y32" s="2"/>
      <c r="Z32" s="85"/>
      <c r="AA32" s="85"/>
      <c r="AB32" s="85"/>
      <c r="AC32" s="2"/>
      <c r="AD32" s="85"/>
      <c r="AE32" s="85"/>
      <c r="AF32" s="85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5"/>
      <c r="E33" s="85"/>
      <c r="F33" s="85"/>
      <c r="G33" s="85"/>
      <c r="H33" s="85"/>
      <c r="I33" s="85"/>
      <c r="J33" s="85"/>
      <c r="K33" s="85"/>
      <c r="L33" s="85"/>
      <c r="M33" s="2"/>
      <c r="N33" s="85"/>
      <c r="O33" s="85"/>
      <c r="P33" s="85"/>
      <c r="Q33" s="2"/>
      <c r="R33" s="85"/>
      <c r="S33" s="85"/>
      <c r="T33" s="85"/>
      <c r="U33" s="2"/>
      <c r="V33" s="85"/>
      <c r="W33" s="85"/>
      <c r="X33" s="85"/>
      <c r="Y33" s="2"/>
      <c r="Z33" s="85"/>
      <c r="AA33" s="85"/>
      <c r="AB33" s="85"/>
      <c r="AC33" s="2"/>
      <c r="AD33" s="85"/>
      <c r="AE33" s="85"/>
      <c r="AF33" s="85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5"/>
      <c r="E34" s="85"/>
      <c r="F34" s="85"/>
      <c r="G34" s="85"/>
      <c r="H34" s="85"/>
      <c r="I34" s="85"/>
      <c r="J34" s="85"/>
      <c r="K34" s="85"/>
      <c r="L34" s="85"/>
      <c r="M34" s="2"/>
      <c r="N34" s="85"/>
      <c r="O34" s="85"/>
      <c r="P34" s="85"/>
      <c r="Q34" s="2"/>
      <c r="R34" s="85"/>
      <c r="S34" s="85"/>
      <c r="T34" s="85"/>
      <c r="U34" s="2"/>
      <c r="V34" s="85"/>
      <c r="W34" s="85"/>
      <c r="X34" s="85"/>
      <c r="Y34" s="2"/>
      <c r="Z34" s="85"/>
      <c r="AA34" s="85"/>
      <c r="AB34" s="85"/>
      <c r="AC34" s="2"/>
      <c r="AD34" s="85"/>
      <c r="AE34" s="85"/>
      <c r="AF34" s="85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5"/>
      <c r="E35" s="85"/>
      <c r="F35" s="85"/>
      <c r="G35" s="85"/>
      <c r="H35" s="85"/>
      <c r="I35" s="85"/>
      <c r="J35" s="85"/>
      <c r="K35" s="85"/>
      <c r="L35" s="85"/>
      <c r="M35" s="2"/>
      <c r="N35" s="85"/>
      <c r="O35" s="85"/>
      <c r="P35" s="85"/>
      <c r="Q35" s="2"/>
      <c r="R35" s="85"/>
      <c r="S35" s="85"/>
      <c r="T35" s="85"/>
      <c r="U35" s="2"/>
      <c r="V35" s="85"/>
      <c r="W35" s="85"/>
      <c r="X35" s="85"/>
      <c r="Y35" s="2"/>
      <c r="Z35" s="85"/>
      <c r="AA35" s="85"/>
      <c r="AB35" s="85"/>
      <c r="AC35" s="2"/>
      <c r="AD35" s="85"/>
      <c r="AE35" s="85"/>
      <c r="AF35" s="85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5"/>
      <c r="E36" s="85"/>
      <c r="F36" s="85"/>
      <c r="G36" s="85"/>
      <c r="H36" s="85"/>
      <c r="I36" s="85"/>
      <c r="J36" s="85"/>
      <c r="K36" s="85"/>
      <c r="L36" s="85"/>
      <c r="M36" s="2"/>
      <c r="N36" s="85"/>
      <c r="O36" s="85"/>
      <c r="P36" s="85"/>
      <c r="Q36" s="2"/>
      <c r="R36" s="85"/>
      <c r="S36" s="85"/>
      <c r="T36" s="85"/>
      <c r="U36" s="2"/>
      <c r="V36" s="85"/>
      <c r="W36" s="85"/>
      <c r="X36" s="85"/>
      <c r="Y36" s="2"/>
      <c r="Z36" s="85"/>
      <c r="AA36" s="85"/>
      <c r="AB36" s="85"/>
      <c r="AC36" s="2"/>
      <c r="AD36" s="85"/>
      <c r="AE36" s="85"/>
      <c r="AF36" s="85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5"/>
      <c r="E37" s="85"/>
      <c r="F37" s="85"/>
      <c r="G37" s="85"/>
      <c r="H37" s="85"/>
      <c r="I37" s="85"/>
      <c r="J37" s="85"/>
      <c r="K37" s="85"/>
      <c r="L37" s="85"/>
      <c r="M37" s="2"/>
      <c r="N37" s="85"/>
      <c r="O37" s="85"/>
      <c r="P37" s="85"/>
      <c r="Q37" s="2"/>
      <c r="R37" s="85"/>
      <c r="S37" s="85"/>
      <c r="T37" s="85"/>
      <c r="U37" s="2"/>
      <c r="V37" s="85"/>
      <c r="W37" s="85"/>
      <c r="X37" s="85"/>
      <c r="Y37" s="2"/>
      <c r="Z37" s="85"/>
      <c r="AA37" s="85"/>
      <c r="AB37" s="85"/>
      <c r="AC37" s="2"/>
      <c r="AD37" s="85"/>
      <c r="AE37" s="85"/>
      <c r="AF37" s="85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5"/>
      <c r="E38" s="85"/>
      <c r="F38" s="85"/>
      <c r="G38" s="85"/>
      <c r="H38" s="85"/>
      <c r="I38" s="85"/>
      <c r="J38" s="85"/>
      <c r="K38" s="85"/>
      <c r="L38" s="85"/>
      <c r="M38" s="2"/>
      <c r="N38" s="85"/>
      <c r="O38" s="85"/>
      <c r="P38" s="85"/>
      <c r="Q38" s="2"/>
      <c r="R38" s="85"/>
      <c r="S38" s="85"/>
      <c r="T38" s="85"/>
      <c r="U38" s="2"/>
      <c r="V38" s="85"/>
      <c r="W38" s="85"/>
      <c r="X38" s="85"/>
      <c r="Y38" s="2"/>
      <c r="Z38" s="85"/>
      <c r="AA38" s="85"/>
      <c r="AB38" s="85"/>
      <c r="AC38" s="2"/>
      <c r="AD38" s="85"/>
      <c r="AE38" s="85"/>
      <c r="AF38" s="85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5"/>
      <c r="E39" s="85"/>
      <c r="F39" s="85"/>
      <c r="G39" s="85"/>
      <c r="H39" s="85"/>
      <c r="I39" s="85"/>
      <c r="J39" s="85"/>
      <c r="K39" s="85"/>
      <c r="L39" s="85"/>
      <c r="M39" s="2"/>
      <c r="N39" s="85"/>
      <c r="O39" s="85"/>
      <c r="P39" s="85"/>
      <c r="Q39" s="2"/>
      <c r="R39" s="85"/>
      <c r="S39" s="85"/>
      <c r="T39" s="85"/>
      <c r="U39" s="2"/>
      <c r="V39" s="85"/>
      <c r="W39" s="85"/>
      <c r="X39" s="85"/>
      <c r="Y39" s="2"/>
      <c r="Z39" s="85"/>
      <c r="AA39" s="85"/>
      <c r="AB39" s="85"/>
      <c r="AC39" s="2"/>
      <c r="AD39" s="85"/>
      <c r="AE39" s="85"/>
      <c r="AF39" s="85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5"/>
      <c r="E40" s="85"/>
      <c r="F40" s="85"/>
      <c r="G40" s="85"/>
      <c r="H40" s="85"/>
      <c r="I40" s="85"/>
      <c r="J40" s="85"/>
      <c r="K40" s="85"/>
      <c r="L40" s="85"/>
      <c r="M40" s="2"/>
      <c r="N40" s="85"/>
      <c r="O40" s="85"/>
      <c r="P40" s="85"/>
      <c r="Q40" s="2"/>
      <c r="R40" s="85"/>
      <c r="S40" s="85"/>
      <c r="T40" s="85"/>
      <c r="U40" s="2"/>
      <c r="V40" s="85"/>
      <c r="W40" s="85"/>
      <c r="X40" s="85"/>
      <c r="Y40" s="2"/>
      <c r="Z40" s="85"/>
      <c r="AA40" s="85"/>
      <c r="AB40" s="85"/>
      <c r="AC40" s="2"/>
      <c r="AD40" s="85"/>
      <c r="AE40" s="85"/>
      <c r="AF40" s="85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5"/>
      <c r="E41" s="85"/>
      <c r="F41" s="85"/>
      <c r="G41" s="85"/>
      <c r="H41" s="85"/>
      <c r="I41" s="85"/>
      <c r="J41" s="85"/>
      <c r="K41" s="85"/>
      <c r="L41" s="85"/>
      <c r="M41" s="2"/>
      <c r="N41" s="85"/>
      <c r="O41" s="85"/>
      <c r="P41" s="85"/>
      <c r="Q41" s="2"/>
      <c r="R41" s="85"/>
      <c r="S41" s="85"/>
      <c r="T41" s="85"/>
      <c r="U41" s="2"/>
      <c r="V41" s="85"/>
      <c r="W41" s="85"/>
      <c r="X41" s="85"/>
      <c r="Y41" s="2"/>
      <c r="Z41" s="85"/>
      <c r="AA41" s="85"/>
      <c r="AB41" s="85"/>
      <c r="AC41" s="2"/>
      <c r="AD41" s="85"/>
      <c r="AE41" s="85"/>
      <c r="AF41" s="85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5"/>
      <c r="E42" s="85"/>
      <c r="F42" s="85"/>
      <c r="G42" s="85"/>
      <c r="H42" s="85"/>
      <c r="I42" s="85"/>
      <c r="J42" s="85"/>
      <c r="K42" s="85"/>
      <c r="L42" s="85"/>
      <c r="M42" s="2"/>
      <c r="N42" s="85"/>
      <c r="O42" s="85"/>
      <c r="P42" s="85"/>
      <c r="Q42" s="2"/>
      <c r="R42" s="85"/>
      <c r="S42" s="85"/>
      <c r="T42" s="85"/>
      <c r="U42" s="2"/>
      <c r="V42" s="85"/>
      <c r="W42" s="85"/>
      <c r="X42" s="85"/>
      <c r="Y42" s="2"/>
      <c r="Z42" s="85"/>
      <c r="AA42" s="85"/>
      <c r="AB42" s="85"/>
      <c r="AC42" s="2"/>
      <c r="AD42" s="85"/>
      <c r="AE42" s="85"/>
      <c r="AF42" s="85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5"/>
      <c r="E43" s="85"/>
      <c r="F43" s="85"/>
      <c r="G43" s="85"/>
      <c r="H43" s="85"/>
      <c r="I43" s="85"/>
      <c r="J43" s="85"/>
      <c r="K43" s="85"/>
      <c r="L43" s="85"/>
      <c r="M43" s="2"/>
      <c r="N43" s="85"/>
      <c r="O43" s="85"/>
      <c r="P43" s="85"/>
      <c r="Q43" s="2"/>
      <c r="R43" s="85"/>
      <c r="S43" s="85"/>
      <c r="T43" s="85"/>
      <c r="U43" s="2"/>
      <c r="V43" s="85"/>
      <c r="W43" s="85"/>
      <c r="X43" s="85"/>
      <c r="Y43" s="2"/>
      <c r="Z43" s="85"/>
      <c r="AA43" s="85"/>
      <c r="AB43" s="85"/>
      <c r="AC43" s="2"/>
      <c r="AD43" s="85"/>
      <c r="AE43" s="85"/>
      <c r="AF43" s="85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5"/>
      <c r="E44" s="85"/>
      <c r="F44" s="85"/>
      <c r="G44" s="85"/>
      <c r="H44" s="85"/>
      <c r="I44" s="85"/>
      <c r="J44" s="85"/>
      <c r="K44" s="85"/>
      <c r="L44" s="85"/>
      <c r="M44" s="2"/>
      <c r="N44" s="85"/>
      <c r="O44" s="85"/>
      <c r="P44" s="85"/>
      <c r="Q44" s="2"/>
      <c r="R44" s="85"/>
      <c r="S44" s="85"/>
      <c r="T44" s="85"/>
      <c r="U44" s="2"/>
      <c r="V44" s="85"/>
      <c r="W44" s="85"/>
      <c r="X44" s="85"/>
      <c r="Y44" s="2"/>
      <c r="Z44" s="85"/>
      <c r="AA44" s="85"/>
      <c r="AB44" s="85"/>
      <c r="AC44" s="2"/>
      <c r="AD44" s="85"/>
      <c r="AE44" s="85"/>
      <c r="AF44" s="85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5"/>
      <c r="E45" s="85"/>
      <c r="F45" s="85"/>
      <c r="G45" s="85"/>
      <c r="H45" s="85"/>
      <c r="I45" s="85"/>
      <c r="J45" s="85"/>
      <c r="K45" s="85"/>
      <c r="L45" s="85"/>
      <c r="M45" s="2"/>
      <c r="N45" s="85"/>
      <c r="O45" s="85"/>
      <c r="P45" s="85"/>
      <c r="Q45" s="2"/>
      <c r="R45" s="85"/>
      <c r="S45" s="85"/>
      <c r="T45" s="85"/>
      <c r="U45" s="2"/>
      <c r="V45" s="85"/>
      <c r="W45" s="85"/>
      <c r="X45" s="85"/>
      <c r="Y45" s="2"/>
      <c r="Z45" s="85"/>
      <c r="AA45" s="85"/>
      <c r="AB45" s="85"/>
      <c r="AC45" s="2"/>
      <c r="AD45" s="85"/>
      <c r="AE45" s="85"/>
      <c r="AF45" s="85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5"/>
      <c r="E46" s="85"/>
      <c r="F46" s="85"/>
      <c r="G46" s="85"/>
      <c r="H46" s="85"/>
      <c r="I46" s="85"/>
      <c r="J46" s="85"/>
      <c r="K46" s="85"/>
      <c r="L46" s="85"/>
      <c r="M46" s="2"/>
      <c r="N46" s="85"/>
      <c r="O46" s="85"/>
      <c r="P46" s="85"/>
      <c r="Q46" s="2"/>
      <c r="R46" s="85"/>
      <c r="S46" s="85"/>
      <c r="T46" s="85"/>
      <c r="U46" s="2"/>
      <c r="V46" s="85"/>
      <c r="W46" s="85"/>
      <c r="X46" s="85"/>
      <c r="Y46" s="2"/>
      <c r="Z46" s="85"/>
      <c r="AA46" s="85"/>
      <c r="AB46" s="85"/>
      <c r="AC46" s="2"/>
      <c r="AD46" s="85"/>
      <c r="AE46" s="85"/>
      <c r="AF46" s="85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5"/>
      <c r="E47" s="85"/>
      <c r="F47" s="85"/>
      <c r="G47" s="85"/>
      <c r="H47" s="85"/>
      <c r="I47" s="85"/>
      <c r="J47" s="85"/>
      <c r="K47" s="85"/>
      <c r="L47" s="85"/>
      <c r="M47" s="2"/>
      <c r="N47" s="85"/>
      <c r="O47" s="85"/>
      <c r="P47" s="85"/>
      <c r="Q47" s="2"/>
      <c r="R47" s="85"/>
      <c r="S47" s="85"/>
      <c r="T47" s="85"/>
      <c r="U47" s="2"/>
      <c r="V47" s="85"/>
      <c r="W47" s="85"/>
      <c r="X47" s="85"/>
      <c r="Y47" s="2"/>
      <c r="Z47" s="85"/>
      <c r="AA47" s="85"/>
      <c r="AB47" s="85"/>
      <c r="AC47" s="2"/>
      <c r="AD47" s="85"/>
      <c r="AE47" s="85"/>
      <c r="AF47" s="85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5"/>
      <c r="E48" s="85"/>
      <c r="F48" s="85"/>
      <c r="G48" s="85"/>
      <c r="H48" s="85"/>
      <c r="I48" s="85"/>
      <c r="J48" s="85"/>
      <c r="K48" s="85"/>
      <c r="L48" s="85"/>
      <c r="M48" s="2"/>
      <c r="N48" s="85"/>
      <c r="O48" s="85"/>
      <c r="P48" s="85"/>
      <c r="Q48" s="2"/>
      <c r="R48" s="85"/>
      <c r="S48" s="85"/>
      <c r="T48" s="85"/>
      <c r="U48" s="2"/>
      <c r="V48" s="85"/>
      <c r="W48" s="85"/>
      <c r="X48" s="85"/>
      <c r="Y48" s="2"/>
      <c r="Z48" s="85"/>
      <c r="AA48" s="85"/>
      <c r="AB48" s="85"/>
      <c r="AC48" s="2"/>
      <c r="AD48" s="85"/>
      <c r="AE48" s="85"/>
      <c r="AF48" s="85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5"/>
      <c r="E49" s="85"/>
      <c r="F49" s="85"/>
      <c r="G49" s="85"/>
      <c r="H49" s="85"/>
      <c r="I49" s="85"/>
      <c r="J49" s="85"/>
      <c r="K49" s="85"/>
      <c r="L49" s="85"/>
      <c r="M49" s="2"/>
      <c r="N49" s="85"/>
      <c r="O49" s="85"/>
      <c r="P49" s="85"/>
      <c r="Q49" s="2"/>
      <c r="R49" s="85"/>
      <c r="S49" s="85"/>
      <c r="T49" s="85"/>
      <c r="U49" s="2"/>
      <c r="V49" s="85"/>
      <c r="W49" s="85"/>
      <c r="X49" s="85"/>
      <c r="Y49" s="2"/>
      <c r="Z49" s="85"/>
      <c r="AA49" s="85"/>
      <c r="AB49" s="85"/>
      <c r="AC49" s="2"/>
      <c r="AD49" s="85"/>
      <c r="AE49" s="85"/>
      <c r="AF49" s="85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5"/>
      <c r="E50" s="85"/>
      <c r="F50" s="85"/>
      <c r="G50" s="85"/>
      <c r="H50" s="85"/>
      <c r="I50" s="85"/>
      <c r="J50" s="85"/>
      <c r="K50" s="85"/>
      <c r="L50" s="85"/>
      <c r="M50" s="2"/>
      <c r="N50" s="85"/>
      <c r="O50" s="85"/>
      <c r="P50" s="85"/>
      <c r="Q50" s="2"/>
      <c r="R50" s="85"/>
      <c r="S50" s="85"/>
      <c r="T50" s="85"/>
      <c r="U50" s="2"/>
      <c r="V50" s="85"/>
      <c r="W50" s="85"/>
      <c r="X50" s="85"/>
      <c r="Y50" s="2"/>
      <c r="Z50" s="85"/>
      <c r="AA50" s="85"/>
      <c r="AB50" s="85"/>
      <c r="AC50" s="2"/>
      <c r="AD50" s="85"/>
      <c r="AE50" s="85"/>
      <c r="AF50" s="85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5"/>
      <c r="E51" s="85"/>
      <c r="F51" s="85"/>
      <c r="G51" s="85"/>
      <c r="H51" s="85"/>
      <c r="I51" s="85"/>
      <c r="J51" s="85"/>
      <c r="K51" s="85"/>
      <c r="L51" s="85"/>
      <c r="M51" s="2"/>
      <c r="N51" s="85"/>
      <c r="O51" s="85"/>
      <c r="P51" s="85"/>
      <c r="Q51" s="2"/>
      <c r="R51" s="85"/>
      <c r="S51" s="85"/>
      <c r="T51" s="85"/>
      <c r="U51" s="2"/>
      <c r="V51" s="85"/>
      <c r="W51" s="85"/>
      <c r="X51" s="85"/>
      <c r="Y51" s="2"/>
      <c r="Z51" s="85"/>
      <c r="AA51" s="85"/>
      <c r="AB51" s="85"/>
      <c r="AC51" s="2"/>
      <c r="AD51" s="85"/>
      <c r="AE51" s="85"/>
      <c r="AF51" s="85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5"/>
      <c r="E52" s="85"/>
      <c r="F52" s="85"/>
      <c r="G52" s="85"/>
      <c r="H52" s="85"/>
      <c r="I52" s="85"/>
      <c r="J52" s="85"/>
      <c r="K52" s="85"/>
      <c r="L52" s="85"/>
      <c r="M52" s="2"/>
      <c r="N52" s="85"/>
      <c r="O52" s="85"/>
      <c r="P52" s="85"/>
      <c r="Q52" s="2"/>
      <c r="R52" s="85"/>
      <c r="S52" s="85"/>
      <c r="T52" s="85"/>
      <c r="U52" s="2"/>
      <c r="V52" s="85"/>
      <c r="W52" s="85"/>
      <c r="X52" s="85"/>
      <c r="Y52" s="2"/>
      <c r="Z52" s="85"/>
      <c r="AA52" s="85"/>
      <c r="AB52" s="85"/>
      <c r="AC52" s="2"/>
      <c r="AD52" s="85"/>
      <c r="AE52" s="85"/>
      <c r="AF52" s="85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5"/>
      <c r="E53" s="85"/>
      <c r="F53" s="85"/>
      <c r="G53" s="85"/>
      <c r="H53" s="85"/>
      <c r="I53" s="85"/>
      <c r="J53" s="85"/>
      <c r="K53" s="85"/>
      <c r="L53" s="85"/>
      <c r="M53" s="2"/>
      <c r="N53" s="85"/>
      <c r="O53" s="85"/>
      <c r="P53" s="85"/>
      <c r="Q53" s="2"/>
      <c r="R53" s="85"/>
      <c r="S53" s="85"/>
      <c r="T53" s="85"/>
      <c r="U53" s="2"/>
      <c r="V53" s="85"/>
      <c r="W53" s="85"/>
      <c r="X53" s="85"/>
      <c r="Y53" s="2"/>
      <c r="Z53" s="85"/>
      <c r="AA53" s="85"/>
      <c r="AB53" s="85"/>
      <c r="AC53" s="2"/>
      <c r="AD53" s="85"/>
      <c r="AE53" s="85"/>
      <c r="AF53" s="85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5"/>
      <c r="E54" s="85"/>
      <c r="F54" s="85"/>
      <c r="G54" s="85"/>
      <c r="H54" s="85"/>
      <c r="I54" s="85"/>
      <c r="J54" s="85"/>
      <c r="K54" s="85"/>
      <c r="L54" s="85"/>
      <c r="M54" s="2"/>
      <c r="N54" s="85"/>
      <c r="O54" s="85"/>
      <c r="P54" s="85"/>
      <c r="Q54" s="2"/>
      <c r="R54" s="85"/>
      <c r="S54" s="85"/>
      <c r="T54" s="85"/>
      <c r="U54" s="2"/>
      <c r="V54" s="85"/>
      <c r="W54" s="85"/>
      <c r="X54" s="85"/>
      <c r="Y54" s="2"/>
      <c r="Z54" s="85"/>
      <c r="AA54" s="85"/>
      <c r="AB54" s="85"/>
      <c r="AC54" s="2"/>
      <c r="AD54" s="85"/>
      <c r="AE54" s="85"/>
      <c r="AF54" s="85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5"/>
      <c r="E55" s="85"/>
      <c r="F55" s="85"/>
      <c r="G55" s="85"/>
      <c r="H55" s="85"/>
      <c r="I55" s="85"/>
      <c r="J55" s="85"/>
      <c r="K55" s="85"/>
      <c r="L55" s="85"/>
      <c r="M55" s="2"/>
      <c r="N55" s="85"/>
      <c r="O55" s="85"/>
      <c r="P55" s="85"/>
      <c r="Q55" s="2"/>
      <c r="R55" s="85"/>
      <c r="S55" s="85"/>
      <c r="T55" s="85"/>
      <c r="U55" s="2"/>
      <c r="V55" s="85"/>
      <c r="W55" s="85"/>
      <c r="X55" s="85"/>
      <c r="Y55" s="2"/>
      <c r="Z55" s="85"/>
      <c r="AA55" s="85"/>
      <c r="AB55" s="85"/>
      <c r="AC55" s="2"/>
      <c r="AD55" s="85"/>
      <c r="AE55" s="85"/>
      <c r="AF55" s="85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5"/>
      <c r="E56" s="85"/>
      <c r="F56" s="85"/>
      <c r="G56" s="85"/>
      <c r="H56" s="85"/>
      <c r="I56" s="85"/>
      <c r="J56" s="85"/>
      <c r="K56" s="85"/>
      <c r="L56" s="85"/>
      <c r="M56" s="2"/>
      <c r="N56" s="85"/>
      <c r="O56" s="85"/>
      <c r="P56" s="85"/>
      <c r="Q56" s="2"/>
      <c r="R56" s="85"/>
      <c r="S56" s="85"/>
      <c r="T56" s="85"/>
      <c r="U56" s="2"/>
      <c r="V56" s="85"/>
      <c r="W56" s="85"/>
      <c r="X56" s="85"/>
      <c r="Y56" s="2"/>
      <c r="Z56" s="85"/>
      <c r="AA56" s="85"/>
      <c r="AB56" s="85"/>
      <c r="AC56" s="2"/>
      <c r="AD56" s="85"/>
      <c r="AE56" s="85"/>
      <c r="AF56" s="85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5"/>
      <c r="E57" s="85"/>
      <c r="F57" s="85"/>
      <c r="G57" s="85"/>
      <c r="H57" s="85"/>
      <c r="I57" s="85"/>
      <c r="J57" s="85"/>
      <c r="K57" s="85"/>
      <c r="L57" s="85"/>
      <c r="M57" s="2"/>
      <c r="N57" s="85"/>
      <c r="O57" s="85"/>
      <c r="P57" s="85"/>
      <c r="Q57" s="2"/>
      <c r="R57" s="85"/>
      <c r="S57" s="85"/>
      <c r="T57" s="85"/>
      <c r="U57" s="2"/>
      <c r="V57" s="85"/>
      <c r="W57" s="85"/>
      <c r="X57" s="85"/>
      <c r="Y57" s="2"/>
      <c r="Z57" s="85"/>
      <c r="AA57" s="85"/>
      <c r="AB57" s="85"/>
      <c r="AC57" s="2"/>
      <c r="AD57" s="85"/>
      <c r="AE57" s="85"/>
      <c r="AF57" s="85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5"/>
      <c r="E58" s="85"/>
      <c r="F58" s="85"/>
      <c r="G58" s="85"/>
      <c r="H58" s="85"/>
      <c r="I58" s="85"/>
      <c r="J58" s="85"/>
      <c r="K58" s="85"/>
      <c r="L58" s="85"/>
      <c r="M58" s="2"/>
      <c r="N58" s="85"/>
      <c r="O58" s="85"/>
      <c r="P58" s="85"/>
      <c r="Q58" s="2"/>
      <c r="R58" s="85"/>
      <c r="S58" s="85"/>
      <c r="T58" s="85"/>
      <c r="U58" s="2"/>
      <c r="V58" s="85"/>
      <c r="W58" s="85"/>
      <c r="X58" s="85"/>
      <c r="Y58" s="2"/>
      <c r="Z58" s="85"/>
      <c r="AA58" s="85"/>
      <c r="AB58" s="85"/>
      <c r="AC58" s="2"/>
      <c r="AD58" s="85"/>
      <c r="AE58" s="85"/>
      <c r="AF58" s="85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5"/>
      <c r="E59" s="85"/>
      <c r="F59" s="85"/>
      <c r="G59" s="85"/>
      <c r="H59" s="85"/>
      <c r="I59" s="85"/>
      <c r="J59" s="85"/>
      <c r="K59" s="85"/>
      <c r="L59" s="85"/>
      <c r="M59" s="2"/>
      <c r="N59" s="85"/>
      <c r="O59" s="85"/>
      <c r="P59" s="85"/>
      <c r="Q59" s="2"/>
      <c r="R59" s="85"/>
      <c r="S59" s="85"/>
      <c r="T59" s="85"/>
      <c r="U59" s="2"/>
      <c r="V59" s="85"/>
      <c r="W59" s="85"/>
      <c r="X59" s="85"/>
      <c r="Y59" s="2"/>
      <c r="Z59" s="85"/>
      <c r="AA59" s="85"/>
      <c r="AB59" s="85"/>
      <c r="AC59" s="2"/>
      <c r="AD59" s="85"/>
      <c r="AE59" s="85"/>
      <c r="AF59" s="85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5"/>
      <c r="E60" s="85"/>
      <c r="F60" s="85"/>
      <c r="G60" s="85"/>
      <c r="H60" s="85"/>
      <c r="I60" s="85"/>
      <c r="J60" s="85"/>
      <c r="K60" s="85"/>
      <c r="L60" s="85"/>
      <c r="M60" s="2"/>
      <c r="N60" s="85"/>
      <c r="O60" s="85"/>
      <c r="P60" s="85"/>
      <c r="Q60" s="2"/>
      <c r="R60" s="85"/>
      <c r="S60" s="85"/>
      <c r="T60" s="85"/>
      <c r="U60" s="2"/>
      <c r="V60" s="85"/>
      <c r="W60" s="85"/>
      <c r="X60" s="85"/>
      <c r="Y60" s="2"/>
      <c r="Z60" s="85"/>
      <c r="AA60" s="85"/>
      <c r="AB60" s="85"/>
      <c r="AC60" s="2"/>
      <c r="AD60" s="85"/>
      <c r="AE60" s="85"/>
      <c r="AF60" s="85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5"/>
      <c r="E61" s="85"/>
      <c r="F61" s="85"/>
      <c r="G61" s="85"/>
      <c r="H61" s="85"/>
      <c r="I61" s="85"/>
      <c r="J61" s="85"/>
      <c r="K61" s="85"/>
      <c r="L61" s="85"/>
      <c r="M61" s="2"/>
      <c r="N61" s="85"/>
      <c r="O61" s="85"/>
      <c r="P61" s="85"/>
      <c r="Q61" s="2"/>
      <c r="R61" s="85"/>
      <c r="S61" s="85"/>
      <c r="T61" s="85"/>
      <c r="U61" s="2"/>
      <c r="V61" s="85"/>
      <c r="W61" s="85"/>
      <c r="X61" s="85"/>
      <c r="Y61" s="2"/>
      <c r="Z61" s="85"/>
      <c r="AA61" s="85"/>
      <c r="AB61" s="85"/>
      <c r="AC61" s="2"/>
      <c r="AD61" s="85"/>
      <c r="AE61" s="85"/>
      <c r="AF61" s="85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5"/>
      <c r="E62" s="85"/>
      <c r="F62" s="85"/>
      <c r="G62" s="85"/>
      <c r="H62" s="85"/>
      <c r="I62" s="85"/>
      <c r="J62" s="85"/>
      <c r="K62" s="85"/>
      <c r="L62" s="85"/>
      <c r="M62" s="2"/>
      <c r="N62" s="85"/>
      <c r="O62" s="85"/>
      <c r="P62" s="85"/>
      <c r="Q62" s="2"/>
      <c r="R62" s="85"/>
      <c r="S62" s="85"/>
      <c r="T62" s="85"/>
      <c r="U62" s="2"/>
      <c r="V62" s="85"/>
      <c r="W62" s="85"/>
      <c r="X62" s="85"/>
      <c r="Y62" s="2"/>
      <c r="Z62" s="85"/>
      <c r="AA62" s="85"/>
      <c r="AB62" s="85"/>
      <c r="AC62" s="2"/>
      <c r="AD62" s="85"/>
      <c r="AE62" s="85"/>
      <c r="AF62" s="85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5"/>
      <c r="E63" s="85"/>
      <c r="F63" s="85"/>
      <c r="G63" s="85"/>
      <c r="H63" s="85"/>
      <c r="I63" s="85"/>
      <c r="J63" s="85"/>
      <c r="K63" s="85"/>
      <c r="L63" s="85"/>
      <c r="M63" s="2"/>
      <c r="N63" s="85"/>
      <c r="O63" s="85"/>
      <c r="P63" s="85"/>
      <c r="Q63" s="2"/>
      <c r="R63" s="85"/>
      <c r="S63" s="85"/>
      <c r="T63" s="85"/>
      <c r="U63" s="2"/>
      <c r="V63" s="85"/>
      <c r="W63" s="85"/>
      <c r="X63" s="85"/>
      <c r="Y63" s="2"/>
      <c r="Z63" s="85"/>
      <c r="AA63" s="85"/>
      <c r="AB63" s="85"/>
      <c r="AC63" s="2"/>
      <c r="AD63" s="85"/>
      <c r="AE63" s="85"/>
      <c r="AF63" s="85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5"/>
      <c r="E64" s="85"/>
      <c r="F64" s="85"/>
      <c r="G64" s="85"/>
      <c r="H64" s="85"/>
      <c r="I64" s="85"/>
      <c r="J64" s="85"/>
      <c r="K64" s="85"/>
      <c r="L64" s="85"/>
      <c r="M64" s="2"/>
      <c r="N64" s="85"/>
      <c r="O64" s="85"/>
      <c r="P64" s="85"/>
      <c r="Q64" s="2"/>
      <c r="R64" s="85"/>
      <c r="S64" s="85"/>
      <c r="T64" s="85"/>
      <c r="U64" s="2"/>
      <c r="V64" s="85"/>
      <c r="W64" s="85"/>
      <c r="X64" s="85"/>
      <c r="Y64" s="2"/>
      <c r="Z64" s="85"/>
      <c r="AA64" s="85"/>
      <c r="AB64" s="85"/>
      <c r="AC64" s="2"/>
      <c r="AD64" s="85"/>
      <c r="AE64" s="85"/>
      <c r="AF64" s="85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5"/>
      <c r="E65" s="85"/>
      <c r="F65" s="85"/>
      <c r="G65" s="85"/>
      <c r="H65" s="85"/>
      <c r="I65" s="85"/>
      <c r="J65" s="85"/>
      <c r="K65" s="85"/>
      <c r="L65" s="85"/>
      <c r="M65" s="2"/>
      <c r="N65" s="85"/>
      <c r="O65" s="85"/>
      <c r="P65" s="85"/>
      <c r="Q65" s="2"/>
      <c r="R65" s="85"/>
      <c r="S65" s="85"/>
      <c r="T65" s="85"/>
      <c r="U65" s="2"/>
      <c r="V65" s="85"/>
      <c r="W65" s="85"/>
      <c r="X65" s="85"/>
      <c r="Y65" s="2"/>
      <c r="Z65" s="85"/>
      <c r="AA65" s="85"/>
      <c r="AB65" s="85"/>
      <c r="AC65" s="2"/>
      <c r="AD65" s="85"/>
      <c r="AE65" s="85"/>
      <c r="AF65" s="85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5"/>
      <c r="E66" s="85"/>
      <c r="F66" s="85"/>
      <c r="G66" s="85"/>
      <c r="H66" s="85"/>
      <c r="I66" s="85"/>
      <c r="J66" s="85"/>
      <c r="K66" s="85"/>
      <c r="L66" s="85"/>
      <c r="M66" s="2"/>
      <c r="N66" s="85"/>
      <c r="O66" s="85"/>
      <c r="P66" s="85"/>
      <c r="Q66" s="2"/>
      <c r="R66" s="85"/>
      <c r="S66" s="85"/>
      <c r="T66" s="85"/>
      <c r="U66" s="2"/>
      <c r="V66" s="85"/>
      <c r="W66" s="85"/>
      <c r="X66" s="85"/>
      <c r="Y66" s="2"/>
      <c r="Z66" s="85"/>
      <c r="AA66" s="85"/>
      <c r="AB66" s="85"/>
      <c r="AC66" s="2"/>
      <c r="AD66" s="85"/>
      <c r="AE66" s="85"/>
      <c r="AF66" s="85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5"/>
      <c r="E67" s="85"/>
      <c r="F67" s="85"/>
      <c r="G67" s="85"/>
      <c r="H67" s="85"/>
      <c r="I67" s="85"/>
      <c r="J67" s="85"/>
      <c r="K67" s="85"/>
      <c r="L67" s="85"/>
      <c r="M67" s="2"/>
      <c r="N67" s="85"/>
      <c r="O67" s="85"/>
      <c r="P67" s="85"/>
      <c r="Q67" s="2"/>
      <c r="R67" s="85"/>
      <c r="S67" s="85"/>
      <c r="T67" s="85"/>
      <c r="U67" s="2"/>
      <c r="V67" s="85"/>
      <c r="W67" s="85"/>
      <c r="X67" s="85"/>
      <c r="Y67" s="2"/>
      <c r="Z67" s="85"/>
      <c r="AA67" s="85"/>
      <c r="AB67" s="85"/>
      <c r="AC67" s="2"/>
      <c r="AD67" s="85"/>
      <c r="AE67" s="85"/>
      <c r="AF67" s="85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5"/>
      <c r="E68" s="85"/>
      <c r="F68" s="85"/>
      <c r="G68" s="85"/>
      <c r="H68" s="85"/>
      <c r="I68" s="85"/>
      <c r="J68" s="85"/>
      <c r="K68" s="85"/>
      <c r="L68" s="85"/>
      <c r="M68" s="2"/>
      <c r="N68" s="85"/>
      <c r="O68" s="85"/>
      <c r="P68" s="85"/>
      <c r="Q68" s="2"/>
      <c r="R68" s="85"/>
      <c r="S68" s="85"/>
      <c r="T68" s="85"/>
      <c r="U68" s="2"/>
      <c r="V68" s="85"/>
      <c r="W68" s="85"/>
      <c r="X68" s="85"/>
      <c r="Y68" s="2"/>
      <c r="Z68" s="85"/>
      <c r="AA68" s="85"/>
      <c r="AB68" s="85"/>
      <c r="AC68" s="2"/>
      <c r="AD68" s="85"/>
      <c r="AE68" s="85"/>
      <c r="AF68" s="85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5"/>
      <c r="E69" s="85"/>
      <c r="F69" s="85"/>
      <c r="G69" s="85"/>
      <c r="H69" s="85"/>
      <c r="I69" s="85"/>
      <c r="J69" s="85"/>
      <c r="K69" s="85"/>
      <c r="L69" s="85"/>
      <c r="M69" s="2"/>
      <c r="N69" s="85"/>
      <c r="O69" s="85"/>
      <c r="P69" s="85"/>
      <c r="Q69" s="2"/>
      <c r="R69" s="85"/>
      <c r="S69" s="85"/>
      <c r="T69" s="85"/>
      <c r="U69" s="2"/>
      <c r="V69" s="85"/>
      <c r="W69" s="85"/>
      <c r="X69" s="85"/>
      <c r="Y69" s="2"/>
      <c r="Z69" s="85"/>
      <c r="AA69" s="85"/>
      <c r="AB69" s="85"/>
      <c r="AC69" s="2"/>
      <c r="AD69" s="85"/>
      <c r="AE69" s="85"/>
      <c r="AF69" s="85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5"/>
      <c r="E70" s="85"/>
      <c r="F70" s="85"/>
      <c r="G70" s="85"/>
      <c r="H70" s="85"/>
      <c r="I70" s="85"/>
      <c r="J70" s="85"/>
      <c r="K70" s="85"/>
      <c r="L70" s="85"/>
      <c r="M70" s="2"/>
      <c r="N70" s="85"/>
      <c r="O70" s="85"/>
      <c r="P70" s="85"/>
      <c r="Q70" s="2"/>
      <c r="R70" s="85"/>
      <c r="S70" s="85"/>
      <c r="T70" s="85"/>
      <c r="U70" s="2"/>
      <c r="V70" s="85"/>
      <c r="W70" s="85"/>
      <c r="X70" s="85"/>
      <c r="Y70" s="2"/>
      <c r="Z70" s="85"/>
      <c r="AA70" s="85"/>
      <c r="AB70" s="85"/>
      <c r="AC70" s="2"/>
      <c r="AD70" s="85"/>
      <c r="AE70" s="85"/>
      <c r="AF70" s="85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5"/>
      <c r="E71" s="85"/>
      <c r="F71" s="85"/>
      <c r="G71" s="85"/>
      <c r="H71" s="85"/>
      <c r="I71" s="85"/>
      <c r="J71" s="85"/>
      <c r="K71" s="85"/>
      <c r="L71" s="85"/>
      <c r="M71" s="2"/>
      <c r="N71" s="85"/>
      <c r="O71" s="85"/>
      <c r="P71" s="85"/>
      <c r="Q71" s="2"/>
      <c r="R71" s="85"/>
      <c r="S71" s="85"/>
      <c r="T71" s="85"/>
      <c r="U71" s="2"/>
      <c r="V71" s="85"/>
      <c r="W71" s="85"/>
      <c r="X71" s="85"/>
      <c r="Y71" s="2"/>
      <c r="Z71" s="85"/>
      <c r="AA71" s="85"/>
      <c r="AB71" s="85"/>
      <c r="AC71" s="2"/>
      <c r="AD71" s="85"/>
      <c r="AE71" s="85"/>
      <c r="AF71" s="85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5"/>
      <c r="E72" s="85"/>
      <c r="F72" s="85"/>
      <c r="G72" s="85"/>
      <c r="H72" s="85"/>
      <c r="I72" s="85"/>
      <c r="J72" s="85"/>
      <c r="K72" s="85"/>
      <c r="L72" s="85"/>
      <c r="M72" s="2"/>
      <c r="N72" s="85"/>
      <c r="O72" s="85"/>
      <c r="P72" s="85"/>
      <c r="Q72" s="2"/>
      <c r="R72" s="85"/>
      <c r="S72" s="85"/>
      <c r="T72" s="85"/>
      <c r="U72" s="2"/>
      <c r="V72" s="85"/>
      <c r="W72" s="85"/>
      <c r="X72" s="85"/>
      <c r="Y72" s="2"/>
      <c r="Z72" s="85"/>
      <c r="AA72" s="85"/>
      <c r="AB72" s="85"/>
      <c r="AC72" s="2"/>
      <c r="AD72" s="85"/>
      <c r="AE72" s="85"/>
      <c r="AF72" s="85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5"/>
      <c r="E73" s="85"/>
      <c r="F73" s="85"/>
      <c r="G73" s="85"/>
      <c r="H73" s="85"/>
      <c r="I73" s="85"/>
      <c r="J73" s="85"/>
      <c r="K73" s="85"/>
      <c r="L73" s="85"/>
      <c r="M73" s="2"/>
      <c r="N73" s="85"/>
      <c r="O73" s="85"/>
      <c r="P73" s="85"/>
      <c r="Q73" s="2"/>
      <c r="R73" s="85"/>
      <c r="S73" s="85"/>
      <c r="T73" s="85"/>
      <c r="U73" s="2"/>
      <c r="V73" s="85"/>
      <c r="W73" s="85"/>
      <c r="X73" s="85"/>
      <c r="Y73" s="2"/>
      <c r="Z73" s="85"/>
      <c r="AA73" s="85"/>
      <c r="AB73" s="85"/>
      <c r="AC73" s="2"/>
      <c r="AD73" s="85"/>
      <c r="AE73" s="85"/>
      <c r="AF73" s="85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5"/>
      <c r="E74" s="85"/>
      <c r="F74" s="85"/>
      <c r="G74" s="85"/>
      <c r="H74" s="85"/>
      <c r="I74" s="85"/>
      <c r="J74" s="85"/>
      <c r="K74" s="85"/>
      <c r="L74" s="85"/>
      <c r="M74" s="2"/>
      <c r="N74" s="85"/>
      <c r="O74" s="85"/>
      <c r="P74" s="85"/>
      <c r="Q74" s="2"/>
      <c r="R74" s="85"/>
      <c r="S74" s="85"/>
      <c r="T74" s="85"/>
      <c r="U74" s="2"/>
      <c r="V74" s="85"/>
      <c r="W74" s="85"/>
      <c r="X74" s="85"/>
      <c r="Y74" s="2"/>
      <c r="Z74" s="85"/>
      <c r="AA74" s="85"/>
      <c r="AB74" s="85"/>
      <c r="AC74" s="2"/>
      <c r="AD74" s="85"/>
      <c r="AE74" s="85"/>
      <c r="AF74" s="85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5"/>
      <c r="E75" s="85"/>
      <c r="F75" s="85"/>
      <c r="G75" s="85"/>
      <c r="H75" s="85"/>
      <c r="I75" s="85"/>
      <c r="J75" s="85"/>
      <c r="K75" s="85"/>
      <c r="L75" s="85"/>
      <c r="M75" s="2"/>
      <c r="N75" s="85"/>
      <c r="O75" s="85"/>
      <c r="P75" s="85"/>
      <c r="Q75" s="2"/>
      <c r="R75" s="85"/>
      <c r="S75" s="85"/>
      <c r="T75" s="85"/>
      <c r="U75" s="2"/>
      <c r="V75" s="85"/>
      <c r="W75" s="85"/>
      <c r="X75" s="85"/>
      <c r="Y75" s="2"/>
      <c r="Z75" s="85"/>
      <c r="AA75" s="85"/>
      <c r="AB75" s="85"/>
      <c r="AC75" s="2"/>
      <c r="AD75" s="85"/>
      <c r="AE75" s="85"/>
      <c r="AF75" s="85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5"/>
      <c r="E76" s="85"/>
      <c r="F76" s="85"/>
      <c r="G76" s="85"/>
      <c r="H76" s="85"/>
      <c r="I76" s="85"/>
      <c r="J76" s="85"/>
      <c r="K76" s="85"/>
      <c r="L76" s="85"/>
      <c r="M76" s="2"/>
      <c r="N76" s="85"/>
      <c r="O76" s="85"/>
      <c r="P76" s="85"/>
      <c r="Q76" s="2"/>
      <c r="R76" s="85"/>
      <c r="S76" s="85"/>
      <c r="T76" s="85"/>
      <c r="U76" s="2"/>
      <c r="V76" s="85"/>
      <c r="W76" s="85"/>
      <c r="X76" s="85"/>
      <c r="Y76" s="2"/>
      <c r="Z76" s="85"/>
      <c r="AA76" s="85"/>
      <c r="AB76" s="85"/>
      <c r="AC76" s="2"/>
      <c r="AD76" s="85"/>
      <c r="AE76" s="85"/>
      <c r="AF76" s="85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5"/>
      <c r="E77" s="85"/>
      <c r="F77" s="85"/>
      <c r="G77" s="85"/>
      <c r="H77" s="85"/>
      <c r="I77" s="85"/>
      <c r="J77" s="85"/>
      <c r="K77" s="85"/>
      <c r="L77" s="85"/>
      <c r="M77" s="2"/>
      <c r="N77" s="85"/>
      <c r="O77" s="85"/>
      <c r="P77" s="85"/>
      <c r="Q77" s="2"/>
      <c r="R77" s="85"/>
      <c r="S77" s="85"/>
      <c r="T77" s="85"/>
      <c r="U77" s="2"/>
      <c r="V77" s="85"/>
      <c r="W77" s="85"/>
      <c r="X77" s="85"/>
      <c r="Y77" s="2"/>
      <c r="Z77" s="85"/>
      <c r="AA77" s="85"/>
      <c r="AB77" s="85"/>
      <c r="AC77" s="2"/>
      <c r="AD77" s="85"/>
      <c r="AE77" s="85"/>
      <c r="AF77" s="85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5"/>
      <c r="E78" s="85"/>
      <c r="F78" s="85"/>
      <c r="G78" s="85"/>
      <c r="H78" s="85"/>
      <c r="I78" s="85"/>
      <c r="J78" s="85"/>
      <c r="K78" s="85"/>
      <c r="L78" s="85"/>
      <c r="M78" s="2"/>
      <c r="N78" s="85"/>
      <c r="O78" s="85"/>
      <c r="P78" s="85"/>
      <c r="Q78" s="2"/>
      <c r="R78" s="85"/>
      <c r="S78" s="85"/>
      <c r="T78" s="85"/>
      <c r="U78" s="2"/>
      <c r="V78" s="85"/>
      <c r="W78" s="85"/>
      <c r="X78" s="85"/>
      <c r="Y78" s="2"/>
      <c r="Z78" s="85"/>
      <c r="AA78" s="85"/>
      <c r="AB78" s="85"/>
      <c r="AC78" s="2"/>
      <c r="AD78" s="85"/>
      <c r="AE78" s="85"/>
      <c r="AF78" s="85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5"/>
      <c r="E79" s="85"/>
      <c r="F79" s="85"/>
      <c r="G79" s="85"/>
      <c r="H79" s="85"/>
      <c r="I79" s="85"/>
      <c r="J79" s="85"/>
      <c r="K79" s="85"/>
      <c r="L79" s="85"/>
      <c r="M79" s="2"/>
      <c r="N79" s="85"/>
      <c r="O79" s="85"/>
      <c r="P79" s="85"/>
      <c r="Q79" s="2"/>
      <c r="R79" s="85"/>
      <c r="S79" s="85"/>
      <c r="T79" s="85"/>
      <c r="U79" s="2"/>
      <c r="V79" s="85"/>
      <c r="W79" s="85"/>
      <c r="X79" s="85"/>
      <c r="Y79" s="2"/>
      <c r="Z79" s="85"/>
      <c r="AA79" s="85"/>
      <c r="AB79" s="85"/>
      <c r="AC79" s="2"/>
      <c r="AD79" s="85"/>
      <c r="AE79" s="85"/>
      <c r="AF79" s="85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5"/>
      <c r="E80" s="85"/>
      <c r="F80" s="85"/>
      <c r="G80" s="85"/>
      <c r="H80" s="85"/>
      <c r="I80" s="85"/>
      <c r="J80" s="85"/>
      <c r="K80" s="85"/>
      <c r="L80" s="85"/>
      <c r="M80" s="2"/>
      <c r="N80" s="85"/>
      <c r="O80" s="85"/>
      <c r="P80" s="85"/>
      <c r="Q80" s="2"/>
      <c r="R80" s="85"/>
      <c r="S80" s="85"/>
      <c r="T80" s="85"/>
      <c r="U80" s="2"/>
      <c r="V80" s="85"/>
      <c r="W80" s="85"/>
      <c r="X80" s="85"/>
      <c r="Y80" s="2"/>
      <c r="Z80" s="85"/>
      <c r="AA80" s="85"/>
      <c r="AB80" s="85"/>
      <c r="AC80" s="2"/>
      <c r="AD80" s="85"/>
      <c r="AE80" s="85"/>
      <c r="AF80" s="85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5"/>
      <c r="E81" s="85"/>
      <c r="F81" s="85"/>
      <c r="G81" s="85"/>
      <c r="H81" s="85"/>
      <c r="I81" s="85"/>
      <c r="J81" s="85"/>
      <c r="K81" s="85"/>
      <c r="L81" s="85"/>
      <c r="M81" s="2"/>
      <c r="N81" s="85"/>
      <c r="O81" s="85"/>
      <c r="P81" s="85"/>
      <c r="Q81" s="2"/>
      <c r="R81" s="85"/>
      <c r="S81" s="85"/>
      <c r="T81" s="85"/>
      <c r="U81" s="2"/>
      <c r="V81" s="85"/>
      <c r="W81" s="85"/>
      <c r="X81" s="85"/>
      <c r="Y81" s="2"/>
      <c r="Z81" s="85"/>
      <c r="AA81" s="85"/>
      <c r="AB81" s="85"/>
      <c r="AC81" s="2"/>
      <c r="AD81" s="85"/>
      <c r="AE81" s="85"/>
      <c r="AF81" s="85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B2:AH2"/>
    <mergeCell ref="R4:U4"/>
    <mergeCell ref="V4:Y4"/>
    <mergeCell ref="Z4:AC4"/>
    <mergeCell ref="AD4:AG4"/>
    <mergeCell ref="D4:F4"/>
    <mergeCell ref="G4:I4"/>
    <mergeCell ref="J4:M4"/>
    <mergeCell ref="N4:Q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7.71093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9.421875" style="3" customWidth="1"/>
    <col min="30" max="32" width="10.7109375" style="3" customWidth="1"/>
    <col min="33" max="33" width="8.8515625" style="3" customWidth="1"/>
    <col min="34" max="34" width="9.710937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7" t="s">
        <v>1</v>
      </c>
      <c r="E4" s="127"/>
      <c r="F4" s="127"/>
      <c r="G4" s="127" t="s">
        <v>2</v>
      </c>
      <c r="H4" s="127"/>
      <c r="I4" s="127"/>
      <c r="J4" s="120" t="s">
        <v>3</v>
      </c>
      <c r="K4" s="125"/>
      <c r="L4" s="125"/>
      <c r="M4" s="126"/>
      <c r="N4" s="120" t="s">
        <v>4</v>
      </c>
      <c r="O4" s="121"/>
      <c r="P4" s="121"/>
      <c r="Q4" s="122"/>
      <c r="R4" s="120" t="s">
        <v>5</v>
      </c>
      <c r="S4" s="121"/>
      <c r="T4" s="121"/>
      <c r="U4" s="122"/>
      <c r="V4" s="120" t="s">
        <v>6</v>
      </c>
      <c r="W4" s="123"/>
      <c r="X4" s="123"/>
      <c r="Y4" s="124"/>
      <c r="Z4" s="120" t="s">
        <v>7</v>
      </c>
      <c r="AA4" s="125"/>
      <c r="AB4" s="125"/>
      <c r="AC4" s="126"/>
      <c r="AD4" s="120" t="s">
        <v>8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63.75">
      <c r="A5" s="15"/>
      <c r="B5" s="16" t="s">
        <v>9</v>
      </c>
      <c r="C5" s="17" t="s">
        <v>10</v>
      </c>
      <c r="D5" s="18" t="s">
        <v>11</v>
      </c>
      <c r="E5" s="19" t="s">
        <v>12</v>
      </c>
      <c r="F5" s="20" t="s">
        <v>13</v>
      </c>
      <c r="G5" s="18" t="s">
        <v>11</v>
      </c>
      <c r="H5" s="19" t="s">
        <v>12</v>
      </c>
      <c r="I5" s="20" t="s">
        <v>13</v>
      </c>
      <c r="J5" s="18" t="s">
        <v>11</v>
      </c>
      <c r="K5" s="19" t="s">
        <v>12</v>
      </c>
      <c r="L5" s="19" t="s">
        <v>13</v>
      </c>
      <c r="M5" s="20" t="s">
        <v>652</v>
      </c>
      <c r="N5" s="18" t="s">
        <v>11</v>
      </c>
      <c r="O5" s="19" t="s">
        <v>12</v>
      </c>
      <c r="P5" s="21" t="s">
        <v>13</v>
      </c>
      <c r="Q5" s="22" t="s">
        <v>653</v>
      </c>
      <c r="R5" s="19" t="s">
        <v>11</v>
      </c>
      <c r="S5" s="19" t="s">
        <v>12</v>
      </c>
      <c r="T5" s="21" t="s">
        <v>13</v>
      </c>
      <c r="U5" s="22" t="s">
        <v>654</v>
      </c>
      <c r="V5" s="19" t="s">
        <v>11</v>
      </c>
      <c r="W5" s="19" t="s">
        <v>12</v>
      </c>
      <c r="X5" s="21" t="s">
        <v>13</v>
      </c>
      <c r="Y5" s="22" t="s">
        <v>655</v>
      </c>
      <c r="Z5" s="18" t="s">
        <v>11</v>
      </c>
      <c r="AA5" s="19" t="s">
        <v>12</v>
      </c>
      <c r="AB5" s="19" t="s">
        <v>13</v>
      </c>
      <c r="AC5" s="20" t="s">
        <v>656</v>
      </c>
      <c r="AD5" s="18" t="s">
        <v>11</v>
      </c>
      <c r="AE5" s="19" t="s">
        <v>12</v>
      </c>
      <c r="AF5" s="19" t="s">
        <v>13</v>
      </c>
      <c r="AG5" s="23" t="s">
        <v>656</v>
      </c>
      <c r="AH5" s="24" t="s">
        <v>14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19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81</v>
      </c>
      <c r="B9" s="58" t="s">
        <v>30</v>
      </c>
      <c r="C9" s="40" t="s">
        <v>31</v>
      </c>
      <c r="D9" s="73">
        <v>20502224060</v>
      </c>
      <c r="E9" s="74">
        <v>5450704000</v>
      </c>
      <c r="F9" s="75">
        <f>$D9+$E9</f>
        <v>25952928060</v>
      </c>
      <c r="G9" s="73">
        <v>20495487035</v>
      </c>
      <c r="H9" s="74">
        <v>5950166000</v>
      </c>
      <c r="I9" s="76">
        <f>$G9+$H9</f>
        <v>26445653035</v>
      </c>
      <c r="J9" s="73">
        <v>4675561861</v>
      </c>
      <c r="K9" s="74">
        <v>1370253000</v>
      </c>
      <c r="L9" s="74">
        <f>$J9+$K9</f>
        <v>6045814861</v>
      </c>
      <c r="M9" s="41">
        <f>IF($F9=0,0,$L9/$F9)</f>
        <v>0.23295309288504226</v>
      </c>
      <c r="N9" s="101">
        <v>4510015042</v>
      </c>
      <c r="O9" s="102">
        <v>1953978000</v>
      </c>
      <c r="P9" s="103">
        <f>$N9+$O9</f>
        <v>6463993042</v>
      </c>
      <c r="Q9" s="41">
        <f>IF($F9=0,0,$P9/$F9)</f>
        <v>0.2490660409128418</v>
      </c>
      <c r="R9" s="101">
        <v>4796298567</v>
      </c>
      <c r="S9" s="103">
        <v>1240124000</v>
      </c>
      <c r="T9" s="103">
        <f>$R9+$S9</f>
        <v>6036422567</v>
      </c>
      <c r="U9" s="41">
        <f>IF($I9=0,0,$T9/$I9)</f>
        <v>0.22825764820445094</v>
      </c>
      <c r="V9" s="101">
        <v>4714911999</v>
      </c>
      <c r="W9" s="103">
        <v>2137734000</v>
      </c>
      <c r="X9" s="103">
        <f>$V9+$W9</f>
        <v>6852645999</v>
      </c>
      <c r="Y9" s="41">
        <f>IF($I9=0,0,$X9/$I9)</f>
        <v>0.25912182958502616</v>
      </c>
      <c r="Z9" s="73">
        <f>(($J9+$N9)+$R9)+$V9</f>
        <v>18696787469</v>
      </c>
      <c r="AA9" s="74">
        <f>(($K9+$O9)+$S9)+$W9</f>
        <v>6702089000</v>
      </c>
      <c r="AB9" s="74">
        <f>$Z9+$AA9</f>
        <v>25398876469</v>
      </c>
      <c r="AC9" s="41">
        <f>IF($I9=0,0,$AB9/$I9)</f>
        <v>0.9604178212345664</v>
      </c>
      <c r="AD9" s="73">
        <v>3647773405</v>
      </c>
      <c r="AE9" s="74">
        <v>2382291000</v>
      </c>
      <c r="AF9" s="74">
        <f>$AD9+$AE9</f>
        <v>6030064405</v>
      </c>
      <c r="AG9" s="41">
        <f>IF($AJ9=0,0,$AK9/$AJ9)</f>
        <v>0.8753588805311587</v>
      </c>
      <c r="AH9" s="41">
        <f>IF($AF9=0,0,$X9/$AF9-1)</f>
        <v>0.1364134010439313</v>
      </c>
      <c r="AI9" s="13">
        <v>25002585550</v>
      </c>
      <c r="AJ9" s="13">
        <v>25519265340</v>
      </c>
      <c r="AK9" s="13">
        <v>22338515540</v>
      </c>
      <c r="AL9" s="13"/>
    </row>
    <row r="10" spans="1:38" s="55" customFormat="1" ht="12.75">
      <c r="A10" s="59"/>
      <c r="B10" s="115" t="s">
        <v>13</v>
      </c>
      <c r="C10" s="33"/>
      <c r="D10" s="77">
        <f>D9</f>
        <v>20502224060</v>
      </c>
      <c r="E10" s="78">
        <f>E9</f>
        <v>5450704000</v>
      </c>
      <c r="F10" s="79">
        <f aca="true" t="shared" si="0" ref="F10:F41">$D10+$E10</f>
        <v>25952928060</v>
      </c>
      <c r="G10" s="77">
        <f>G9</f>
        <v>20495487035</v>
      </c>
      <c r="H10" s="78">
        <f>H9</f>
        <v>5950166000</v>
      </c>
      <c r="I10" s="79">
        <f aca="true" t="shared" si="1" ref="I10:I41">$G10+$H10</f>
        <v>26445653035</v>
      </c>
      <c r="J10" s="77">
        <f>J9</f>
        <v>4675561861</v>
      </c>
      <c r="K10" s="78">
        <f>K9</f>
        <v>1370253000</v>
      </c>
      <c r="L10" s="78">
        <f aca="true" t="shared" si="2" ref="L10:L41">$J10+$K10</f>
        <v>6045814861</v>
      </c>
      <c r="M10" s="45">
        <f aca="true" t="shared" si="3" ref="M10:M41">IF($F10=0,0,$L10/$F10)</f>
        <v>0.23295309288504226</v>
      </c>
      <c r="N10" s="107">
        <f>N9</f>
        <v>4510015042</v>
      </c>
      <c r="O10" s="108">
        <f>O9</f>
        <v>1953978000</v>
      </c>
      <c r="P10" s="109">
        <f aca="true" t="shared" si="4" ref="P10:P41">$N10+$O10</f>
        <v>6463993042</v>
      </c>
      <c r="Q10" s="45">
        <f aca="true" t="shared" si="5" ref="Q10:Q41">IF($F10=0,0,$P10/$F10)</f>
        <v>0.2490660409128418</v>
      </c>
      <c r="R10" s="107">
        <f>R9</f>
        <v>4796298567</v>
      </c>
      <c r="S10" s="109">
        <f>S9</f>
        <v>1240124000</v>
      </c>
      <c r="T10" s="109">
        <f aca="true" t="shared" si="6" ref="T10:T41">$R10+$S10</f>
        <v>6036422567</v>
      </c>
      <c r="U10" s="45">
        <f aca="true" t="shared" si="7" ref="U10:U41">IF($I10=0,0,$T10/$I10)</f>
        <v>0.22825764820445094</v>
      </c>
      <c r="V10" s="107">
        <f>V9</f>
        <v>4714911999</v>
      </c>
      <c r="W10" s="109">
        <f>W9</f>
        <v>2137734000</v>
      </c>
      <c r="X10" s="109">
        <f aca="true" t="shared" si="8" ref="X10:X41">$V10+$W10</f>
        <v>6852645999</v>
      </c>
      <c r="Y10" s="45">
        <f aca="true" t="shared" si="9" ref="Y10:Y41">IF($I10=0,0,$X10/$I10)</f>
        <v>0.25912182958502616</v>
      </c>
      <c r="Z10" s="77">
        <f aca="true" t="shared" si="10" ref="Z10:Z41">(($J10+$N10)+$R10)+$V10</f>
        <v>18696787469</v>
      </c>
      <c r="AA10" s="78">
        <f aca="true" t="shared" si="11" ref="AA10:AA41">(($K10+$O10)+$S10)+$W10</f>
        <v>6702089000</v>
      </c>
      <c r="AB10" s="78">
        <f aca="true" t="shared" si="12" ref="AB10:AB41">$Z10+$AA10</f>
        <v>25398876469</v>
      </c>
      <c r="AC10" s="45">
        <f aca="true" t="shared" si="13" ref="AC10:AC41">IF($I10=0,0,$AB10/$I10)</f>
        <v>0.9604178212345664</v>
      </c>
      <c r="AD10" s="77">
        <f>AD9</f>
        <v>3647773405</v>
      </c>
      <c r="AE10" s="78">
        <f>AE9</f>
        <v>2382291000</v>
      </c>
      <c r="AF10" s="78">
        <f aca="true" t="shared" si="14" ref="AF10:AF41">$AD10+$AE10</f>
        <v>6030064405</v>
      </c>
      <c r="AG10" s="45">
        <f aca="true" t="shared" si="15" ref="AG10:AG41">IF($AJ10=0,0,$AK10/$AJ10)</f>
        <v>0.8753588805311587</v>
      </c>
      <c r="AH10" s="45">
        <f aca="true" t="shared" si="16" ref="AH10:AH41">IF($AF10=0,0,$X10/$AF10-1)</f>
        <v>0.1364134010439313</v>
      </c>
      <c r="AI10" s="60">
        <f>AI9</f>
        <v>25002585550</v>
      </c>
      <c r="AJ10" s="60">
        <f>AJ9</f>
        <v>25519265340</v>
      </c>
      <c r="AK10" s="60">
        <f>AK9</f>
        <v>22338515540</v>
      </c>
      <c r="AL10" s="60"/>
    </row>
    <row r="11" spans="1:38" s="14" customFormat="1" ht="12.75">
      <c r="A11" s="30" t="s">
        <v>82</v>
      </c>
      <c r="B11" s="58" t="s">
        <v>236</v>
      </c>
      <c r="C11" s="40" t="s">
        <v>237</v>
      </c>
      <c r="D11" s="73">
        <v>38840749</v>
      </c>
      <c r="E11" s="74">
        <v>50425022</v>
      </c>
      <c r="F11" s="75">
        <f t="shared" si="0"/>
        <v>89265771</v>
      </c>
      <c r="G11" s="73">
        <v>38840749</v>
      </c>
      <c r="H11" s="74">
        <v>50425022</v>
      </c>
      <c r="I11" s="76">
        <f t="shared" si="1"/>
        <v>89265771</v>
      </c>
      <c r="J11" s="73">
        <v>14517006</v>
      </c>
      <c r="K11" s="74">
        <v>4286353</v>
      </c>
      <c r="L11" s="74">
        <f t="shared" si="2"/>
        <v>18803359</v>
      </c>
      <c r="M11" s="41">
        <f t="shared" si="3"/>
        <v>0.21064467140489943</v>
      </c>
      <c r="N11" s="101">
        <v>8790540</v>
      </c>
      <c r="O11" s="102">
        <v>2874292</v>
      </c>
      <c r="P11" s="103">
        <f t="shared" si="4"/>
        <v>11664832</v>
      </c>
      <c r="Q11" s="41">
        <f t="shared" si="5"/>
        <v>0.1306753066637379</v>
      </c>
      <c r="R11" s="101">
        <v>6505593</v>
      </c>
      <c r="S11" s="103">
        <v>680005</v>
      </c>
      <c r="T11" s="103">
        <f t="shared" si="6"/>
        <v>7185598</v>
      </c>
      <c r="U11" s="41">
        <f t="shared" si="7"/>
        <v>0.08049667772432055</v>
      </c>
      <c r="V11" s="101">
        <v>8586686</v>
      </c>
      <c r="W11" s="103">
        <v>0</v>
      </c>
      <c r="X11" s="103">
        <f t="shared" si="8"/>
        <v>8586686</v>
      </c>
      <c r="Y11" s="41">
        <f t="shared" si="9"/>
        <v>0.0961923691893055</v>
      </c>
      <c r="Z11" s="73">
        <f t="shared" si="10"/>
        <v>38399825</v>
      </c>
      <c r="AA11" s="74">
        <f t="shared" si="11"/>
        <v>7840650</v>
      </c>
      <c r="AB11" s="74">
        <f t="shared" si="12"/>
        <v>46240475</v>
      </c>
      <c r="AC11" s="41">
        <f t="shared" si="13"/>
        <v>0.5180090249822633</v>
      </c>
      <c r="AD11" s="73">
        <v>1596577</v>
      </c>
      <c r="AE11" s="74">
        <v>4545594</v>
      </c>
      <c r="AF11" s="74">
        <f t="shared" si="14"/>
        <v>6142171</v>
      </c>
      <c r="AG11" s="41">
        <f t="shared" si="15"/>
        <v>0.5928379080547485</v>
      </c>
      <c r="AH11" s="41">
        <f t="shared" si="16"/>
        <v>0.39798875674415446</v>
      </c>
      <c r="AI11" s="13">
        <v>43093095</v>
      </c>
      <c r="AJ11" s="13">
        <v>49722372</v>
      </c>
      <c r="AK11" s="13">
        <v>29477307</v>
      </c>
      <c r="AL11" s="13"/>
    </row>
    <row r="12" spans="1:38" s="14" customFormat="1" ht="12.75">
      <c r="A12" s="30" t="s">
        <v>82</v>
      </c>
      <c r="B12" s="58" t="s">
        <v>238</v>
      </c>
      <c r="C12" s="40" t="s">
        <v>239</v>
      </c>
      <c r="D12" s="73">
        <v>92789583</v>
      </c>
      <c r="E12" s="74">
        <v>289504936</v>
      </c>
      <c r="F12" s="75">
        <f t="shared" si="0"/>
        <v>382294519</v>
      </c>
      <c r="G12" s="73">
        <v>97898480</v>
      </c>
      <c r="H12" s="74">
        <v>120983022</v>
      </c>
      <c r="I12" s="76">
        <f t="shared" si="1"/>
        <v>218881502</v>
      </c>
      <c r="J12" s="73">
        <v>66448660</v>
      </c>
      <c r="K12" s="74">
        <v>32695244</v>
      </c>
      <c r="L12" s="74">
        <f t="shared" si="2"/>
        <v>99143904</v>
      </c>
      <c r="M12" s="41">
        <f t="shared" si="3"/>
        <v>0.2593390673225948</v>
      </c>
      <c r="N12" s="101">
        <v>8680379</v>
      </c>
      <c r="O12" s="102">
        <v>70331132</v>
      </c>
      <c r="P12" s="103">
        <f t="shared" si="4"/>
        <v>79011511</v>
      </c>
      <c r="Q12" s="41">
        <f t="shared" si="5"/>
        <v>0.20667706983264386</v>
      </c>
      <c r="R12" s="101">
        <v>10058217</v>
      </c>
      <c r="S12" s="103">
        <v>38539390</v>
      </c>
      <c r="T12" s="103">
        <f t="shared" si="6"/>
        <v>48597607</v>
      </c>
      <c r="U12" s="41">
        <f t="shared" si="7"/>
        <v>0.22202701715743892</v>
      </c>
      <c r="V12" s="101">
        <v>10760451</v>
      </c>
      <c r="W12" s="103">
        <v>-23899960</v>
      </c>
      <c r="X12" s="103">
        <f t="shared" si="8"/>
        <v>-13139509</v>
      </c>
      <c r="Y12" s="41">
        <f t="shared" si="9"/>
        <v>-0.060030239558571744</v>
      </c>
      <c r="Z12" s="73">
        <f t="shared" si="10"/>
        <v>95947707</v>
      </c>
      <c r="AA12" s="74">
        <f t="shared" si="11"/>
        <v>117665806</v>
      </c>
      <c r="AB12" s="74">
        <f t="shared" si="12"/>
        <v>213613513</v>
      </c>
      <c r="AC12" s="41">
        <f t="shared" si="13"/>
        <v>0.9759322329577216</v>
      </c>
      <c r="AD12" s="73">
        <v>5965882</v>
      </c>
      <c r="AE12" s="74">
        <v>4333372</v>
      </c>
      <c r="AF12" s="74">
        <f t="shared" si="14"/>
        <v>10299254</v>
      </c>
      <c r="AG12" s="41">
        <f t="shared" si="15"/>
        <v>1.0312037807306103</v>
      </c>
      <c r="AH12" s="41">
        <f t="shared" si="16"/>
        <v>-2.2757728860750497</v>
      </c>
      <c r="AI12" s="13">
        <v>144755000</v>
      </c>
      <c r="AJ12" s="13">
        <v>167754031</v>
      </c>
      <c r="AK12" s="13">
        <v>172988591</v>
      </c>
      <c r="AL12" s="13"/>
    </row>
    <row r="13" spans="1:38" s="14" customFormat="1" ht="12.75">
      <c r="A13" s="30" t="s">
        <v>82</v>
      </c>
      <c r="B13" s="58" t="s">
        <v>240</v>
      </c>
      <c r="C13" s="40" t="s">
        <v>241</v>
      </c>
      <c r="D13" s="73">
        <v>49125071</v>
      </c>
      <c r="E13" s="74">
        <v>44883409</v>
      </c>
      <c r="F13" s="75">
        <f t="shared" si="0"/>
        <v>94008480</v>
      </c>
      <c r="G13" s="73">
        <v>51597570</v>
      </c>
      <c r="H13" s="74">
        <v>47525701</v>
      </c>
      <c r="I13" s="76">
        <f t="shared" si="1"/>
        <v>99123271</v>
      </c>
      <c r="J13" s="73">
        <v>23297104</v>
      </c>
      <c r="K13" s="74">
        <v>17169555</v>
      </c>
      <c r="L13" s="74">
        <f t="shared" si="2"/>
        <v>40466659</v>
      </c>
      <c r="M13" s="41">
        <f t="shared" si="3"/>
        <v>0.4304575395751532</v>
      </c>
      <c r="N13" s="101">
        <v>20012911</v>
      </c>
      <c r="O13" s="102">
        <v>0</v>
      </c>
      <c r="P13" s="103">
        <f t="shared" si="4"/>
        <v>20012911</v>
      </c>
      <c r="Q13" s="41">
        <f t="shared" si="5"/>
        <v>0.21288410364681995</v>
      </c>
      <c r="R13" s="101">
        <v>7880385</v>
      </c>
      <c r="S13" s="103">
        <v>15763538</v>
      </c>
      <c r="T13" s="103">
        <f t="shared" si="6"/>
        <v>23643923</v>
      </c>
      <c r="U13" s="41">
        <f t="shared" si="7"/>
        <v>0.23853049603256132</v>
      </c>
      <c r="V13" s="101">
        <v>122809</v>
      </c>
      <c r="W13" s="103">
        <v>4149124</v>
      </c>
      <c r="X13" s="103">
        <f t="shared" si="8"/>
        <v>4271933</v>
      </c>
      <c r="Y13" s="41">
        <f t="shared" si="9"/>
        <v>0.043097175435221464</v>
      </c>
      <c r="Z13" s="73">
        <f t="shared" si="10"/>
        <v>51313209</v>
      </c>
      <c r="AA13" s="74">
        <f t="shared" si="11"/>
        <v>37082217</v>
      </c>
      <c r="AB13" s="74">
        <f t="shared" si="12"/>
        <v>88395426</v>
      </c>
      <c r="AC13" s="41">
        <f t="shared" si="13"/>
        <v>0.8917726897854289</v>
      </c>
      <c r="AD13" s="73">
        <v>12432579</v>
      </c>
      <c r="AE13" s="74">
        <v>6220058</v>
      </c>
      <c r="AF13" s="74">
        <f t="shared" si="14"/>
        <v>18652637</v>
      </c>
      <c r="AG13" s="41">
        <f t="shared" si="15"/>
        <v>1.0182906893929684</v>
      </c>
      <c r="AH13" s="41">
        <f t="shared" si="16"/>
        <v>-0.7709743131762012</v>
      </c>
      <c r="AI13" s="13">
        <v>79225258</v>
      </c>
      <c r="AJ13" s="13">
        <v>77821725</v>
      </c>
      <c r="AK13" s="13">
        <v>79245138</v>
      </c>
      <c r="AL13" s="13"/>
    </row>
    <row r="14" spans="1:38" s="14" customFormat="1" ht="12.75">
      <c r="A14" s="30" t="s">
        <v>82</v>
      </c>
      <c r="B14" s="58" t="s">
        <v>242</v>
      </c>
      <c r="C14" s="40" t="s">
        <v>243</v>
      </c>
      <c r="D14" s="73">
        <v>57152632</v>
      </c>
      <c r="E14" s="74">
        <v>0</v>
      </c>
      <c r="F14" s="75">
        <f t="shared" si="0"/>
        <v>57152632</v>
      </c>
      <c r="G14" s="73">
        <v>60088560</v>
      </c>
      <c r="H14" s="74">
        <v>0</v>
      </c>
      <c r="I14" s="76">
        <f t="shared" si="1"/>
        <v>60088560</v>
      </c>
      <c r="J14" s="73">
        <v>6425469</v>
      </c>
      <c r="K14" s="74">
        <v>0</v>
      </c>
      <c r="L14" s="74">
        <f t="shared" si="2"/>
        <v>6425469</v>
      </c>
      <c r="M14" s="41">
        <f t="shared" si="3"/>
        <v>0.11242647582704503</v>
      </c>
      <c r="N14" s="101">
        <v>14600848</v>
      </c>
      <c r="O14" s="102">
        <v>0</v>
      </c>
      <c r="P14" s="103">
        <f t="shared" si="4"/>
        <v>14600848</v>
      </c>
      <c r="Q14" s="41">
        <f t="shared" si="5"/>
        <v>0.25547113910694436</v>
      </c>
      <c r="R14" s="101">
        <v>8265312</v>
      </c>
      <c r="S14" s="103">
        <v>0</v>
      </c>
      <c r="T14" s="103">
        <f t="shared" si="6"/>
        <v>8265312</v>
      </c>
      <c r="U14" s="41">
        <f t="shared" si="7"/>
        <v>0.13755217299266284</v>
      </c>
      <c r="V14" s="101">
        <v>23587457</v>
      </c>
      <c r="W14" s="103">
        <v>0</v>
      </c>
      <c r="X14" s="103">
        <f t="shared" si="8"/>
        <v>23587457</v>
      </c>
      <c r="Y14" s="41">
        <f t="shared" si="9"/>
        <v>0.39254488708000324</v>
      </c>
      <c r="Z14" s="73">
        <f t="shared" si="10"/>
        <v>52879086</v>
      </c>
      <c r="AA14" s="74">
        <f t="shared" si="11"/>
        <v>0</v>
      </c>
      <c r="AB14" s="74">
        <f t="shared" si="12"/>
        <v>52879086</v>
      </c>
      <c r="AC14" s="41">
        <f t="shared" si="13"/>
        <v>0.8800191916730905</v>
      </c>
      <c r="AD14" s="73">
        <v>11182581</v>
      </c>
      <c r="AE14" s="74">
        <v>3254301</v>
      </c>
      <c r="AF14" s="74">
        <f t="shared" si="14"/>
        <v>14436882</v>
      </c>
      <c r="AG14" s="41">
        <f t="shared" si="15"/>
        <v>0.5034423274794414</v>
      </c>
      <c r="AH14" s="41">
        <f t="shared" si="16"/>
        <v>0.6338331919593165</v>
      </c>
      <c r="AI14" s="13">
        <v>98067805</v>
      </c>
      <c r="AJ14" s="13">
        <v>98067805</v>
      </c>
      <c r="AK14" s="13">
        <v>49371484</v>
      </c>
      <c r="AL14" s="13"/>
    </row>
    <row r="15" spans="1:38" s="14" customFormat="1" ht="12.75">
      <c r="A15" s="30" t="s">
        <v>82</v>
      </c>
      <c r="B15" s="58" t="s">
        <v>244</v>
      </c>
      <c r="C15" s="40" t="s">
        <v>245</v>
      </c>
      <c r="D15" s="73">
        <v>27752000</v>
      </c>
      <c r="E15" s="74">
        <v>0</v>
      </c>
      <c r="F15" s="75">
        <f t="shared" si="0"/>
        <v>27752000</v>
      </c>
      <c r="G15" s="73">
        <v>27752000</v>
      </c>
      <c r="H15" s="74">
        <v>0</v>
      </c>
      <c r="I15" s="76">
        <f t="shared" si="1"/>
        <v>27752000</v>
      </c>
      <c r="J15" s="73">
        <v>7642014</v>
      </c>
      <c r="K15" s="74">
        <v>0</v>
      </c>
      <c r="L15" s="74">
        <f t="shared" si="2"/>
        <v>7642014</v>
      </c>
      <c r="M15" s="41">
        <f t="shared" si="3"/>
        <v>0.2753680455462669</v>
      </c>
      <c r="N15" s="101">
        <v>4829769</v>
      </c>
      <c r="O15" s="102">
        <v>0</v>
      </c>
      <c r="P15" s="103">
        <f t="shared" si="4"/>
        <v>4829769</v>
      </c>
      <c r="Q15" s="41">
        <f t="shared" si="5"/>
        <v>0.17403318679734794</v>
      </c>
      <c r="R15" s="101">
        <v>65051</v>
      </c>
      <c r="S15" s="103">
        <v>0</v>
      </c>
      <c r="T15" s="103">
        <f t="shared" si="6"/>
        <v>65051</v>
      </c>
      <c r="U15" s="41">
        <f t="shared" si="7"/>
        <v>0.002344011242432978</v>
      </c>
      <c r="V15" s="101">
        <v>3130290</v>
      </c>
      <c r="W15" s="103">
        <v>0</v>
      </c>
      <c r="X15" s="103">
        <f t="shared" si="8"/>
        <v>3130290</v>
      </c>
      <c r="Y15" s="41">
        <f t="shared" si="9"/>
        <v>0.11279511386566735</v>
      </c>
      <c r="Z15" s="73">
        <f t="shared" si="10"/>
        <v>15667124</v>
      </c>
      <c r="AA15" s="74">
        <f t="shared" si="11"/>
        <v>0</v>
      </c>
      <c r="AB15" s="74">
        <f t="shared" si="12"/>
        <v>15667124</v>
      </c>
      <c r="AC15" s="41">
        <f t="shared" si="13"/>
        <v>0.5645403574517152</v>
      </c>
      <c r="AD15" s="73">
        <v>572809</v>
      </c>
      <c r="AE15" s="74">
        <v>2036226</v>
      </c>
      <c r="AF15" s="74">
        <f t="shared" si="14"/>
        <v>2609035</v>
      </c>
      <c r="AG15" s="41">
        <f t="shared" si="15"/>
        <v>0.9156773061413149</v>
      </c>
      <c r="AH15" s="41">
        <f t="shared" si="16"/>
        <v>0.19978842752205317</v>
      </c>
      <c r="AI15" s="13">
        <v>23527310</v>
      </c>
      <c r="AJ15" s="13">
        <v>23902308</v>
      </c>
      <c r="AK15" s="13">
        <v>21886801</v>
      </c>
      <c r="AL15" s="13"/>
    </row>
    <row r="16" spans="1:38" s="14" customFormat="1" ht="12.75">
      <c r="A16" s="30" t="s">
        <v>82</v>
      </c>
      <c r="B16" s="58" t="s">
        <v>246</v>
      </c>
      <c r="C16" s="40" t="s">
        <v>247</v>
      </c>
      <c r="D16" s="73">
        <v>0</v>
      </c>
      <c r="E16" s="74">
        <v>265471175</v>
      </c>
      <c r="F16" s="75">
        <f t="shared" si="0"/>
        <v>265471175</v>
      </c>
      <c r="G16" s="73">
        <v>423745271</v>
      </c>
      <c r="H16" s="74">
        <v>243398229</v>
      </c>
      <c r="I16" s="76">
        <f t="shared" si="1"/>
        <v>667143500</v>
      </c>
      <c r="J16" s="73">
        <v>127915505</v>
      </c>
      <c r="K16" s="74">
        <v>38216724</v>
      </c>
      <c r="L16" s="74">
        <f t="shared" si="2"/>
        <v>166132229</v>
      </c>
      <c r="M16" s="41">
        <f t="shared" si="3"/>
        <v>0.6258013850279602</v>
      </c>
      <c r="N16" s="101">
        <v>99119364</v>
      </c>
      <c r="O16" s="102">
        <v>30608994</v>
      </c>
      <c r="P16" s="103">
        <f t="shared" si="4"/>
        <v>129728358</v>
      </c>
      <c r="Q16" s="41">
        <f t="shared" si="5"/>
        <v>0.4886721053613448</v>
      </c>
      <c r="R16" s="101">
        <v>65668167</v>
      </c>
      <c r="S16" s="103">
        <v>10393208</v>
      </c>
      <c r="T16" s="103">
        <f t="shared" si="6"/>
        <v>76061375</v>
      </c>
      <c r="U16" s="41">
        <f t="shared" si="7"/>
        <v>0.11401051647808905</v>
      </c>
      <c r="V16" s="101">
        <v>103755760</v>
      </c>
      <c r="W16" s="103">
        <v>35156907</v>
      </c>
      <c r="X16" s="103">
        <f t="shared" si="8"/>
        <v>138912667</v>
      </c>
      <c r="Y16" s="41">
        <f t="shared" si="9"/>
        <v>0.20822007109414992</v>
      </c>
      <c r="Z16" s="73">
        <f t="shared" si="10"/>
        <v>396458796</v>
      </c>
      <c r="AA16" s="74">
        <f t="shared" si="11"/>
        <v>114375833</v>
      </c>
      <c r="AB16" s="74">
        <f t="shared" si="12"/>
        <v>510834629</v>
      </c>
      <c r="AC16" s="41">
        <f t="shared" si="13"/>
        <v>0.765704273518366</v>
      </c>
      <c r="AD16" s="73">
        <v>75939514</v>
      </c>
      <c r="AE16" s="74">
        <v>164122404</v>
      </c>
      <c r="AF16" s="74">
        <f t="shared" si="14"/>
        <v>240061918</v>
      </c>
      <c r="AG16" s="41">
        <f t="shared" si="15"/>
        <v>1.4464196984604358</v>
      </c>
      <c r="AH16" s="41">
        <f t="shared" si="16"/>
        <v>-0.42134650861199896</v>
      </c>
      <c r="AI16" s="13">
        <v>450655700</v>
      </c>
      <c r="AJ16" s="13">
        <v>483168968</v>
      </c>
      <c r="AK16" s="13">
        <v>698865113</v>
      </c>
      <c r="AL16" s="13"/>
    </row>
    <row r="17" spans="1:38" s="14" customFormat="1" ht="12.75">
      <c r="A17" s="30" t="s">
        <v>101</v>
      </c>
      <c r="B17" s="58" t="s">
        <v>248</v>
      </c>
      <c r="C17" s="40" t="s">
        <v>249</v>
      </c>
      <c r="D17" s="73">
        <v>666779803</v>
      </c>
      <c r="E17" s="74">
        <v>426621414</v>
      </c>
      <c r="F17" s="75">
        <f t="shared" si="0"/>
        <v>1093401217</v>
      </c>
      <c r="G17" s="73">
        <v>670447483</v>
      </c>
      <c r="H17" s="74">
        <v>426621414</v>
      </c>
      <c r="I17" s="76">
        <f t="shared" si="1"/>
        <v>1097068897</v>
      </c>
      <c r="J17" s="73">
        <v>199633216</v>
      </c>
      <c r="K17" s="74">
        <v>91044980</v>
      </c>
      <c r="L17" s="74">
        <f t="shared" si="2"/>
        <v>290678196</v>
      </c>
      <c r="M17" s="41">
        <f t="shared" si="3"/>
        <v>0.2658476975154126</v>
      </c>
      <c r="N17" s="101">
        <v>124383862</v>
      </c>
      <c r="O17" s="102">
        <v>99238870</v>
      </c>
      <c r="P17" s="103">
        <f t="shared" si="4"/>
        <v>223622732</v>
      </c>
      <c r="Q17" s="41">
        <f t="shared" si="5"/>
        <v>0.20452028818255832</v>
      </c>
      <c r="R17" s="101">
        <v>182973324</v>
      </c>
      <c r="S17" s="103">
        <v>75487272</v>
      </c>
      <c r="T17" s="103">
        <f t="shared" si="6"/>
        <v>258460596</v>
      </c>
      <c r="U17" s="41">
        <f t="shared" si="7"/>
        <v>0.23559194568980657</v>
      </c>
      <c r="V17" s="101">
        <v>356873510</v>
      </c>
      <c r="W17" s="103">
        <v>98527689</v>
      </c>
      <c r="X17" s="103">
        <f t="shared" si="8"/>
        <v>455401199</v>
      </c>
      <c r="Y17" s="41">
        <f t="shared" si="9"/>
        <v>0.4151072008743677</v>
      </c>
      <c r="Z17" s="73">
        <f t="shared" si="10"/>
        <v>863863912</v>
      </c>
      <c r="AA17" s="74">
        <f t="shared" si="11"/>
        <v>364298811</v>
      </c>
      <c r="AB17" s="74">
        <f t="shared" si="12"/>
        <v>1228162723</v>
      </c>
      <c r="AC17" s="41">
        <f t="shared" si="13"/>
        <v>1.1194946154781016</v>
      </c>
      <c r="AD17" s="73">
        <v>192443775</v>
      </c>
      <c r="AE17" s="74">
        <v>77028070</v>
      </c>
      <c r="AF17" s="74">
        <f t="shared" si="14"/>
        <v>269471845</v>
      </c>
      <c r="AG17" s="41">
        <f t="shared" si="15"/>
        <v>1.003079001381259</v>
      </c>
      <c r="AH17" s="41">
        <f t="shared" si="16"/>
        <v>0.6899769213366242</v>
      </c>
      <c r="AI17" s="13">
        <v>967020197</v>
      </c>
      <c r="AJ17" s="13">
        <v>851187991</v>
      </c>
      <c r="AK17" s="13">
        <v>853808800</v>
      </c>
      <c r="AL17" s="13"/>
    </row>
    <row r="18" spans="1:38" s="55" customFormat="1" ht="12.75">
      <c r="A18" s="59"/>
      <c r="B18" s="115" t="s">
        <v>613</v>
      </c>
      <c r="C18" s="33"/>
      <c r="D18" s="77">
        <f>SUM(D11:D17)</f>
        <v>932439838</v>
      </c>
      <c r="E18" s="78">
        <f>SUM(E11:E17)</f>
        <v>1076905956</v>
      </c>
      <c r="F18" s="86">
        <f t="shared" si="0"/>
        <v>2009345794</v>
      </c>
      <c r="G18" s="77">
        <f>SUM(G11:G17)</f>
        <v>1370370113</v>
      </c>
      <c r="H18" s="78">
        <f>SUM(H11:H17)</f>
        <v>888953388</v>
      </c>
      <c r="I18" s="79">
        <f t="shared" si="1"/>
        <v>2259323501</v>
      </c>
      <c r="J18" s="77">
        <f>SUM(J11:J17)</f>
        <v>445878974</v>
      </c>
      <c r="K18" s="78">
        <f>SUM(K11:K17)</f>
        <v>183412856</v>
      </c>
      <c r="L18" s="78">
        <f t="shared" si="2"/>
        <v>629291830</v>
      </c>
      <c r="M18" s="45">
        <f t="shared" si="3"/>
        <v>0.3131824456890868</v>
      </c>
      <c r="N18" s="107">
        <f>SUM(N11:N17)</f>
        <v>280417673</v>
      </c>
      <c r="O18" s="108">
        <f>SUM(O11:O17)</f>
        <v>203053288</v>
      </c>
      <c r="P18" s="109">
        <f t="shared" si="4"/>
        <v>483470961</v>
      </c>
      <c r="Q18" s="45">
        <f t="shared" si="5"/>
        <v>0.2406111294749101</v>
      </c>
      <c r="R18" s="107">
        <f>SUM(R11:R17)</f>
        <v>281416049</v>
      </c>
      <c r="S18" s="109">
        <f>SUM(S11:S17)</f>
        <v>140863413</v>
      </c>
      <c r="T18" s="109">
        <f t="shared" si="6"/>
        <v>422279462</v>
      </c>
      <c r="U18" s="45">
        <f t="shared" si="7"/>
        <v>0.18690526691423107</v>
      </c>
      <c r="V18" s="107">
        <f>SUM(V11:V17)</f>
        <v>506816963</v>
      </c>
      <c r="W18" s="109">
        <f>SUM(W11:W17)</f>
        <v>113933760</v>
      </c>
      <c r="X18" s="109">
        <f t="shared" si="8"/>
        <v>620750723</v>
      </c>
      <c r="Y18" s="45">
        <f t="shared" si="9"/>
        <v>0.2747507042374628</v>
      </c>
      <c r="Z18" s="77">
        <f t="shared" si="10"/>
        <v>1514529659</v>
      </c>
      <c r="AA18" s="78">
        <f t="shared" si="11"/>
        <v>641263317</v>
      </c>
      <c r="AB18" s="78">
        <f t="shared" si="12"/>
        <v>2155792976</v>
      </c>
      <c r="AC18" s="45">
        <f t="shared" si="13"/>
        <v>0.9541763165150204</v>
      </c>
      <c r="AD18" s="77">
        <f>SUM(AD11:AD17)</f>
        <v>300133717</v>
      </c>
      <c r="AE18" s="78">
        <f>SUM(AE11:AE17)</f>
        <v>261540025</v>
      </c>
      <c r="AF18" s="78">
        <f t="shared" si="14"/>
        <v>561673742</v>
      </c>
      <c r="AG18" s="45">
        <f t="shared" si="15"/>
        <v>1.087928647064452</v>
      </c>
      <c r="AH18" s="45">
        <f t="shared" si="16"/>
        <v>0.10518024358703237</v>
      </c>
      <c r="AI18" s="60">
        <f>SUM(AI11:AI17)</f>
        <v>1806344365</v>
      </c>
      <c r="AJ18" s="60">
        <f>SUM(AJ11:AJ17)</f>
        <v>1751625200</v>
      </c>
      <c r="AK18" s="60">
        <f>SUM(AK11:AK17)</f>
        <v>1905643234</v>
      </c>
      <c r="AL18" s="60"/>
    </row>
    <row r="19" spans="1:38" s="14" customFormat="1" ht="12.75">
      <c r="A19" s="30" t="s">
        <v>82</v>
      </c>
      <c r="B19" s="58" t="s">
        <v>250</v>
      </c>
      <c r="C19" s="40" t="s">
        <v>251</v>
      </c>
      <c r="D19" s="73">
        <v>70914731</v>
      </c>
      <c r="E19" s="74">
        <v>75614000</v>
      </c>
      <c r="F19" s="75">
        <f t="shared" si="0"/>
        <v>146528731</v>
      </c>
      <c r="G19" s="73">
        <v>71106231</v>
      </c>
      <c r="H19" s="74">
        <v>36934000</v>
      </c>
      <c r="I19" s="76">
        <f t="shared" si="1"/>
        <v>108040231</v>
      </c>
      <c r="J19" s="73">
        <v>22485931</v>
      </c>
      <c r="K19" s="74">
        <v>4671565</v>
      </c>
      <c r="L19" s="74">
        <f t="shared" si="2"/>
        <v>27157496</v>
      </c>
      <c r="M19" s="41">
        <f t="shared" si="3"/>
        <v>0.18533905135641965</v>
      </c>
      <c r="N19" s="101">
        <v>16801215</v>
      </c>
      <c r="O19" s="102">
        <v>5188919</v>
      </c>
      <c r="P19" s="103">
        <f t="shared" si="4"/>
        <v>21990134</v>
      </c>
      <c r="Q19" s="41">
        <f t="shared" si="5"/>
        <v>0.150073871860666</v>
      </c>
      <c r="R19" s="101">
        <v>20998537</v>
      </c>
      <c r="S19" s="103">
        <v>2875412</v>
      </c>
      <c r="T19" s="103">
        <f t="shared" si="6"/>
        <v>23873949</v>
      </c>
      <c r="U19" s="41">
        <f t="shared" si="7"/>
        <v>0.22097276893086243</v>
      </c>
      <c r="V19" s="101">
        <v>9534256</v>
      </c>
      <c r="W19" s="103">
        <v>1255178</v>
      </c>
      <c r="X19" s="103">
        <f t="shared" si="8"/>
        <v>10789434</v>
      </c>
      <c r="Y19" s="41">
        <f t="shared" si="9"/>
        <v>0.09986496604214036</v>
      </c>
      <c r="Z19" s="73">
        <f t="shared" si="10"/>
        <v>69819939</v>
      </c>
      <c r="AA19" s="74">
        <f t="shared" si="11"/>
        <v>13991074</v>
      </c>
      <c r="AB19" s="74">
        <f t="shared" si="12"/>
        <v>83811013</v>
      </c>
      <c r="AC19" s="41">
        <f t="shared" si="13"/>
        <v>0.7757389282146203</v>
      </c>
      <c r="AD19" s="73">
        <v>7996502</v>
      </c>
      <c r="AE19" s="74">
        <v>4566773</v>
      </c>
      <c r="AF19" s="74">
        <f t="shared" si="14"/>
        <v>12563275</v>
      </c>
      <c r="AG19" s="41">
        <f t="shared" si="15"/>
        <v>0.7780568590225211</v>
      </c>
      <c r="AH19" s="41">
        <f t="shared" si="16"/>
        <v>-0.14119256324485452</v>
      </c>
      <c r="AI19" s="13">
        <v>99331887</v>
      </c>
      <c r="AJ19" s="13">
        <v>99331887</v>
      </c>
      <c r="AK19" s="13">
        <v>77285856</v>
      </c>
      <c r="AL19" s="13"/>
    </row>
    <row r="20" spans="1:38" s="14" customFormat="1" ht="12.75">
      <c r="A20" s="30" t="s">
        <v>82</v>
      </c>
      <c r="B20" s="58" t="s">
        <v>252</v>
      </c>
      <c r="C20" s="40" t="s">
        <v>253</v>
      </c>
      <c r="D20" s="73">
        <v>207673182</v>
      </c>
      <c r="E20" s="74">
        <v>44150000</v>
      </c>
      <c r="F20" s="76">
        <f t="shared" si="0"/>
        <v>251823182</v>
      </c>
      <c r="G20" s="73">
        <v>207673182</v>
      </c>
      <c r="H20" s="74">
        <v>44150000</v>
      </c>
      <c r="I20" s="76">
        <f t="shared" si="1"/>
        <v>251823182</v>
      </c>
      <c r="J20" s="73">
        <v>98599765</v>
      </c>
      <c r="K20" s="74">
        <v>2010652</v>
      </c>
      <c r="L20" s="74">
        <f t="shared" si="2"/>
        <v>100610417</v>
      </c>
      <c r="M20" s="41">
        <f t="shared" si="3"/>
        <v>0.3995280188302918</v>
      </c>
      <c r="N20" s="101">
        <v>23048585</v>
      </c>
      <c r="O20" s="102">
        <v>9181773</v>
      </c>
      <c r="P20" s="103">
        <f t="shared" si="4"/>
        <v>32230358</v>
      </c>
      <c r="Q20" s="41">
        <f t="shared" si="5"/>
        <v>0.12798804996435953</v>
      </c>
      <c r="R20" s="101">
        <v>25636824</v>
      </c>
      <c r="S20" s="103">
        <v>9688787</v>
      </c>
      <c r="T20" s="103">
        <f t="shared" si="6"/>
        <v>35325611</v>
      </c>
      <c r="U20" s="41">
        <f t="shared" si="7"/>
        <v>0.14027942431447793</v>
      </c>
      <c r="V20" s="101">
        <v>111232684</v>
      </c>
      <c r="W20" s="103">
        <v>2628466</v>
      </c>
      <c r="X20" s="103">
        <f t="shared" si="8"/>
        <v>113861150</v>
      </c>
      <c r="Y20" s="41">
        <f t="shared" si="9"/>
        <v>0.45214721335702923</v>
      </c>
      <c r="Z20" s="73">
        <f t="shared" si="10"/>
        <v>258517858</v>
      </c>
      <c r="AA20" s="74">
        <f t="shared" si="11"/>
        <v>23509678</v>
      </c>
      <c r="AB20" s="74">
        <f t="shared" si="12"/>
        <v>282027536</v>
      </c>
      <c r="AC20" s="41">
        <f t="shared" si="13"/>
        <v>1.1199427064661585</v>
      </c>
      <c r="AD20" s="73">
        <v>48670698</v>
      </c>
      <c r="AE20" s="74">
        <v>14055113</v>
      </c>
      <c r="AF20" s="74">
        <f t="shared" si="14"/>
        <v>62725811</v>
      </c>
      <c r="AG20" s="41">
        <f t="shared" si="15"/>
        <v>0.7294416379789713</v>
      </c>
      <c r="AH20" s="41">
        <f t="shared" si="16"/>
        <v>0.8152200535119427</v>
      </c>
      <c r="AI20" s="13">
        <v>324849494</v>
      </c>
      <c r="AJ20" s="13">
        <v>324849494</v>
      </c>
      <c r="AK20" s="13">
        <v>236958747</v>
      </c>
      <c r="AL20" s="13"/>
    </row>
    <row r="21" spans="1:38" s="14" customFormat="1" ht="12.75">
      <c r="A21" s="30" t="s">
        <v>82</v>
      </c>
      <c r="B21" s="58" t="s">
        <v>254</v>
      </c>
      <c r="C21" s="40" t="s">
        <v>255</v>
      </c>
      <c r="D21" s="73">
        <v>64081898</v>
      </c>
      <c r="E21" s="74">
        <v>10909000</v>
      </c>
      <c r="F21" s="75">
        <f t="shared" si="0"/>
        <v>74990898</v>
      </c>
      <c r="G21" s="73">
        <v>64081898</v>
      </c>
      <c r="H21" s="74">
        <v>10909000</v>
      </c>
      <c r="I21" s="76">
        <f t="shared" si="1"/>
        <v>74990898</v>
      </c>
      <c r="J21" s="73">
        <v>15026006</v>
      </c>
      <c r="K21" s="74">
        <v>3947352</v>
      </c>
      <c r="L21" s="74">
        <f t="shared" si="2"/>
        <v>18973358</v>
      </c>
      <c r="M21" s="41">
        <f t="shared" si="3"/>
        <v>0.25300881181606866</v>
      </c>
      <c r="N21" s="101">
        <v>11499802</v>
      </c>
      <c r="O21" s="102">
        <v>2688242</v>
      </c>
      <c r="P21" s="103">
        <f t="shared" si="4"/>
        <v>14188044</v>
      </c>
      <c r="Q21" s="41">
        <f t="shared" si="5"/>
        <v>0.1891968809334701</v>
      </c>
      <c r="R21" s="101">
        <v>7482649</v>
      </c>
      <c r="S21" s="103">
        <v>76963</v>
      </c>
      <c r="T21" s="103">
        <f t="shared" si="6"/>
        <v>7559612</v>
      </c>
      <c r="U21" s="41">
        <f t="shared" si="7"/>
        <v>0.10080706061154249</v>
      </c>
      <c r="V21" s="101">
        <v>13340493</v>
      </c>
      <c r="W21" s="103">
        <v>54000</v>
      </c>
      <c r="X21" s="103">
        <f t="shared" si="8"/>
        <v>13394493</v>
      </c>
      <c r="Y21" s="41">
        <f t="shared" si="9"/>
        <v>0.17861491670629148</v>
      </c>
      <c r="Z21" s="73">
        <f t="shared" si="10"/>
        <v>47348950</v>
      </c>
      <c r="AA21" s="74">
        <f t="shared" si="11"/>
        <v>6766557</v>
      </c>
      <c r="AB21" s="74">
        <f t="shared" si="12"/>
        <v>54115507</v>
      </c>
      <c r="AC21" s="41">
        <f t="shared" si="13"/>
        <v>0.7216276700673727</v>
      </c>
      <c r="AD21" s="73">
        <v>13046540</v>
      </c>
      <c r="AE21" s="74">
        <v>4918595</v>
      </c>
      <c r="AF21" s="74">
        <f t="shared" si="14"/>
        <v>17965135</v>
      </c>
      <c r="AG21" s="41">
        <f t="shared" si="15"/>
        <v>1.7711066176662735</v>
      </c>
      <c r="AH21" s="41">
        <f t="shared" si="16"/>
        <v>-0.2544173478239935</v>
      </c>
      <c r="AI21" s="13">
        <v>31953213</v>
      </c>
      <c r="AJ21" s="13">
        <v>31953213</v>
      </c>
      <c r="AK21" s="13">
        <v>56592547</v>
      </c>
      <c r="AL21" s="13"/>
    </row>
    <row r="22" spans="1:38" s="14" customFormat="1" ht="12.75">
      <c r="A22" s="30" t="s">
        <v>82</v>
      </c>
      <c r="B22" s="58" t="s">
        <v>256</v>
      </c>
      <c r="C22" s="40" t="s">
        <v>257</v>
      </c>
      <c r="D22" s="73">
        <v>32406326</v>
      </c>
      <c r="E22" s="74">
        <v>0</v>
      </c>
      <c r="F22" s="75">
        <f t="shared" si="0"/>
        <v>32406326</v>
      </c>
      <c r="G22" s="73">
        <v>33276760</v>
      </c>
      <c r="H22" s="74">
        <v>0</v>
      </c>
      <c r="I22" s="76">
        <f t="shared" si="1"/>
        <v>33276760</v>
      </c>
      <c r="J22" s="73">
        <v>160119866</v>
      </c>
      <c r="K22" s="74">
        <v>407968</v>
      </c>
      <c r="L22" s="74">
        <f t="shared" si="2"/>
        <v>160527834</v>
      </c>
      <c r="M22" s="41">
        <f t="shared" si="3"/>
        <v>4.953595603525065</v>
      </c>
      <c r="N22" s="101">
        <v>6755046</v>
      </c>
      <c r="O22" s="102">
        <v>1973635</v>
      </c>
      <c r="P22" s="103">
        <f t="shared" si="4"/>
        <v>8728681</v>
      </c>
      <c r="Q22" s="41">
        <f t="shared" si="5"/>
        <v>0.26935114458825105</v>
      </c>
      <c r="R22" s="101">
        <v>19835973</v>
      </c>
      <c r="S22" s="103">
        <v>2259117</v>
      </c>
      <c r="T22" s="103">
        <f t="shared" si="6"/>
        <v>22095090</v>
      </c>
      <c r="U22" s="41">
        <f t="shared" si="7"/>
        <v>0.6639796061876216</v>
      </c>
      <c r="V22" s="101">
        <v>0</v>
      </c>
      <c r="W22" s="103">
        <v>2301278</v>
      </c>
      <c r="X22" s="103">
        <f t="shared" si="8"/>
        <v>2301278</v>
      </c>
      <c r="Y22" s="41">
        <f t="shared" si="9"/>
        <v>0.06915571107283282</v>
      </c>
      <c r="Z22" s="73">
        <f t="shared" si="10"/>
        <v>186710885</v>
      </c>
      <c r="AA22" s="74">
        <f t="shared" si="11"/>
        <v>6941998</v>
      </c>
      <c r="AB22" s="74">
        <f t="shared" si="12"/>
        <v>193652883</v>
      </c>
      <c r="AC22" s="41">
        <f t="shared" si="13"/>
        <v>5.81946328308405</v>
      </c>
      <c r="AD22" s="73">
        <v>1736363</v>
      </c>
      <c r="AE22" s="74">
        <v>0</v>
      </c>
      <c r="AF22" s="74">
        <f t="shared" si="14"/>
        <v>1736363</v>
      </c>
      <c r="AG22" s="41">
        <f t="shared" si="15"/>
        <v>0.8731067670674278</v>
      </c>
      <c r="AH22" s="41">
        <f t="shared" si="16"/>
        <v>0.325343836513448</v>
      </c>
      <c r="AI22" s="13">
        <v>22355873</v>
      </c>
      <c r="AJ22" s="13">
        <v>22355873</v>
      </c>
      <c r="AK22" s="13">
        <v>19519064</v>
      </c>
      <c r="AL22" s="13"/>
    </row>
    <row r="23" spans="1:38" s="14" customFormat="1" ht="12.75">
      <c r="A23" s="30" t="s">
        <v>82</v>
      </c>
      <c r="B23" s="58" t="s">
        <v>63</v>
      </c>
      <c r="C23" s="40" t="s">
        <v>64</v>
      </c>
      <c r="D23" s="73">
        <v>2278476419</v>
      </c>
      <c r="E23" s="74">
        <v>327343282</v>
      </c>
      <c r="F23" s="75">
        <f t="shared" si="0"/>
        <v>2605819701</v>
      </c>
      <c r="G23" s="73">
        <v>2231584168</v>
      </c>
      <c r="H23" s="74">
        <v>263002190</v>
      </c>
      <c r="I23" s="76">
        <f t="shared" si="1"/>
        <v>2494586358</v>
      </c>
      <c r="J23" s="73">
        <v>531872653</v>
      </c>
      <c r="K23" s="74">
        <v>55877502</v>
      </c>
      <c r="L23" s="74">
        <f t="shared" si="2"/>
        <v>587750155</v>
      </c>
      <c r="M23" s="41">
        <f t="shared" si="3"/>
        <v>0.2255528864005622</v>
      </c>
      <c r="N23" s="101">
        <v>554396788</v>
      </c>
      <c r="O23" s="102">
        <v>80864340</v>
      </c>
      <c r="P23" s="103">
        <f t="shared" si="4"/>
        <v>635261128</v>
      </c>
      <c r="Q23" s="41">
        <f t="shared" si="5"/>
        <v>0.24378552658735925</v>
      </c>
      <c r="R23" s="101">
        <v>487801701</v>
      </c>
      <c r="S23" s="103">
        <v>6845835</v>
      </c>
      <c r="T23" s="103">
        <f t="shared" si="6"/>
        <v>494647536</v>
      </c>
      <c r="U23" s="41">
        <f t="shared" si="7"/>
        <v>0.19828839936276121</v>
      </c>
      <c r="V23" s="101">
        <v>572947332</v>
      </c>
      <c r="W23" s="103">
        <v>32298676</v>
      </c>
      <c r="X23" s="103">
        <f t="shared" si="8"/>
        <v>605246008</v>
      </c>
      <c r="Y23" s="41">
        <f t="shared" si="9"/>
        <v>0.24262379454574087</v>
      </c>
      <c r="Z23" s="73">
        <f t="shared" si="10"/>
        <v>2147018474</v>
      </c>
      <c r="AA23" s="74">
        <f t="shared" si="11"/>
        <v>175886353</v>
      </c>
      <c r="AB23" s="74">
        <f t="shared" si="12"/>
        <v>2322904827</v>
      </c>
      <c r="AC23" s="41">
        <f t="shared" si="13"/>
        <v>0.9311783573058408</v>
      </c>
      <c r="AD23" s="73">
        <v>683817580</v>
      </c>
      <c r="AE23" s="74">
        <v>115760903</v>
      </c>
      <c r="AF23" s="74">
        <f t="shared" si="14"/>
        <v>799578483</v>
      </c>
      <c r="AG23" s="41">
        <f t="shared" si="15"/>
        <v>1.0835104877978436</v>
      </c>
      <c r="AH23" s="41">
        <f t="shared" si="16"/>
        <v>-0.2430436525391092</v>
      </c>
      <c r="AI23" s="13">
        <v>2227580660</v>
      </c>
      <c r="AJ23" s="13">
        <v>2363161349</v>
      </c>
      <c r="AK23" s="13">
        <v>2560510106</v>
      </c>
      <c r="AL23" s="13"/>
    </row>
    <row r="24" spans="1:38" s="14" customFormat="1" ht="12.75">
      <c r="A24" s="30" t="s">
        <v>82</v>
      </c>
      <c r="B24" s="58" t="s">
        <v>258</v>
      </c>
      <c r="C24" s="40" t="s">
        <v>259</v>
      </c>
      <c r="D24" s="73">
        <v>35034717</v>
      </c>
      <c r="E24" s="74">
        <v>10607255</v>
      </c>
      <c r="F24" s="75">
        <f t="shared" si="0"/>
        <v>45641972</v>
      </c>
      <c r="G24" s="73">
        <v>33025303</v>
      </c>
      <c r="H24" s="74">
        <v>0</v>
      </c>
      <c r="I24" s="76">
        <f t="shared" si="1"/>
        <v>33025303</v>
      </c>
      <c r="J24" s="73">
        <v>9531983</v>
      </c>
      <c r="K24" s="74">
        <v>2133457</v>
      </c>
      <c r="L24" s="74">
        <f t="shared" si="2"/>
        <v>11665440</v>
      </c>
      <c r="M24" s="41">
        <f t="shared" si="3"/>
        <v>0.2555858015950757</v>
      </c>
      <c r="N24" s="101">
        <v>9830659</v>
      </c>
      <c r="O24" s="102">
        <v>2035689</v>
      </c>
      <c r="P24" s="103">
        <f t="shared" si="4"/>
        <v>11866348</v>
      </c>
      <c r="Q24" s="41">
        <f t="shared" si="5"/>
        <v>0.2599876271778967</v>
      </c>
      <c r="R24" s="101">
        <v>3154054</v>
      </c>
      <c r="S24" s="103">
        <v>0</v>
      </c>
      <c r="T24" s="103">
        <f t="shared" si="6"/>
        <v>3154054</v>
      </c>
      <c r="U24" s="41">
        <f t="shared" si="7"/>
        <v>0.09550416539705935</v>
      </c>
      <c r="V24" s="101">
        <v>7378728</v>
      </c>
      <c r="W24" s="103">
        <v>0</v>
      </c>
      <c r="X24" s="103">
        <f t="shared" si="8"/>
        <v>7378728</v>
      </c>
      <c r="Y24" s="41">
        <f t="shared" si="9"/>
        <v>0.2234265042170847</v>
      </c>
      <c r="Z24" s="73">
        <f t="shared" si="10"/>
        <v>29895424</v>
      </c>
      <c r="AA24" s="74">
        <f t="shared" si="11"/>
        <v>4169146</v>
      </c>
      <c r="AB24" s="74">
        <f t="shared" si="12"/>
        <v>34064570</v>
      </c>
      <c r="AC24" s="41">
        <f t="shared" si="13"/>
        <v>1.0314688104451306</v>
      </c>
      <c r="AD24" s="73">
        <v>93141092</v>
      </c>
      <c r="AE24" s="74">
        <v>160328</v>
      </c>
      <c r="AF24" s="74">
        <f t="shared" si="14"/>
        <v>93301420</v>
      </c>
      <c r="AG24" s="41">
        <f t="shared" si="15"/>
        <v>16.44720630949193</v>
      </c>
      <c r="AH24" s="41">
        <f t="shared" si="16"/>
        <v>-0.9209151586331698</v>
      </c>
      <c r="AI24" s="13">
        <v>10508358</v>
      </c>
      <c r="AJ24" s="13">
        <v>10508358</v>
      </c>
      <c r="AK24" s="13">
        <v>172833132</v>
      </c>
      <c r="AL24" s="13"/>
    </row>
    <row r="25" spans="1:38" s="14" customFormat="1" ht="12.75">
      <c r="A25" s="30" t="s">
        <v>82</v>
      </c>
      <c r="B25" s="58" t="s">
        <v>260</v>
      </c>
      <c r="C25" s="40" t="s">
        <v>261</v>
      </c>
      <c r="D25" s="73">
        <v>41370530</v>
      </c>
      <c r="E25" s="74">
        <v>24012720</v>
      </c>
      <c r="F25" s="75">
        <f t="shared" si="0"/>
        <v>65383250</v>
      </c>
      <c r="G25" s="73">
        <v>59615402</v>
      </c>
      <c r="H25" s="74">
        <v>19154339</v>
      </c>
      <c r="I25" s="76">
        <f t="shared" si="1"/>
        <v>78769741</v>
      </c>
      <c r="J25" s="73">
        <v>11639908</v>
      </c>
      <c r="K25" s="74">
        <v>1477452</v>
      </c>
      <c r="L25" s="74">
        <f t="shared" si="2"/>
        <v>13117360</v>
      </c>
      <c r="M25" s="41">
        <f t="shared" si="3"/>
        <v>0.20062263653152757</v>
      </c>
      <c r="N25" s="101">
        <v>8349421</v>
      </c>
      <c r="O25" s="102">
        <v>3524853</v>
      </c>
      <c r="P25" s="103">
        <f t="shared" si="4"/>
        <v>11874274</v>
      </c>
      <c r="Q25" s="41">
        <f t="shared" si="5"/>
        <v>0.1816103359805455</v>
      </c>
      <c r="R25" s="101">
        <v>35847342</v>
      </c>
      <c r="S25" s="103">
        <v>2324693</v>
      </c>
      <c r="T25" s="103">
        <f t="shared" si="6"/>
        <v>38172035</v>
      </c>
      <c r="U25" s="41">
        <f t="shared" si="7"/>
        <v>0.48460277405253877</v>
      </c>
      <c r="V25" s="101">
        <v>9870943</v>
      </c>
      <c r="W25" s="103">
        <v>11903503</v>
      </c>
      <c r="X25" s="103">
        <f t="shared" si="8"/>
        <v>21774446</v>
      </c>
      <c r="Y25" s="41">
        <f t="shared" si="9"/>
        <v>0.27643160588784976</v>
      </c>
      <c r="Z25" s="73">
        <f t="shared" si="10"/>
        <v>65707614</v>
      </c>
      <c r="AA25" s="74">
        <f t="shared" si="11"/>
        <v>19230501</v>
      </c>
      <c r="AB25" s="74">
        <f t="shared" si="12"/>
        <v>84938115</v>
      </c>
      <c r="AC25" s="41">
        <f t="shared" si="13"/>
        <v>1.078308928297733</v>
      </c>
      <c r="AD25" s="73">
        <v>3331115</v>
      </c>
      <c r="AE25" s="74">
        <v>1492654</v>
      </c>
      <c r="AF25" s="74">
        <f t="shared" si="14"/>
        <v>4823769</v>
      </c>
      <c r="AG25" s="41">
        <f t="shared" si="15"/>
        <v>0.8843302083127392</v>
      </c>
      <c r="AH25" s="41">
        <f t="shared" si="16"/>
        <v>3.513990201437921</v>
      </c>
      <c r="AI25" s="13">
        <v>39503633</v>
      </c>
      <c r="AJ25" s="13">
        <v>39503633</v>
      </c>
      <c r="AK25" s="13">
        <v>34934256</v>
      </c>
      <c r="AL25" s="13"/>
    </row>
    <row r="26" spans="1:38" s="14" customFormat="1" ht="12.75">
      <c r="A26" s="30" t="s">
        <v>101</v>
      </c>
      <c r="B26" s="58" t="s">
        <v>262</v>
      </c>
      <c r="C26" s="40" t="s">
        <v>263</v>
      </c>
      <c r="D26" s="73">
        <v>423331427</v>
      </c>
      <c r="E26" s="74">
        <v>140890514</v>
      </c>
      <c r="F26" s="75">
        <f t="shared" si="0"/>
        <v>564221941</v>
      </c>
      <c r="G26" s="73">
        <v>299911792</v>
      </c>
      <c r="H26" s="74">
        <v>103921000</v>
      </c>
      <c r="I26" s="76">
        <f t="shared" si="1"/>
        <v>403832792</v>
      </c>
      <c r="J26" s="73">
        <v>125196602</v>
      </c>
      <c r="K26" s="74">
        <v>29486697</v>
      </c>
      <c r="L26" s="74">
        <f t="shared" si="2"/>
        <v>154683299</v>
      </c>
      <c r="M26" s="41">
        <f t="shared" si="3"/>
        <v>0.27415328571917413</v>
      </c>
      <c r="N26" s="101">
        <v>82838107</v>
      </c>
      <c r="O26" s="102">
        <v>0</v>
      </c>
      <c r="P26" s="103">
        <f t="shared" si="4"/>
        <v>82838107</v>
      </c>
      <c r="Q26" s="41">
        <f t="shared" si="5"/>
        <v>0.14681830141731408</v>
      </c>
      <c r="R26" s="101">
        <v>64126276</v>
      </c>
      <c r="S26" s="103">
        <v>0</v>
      </c>
      <c r="T26" s="103">
        <f t="shared" si="6"/>
        <v>64126276</v>
      </c>
      <c r="U26" s="41">
        <f t="shared" si="7"/>
        <v>0.15879412784289196</v>
      </c>
      <c r="V26" s="101">
        <v>48394016</v>
      </c>
      <c r="W26" s="103">
        <v>0</v>
      </c>
      <c r="X26" s="103">
        <f t="shared" si="8"/>
        <v>48394016</v>
      </c>
      <c r="Y26" s="41">
        <f t="shared" si="9"/>
        <v>0.11983676650013107</v>
      </c>
      <c r="Z26" s="73">
        <f t="shared" si="10"/>
        <v>320555001</v>
      </c>
      <c r="AA26" s="74">
        <f t="shared" si="11"/>
        <v>29486697</v>
      </c>
      <c r="AB26" s="74">
        <f t="shared" si="12"/>
        <v>350041698</v>
      </c>
      <c r="AC26" s="41">
        <f t="shared" si="13"/>
        <v>0.866798598168323</v>
      </c>
      <c r="AD26" s="73">
        <v>20577960</v>
      </c>
      <c r="AE26" s="74">
        <v>9125985</v>
      </c>
      <c r="AF26" s="74">
        <f t="shared" si="14"/>
        <v>29703945</v>
      </c>
      <c r="AG26" s="41">
        <f t="shared" si="15"/>
        <v>1.8488980114620273</v>
      </c>
      <c r="AH26" s="41">
        <f t="shared" si="16"/>
        <v>0.629211742749995</v>
      </c>
      <c r="AI26" s="13">
        <v>250834687</v>
      </c>
      <c r="AJ26" s="13">
        <v>250834687</v>
      </c>
      <c r="AK26" s="13">
        <v>463767754</v>
      </c>
      <c r="AL26" s="13"/>
    </row>
    <row r="27" spans="1:38" s="55" customFormat="1" ht="12.75">
      <c r="A27" s="59"/>
      <c r="B27" s="115" t="s">
        <v>614</v>
      </c>
      <c r="C27" s="33"/>
      <c r="D27" s="77">
        <f>SUM(D19:D26)</f>
        <v>3153289230</v>
      </c>
      <c r="E27" s="78">
        <f>SUM(E19:E26)</f>
        <v>633526771</v>
      </c>
      <c r="F27" s="86">
        <f t="shared" si="0"/>
        <v>3786816001</v>
      </c>
      <c r="G27" s="77">
        <f>SUM(G19:G26)</f>
        <v>3000274736</v>
      </c>
      <c r="H27" s="78">
        <f>SUM(H19:H26)</f>
        <v>478070529</v>
      </c>
      <c r="I27" s="79">
        <f t="shared" si="1"/>
        <v>3478345265</v>
      </c>
      <c r="J27" s="77">
        <f>SUM(J19:J26)</f>
        <v>974472714</v>
      </c>
      <c r="K27" s="78">
        <f>SUM(K19:K26)</f>
        <v>100012645</v>
      </c>
      <c r="L27" s="78">
        <f t="shared" si="2"/>
        <v>1074485359</v>
      </c>
      <c r="M27" s="45">
        <f t="shared" si="3"/>
        <v>0.28374374638647776</v>
      </c>
      <c r="N27" s="107">
        <f>SUM(N19:N26)</f>
        <v>713519623</v>
      </c>
      <c r="O27" s="108">
        <f>SUM(O19:O26)</f>
        <v>105457451</v>
      </c>
      <c r="P27" s="109">
        <f t="shared" si="4"/>
        <v>818977074</v>
      </c>
      <c r="Q27" s="45">
        <f t="shared" si="5"/>
        <v>0.21627062782657763</v>
      </c>
      <c r="R27" s="107">
        <f>SUM(R19:R26)</f>
        <v>664883356</v>
      </c>
      <c r="S27" s="109">
        <f>SUM(S19:S26)</f>
        <v>24070807</v>
      </c>
      <c r="T27" s="109">
        <f t="shared" si="6"/>
        <v>688954163</v>
      </c>
      <c r="U27" s="45">
        <f t="shared" si="7"/>
        <v>0.19806951596566133</v>
      </c>
      <c r="V27" s="107">
        <f>SUM(V19:V26)</f>
        <v>772698452</v>
      </c>
      <c r="W27" s="109">
        <f>SUM(W19:W26)</f>
        <v>50441101</v>
      </c>
      <c r="X27" s="109">
        <f t="shared" si="8"/>
        <v>823139553</v>
      </c>
      <c r="Y27" s="45">
        <f t="shared" si="9"/>
        <v>0.23664687956156646</v>
      </c>
      <c r="Z27" s="77">
        <f t="shared" si="10"/>
        <v>3125574145</v>
      </c>
      <c r="AA27" s="78">
        <f t="shared" si="11"/>
        <v>279982004</v>
      </c>
      <c r="AB27" s="78">
        <f t="shared" si="12"/>
        <v>3405556149</v>
      </c>
      <c r="AC27" s="45">
        <f t="shared" si="13"/>
        <v>0.9790736369007348</v>
      </c>
      <c r="AD27" s="77">
        <f>SUM(AD19:AD26)</f>
        <v>872317850</v>
      </c>
      <c r="AE27" s="78">
        <f>SUM(AE19:AE26)</f>
        <v>150080351</v>
      </c>
      <c r="AF27" s="78">
        <f t="shared" si="14"/>
        <v>1022398201</v>
      </c>
      <c r="AG27" s="45">
        <f t="shared" si="15"/>
        <v>1.1527138259306355</v>
      </c>
      <c r="AH27" s="45">
        <f t="shared" si="16"/>
        <v>-0.19489338675000267</v>
      </c>
      <c r="AI27" s="60">
        <f>SUM(AI19:AI26)</f>
        <v>3006917805</v>
      </c>
      <c r="AJ27" s="60">
        <f>SUM(AJ19:AJ26)</f>
        <v>3142498494</v>
      </c>
      <c r="AK27" s="60">
        <f>SUM(AK19:AK26)</f>
        <v>3622401462</v>
      </c>
      <c r="AL27" s="60"/>
    </row>
    <row r="28" spans="1:38" s="14" customFormat="1" ht="12.75">
      <c r="A28" s="30" t="s">
        <v>82</v>
      </c>
      <c r="B28" s="58" t="s">
        <v>264</v>
      </c>
      <c r="C28" s="40" t="s">
        <v>265</v>
      </c>
      <c r="D28" s="73">
        <v>375275640</v>
      </c>
      <c r="E28" s="74">
        <v>102620961</v>
      </c>
      <c r="F28" s="75">
        <f t="shared" si="0"/>
        <v>477896601</v>
      </c>
      <c r="G28" s="73">
        <v>361024953</v>
      </c>
      <c r="H28" s="74">
        <v>107947751</v>
      </c>
      <c r="I28" s="76">
        <f t="shared" si="1"/>
        <v>468972704</v>
      </c>
      <c r="J28" s="73">
        <v>165112857</v>
      </c>
      <c r="K28" s="74">
        <v>17067265</v>
      </c>
      <c r="L28" s="74">
        <f t="shared" si="2"/>
        <v>182180122</v>
      </c>
      <c r="M28" s="41">
        <f t="shared" si="3"/>
        <v>0.38121242465166644</v>
      </c>
      <c r="N28" s="101">
        <v>61399971</v>
      </c>
      <c r="O28" s="102">
        <v>12545627</v>
      </c>
      <c r="P28" s="103">
        <f t="shared" si="4"/>
        <v>73945598</v>
      </c>
      <c r="Q28" s="41">
        <f t="shared" si="5"/>
        <v>0.15473137462218528</v>
      </c>
      <c r="R28" s="101">
        <v>61641622</v>
      </c>
      <c r="S28" s="103">
        <v>13076711</v>
      </c>
      <c r="T28" s="103">
        <f t="shared" si="6"/>
        <v>74718333</v>
      </c>
      <c r="U28" s="41">
        <f t="shared" si="7"/>
        <v>0.1593234155478695</v>
      </c>
      <c r="V28" s="101">
        <v>51721801</v>
      </c>
      <c r="W28" s="103">
        <v>52751765</v>
      </c>
      <c r="X28" s="103">
        <f t="shared" si="8"/>
        <v>104473566</v>
      </c>
      <c r="Y28" s="41">
        <f t="shared" si="9"/>
        <v>0.22277110183367943</v>
      </c>
      <c r="Z28" s="73">
        <f t="shared" si="10"/>
        <v>339876251</v>
      </c>
      <c r="AA28" s="74">
        <f t="shared" si="11"/>
        <v>95441368</v>
      </c>
      <c r="AB28" s="74">
        <f t="shared" si="12"/>
        <v>435317619</v>
      </c>
      <c r="AC28" s="41">
        <f t="shared" si="13"/>
        <v>0.9282365802680064</v>
      </c>
      <c r="AD28" s="73">
        <v>45706060</v>
      </c>
      <c r="AE28" s="74">
        <v>17213139</v>
      </c>
      <c r="AF28" s="74">
        <f t="shared" si="14"/>
        <v>62919199</v>
      </c>
      <c r="AG28" s="41">
        <f t="shared" si="15"/>
        <v>1.2241686350420133</v>
      </c>
      <c r="AH28" s="41">
        <f t="shared" si="16"/>
        <v>0.6604401782037943</v>
      </c>
      <c r="AI28" s="13">
        <v>277606691</v>
      </c>
      <c r="AJ28" s="13">
        <v>277606691</v>
      </c>
      <c r="AK28" s="13">
        <v>339837404</v>
      </c>
      <c r="AL28" s="13"/>
    </row>
    <row r="29" spans="1:38" s="14" customFormat="1" ht="12.75">
      <c r="A29" s="30" t="s">
        <v>82</v>
      </c>
      <c r="B29" s="58" t="s">
        <v>266</v>
      </c>
      <c r="C29" s="40" t="s">
        <v>267</v>
      </c>
      <c r="D29" s="73">
        <v>29107000</v>
      </c>
      <c r="E29" s="74">
        <v>0</v>
      </c>
      <c r="F29" s="75">
        <f t="shared" si="0"/>
        <v>29107000</v>
      </c>
      <c r="G29" s="73">
        <v>51350187</v>
      </c>
      <c r="H29" s="74">
        <v>0</v>
      </c>
      <c r="I29" s="76">
        <f t="shared" si="1"/>
        <v>51350187</v>
      </c>
      <c r="J29" s="73">
        <v>23495778</v>
      </c>
      <c r="K29" s="74">
        <v>0</v>
      </c>
      <c r="L29" s="74">
        <f t="shared" si="2"/>
        <v>23495778</v>
      </c>
      <c r="M29" s="41">
        <f t="shared" si="3"/>
        <v>0.8072208747036795</v>
      </c>
      <c r="N29" s="101">
        <v>14304721</v>
      </c>
      <c r="O29" s="102">
        <v>0</v>
      </c>
      <c r="P29" s="103">
        <f t="shared" si="4"/>
        <v>14304721</v>
      </c>
      <c r="Q29" s="41">
        <f t="shared" si="5"/>
        <v>0.49145294946232865</v>
      </c>
      <c r="R29" s="101">
        <v>19680690</v>
      </c>
      <c r="S29" s="103">
        <v>0</v>
      </c>
      <c r="T29" s="103">
        <f t="shared" si="6"/>
        <v>19680690</v>
      </c>
      <c r="U29" s="41">
        <f t="shared" si="7"/>
        <v>0.38326423231915396</v>
      </c>
      <c r="V29" s="101">
        <v>461843</v>
      </c>
      <c r="W29" s="103">
        <v>21876077</v>
      </c>
      <c r="X29" s="103">
        <f t="shared" si="8"/>
        <v>22337920</v>
      </c>
      <c r="Y29" s="41">
        <f t="shared" si="9"/>
        <v>0.4350114635415057</v>
      </c>
      <c r="Z29" s="73">
        <f t="shared" si="10"/>
        <v>57943032</v>
      </c>
      <c r="AA29" s="74">
        <f t="shared" si="11"/>
        <v>21876077</v>
      </c>
      <c r="AB29" s="74">
        <f t="shared" si="12"/>
        <v>79819109</v>
      </c>
      <c r="AC29" s="41">
        <f t="shared" si="13"/>
        <v>1.5544073675914754</v>
      </c>
      <c r="AD29" s="73">
        <v>12205467</v>
      </c>
      <c r="AE29" s="74">
        <v>0</v>
      </c>
      <c r="AF29" s="74">
        <f t="shared" si="14"/>
        <v>12205467</v>
      </c>
      <c r="AG29" s="41">
        <f t="shared" si="15"/>
        <v>0</v>
      </c>
      <c r="AH29" s="41">
        <f t="shared" si="16"/>
        <v>0.8301569288581911</v>
      </c>
      <c r="AI29" s="13">
        <v>0</v>
      </c>
      <c r="AJ29" s="13">
        <v>0</v>
      </c>
      <c r="AK29" s="13">
        <v>78081791</v>
      </c>
      <c r="AL29" s="13"/>
    </row>
    <row r="30" spans="1:38" s="14" customFormat="1" ht="12.75">
      <c r="A30" s="30" t="s">
        <v>82</v>
      </c>
      <c r="B30" s="58" t="s">
        <v>268</v>
      </c>
      <c r="C30" s="40" t="s">
        <v>269</v>
      </c>
      <c r="D30" s="73">
        <v>167191911</v>
      </c>
      <c r="E30" s="74">
        <v>25820500</v>
      </c>
      <c r="F30" s="76">
        <f t="shared" si="0"/>
        <v>193012411</v>
      </c>
      <c r="G30" s="73">
        <v>191779000</v>
      </c>
      <c r="H30" s="74">
        <v>0</v>
      </c>
      <c r="I30" s="76">
        <f t="shared" si="1"/>
        <v>191779000</v>
      </c>
      <c r="J30" s="73">
        <v>54259207</v>
      </c>
      <c r="K30" s="74">
        <v>6033426</v>
      </c>
      <c r="L30" s="74">
        <f t="shared" si="2"/>
        <v>60292633</v>
      </c>
      <c r="M30" s="41">
        <f t="shared" si="3"/>
        <v>0.3123769745563149</v>
      </c>
      <c r="N30" s="101">
        <v>40383979</v>
      </c>
      <c r="O30" s="102">
        <v>12482213</v>
      </c>
      <c r="P30" s="103">
        <f t="shared" si="4"/>
        <v>52866192</v>
      </c>
      <c r="Q30" s="41">
        <f t="shared" si="5"/>
        <v>0.27390047990230015</v>
      </c>
      <c r="R30" s="101">
        <v>49894097</v>
      </c>
      <c r="S30" s="103">
        <v>3275011</v>
      </c>
      <c r="T30" s="103">
        <f t="shared" si="6"/>
        <v>53169108</v>
      </c>
      <c r="U30" s="41">
        <f t="shared" si="7"/>
        <v>0.27724155408047807</v>
      </c>
      <c r="V30" s="101">
        <v>34171274</v>
      </c>
      <c r="W30" s="103">
        <v>4138621</v>
      </c>
      <c r="X30" s="103">
        <f t="shared" si="8"/>
        <v>38309895</v>
      </c>
      <c r="Y30" s="41">
        <f t="shared" si="9"/>
        <v>0.19976063594032714</v>
      </c>
      <c r="Z30" s="73">
        <f t="shared" si="10"/>
        <v>178708557</v>
      </c>
      <c r="AA30" s="74">
        <f t="shared" si="11"/>
        <v>25929271</v>
      </c>
      <c r="AB30" s="74">
        <f t="shared" si="12"/>
        <v>204637828</v>
      </c>
      <c r="AC30" s="41">
        <f t="shared" si="13"/>
        <v>1.0670502401201383</v>
      </c>
      <c r="AD30" s="73">
        <v>21219707</v>
      </c>
      <c r="AE30" s="74">
        <v>672317</v>
      </c>
      <c r="AF30" s="74">
        <f t="shared" si="14"/>
        <v>21892024</v>
      </c>
      <c r="AG30" s="41">
        <f t="shared" si="15"/>
        <v>0.6605771346779973</v>
      </c>
      <c r="AH30" s="41">
        <f t="shared" si="16"/>
        <v>0.7499476064890116</v>
      </c>
      <c r="AI30" s="13">
        <v>198982013</v>
      </c>
      <c r="AJ30" s="13">
        <v>198982013</v>
      </c>
      <c r="AK30" s="13">
        <v>131442968</v>
      </c>
      <c r="AL30" s="13"/>
    </row>
    <row r="31" spans="1:38" s="14" customFormat="1" ht="12.75">
      <c r="A31" s="30" t="s">
        <v>82</v>
      </c>
      <c r="B31" s="58" t="s">
        <v>270</v>
      </c>
      <c r="C31" s="40" t="s">
        <v>271</v>
      </c>
      <c r="D31" s="73">
        <v>59117000</v>
      </c>
      <c r="E31" s="74">
        <v>0</v>
      </c>
      <c r="F31" s="75">
        <f t="shared" si="0"/>
        <v>59117000</v>
      </c>
      <c r="G31" s="73">
        <v>54166305</v>
      </c>
      <c r="H31" s="74">
        <v>14984320</v>
      </c>
      <c r="I31" s="76">
        <f t="shared" si="1"/>
        <v>69150625</v>
      </c>
      <c r="J31" s="73">
        <v>20192419</v>
      </c>
      <c r="K31" s="74">
        <v>32068584</v>
      </c>
      <c r="L31" s="74">
        <f t="shared" si="2"/>
        <v>52261003</v>
      </c>
      <c r="M31" s="41">
        <f t="shared" si="3"/>
        <v>0.8840266420826497</v>
      </c>
      <c r="N31" s="101">
        <v>26299474</v>
      </c>
      <c r="O31" s="102">
        <v>19067941</v>
      </c>
      <c r="P31" s="103">
        <f t="shared" si="4"/>
        <v>45367415</v>
      </c>
      <c r="Q31" s="41">
        <f t="shared" si="5"/>
        <v>0.767417409543786</v>
      </c>
      <c r="R31" s="101">
        <v>17066863</v>
      </c>
      <c r="S31" s="103">
        <v>3135272</v>
      </c>
      <c r="T31" s="103">
        <f t="shared" si="6"/>
        <v>20202135</v>
      </c>
      <c r="U31" s="41">
        <f t="shared" si="7"/>
        <v>0.2921468171835034</v>
      </c>
      <c r="V31" s="101">
        <v>6108782</v>
      </c>
      <c r="W31" s="103">
        <v>2853083</v>
      </c>
      <c r="X31" s="103">
        <f t="shared" si="8"/>
        <v>8961865</v>
      </c>
      <c r="Y31" s="41">
        <f t="shared" si="9"/>
        <v>0.12959919017362462</v>
      </c>
      <c r="Z31" s="73">
        <f t="shared" si="10"/>
        <v>69667538</v>
      </c>
      <c r="AA31" s="74">
        <f t="shared" si="11"/>
        <v>57124880</v>
      </c>
      <c r="AB31" s="74">
        <f t="shared" si="12"/>
        <v>126792418</v>
      </c>
      <c r="AC31" s="41">
        <f t="shared" si="13"/>
        <v>1.833568648150324</v>
      </c>
      <c r="AD31" s="73">
        <v>5685042</v>
      </c>
      <c r="AE31" s="74">
        <v>14195558</v>
      </c>
      <c r="AF31" s="74">
        <f t="shared" si="14"/>
        <v>19880600</v>
      </c>
      <c r="AG31" s="41">
        <f t="shared" si="15"/>
        <v>1.5090535888032333</v>
      </c>
      <c r="AH31" s="41">
        <f t="shared" si="16"/>
        <v>-0.5492155669345995</v>
      </c>
      <c r="AI31" s="13">
        <v>80166000</v>
      </c>
      <c r="AJ31" s="13">
        <v>80166000</v>
      </c>
      <c r="AK31" s="13">
        <v>120974790</v>
      </c>
      <c r="AL31" s="13"/>
    </row>
    <row r="32" spans="1:38" s="14" customFormat="1" ht="12.75">
      <c r="A32" s="30" t="s">
        <v>82</v>
      </c>
      <c r="B32" s="58" t="s">
        <v>272</v>
      </c>
      <c r="C32" s="40" t="s">
        <v>273</v>
      </c>
      <c r="D32" s="73">
        <v>60723379</v>
      </c>
      <c r="E32" s="74">
        <v>0</v>
      </c>
      <c r="F32" s="75">
        <f t="shared" si="0"/>
        <v>60723379</v>
      </c>
      <c r="G32" s="73">
        <v>60723379</v>
      </c>
      <c r="H32" s="74">
        <v>0</v>
      </c>
      <c r="I32" s="76">
        <f t="shared" si="1"/>
        <v>60723379</v>
      </c>
      <c r="J32" s="73">
        <v>24922655</v>
      </c>
      <c r="K32" s="74">
        <v>0</v>
      </c>
      <c r="L32" s="74">
        <f t="shared" si="2"/>
        <v>24922655</v>
      </c>
      <c r="M32" s="41">
        <f t="shared" si="3"/>
        <v>0.4104293175121233</v>
      </c>
      <c r="N32" s="101">
        <v>3119124</v>
      </c>
      <c r="O32" s="102">
        <v>100000</v>
      </c>
      <c r="P32" s="103">
        <f t="shared" si="4"/>
        <v>3219124</v>
      </c>
      <c r="Q32" s="41">
        <f t="shared" si="5"/>
        <v>0.05301292604286728</v>
      </c>
      <c r="R32" s="101">
        <v>3051146</v>
      </c>
      <c r="S32" s="103">
        <v>0</v>
      </c>
      <c r="T32" s="103">
        <f t="shared" si="6"/>
        <v>3051146</v>
      </c>
      <c r="U32" s="41">
        <f t="shared" si="7"/>
        <v>0.05024664388323977</v>
      </c>
      <c r="V32" s="101">
        <v>1464288</v>
      </c>
      <c r="W32" s="103">
        <v>0</v>
      </c>
      <c r="X32" s="103">
        <f t="shared" si="8"/>
        <v>1464288</v>
      </c>
      <c r="Y32" s="41">
        <f t="shared" si="9"/>
        <v>0.024114073098600128</v>
      </c>
      <c r="Z32" s="73">
        <f t="shared" si="10"/>
        <v>32557213</v>
      </c>
      <c r="AA32" s="74">
        <f t="shared" si="11"/>
        <v>100000</v>
      </c>
      <c r="AB32" s="74">
        <f t="shared" si="12"/>
        <v>32657213</v>
      </c>
      <c r="AC32" s="41">
        <f t="shared" si="13"/>
        <v>0.5378029605368305</v>
      </c>
      <c r="AD32" s="73">
        <v>4029068</v>
      </c>
      <c r="AE32" s="74">
        <v>0</v>
      </c>
      <c r="AF32" s="74">
        <f t="shared" si="14"/>
        <v>4029068</v>
      </c>
      <c r="AG32" s="41">
        <f t="shared" si="15"/>
        <v>1.5780291067327972</v>
      </c>
      <c r="AH32" s="41">
        <f t="shared" si="16"/>
        <v>-0.6365690526940722</v>
      </c>
      <c r="AI32" s="13">
        <v>0</v>
      </c>
      <c r="AJ32" s="13">
        <v>41716465</v>
      </c>
      <c r="AK32" s="13">
        <v>65829796</v>
      </c>
      <c r="AL32" s="13"/>
    </row>
    <row r="33" spans="1:38" s="14" customFormat="1" ht="12.75">
      <c r="A33" s="30" t="s">
        <v>101</v>
      </c>
      <c r="B33" s="58" t="s">
        <v>274</v>
      </c>
      <c r="C33" s="40" t="s">
        <v>275</v>
      </c>
      <c r="D33" s="73">
        <v>364111255</v>
      </c>
      <c r="E33" s="74">
        <v>110994808</v>
      </c>
      <c r="F33" s="75">
        <f t="shared" si="0"/>
        <v>475106063</v>
      </c>
      <c r="G33" s="73">
        <v>284711724</v>
      </c>
      <c r="H33" s="74">
        <v>122454013</v>
      </c>
      <c r="I33" s="76">
        <f t="shared" si="1"/>
        <v>407165737</v>
      </c>
      <c r="J33" s="73">
        <v>132650317</v>
      </c>
      <c r="K33" s="74">
        <v>4429475</v>
      </c>
      <c r="L33" s="74">
        <f t="shared" si="2"/>
        <v>137079792</v>
      </c>
      <c r="M33" s="41">
        <f t="shared" si="3"/>
        <v>0.28852461097723353</v>
      </c>
      <c r="N33" s="101">
        <v>76412979</v>
      </c>
      <c r="O33" s="102">
        <v>23026380</v>
      </c>
      <c r="P33" s="103">
        <f t="shared" si="4"/>
        <v>99439359</v>
      </c>
      <c r="Q33" s="41">
        <f t="shared" si="5"/>
        <v>0.20929928439999723</v>
      </c>
      <c r="R33" s="101">
        <v>122701058</v>
      </c>
      <c r="S33" s="103">
        <v>23110309</v>
      </c>
      <c r="T33" s="103">
        <f t="shared" si="6"/>
        <v>145811367</v>
      </c>
      <c r="U33" s="41">
        <f t="shared" si="7"/>
        <v>0.3581130575336205</v>
      </c>
      <c r="V33" s="101">
        <v>70397295</v>
      </c>
      <c r="W33" s="103">
        <v>41598089</v>
      </c>
      <c r="X33" s="103">
        <f t="shared" si="8"/>
        <v>111995384</v>
      </c>
      <c r="Y33" s="41">
        <f t="shared" si="9"/>
        <v>0.2750609243920738</v>
      </c>
      <c r="Z33" s="73">
        <f t="shared" si="10"/>
        <v>402161649</v>
      </c>
      <c r="AA33" s="74">
        <f t="shared" si="11"/>
        <v>92164253</v>
      </c>
      <c r="AB33" s="74">
        <f t="shared" si="12"/>
        <v>494325902</v>
      </c>
      <c r="AC33" s="41">
        <f t="shared" si="13"/>
        <v>1.2140655685868775</v>
      </c>
      <c r="AD33" s="73">
        <v>32346601</v>
      </c>
      <c r="AE33" s="74">
        <v>8628327</v>
      </c>
      <c r="AF33" s="74">
        <f t="shared" si="14"/>
        <v>40974928</v>
      </c>
      <c r="AG33" s="41">
        <f t="shared" si="15"/>
        <v>0</v>
      </c>
      <c r="AH33" s="41">
        <f t="shared" si="16"/>
        <v>1.733266157295017</v>
      </c>
      <c r="AI33" s="13">
        <v>0</v>
      </c>
      <c r="AJ33" s="13">
        <v>0</v>
      </c>
      <c r="AK33" s="13">
        <v>290597614</v>
      </c>
      <c r="AL33" s="13"/>
    </row>
    <row r="34" spans="1:38" s="55" customFormat="1" ht="12.75">
      <c r="A34" s="59"/>
      <c r="B34" s="115" t="s">
        <v>615</v>
      </c>
      <c r="C34" s="33"/>
      <c r="D34" s="77">
        <f>SUM(D28:D33)</f>
        <v>1055526185</v>
      </c>
      <c r="E34" s="78">
        <f>SUM(E28:E33)</f>
        <v>239436269</v>
      </c>
      <c r="F34" s="86">
        <f t="shared" si="0"/>
        <v>1294962454</v>
      </c>
      <c r="G34" s="77">
        <f>SUM(G28:G33)</f>
        <v>1003755548</v>
      </c>
      <c r="H34" s="78">
        <f>SUM(H28:H33)</f>
        <v>245386084</v>
      </c>
      <c r="I34" s="79">
        <f t="shared" si="1"/>
        <v>1249141632</v>
      </c>
      <c r="J34" s="77">
        <f>SUM(J28:J33)</f>
        <v>420633233</v>
      </c>
      <c r="K34" s="78">
        <f>SUM(K28:K33)</f>
        <v>59598750</v>
      </c>
      <c r="L34" s="78">
        <f t="shared" si="2"/>
        <v>480231983</v>
      </c>
      <c r="M34" s="45">
        <f t="shared" si="3"/>
        <v>0.3708462600723403</v>
      </c>
      <c r="N34" s="107">
        <f>SUM(N28:N33)</f>
        <v>221920248</v>
      </c>
      <c r="O34" s="108">
        <f>SUM(O28:O33)</f>
        <v>67222161</v>
      </c>
      <c r="P34" s="109">
        <f t="shared" si="4"/>
        <v>289142409</v>
      </c>
      <c r="Q34" s="45">
        <f t="shared" si="5"/>
        <v>0.2232824651455107</v>
      </c>
      <c r="R34" s="107">
        <f>SUM(R28:R33)</f>
        <v>274035476</v>
      </c>
      <c r="S34" s="109">
        <f>SUM(S28:S33)</f>
        <v>42597303</v>
      </c>
      <c r="T34" s="109">
        <f t="shared" si="6"/>
        <v>316632779</v>
      </c>
      <c r="U34" s="45">
        <f t="shared" si="7"/>
        <v>0.25348028669338274</v>
      </c>
      <c r="V34" s="107">
        <f>SUM(V28:V33)</f>
        <v>164325283</v>
      </c>
      <c r="W34" s="109">
        <f>SUM(W28:W33)</f>
        <v>123217635</v>
      </c>
      <c r="X34" s="109">
        <f t="shared" si="8"/>
        <v>287542918</v>
      </c>
      <c r="Y34" s="45">
        <f t="shared" si="9"/>
        <v>0.23019240623628498</v>
      </c>
      <c r="Z34" s="77">
        <f t="shared" si="10"/>
        <v>1080914240</v>
      </c>
      <c r="AA34" s="78">
        <f t="shared" si="11"/>
        <v>292635849</v>
      </c>
      <c r="AB34" s="78">
        <f t="shared" si="12"/>
        <v>1373550089</v>
      </c>
      <c r="AC34" s="45">
        <f t="shared" si="13"/>
        <v>1.0995951570366043</v>
      </c>
      <c r="AD34" s="77">
        <f>SUM(AD28:AD33)</f>
        <v>121191945</v>
      </c>
      <c r="AE34" s="78">
        <f>SUM(AE28:AE33)</f>
        <v>40709341</v>
      </c>
      <c r="AF34" s="78">
        <f t="shared" si="14"/>
        <v>161901286</v>
      </c>
      <c r="AG34" s="45">
        <f t="shared" si="15"/>
        <v>1.7156454916878376</v>
      </c>
      <c r="AH34" s="45">
        <f t="shared" si="16"/>
        <v>0.7760385053396055</v>
      </c>
      <c r="AI34" s="60">
        <f>SUM(AI28:AI33)</f>
        <v>556754704</v>
      </c>
      <c r="AJ34" s="60">
        <f>SUM(AJ28:AJ33)</f>
        <v>598471169</v>
      </c>
      <c r="AK34" s="60">
        <f>SUM(AK28:AK33)</f>
        <v>1026764363</v>
      </c>
      <c r="AL34" s="60"/>
    </row>
    <row r="35" spans="1:38" s="14" customFormat="1" ht="12.75">
      <c r="A35" s="30" t="s">
        <v>82</v>
      </c>
      <c r="B35" s="58" t="s">
        <v>276</v>
      </c>
      <c r="C35" s="40" t="s">
        <v>277</v>
      </c>
      <c r="D35" s="73">
        <v>139464176</v>
      </c>
      <c r="E35" s="74">
        <v>8793262</v>
      </c>
      <c r="F35" s="75">
        <f t="shared" si="0"/>
        <v>148257438</v>
      </c>
      <c r="G35" s="73">
        <v>139464176</v>
      </c>
      <c r="H35" s="74">
        <v>8793262</v>
      </c>
      <c r="I35" s="76">
        <f t="shared" si="1"/>
        <v>148257438</v>
      </c>
      <c r="J35" s="73">
        <v>30531209</v>
      </c>
      <c r="K35" s="74">
        <v>382776</v>
      </c>
      <c r="L35" s="74">
        <f t="shared" si="2"/>
        <v>30913985</v>
      </c>
      <c r="M35" s="41">
        <f t="shared" si="3"/>
        <v>0.20851557545463587</v>
      </c>
      <c r="N35" s="101">
        <v>29588108</v>
      </c>
      <c r="O35" s="102">
        <v>1921940</v>
      </c>
      <c r="P35" s="103">
        <f t="shared" si="4"/>
        <v>31510048</v>
      </c>
      <c r="Q35" s="41">
        <f t="shared" si="5"/>
        <v>0.2125360347856544</v>
      </c>
      <c r="R35" s="101">
        <v>29500860</v>
      </c>
      <c r="S35" s="103">
        <v>1560063</v>
      </c>
      <c r="T35" s="103">
        <f t="shared" si="6"/>
        <v>31060923</v>
      </c>
      <c r="U35" s="41">
        <f t="shared" si="7"/>
        <v>0.20950667581345903</v>
      </c>
      <c r="V35" s="101">
        <v>44913710</v>
      </c>
      <c r="W35" s="103">
        <v>3322430</v>
      </c>
      <c r="X35" s="103">
        <f t="shared" si="8"/>
        <v>48236140</v>
      </c>
      <c r="Y35" s="41">
        <f t="shared" si="9"/>
        <v>0.3253539292915611</v>
      </c>
      <c r="Z35" s="73">
        <f t="shared" si="10"/>
        <v>134533887</v>
      </c>
      <c r="AA35" s="74">
        <f t="shared" si="11"/>
        <v>7187209</v>
      </c>
      <c r="AB35" s="74">
        <f t="shared" si="12"/>
        <v>141721096</v>
      </c>
      <c r="AC35" s="41">
        <f t="shared" si="13"/>
        <v>0.9559122153453103</v>
      </c>
      <c r="AD35" s="73">
        <v>24046177</v>
      </c>
      <c r="AE35" s="74">
        <v>4047339</v>
      </c>
      <c r="AF35" s="74">
        <f t="shared" si="14"/>
        <v>28093516</v>
      </c>
      <c r="AG35" s="41">
        <f t="shared" si="15"/>
        <v>0</v>
      </c>
      <c r="AH35" s="41">
        <f t="shared" si="16"/>
        <v>0.7169848017599505</v>
      </c>
      <c r="AI35" s="13">
        <v>0</v>
      </c>
      <c r="AJ35" s="13">
        <v>0</v>
      </c>
      <c r="AK35" s="13">
        <v>102524357</v>
      </c>
      <c r="AL35" s="13"/>
    </row>
    <row r="36" spans="1:38" s="14" customFormat="1" ht="12.75">
      <c r="A36" s="30" t="s">
        <v>82</v>
      </c>
      <c r="B36" s="58" t="s">
        <v>278</v>
      </c>
      <c r="C36" s="40" t="s">
        <v>279</v>
      </c>
      <c r="D36" s="73">
        <v>61022460</v>
      </c>
      <c r="E36" s="74">
        <v>0</v>
      </c>
      <c r="F36" s="75">
        <f t="shared" si="0"/>
        <v>61022460</v>
      </c>
      <c r="G36" s="73">
        <v>61022460</v>
      </c>
      <c r="H36" s="74">
        <v>0</v>
      </c>
      <c r="I36" s="76">
        <f t="shared" si="1"/>
        <v>61022460</v>
      </c>
      <c r="J36" s="73">
        <v>24484757</v>
      </c>
      <c r="K36" s="74">
        <v>2000000</v>
      </c>
      <c r="L36" s="74">
        <f t="shared" si="2"/>
        <v>26484757</v>
      </c>
      <c r="M36" s="41">
        <f t="shared" si="3"/>
        <v>0.4340165407949794</v>
      </c>
      <c r="N36" s="101">
        <v>13925701</v>
      </c>
      <c r="O36" s="102">
        <v>3000000</v>
      </c>
      <c r="P36" s="103">
        <f t="shared" si="4"/>
        <v>16925701</v>
      </c>
      <c r="Q36" s="41">
        <f t="shared" si="5"/>
        <v>0.2773683820678485</v>
      </c>
      <c r="R36" s="101">
        <v>2259934</v>
      </c>
      <c r="S36" s="103">
        <v>4977239</v>
      </c>
      <c r="T36" s="103">
        <f t="shared" si="6"/>
        <v>7237173</v>
      </c>
      <c r="U36" s="41">
        <f t="shared" si="7"/>
        <v>0.11859851274432398</v>
      </c>
      <c r="V36" s="101">
        <v>5954158</v>
      </c>
      <c r="W36" s="103">
        <v>3131311</v>
      </c>
      <c r="X36" s="103">
        <f t="shared" si="8"/>
        <v>9085469</v>
      </c>
      <c r="Y36" s="41">
        <f t="shared" si="9"/>
        <v>0.14888729494025643</v>
      </c>
      <c r="Z36" s="73">
        <f t="shared" si="10"/>
        <v>46624550</v>
      </c>
      <c r="AA36" s="74">
        <f t="shared" si="11"/>
        <v>13108550</v>
      </c>
      <c r="AB36" s="74">
        <f t="shared" si="12"/>
        <v>59733100</v>
      </c>
      <c r="AC36" s="41">
        <f t="shared" si="13"/>
        <v>0.9788707305474083</v>
      </c>
      <c r="AD36" s="73">
        <v>2692065</v>
      </c>
      <c r="AE36" s="74">
        <v>4656300</v>
      </c>
      <c r="AF36" s="74">
        <f t="shared" si="14"/>
        <v>7348365</v>
      </c>
      <c r="AG36" s="41">
        <f t="shared" si="15"/>
        <v>0.8672401991898395</v>
      </c>
      <c r="AH36" s="41">
        <f t="shared" si="16"/>
        <v>0.23639326571284913</v>
      </c>
      <c r="AI36" s="13">
        <v>35382126</v>
      </c>
      <c r="AJ36" s="13">
        <v>35382126</v>
      </c>
      <c r="AK36" s="13">
        <v>30684802</v>
      </c>
      <c r="AL36" s="13"/>
    </row>
    <row r="37" spans="1:38" s="14" customFormat="1" ht="12.75">
      <c r="A37" s="30" t="s">
        <v>82</v>
      </c>
      <c r="B37" s="58" t="s">
        <v>280</v>
      </c>
      <c r="C37" s="40" t="s">
        <v>281</v>
      </c>
      <c r="D37" s="73">
        <v>40946563</v>
      </c>
      <c r="E37" s="74">
        <v>16404000</v>
      </c>
      <c r="F37" s="75">
        <f t="shared" si="0"/>
        <v>57350563</v>
      </c>
      <c r="G37" s="73">
        <v>40946563</v>
      </c>
      <c r="H37" s="74">
        <v>16404000</v>
      </c>
      <c r="I37" s="76">
        <f t="shared" si="1"/>
        <v>57350563</v>
      </c>
      <c r="J37" s="73">
        <v>6982806</v>
      </c>
      <c r="K37" s="74">
        <v>0</v>
      </c>
      <c r="L37" s="74">
        <f t="shared" si="2"/>
        <v>6982806</v>
      </c>
      <c r="M37" s="41">
        <f t="shared" si="3"/>
        <v>0.12175653794366413</v>
      </c>
      <c r="N37" s="101">
        <v>6982806</v>
      </c>
      <c r="O37" s="102">
        <v>0</v>
      </c>
      <c r="P37" s="103">
        <f t="shared" si="4"/>
        <v>6982806</v>
      </c>
      <c r="Q37" s="41">
        <f t="shared" si="5"/>
        <v>0.12175653794366413</v>
      </c>
      <c r="R37" s="101">
        <v>6982806</v>
      </c>
      <c r="S37" s="103">
        <v>0</v>
      </c>
      <c r="T37" s="103">
        <f t="shared" si="6"/>
        <v>6982806</v>
      </c>
      <c r="U37" s="41">
        <f t="shared" si="7"/>
        <v>0.12175653794366413</v>
      </c>
      <c r="V37" s="101">
        <v>6982806</v>
      </c>
      <c r="W37" s="103">
        <v>0</v>
      </c>
      <c r="X37" s="103">
        <f t="shared" si="8"/>
        <v>6982806</v>
      </c>
      <c r="Y37" s="41">
        <f t="shared" si="9"/>
        <v>0.12175653794366413</v>
      </c>
      <c r="Z37" s="73">
        <f t="shared" si="10"/>
        <v>27931224</v>
      </c>
      <c r="AA37" s="74">
        <f t="shared" si="11"/>
        <v>0</v>
      </c>
      <c r="AB37" s="74">
        <f t="shared" si="12"/>
        <v>27931224</v>
      </c>
      <c r="AC37" s="41">
        <f t="shared" si="13"/>
        <v>0.4870261517746565</v>
      </c>
      <c r="AD37" s="73">
        <v>6982806</v>
      </c>
      <c r="AE37" s="74">
        <v>0</v>
      </c>
      <c r="AF37" s="74">
        <f t="shared" si="14"/>
        <v>6982806</v>
      </c>
      <c r="AG37" s="41">
        <f t="shared" si="15"/>
        <v>0</v>
      </c>
      <c r="AH37" s="41">
        <f t="shared" si="16"/>
        <v>0</v>
      </c>
      <c r="AI37" s="13">
        <v>0</v>
      </c>
      <c r="AJ37" s="13">
        <v>0</v>
      </c>
      <c r="AK37" s="13">
        <v>27931224</v>
      </c>
      <c r="AL37" s="13"/>
    </row>
    <row r="38" spans="1:38" s="14" customFormat="1" ht="12.75">
      <c r="A38" s="30" t="s">
        <v>82</v>
      </c>
      <c r="B38" s="58" t="s">
        <v>282</v>
      </c>
      <c r="C38" s="40" t="s">
        <v>283</v>
      </c>
      <c r="D38" s="73">
        <v>99147771</v>
      </c>
      <c r="E38" s="74">
        <v>62577612</v>
      </c>
      <c r="F38" s="75">
        <f t="shared" si="0"/>
        <v>161725383</v>
      </c>
      <c r="G38" s="73">
        <v>105227398</v>
      </c>
      <c r="H38" s="74">
        <v>64315711</v>
      </c>
      <c r="I38" s="76">
        <f t="shared" si="1"/>
        <v>169543109</v>
      </c>
      <c r="J38" s="73">
        <v>31601510</v>
      </c>
      <c r="K38" s="74">
        <v>0</v>
      </c>
      <c r="L38" s="74">
        <f t="shared" si="2"/>
        <v>31601510</v>
      </c>
      <c r="M38" s="41">
        <f t="shared" si="3"/>
        <v>0.1954022888293299</v>
      </c>
      <c r="N38" s="101">
        <v>27120403</v>
      </c>
      <c r="O38" s="102">
        <v>0</v>
      </c>
      <c r="P38" s="103">
        <f t="shared" si="4"/>
        <v>27120403</v>
      </c>
      <c r="Q38" s="41">
        <f t="shared" si="5"/>
        <v>0.16769416461978637</v>
      </c>
      <c r="R38" s="101">
        <v>35659869</v>
      </c>
      <c r="S38" s="103">
        <v>0</v>
      </c>
      <c r="T38" s="103">
        <f t="shared" si="6"/>
        <v>35659869</v>
      </c>
      <c r="U38" s="41">
        <f t="shared" si="7"/>
        <v>0.21032921485473055</v>
      </c>
      <c r="V38" s="101">
        <v>13122389</v>
      </c>
      <c r="W38" s="103">
        <v>0</v>
      </c>
      <c r="X38" s="103">
        <f t="shared" si="8"/>
        <v>13122389</v>
      </c>
      <c r="Y38" s="41">
        <f t="shared" si="9"/>
        <v>0.07739853938858701</v>
      </c>
      <c r="Z38" s="73">
        <f t="shared" si="10"/>
        <v>107504171</v>
      </c>
      <c r="AA38" s="74">
        <f t="shared" si="11"/>
        <v>0</v>
      </c>
      <c r="AB38" s="74">
        <f t="shared" si="12"/>
        <v>107504171</v>
      </c>
      <c r="AC38" s="41">
        <f t="shared" si="13"/>
        <v>0.6340816305309112</v>
      </c>
      <c r="AD38" s="73">
        <v>21705787</v>
      </c>
      <c r="AE38" s="74">
        <v>9124326</v>
      </c>
      <c r="AF38" s="74">
        <f t="shared" si="14"/>
        <v>30830113</v>
      </c>
      <c r="AG38" s="41">
        <f t="shared" si="15"/>
        <v>1.8203720504753438</v>
      </c>
      <c r="AH38" s="41">
        <f t="shared" si="16"/>
        <v>-0.5743645506586369</v>
      </c>
      <c r="AI38" s="13">
        <v>58484000</v>
      </c>
      <c r="AJ38" s="13">
        <v>58484000</v>
      </c>
      <c r="AK38" s="13">
        <v>106462639</v>
      </c>
      <c r="AL38" s="13"/>
    </row>
    <row r="39" spans="1:38" s="14" customFormat="1" ht="12.75">
      <c r="A39" s="30" t="s">
        <v>101</v>
      </c>
      <c r="B39" s="58" t="s">
        <v>284</v>
      </c>
      <c r="C39" s="40" t="s">
        <v>285</v>
      </c>
      <c r="D39" s="73">
        <v>170878084</v>
      </c>
      <c r="E39" s="74">
        <v>196395000</v>
      </c>
      <c r="F39" s="75">
        <f t="shared" si="0"/>
        <v>367273084</v>
      </c>
      <c r="G39" s="73">
        <v>322976701</v>
      </c>
      <c r="H39" s="74">
        <v>188397320</v>
      </c>
      <c r="I39" s="76">
        <f t="shared" si="1"/>
        <v>511374021</v>
      </c>
      <c r="J39" s="73">
        <v>93659946</v>
      </c>
      <c r="K39" s="74">
        <v>49645065</v>
      </c>
      <c r="L39" s="74">
        <f t="shared" si="2"/>
        <v>143305011</v>
      </c>
      <c r="M39" s="41">
        <f t="shared" si="3"/>
        <v>0.3901865321554574</v>
      </c>
      <c r="N39" s="101">
        <v>32171548</v>
      </c>
      <c r="O39" s="102">
        <v>79585035</v>
      </c>
      <c r="P39" s="103">
        <f t="shared" si="4"/>
        <v>111756583</v>
      </c>
      <c r="Q39" s="41">
        <f t="shared" si="5"/>
        <v>0.3042874304396344</v>
      </c>
      <c r="R39" s="101">
        <v>37032472</v>
      </c>
      <c r="S39" s="103">
        <v>26133222</v>
      </c>
      <c r="T39" s="103">
        <f t="shared" si="6"/>
        <v>63165694</v>
      </c>
      <c r="U39" s="41">
        <f t="shared" si="7"/>
        <v>0.12352151538022695</v>
      </c>
      <c r="V39" s="101">
        <v>173598925</v>
      </c>
      <c r="W39" s="103">
        <v>78543609</v>
      </c>
      <c r="X39" s="103">
        <f t="shared" si="8"/>
        <v>252142534</v>
      </c>
      <c r="Y39" s="41">
        <f t="shared" si="9"/>
        <v>0.4930687200474738</v>
      </c>
      <c r="Z39" s="73">
        <f t="shared" si="10"/>
        <v>336462891</v>
      </c>
      <c r="AA39" s="74">
        <f t="shared" si="11"/>
        <v>233906931</v>
      </c>
      <c r="AB39" s="74">
        <f t="shared" si="12"/>
        <v>570369822</v>
      </c>
      <c r="AC39" s="41">
        <f t="shared" si="13"/>
        <v>1.1153672235531886</v>
      </c>
      <c r="AD39" s="73">
        <v>35624615</v>
      </c>
      <c r="AE39" s="74">
        <v>39064566</v>
      </c>
      <c r="AF39" s="74">
        <f t="shared" si="14"/>
        <v>74689181</v>
      </c>
      <c r="AG39" s="41">
        <f t="shared" si="15"/>
        <v>1.5819201041354543</v>
      </c>
      <c r="AH39" s="41">
        <f t="shared" si="16"/>
        <v>2.3758910008666447</v>
      </c>
      <c r="AI39" s="13">
        <v>224937800</v>
      </c>
      <c r="AJ39" s="13">
        <v>224937800</v>
      </c>
      <c r="AK39" s="13">
        <v>355833628</v>
      </c>
      <c r="AL39" s="13"/>
    </row>
    <row r="40" spans="1:38" s="55" customFormat="1" ht="12.75">
      <c r="A40" s="59"/>
      <c r="B40" s="115" t="s">
        <v>616</v>
      </c>
      <c r="C40" s="33"/>
      <c r="D40" s="77">
        <f>SUM(D35:D39)</f>
        <v>511459054</v>
      </c>
      <c r="E40" s="78">
        <f>SUM(E35:E39)</f>
        <v>284169874</v>
      </c>
      <c r="F40" s="79">
        <f t="shared" si="0"/>
        <v>795628928</v>
      </c>
      <c r="G40" s="77">
        <f>SUM(G35:G39)</f>
        <v>669637298</v>
      </c>
      <c r="H40" s="78">
        <f>SUM(H35:H39)</f>
        <v>277910293</v>
      </c>
      <c r="I40" s="79">
        <f t="shared" si="1"/>
        <v>947547591</v>
      </c>
      <c r="J40" s="77">
        <f>SUM(J35:J39)</f>
        <v>187260228</v>
      </c>
      <c r="K40" s="78">
        <f>SUM(K35:K39)</f>
        <v>52027841</v>
      </c>
      <c r="L40" s="78">
        <f t="shared" si="2"/>
        <v>239288069</v>
      </c>
      <c r="M40" s="45">
        <f t="shared" si="3"/>
        <v>0.30075335445822304</v>
      </c>
      <c r="N40" s="107">
        <f>SUM(N35:N39)</f>
        <v>109788566</v>
      </c>
      <c r="O40" s="108">
        <f>SUM(O35:O39)</f>
        <v>84506975</v>
      </c>
      <c r="P40" s="109">
        <f t="shared" si="4"/>
        <v>194295541</v>
      </c>
      <c r="Q40" s="45">
        <f t="shared" si="5"/>
        <v>0.24420371628317666</v>
      </c>
      <c r="R40" s="107">
        <f>SUM(R35:R39)</f>
        <v>111435941</v>
      </c>
      <c r="S40" s="109">
        <f>SUM(S35:S39)</f>
        <v>32670524</v>
      </c>
      <c r="T40" s="109">
        <f t="shared" si="6"/>
        <v>144106465</v>
      </c>
      <c r="U40" s="45">
        <f t="shared" si="7"/>
        <v>0.1520836170855718</v>
      </c>
      <c r="V40" s="107">
        <f>SUM(V35:V39)</f>
        <v>244571988</v>
      </c>
      <c r="W40" s="109">
        <f>SUM(W35:W39)</f>
        <v>84997350</v>
      </c>
      <c r="X40" s="109">
        <f t="shared" si="8"/>
        <v>329569338</v>
      </c>
      <c r="Y40" s="45">
        <f t="shared" si="9"/>
        <v>0.34781296594526406</v>
      </c>
      <c r="Z40" s="77">
        <f t="shared" si="10"/>
        <v>653056723</v>
      </c>
      <c r="AA40" s="78">
        <f t="shared" si="11"/>
        <v>254202690</v>
      </c>
      <c r="AB40" s="78">
        <f t="shared" si="12"/>
        <v>907259413</v>
      </c>
      <c r="AC40" s="45">
        <f t="shared" si="13"/>
        <v>0.9574816311257974</v>
      </c>
      <c r="AD40" s="77">
        <f>SUM(AD35:AD39)</f>
        <v>91051450</v>
      </c>
      <c r="AE40" s="78">
        <f>SUM(AE35:AE39)</f>
        <v>56892531</v>
      </c>
      <c r="AF40" s="78">
        <f t="shared" si="14"/>
        <v>147943981</v>
      </c>
      <c r="AG40" s="45">
        <f t="shared" si="15"/>
        <v>1.9555488472874076</v>
      </c>
      <c r="AH40" s="45">
        <f t="shared" si="16"/>
        <v>1.2276630368625812</v>
      </c>
      <c r="AI40" s="60">
        <f>SUM(AI35:AI39)</f>
        <v>318803926</v>
      </c>
      <c r="AJ40" s="60">
        <f>SUM(AJ35:AJ39)</f>
        <v>318803926</v>
      </c>
      <c r="AK40" s="60">
        <f>SUM(AK35:AK39)</f>
        <v>623436650</v>
      </c>
      <c r="AL40" s="60"/>
    </row>
    <row r="41" spans="1:38" s="14" customFormat="1" ht="12.75">
      <c r="A41" s="30" t="s">
        <v>82</v>
      </c>
      <c r="B41" s="58" t="s">
        <v>65</v>
      </c>
      <c r="C41" s="40" t="s">
        <v>66</v>
      </c>
      <c r="D41" s="73">
        <v>887777988</v>
      </c>
      <c r="E41" s="74">
        <v>167260713</v>
      </c>
      <c r="F41" s="75">
        <f t="shared" si="0"/>
        <v>1055038701</v>
      </c>
      <c r="G41" s="73">
        <v>943023661</v>
      </c>
      <c r="H41" s="74">
        <v>148213116</v>
      </c>
      <c r="I41" s="76">
        <f t="shared" si="1"/>
        <v>1091236777</v>
      </c>
      <c r="J41" s="73">
        <v>234955838</v>
      </c>
      <c r="K41" s="74">
        <v>16997447</v>
      </c>
      <c r="L41" s="74">
        <f t="shared" si="2"/>
        <v>251953285</v>
      </c>
      <c r="M41" s="41">
        <f t="shared" si="3"/>
        <v>0.23880951927279112</v>
      </c>
      <c r="N41" s="101">
        <v>238794235</v>
      </c>
      <c r="O41" s="102">
        <v>26963657</v>
      </c>
      <c r="P41" s="103">
        <f t="shared" si="4"/>
        <v>265757892</v>
      </c>
      <c r="Q41" s="41">
        <f t="shared" si="5"/>
        <v>0.2518939748353364</v>
      </c>
      <c r="R41" s="101">
        <v>212060606</v>
      </c>
      <c r="S41" s="103">
        <v>13207718</v>
      </c>
      <c r="T41" s="103">
        <f t="shared" si="6"/>
        <v>225268324</v>
      </c>
      <c r="U41" s="41">
        <f t="shared" si="7"/>
        <v>0.2064339552588228</v>
      </c>
      <c r="V41" s="101">
        <v>252775415</v>
      </c>
      <c r="W41" s="103">
        <v>43309698</v>
      </c>
      <c r="X41" s="103">
        <f t="shared" si="8"/>
        <v>296085113</v>
      </c>
      <c r="Y41" s="41">
        <f t="shared" si="9"/>
        <v>0.2713298518163854</v>
      </c>
      <c r="Z41" s="73">
        <f t="shared" si="10"/>
        <v>938586094</v>
      </c>
      <c r="AA41" s="74">
        <f t="shared" si="11"/>
        <v>100478520</v>
      </c>
      <c r="AB41" s="74">
        <f t="shared" si="12"/>
        <v>1039064614</v>
      </c>
      <c r="AC41" s="41">
        <f t="shared" si="13"/>
        <v>0.9521898784025311</v>
      </c>
      <c r="AD41" s="73">
        <v>210161513</v>
      </c>
      <c r="AE41" s="74">
        <v>23746822</v>
      </c>
      <c r="AF41" s="74">
        <f t="shared" si="14"/>
        <v>233908335</v>
      </c>
      <c r="AG41" s="41">
        <f t="shared" si="15"/>
        <v>10.2703658409764</v>
      </c>
      <c r="AH41" s="41">
        <f t="shared" si="16"/>
        <v>0.2658168551368638</v>
      </c>
      <c r="AI41" s="13">
        <v>80245385</v>
      </c>
      <c r="AJ41" s="13">
        <v>80245385</v>
      </c>
      <c r="AK41" s="13">
        <v>824149461</v>
      </c>
      <c r="AL41" s="13"/>
    </row>
    <row r="42" spans="1:38" s="14" customFormat="1" ht="12.75">
      <c r="A42" s="30" t="s">
        <v>82</v>
      </c>
      <c r="B42" s="58" t="s">
        <v>286</v>
      </c>
      <c r="C42" s="40" t="s">
        <v>287</v>
      </c>
      <c r="D42" s="73">
        <v>31179151</v>
      </c>
      <c r="E42" s="74">
        <v>7005000</v>
      </c>
      <c r="F42" s="75">
        <f aca="true" t="shared" si="17" ref="F42:F73">$D42+$E42</f>
        <v>38184151</v>
      </c>
      <c r="G42" s="73">
        <v>31179151</v>
      </c>
      <c r="H42" s="74">
        <v>7005000</v>
      </c>
      <c r="I42" s="76">
        <f aca="true" t="shared" si="18" ref="I42:I73">$G42+$H42</f>
        <v>38184151</v>
      </c>
      <c r="J42" s="73">
        <v>5398991</v>
      </c>
      <c r="K42" s="74">
        <v>0</v>
      </c>
      <c r="L42" s="74">
        <f aca="true" t="shared" si="19" ref="L42:L73">$J42+$K42</f>
        <v>5398991</v>
      </c>
      <c r="M42" s="41">
        <f aca="true" t="shared" si="20" ref="M42:M73">IF($F42=0,0,$L42/$F42)</f>
        <v>0.14139350643150347</v>
      </c>
      <c r="N42" s="101">
        <v>3871777</v>
      </c>
      <c r="O42" s="102">
        <v>0</v>
      </c>
      <c r="P42" s="103">
        <f aca="true" t="shared" si="21" ref="P42:P73">$N42+$O42</f>
        <v>3871777</v>
      </c>
      <c r="Q42" s="41">
        <f aca="true" t="shared" si="22" ref="Q42:Q73">IF($F42=0,0,$P42/$F42)</f>
        <v>0.10139748818822762</v>
      </c>
      <c r="R42" s="101">
        <v>5534559</v>
      </c>
      <c r="S42" s="103">
        <v>231607</v>
      </c>
      <c r="T42" s="103">
        <f aca="true" t="shared" si="23" ref="T42:T73">$R42+$S42</f>
        <v>5766166</v>
      </c>
      <c r="U42" s="41">
        <f aca="true" t="shared" si="24" ref="U42:U73">IF($I42=0,0,$T42/$I42)</f>
        <v>0.15100940701811075</v>
      </c>
      <c r="V42" s="101">
        <v>4651293</v>
      </c>
      <c r="W42" s="103">
        <v>0</v>
      </c>
      <c r="X42" s="103">
        <f aca="true" t="shared" si="25" ref="X42:X73">$V42+$W42</f>
        <v>4651293</v>
      </c>
      <c r="Y42" s="41">
        <f aca="true" t="shared" si="26" ref="Y42:Y73">IF($I42=0,0,$X42/$I42)</f>
        <v>0.12181213613993931</v>
      </c>
      <c r="Z42" s="73">
        <f aca="true" t="shared" si="27" ref="Z42:Z73">(($J42+$N42)+$R42)+$V42</f>
        <v>19456620</v>
      </c>
      <c r="AA42" s="74">
        <f aca="true" t="shared" si="28" ref="AA42:AA73">(($K42+$O42)+$S42)+$W42</f>
        <v>231607</v>
      </c>
      <c r="AB42" s="74">
        <f aca="true" t="shared" si="29" ref="AB42:AB73">$Z42+$AA42</f>
        <v>19688227</v>
      </c>
      <c r="AC42" s="41">
        <f aca="true" t="shared" si="30" ref="AC42:AC73">IF($I42=0,0,$AB42/$I42)</f>
        <v>0.5156125377777812</v>
      </c>
      <c r="AD42" s="73">
        <v>0</v>
      </c>
      <c r="AE42" s="74">
        <v>0</v>
      </c>
      <c r="AF42" s="74">
        <f aca="true" t="shared" si="31" ref="AF42:AF73">$AD42+$AE42</f>
        <v>0</v>
      </c>
      <c r="AG42" s="41">
        <f aca="true" t="shared" si="32" ref="AG42:AG73">IF($AJ42=0,0,$AK42/$AJ42)</f>
        <v>0.7460338152570376</v>
      </c>
      <c r="AH42" s="41">
        <f aca="true" t="shared" si="33" ref="AH42:AH73">IF($AF42=0,0,$X42/$AF42-1)</f>
        <v>0</v>
      </c>
      <c r="AI42" s="13">
        <v>25199217</v>
      </c>
      <c r="AJ42" s="13">
        <v>25199217</v>
      </c>
      <c r="AK42" s="13">
        <v>18799468</v>
      </c>
      <c r="AL42" s="13"/>
    </row>
    <row r="43" spans="1:38" s="14" customFormat="1" ht="12.75">
      <c r="A43" s="30" t="s">
        <v>82</v>
      </c>
      <c r="B43" s="58" t="s">
        <v>288</v>
      </c>
      <c r="C43" s="40" t="s">
        <v>289</v>
      </c>
      <c r="D43" s="73">
        <v>26948698</v>
      </c>
      <c r="E43" s="74">
        <v>4173795</v>
      </c>
      <c r="F43" s="75">
        <f t="shared" si="17"/>
        <v>31122493</v>
      </c>
      <c r="G43" s="73">
        <v>26948698</v>
      </c>
      <c r="H43" s="74">
        <v>4173795</v>
      </c>
      <c r="I43" s="76">
        <f t="shared" si="18"/>
        <v>31122493</v>
      </c>
      <c r="J43" s="73">
        <v>12632709</v>
      </c>
      <c r="K43" s="74">
        <v>2607464</v>
      </c>
      <c r="L43" s="74">
        <f t="shared" si="19"/>
        <v>15240173</v>
      </c>
      <c r="M43" s="41">
        <f t="shared" si="20"/>
        <v>0.489683554591851</v>
      </c>
      <c r="N43" s="101">
        <v>11592890</v>
      </c>
      <c r="O43" s="102">
        <v>2325224</v>
      </c>
      <c r="P43" s="103">
        <f t="shared" si="21"/>
        <v>13918114</v>
      </c>
      <c r="Q43" s="41">
        <f t="shared" si="22"/>
        <v>0.4472043418886784</v>
      </c>
      <c r="R43" s="101">
        <v>10138372</v>
      </c>
      <c r="S43" s="103">
        <v>2164396</v>
      </c>
      <c r="T43" s="103">
        <f t="shared" si="23"/>
        <v>12302768</v>
      </c>
      <c r="U43" s="41">
        <f t="shared" si="24"/>
        <v>0.3953014946456892</v>
      </c>
      <c r="V43" s="101">
        <v>7923361</v>
      </c>
      <c r="W43" s="103">
        <v>11604472</v>
      </c>
      <c r="X43" s="103">
        <f t="shared" si="25"/>
        <v>19527833</v>
      </c>
      <c r="Y43" s="41">
        <f t="shared" si="26"/>
        <v>0.6274507957958252</v>
      </c>
      <c r="Z43" s="73">
        <f t="shared" si="27"/>
        <v>42287332</v>
      </c>
      <c r="AA43" s="74">
        <f t="shared" si="28"/>
        <v>18701556</v>
      </c>
      <c r="AB43" s="74">
        <f t="shared" si="29"/>
        <v>60988888</v>
      </c>
      <c r="AC43" s="41">
        <f t="shared" si="30"/>
        <v>1.959640186922044</v>
      </c>
      <c r="AD43" s="73">
        <v>2034872</v>
      </c>
      <c r="AE43" s="74">
        <v>1155740</v>
      </c>
      <c r="AF43" s="74">
        <f t="shared" si="31"/>
        <v>3190612</v>
      </c>
      <c r="AG43" s="41">
        <f t="shared" si="32"/>
        <v>0.7650584262813709</v>
      </c>
      <c r="AH43" s="41">
        <f t="shared" si="33"/>
        <v>5.120403546404264</v>
      </c>
      <c r="AI43" s="13">
        <v>56858830</v>
      </c>
      <c r="AJ43" s="13">
        <v>56858830</v>
      </c>
      <c r="AK43" s="13">
        <v>43500327</v>
      </c>
      <c r="AL43" s="13"/>
    </row>
    <row r="44" spans="1:38" s="14" customFormat="1" ht="12.75">
      <c r="A44" s="30" t="s">
        <v>101</v>
      </c>
      <c r="B44" s="58" t="s">
        <v>290</v>
      </c>
      <c r="C44" s="40" t="s">
        <v>291</v>
      </c>
      <c r="D44" s="73">
        <v>107922461</v>
      </c>
      <c r="E44" s="74">
        <v>87513000</v>
      </c>
      <c r="F44" s="75">
        <f t="shared" si="17"/>
        <v>195435461</v>
      </c>
      <c r="G44" s="73">
        <v>129115421</v>
      </c>
      <c r="H44" s="74">
        <v>77595001</v>
      </c>
      <c r="I44" s="76">
        <f t="shared" si="18"/>
        <v>206710422</v>
      </c>
      <c r="J44" s="73">
        <v>11571373</v>
      </c>
      <c r="K44" s="74">
        <v>0</v>
      </c>
      <c r="L44" s="74">
        <f t="shared" si="19"/>
        <v>11571373</v>
      </c>
      <c r="M44" s="41">
        <f t="shared" si="20"/>
        <v>0.05920815465520866</v>
      </c>
      <c r="N44" s="101">
        <v>51523677</v>
      </c>
      <c r="O44" s="102">
        <v>0</v>
      </c>
      <c r="P44" s="103">
        <f t="shared" si="21"/>
        <v>51523677</v>
      </c>
      <c r="Q44" s="41">
        <f t="shared" si="22"/>
        <v>0.26363525194642135</v>
      </c>
      <c r="R44" s="101">
        <v>36136700</v>
      </c>
      <c r="S44" s="103">
        <v>0</v>
      </c>
      <c r="T44" s="103">
        <f t="shared" si="23"/>
        <v>36136700</v>
      </c>
      <c r="U44" s="41">
        <f t="shared" si="24"/>
        <v>0.17481798764844086</v>
      </c>
      <c r="V44" s="101">
        <v>19074265</v>
      </c>
      <c r="W44" s="103">
        <v>0</v>
      </c>
      <c r="X44" s="103">
        <f t="shared" si="25"/>
        <v>19074265</v>
      </c>
      <c r="Y44" s="41">
        <f t="shared" si="26"/>
        <v>0.09227529417941008</v>
      </c>
      <c r="Z44" s="73">
        <f t="shared" si="27"/>
        <v>118306015</v>
      </c>
      <c r="AA44" s="74">
        <f t="shared" si="28"/>
        <v>0</v>
      </c>
      <c r="AB44" s="74">
        <f t="shared" si="29"/>
        <v>118306015</v>
      </c>
      <c r="AC44" s="41">
        <f t="shared" si="30"/>
        <v>0.5723272869134775</v>
      </c>
      <c r="AD44" s="73">
        <v>52553549</v>
      </c>
      <c r="AE44" s="74">
        <v>673206</v>
      </c>
      <c r="AF44" s="74">
        <f t="shared" si="31"/>
        <v>53226755</v>
      </c>
      <c r="AG44" s="41">
        <f t="shared" si="32"/>
        <v>0.9734879939443954</v>
      </c>
      <c r="AH44" s="41">
        <f t="shared" si="33"/>
        <v>-0.6416414075966119</v>
      </c>
      <c r="AI44" s="13">
        <v>129215835</v>
      </c>
      <c r="AJ44" s="13">
        <v>129215835</v>
      </c>
      <c r="AK44" s="13">
        <v>125790064</v>
      </c>
      <c r="AL44" s="13"/>
    </row>
    <row r="45" spans="1:38" s="55" customFormat="1" ht="12.75">
      <c r="A45" s="59"/>
      <c r="B45" s="115" t="s">
        <v>617</v>
      </c>
      <c r="C45" s="33"/>
      <c r="D45" s="77">
        <f>SUM(D41:D44)</f>
        <v>1053828298</v>
      </c>
      <c r="E45" s="78">
        <f>SUM(E41:E44)</f>
        <v>265952508</v>
      </c>
      <c r="F45" s="86">
        <f t="shared" si="17"/>
        <v>1319780806</v>
      </c>
      <c r="G45" s="77">
        <f>SUM(G41:G44)</f>
        <v>1130266931</v>
      </c>
      <c r="H45" s="78">
        <f>SUM(H41:H44)</f>
        <v>236986912</v>
      </c>
      <c r="I45" s="79">
        <f t="shared" si="18"/>
        <v>1367253843</v>
      </c>
      <c r="J45" s="77">
        <f>SUM(J41:J44)</f>
        <v>264558911</v>
      </c>
      <c r="K45" s="78">
        <f>SUM(K41:K44)</f>
        <v>19604911</v>
      </c>
      <c r="L45" s="78">
        <f t="shared" si="19"/>
        <v>284163822</v>
      </c>
      <c r="M45" s="45">
        <f t="shared" si="20"/>
        <v>0.2153113764862557</v>
      </c>
      <c r="N45" s="107">
        <f>SUM(N41:N44)</f>
        <v>305782579</v>
      </c>
      <c r="O45" s="108">
        <f>SUM(O41:O44)</f>
        <v>29288881</v>
      </c>
      <c r="P45" s="109">
        <f t="shared" si="21"/>
        <v>335071460</v>
      </c>
      <c r="Q45" s="45">
        <f t="shared" si="22"/>
        <v>0.25388417415732595</v>
      </c>
      <c r="R45" s="107">
        <f>SUM(R41:R44)</f>
        <v>263870237</v>
      </c>
      <c r="S45" s="109">
        <f>SUM(S41:S44)</f>
        <v>15603721</v>
      </c>
      <c r="T45" s="109">
        <f t="shared" si="23"/>
        <v>279473958</v>
      </c>
      <c r="U45" s="45">
        <f t="shared" si="24"/>
        <v>0.2044053190494488</v>
      </c>
      <c r="V45" s="107">
        <f>SUM(V41:V44)</f>
        <v>284424334</v>
      </c>
      <c r="W45" s="109">
        <f>SUM(W41:W44)</f>
        <v>54914170</v>
      </c>
      <c r="X45" s="109">
        <f t="shared" si="25"/>
        <v>339338504</v>
      </c>
      <c r="Y45" s="45">
        <f t="shared" si="26"/>
        <v>0.24818983375861683</v>
      </c>
      <c r="Z45" s="77">
        <f t="shared" si="27"/>
        <v>1118636061</v>
      </c>
      <c r="AA45" s="78">
        <f t="shared" si="28"/>
        <v>119411683</v>
      </c>
      <c r="AB45" s="78">
        <f t="shared" si="29"/>
        <v>1238047744</v>
      </c>
      <c r="AC45" s="45">
        <f t="shared" si="30"/>
        <v>0.9054995532384106</v>
      </c>
      <c r="AD45" s="77">
        <f>SUM(AD41:AD44)</f>
        <v>264749934</v>
      </c>
      <c r="AE45" s="78">
        <f>SUM(AE41:AE44)</f>
        <v>25575768</v>
      </c>
      <c r="AF45" s="78">
        <f t="shared" si="31"/>
        <v>290325702</v>
      </c>
      <c r="AG45" s="45">
        <f t="shared" si="32"/>
        <v>3.4722896034175332</v>
      </c>
      <c r="AH45" s="45">
        <f t="shared" si="33"/>
        <v>0.16882005851483317</v>
      </c>
      <c r="AI45" s="60">
        <f>SUM(AI41:AI44)</f>
        <v>291519267</v>
      </c>
      <c r="AJ45" s="60">
        <f>SUM(AJ41:AJ44)</f>
        <v>291519267</v>
      </c>
      <c r="AK45" s="60">
        <f>SUM(AK41:AK44)</f>
        <v>1012239320</v>
      </c>
      <c r="AL45" s="60"/>
    </row>
    <row r="46" spans="1:38" s="14" customFormat="1" ht="12.75">
      <c r="A46" s="30" t="s">
        <v>82</v>
      </c>
      <c r="B46" s="58" t="s">
        <v>292</v>
      </c>
      <c r="C46" s="40" t="s">
        <v>293</v>
      </c>
      <c r="D46" s="73">
        <v>43540729</v>
      </c>
      <c r="E46" s="74">
        <v>17358000</v>
      </c>
      <c r="F46" s="76">
        <f t="shared" si="17"/>
        <v>60898729</v>
      </c>
      <c r="G46" s="73">
        <v>43832214</v>
      </c>
      <c r="H46" s="74">
        <v>17358000</v>
      </c>
      <c r="I46" s="76">
        <f t="shared" si="18"/>
        <v>61190214</v>
      </c>
      <c r="J46" s="73">
        <v>9234500</v>
      </c>
      <c r="K46" s="74">
        <v>0</v>
      </c>
      <c r="L46" s="74">
        <f t="shared" si="19"/>
        <v>9234500</v>
      </c>
      <c r="M46" s="41">
        <f t="shared" si="20"/>
        <v>0.15163699065049452</v>
      </c>
      <c r="N46" s="101">
        <v>6913287</v>
      </c>
      <c r="O46" s="102">
        <v>0</v>
      </c>
      <c r="P46" s="103">
        <f t="shared" si="21"/>
        <v>6913287</v>
      </c>
      <c r="Q46" s="41">
        <f t="shared" si="22"/>
        <v>0.11352103916651528</v>
      </c>
      <c r="R46" s="101">
        <v>28388436</v>
      </c>
      <c r="S46" s="103">
        <v>0</v>
      </c>
      <c r="T46" s="103">
        <f t="shared" si="23"/>
        <v>28388436</v>
      </c>
      <c r="U46" s="41">
        <f t="shared" si="24"/>
        <v>0.4639375178521193</v>
      </c>
      <c r="V46" s="101">
        <v>34473242</v>
      </c>
      <c r="W46" s="103">
        <v>0</v>
      </c>
      <c r="X46" s="103">
        <f t="shared" si="25"/>
        <v>34473242</v>
      </c>
      <c r="Y46" s="41">
        <f t="shared" si="26"/>
        <v>0.5633783532772086</v>
      </c>
      <c r="Z46" s="73">
        <f t="shared" si="27"/>
        <v>79009465</v>
      </c>
      <c r="AA46" s="74">
        <f t="shared" si="28"/>
        <v>0</v>
      </c>
      <c r="AB46" s="74">
        <f t="shared" si="29"/>
        <v>79009465</v>
      </c>
      <c r="AC46" s="41">
        <f t="shared" si="30"/>
        <v>1.2912107972036182</v>
      </c>
      <c r="AD46" s="73">
        <v>8058630</v>
      </c>
      <c r="AE46" s="74">
        <v>6409601</v>
      </c>
      <c r="AF46" s="74">
        <f t="shared" si="31"/>
        <v>14468231</v>
      </c>
      <c r="AG46" s="41">
        <f t="shared" si="32"/>
        <v>1.1562344285135793</v>
      </c>
      <c r="AH46" s="41">
        <f t="shared" si="33"/>
        <v>1.382685346950847</v>
      </c>
      <c r="AI46" s="13">
        <v>47352175</v>
      </c>
      <c r="AJ46" s="13">
        <v>47352175</v>
      </c>
      <c r="AK46" s="13">
        <v>54750215</v>
      </c>
      <c r="AL46" s="13"/>
    </row>
    <row r="47" spans="1:38" s="14" customFormat="1" ht="12.75">
      <c r="A47" s="30" t="s">
        <v>82</v>
      </c>
      <c r="B47" s="58" t="s">
        <v>294</v>
      </c>
      <c r="C47" s="40" t="s">
        <v>295</v>
      </c>
      <c r="D47" s="73">
        <v>68792020</v>
      </c>
      <c r="E47" s="74">
        <v>21793000</v>
      </c>
      <c r="F47" s="75">
        <f t="shared" si="17"/>
        <v>90585020</v>
      </c>
      <c r="G47" s="73">
        <v>90585022</v>
      </c>
      <c r="H47" s="74">
        <v>0</v>
      </c>
      <c r="I47" s="76">
        <f t="shared" si="18"/>
        <v>90585022</v>
      </c>
      <c r="J47" s="73">
        <v>20748554</v>
      </c>
      <c r="K47" s="74">
        <v>3056780</v>
      </c>
      <c r="L47" s="74">
        <f t="shared" si="19"/>
        <v>23805334</v>
      </c>
      <c r="M47" s="41">
        <f t="shared" si="20"/>
        <v>0.26279548207860415</v>
      </c>
      <c r="N47" s="101">
        <v>27221110</v>
      </c>
      <c r="O47" s="102">
        <v>3797973</v>
      </c>
      <c r="P47" s="103">
        <f t="shared" si="21"/>
        <v>31019083</v>
      </c>
      <c r="Q47" s="41">
        <f t="shared" si="22"/>
        <v>0.34243060276412146</v>
      </c>
      <c r="R47" s="101">
        <v>10432764</v>
      </c>
      <c r="S47" s="103">
        <v>650417</v>
      </c>
      <c r="T47" s="103">
        <f t="shared" si="23"/>
        <v>11083181</v>
      </c>
      <c r="U47" s="41">
        <f t="shared" si="24"/>
        <v>0.12235114321659049</v>
      </c>
      <c r="V47" s="101">
        <v>10442411</v>
      </c>
      <c r="W47" s="103">
        <v>0</v>
      </c>
      <c r="X47" s="103">
        <f t="shared" si="25"/>
        <v>10442411</v>
      </c>
      <c r="Y47" s="41">
        <f t="shared" si="26"/>
        <v>0.1152774572379085</v>
      </c>
      <c r="Z47" s="73">
        <f t="shared" si="27"/>
        <v>68844839</v>
      </c>
      <c r="AA47" s="74">
        <f t="shared" si="28"/>
        <v>7505170</v>
      </c>
      <c r="AB47" s="74">
        <f t="shared" si="29"/>
        <v>76350009</v>
      </c>
      <c r="AC47" s="41">
        <f t="shared" si="30"/>
        <v>0.8428546719346163</v>
      </c>
      <c r="AD47" s="73">
        <v>5927143</v>
      </c>
      <c r="AE47" s="74">
        <v>3297126</v>
      </c>
      <c r="AF47" s="74">
        <f t="shared" si="31"/>
        <v>9224269</v>
      </c>
      <c r="AG47" s="41">
        <f t="shared" si="32"/>
        <v>1.21346419629747</v>
      </c>
      <c r="AH47" s="41">
        <f t="shared" si="33"/>
        <v>0.1320583777424531</v>
      </c>
      <c r="AI47" s="13">
        <v>112683776</v>
      </c>
      <c r="AJ47" s="13">
        <v>67468134</v>
      </c>
      <c r="AK47" s="13">
        <v>81870165</v>
      </c>
      <c r="AL47" s="13"/>
    </row>
    <row r="48" spans="1:38" s="14" customFormat="1" ht="12.75">
      <c r="A48" s="30" t="s">
        <v>82</v>
      </c>
      <c r="B48" s="58" t="s">
        <v>296</v>
      </c>
      <c r="C48" s="40" t="s">
        <v>297</v>
      </c>
      <c r="D48" s="73">
        <v>236559090</v>
      </c>
      <c r="E48" s="74">
        <v>88976000</v>
      </c>
      <c r="F48" s="75">
        <f t="shared" si="17"/>
        <v>325535090</v>
      </c>
      <c r="G48" s="73">
        <v>213671310</v>
      </c>
      <c r="H48" s="74">
        <v>28218000</v>
      </c>
      <c r="I48" s="76">
        <f t="shared" si="18"/>
        <v>241889310</v>
      </c>
      <c r="J48" s="73">
        <v>61238629</v>
      </c>
      <c r="K48" s="74">
        <v>4417165</v>
      </c>
      <c r="L48" s="74">
        <f t="shared" si="19"/>
        <v>65655794</v>
      </c>
      <c r="M48" s="41">
        <f t="shared" si="20"/>
        <v>0.20168576604138128</v>
      </c>
      <c r="N48" s="101">
        <v>54327027</v>
      </c>
      <c r="O48" s="102">
        <v>7027979</v>
      </c>
      <c r="P48" s="103">
        <f t="shared" si="21"/>
        <v>61355006</v>
      </c>
      <c r="Q48" s="41">
        <f t="shared" si="22"/>
        <v>0.18847432392004193</v>
      </c>
      <c r="R48" s="101">
        <v>54932309</v>
      </c>
      <c r="S48" s="103">
        <v>7191428</v>
      </c>
      <c r="T48" s="103">
        <f t="shared" si="23"/>
        <v>62123737</v>
      </c>
      <c r="U48" s="41">
        <f t="shared" si="24"/>
        <v>0.256827128904539</v>
      </c>
      <c r="V48" s="101">
        <v>45045222</v>
      </c>
      <c r="W48" s="103">
        <v>8296997</v>
      </c>
      <c r="X48" s="103">
        <f t="shared" si="25"/>
        <v>53342219</v>
      </c>
      <c r="Y48" s="41">
        <f t="shared" si="26"/>
        <v>0.2205232591717261</v>
      </c>
      <c r="Z48" s="73">
        <f t="shared" si="27"/>
        <v>215543187</v>
      </c>
      <c r="AA48" s="74">
        <f t="shared" si="28"/>
        <v>26933569</v>
      </c>
      <c r="AB48" s="74">
        <f t="shared" si="29"/>
        <v>242476756</v>
      </c>
      <c r="AC48" s="41">
        <f t="shared" si="30"/>
        <v>1.002428573631468</v>
      </c>
      <c r="AD48" s="73">
        <v>35112631</v>
      </c>
      <c r="AE48" s="74">
        <v>6415866</v>
      </c>
      <c r="AF48" s="74">
        <f t="shared" si="31"/>
        <v>41528497</v>
      </c>
      <c r="AG48" s="41">
        <f t="shared" si="32"/>
        <v>0.5751542851342274</v>
      </c>
      <c r="AH48" s="41">
        <f t="shared" si="33"/>
        <v>0.2844726598220013</v>
      </c>
      <c r="AI48" s="13">
        <v>378917582</v>
      </c>
      <c r="AJ48" s="13">
        <v>378917582</v>
      </c>
      <c r="AK48" s="13">
        <v>217936071</v>
      </c>
      <c r="AL48" s="13"/>
    </row>
    <row r="49" spans="1:38" s="14" customFormat="1" ht="12.75">
      <c r="A49" s="30" t="s">
        <v>82</v>
      </c>
      <c r="B49" s="58" t="s">
        <v>298</v>
      </c>
      <c r="C49" s="40" t="s">
        <v>299</v>
      </c>
      <c r="D49" s="73">
        <v>63244759</v>
      </c>
      <c r="E49" s="74">
        <v>15579000</v>
      </c>
      <c r="F49" s="75">
        <f t="shared" si="17"/>
        <v>78823759</v>
      </c>
      <c r="G49" s="73">
        <v>66283696</v>
      </c>
      <c r="H49" s="74">
        <v>39347016</v>
      </c>
      <c r="I49" s="76">
        <f t="shared" si="18"/>
        <v>105630712</v>
      </c>
      <c r="J49" s="73">
        <v>1009771</v>
      </c>
      <c r="K49" s="74">
        <v>0</v>
      </c>
      <c r="L49" s="74">
        <f t="shared" si="19"/>
        <v>1009771</v>
      </c>
      <c r="M49" s="41">
        <f t="shared" si="20"/>
        <v>0.012810490298997286</v>
      </c>
      <c r="N49" s="101">
        <v>17829380</v>
      </c>
      <c r="O49" s="102">
        <v>0</v>
      </c>
      <c r="P49" s="103">
        <f t="shared" si="21"/>
        <v>17829380</v>
      </c>
      <c r="Q49" s="41">
        <f t="shared" si="22"/>
        <v>0.22619296803645206</v>
      </c>
      <c r="R49" s="101">
        <v>24861703</v>
      </c>
      <c r="S49" s="103">
        <v>0</v>
      </c>
      <c r="T49" s="103">
        <f t="shared" si="23"/>
        <v>24861703</v>
      </c>
      <c r="U49" s="41">
        <f t="shared" si="24"/>
        <v>0.23536434176454288</v>
      </c>
      <c r="V49" s="101">
        <v>10119729</v>
      </c>
      <c r="W49" s="103">
        <v>1468943</v>
      </c>
      <c r="X49" s="103">
        <f t="shared" si="25"/>
        <v>11588672</v>
      </c>
      <c r="Y49" s="41">
        <f t="shared" si="26"/>
        <v>0.10970930499834176</v>
      </c>
      <c r="Z49" s="73">
        <f t="shared" si="27"/>
        <v>53820583</v>
      </c>
      <c r="AA49" s="74">
        <f t="shared" si="28"/>
        <v>1468943</v>
      </c>
      <c r="AB49" s="74">
        <f t="shared" si="29"/>
        <v>55289526</v>
      </c>
      <c r="AC49" s="41">
        <f t="shared" si="30"/>
        <v>0.5234228280123682</v>
      </c>
      <c r="AD49" s="73">
        <v>759005</v>
      </c>
      <c r="AE49" s="74">
        <v>1059646</v>
      </c>
      <c r="AF49" s="74">
        <f t="shared" si="31"/>
        <v>1818651</v>
      </c>
      <c r="AG49" s="41">
        <f t="shared" si="32"/>
        <v>0.5718012189576546</v>
      </c>
      <c r="AH49" s="41">
        <f t="shared" si="33"/>
        <v>5.372125273073284</v>
      </c>
      <c r="AI49" s="13">
        <v>75905508</v>
      </c>
      <c r="AJ49" s="13">
        <v>75905508</v>
      </c>
      <c r="AK49" s="13">
        <v>43402862</v>
      </c>
      <c r="AL49" s="13"/>
    </row>
    <row r="50" spans="1:38" s="14" customFormat="1" ht="12.75">
      <c r="A50" s="30" t="s">
        <v>82</v>
      </c>
      <c r="B50" s="58" t="s">
        <v>300</v>
      </c>
      <c r="C50" s="40" t="s">
        <v>301</v>
      </c>
      <c r="D50" s="73">
        <v>122643344</v>
      </c>
      <c r="E50" s="74">
        <v>16574700</v>
      </c>
      <c r="F50" s="75">
        <f t="shared" si="17"/>
        <v>139218044</v>
      </c>
      <c r="G50" s="73">
        <v>121471103</v>
      </c>
      <c r="H50" s="74">
        <v>16574700</v>
      </c>
      <c r="I50" s="76">
        <f t="shared" si="18"/>
        <v>138045803</v>
      </c>
      <c r="J50" s="73">
        <v>27865373</v>
      </c>
      <c r="K50" s="74">
        <v>0</v>
      </c>
      <c r="L50" s="74">
        <f t="shared" si="19"/>
        <v>27865373</v>
      </c>
      <c r="M50" s="41">
        <f t="shared" si="20"/>
        <v>0.20015633174676697</v>
      </c>
      <c r="N50" s="101">
        <v>13211862</v>
      </c>
      <c r="O50" s="102">
        <v>1699897</v>
      </c>
      <c r="P50" s="103">
        <f t="shared" si="21"/>
        <v>14911759</v>
      </c>
      <c r="Q50" s="41">
        <f t="shared" si="22"/>
        <v>0.10711082106569461</v>
      </c>
      <c r="R50" s="101">
        <v>65034447</v>
      </c>
      <c r="S50" s="103">
        <v>6506918</v>
      </c>
      <c r="T50" s="103">
        <f t="shared" si="23"/>
        <v>71541365</v>
      </c>
      <c r="U50" s="41">
        <f t="shared" si="24"/>
        <v>0.5182436803239864</v>
      </c>
      <c r="V50" s="101">
        <v>17812504</v>
      </c>
      <c r="W50" s="103">
        <v>3741758</v>
      </c>
      <c r="X50" s="103">
        <f t="shared" si="25"/>
        <v>21554262</v>
      </c>
      <c r="Y50" s="41">
        <f t="shared" si="26"/>
        <v>0.15613848108080475</v>
      </c>
      <c r="Z50" s="73">
        <f t="shared" si="27"/>
        <v>123924186</v>
      </c>
      <c r="AA50" s="74">
        <f t="shared" si="28"/>
        <v>11948573</v>
      </c>
      <c r="AB50" s="74">
        <f t="shared" si="29"/>
        <v>135872759</v>
      </c>
      <c r="AC50" s="41">
        <f t="shared" si="30"/>
        <v>0.9842585290332948</v>
      </c>
      <c r="AD50" s="73">
        <v>20882295</v>
      </c>
      <c r="AE50" s="74">
        <v>4746635</v>
      </c>
      <c r="AF50" s="74">
        <f t="shared" si="31"/>
        <v>25628930</v>
      </c>
      <c r="AG50" s="41">
        <f t="shared" si="32"/>
        <v>0</v>
      </c>
      <c r="AH50" s="41">
        <f t="shared" si="33"/>
        <v>-0.15898705096155008</v>
      </c>
      <c r="AI50" s="13">
        <v>0</v>
      </c>
      <c r="AJ50" s="13">
        <v>0</v>
      </c>
      <c r="AK50" s="13">
        <v>120568030</v>
      </c>
      <c r="AL50" s="13"/>
    </row>
    <row r="51" spans="1:38" s="14" customFormat="1" ht="12.75">
      <c r="A51" s="30" t="s">
        <v>101</v>
      </c>
      <c r="B51" s="58" t="s">
        <v>302</v>
      </c>
      <c r="C51" s="40" t="s">
        <v>303</v>
      </c>
      <c r="D51" s="73">
        <v>254752795</v>
      </c>
      <c r="E51" s="74">
        <v>196957650</v>
      </c>
      <c r="F51" s="75">
        <f t="shared" si="17"/>
        <v>451710445</v>
      </c>
      <c r="G51" s="73">
        <v>261147795</v>
      </c>
      <c r="H51" s="74">
        <v>0</v>
      </c>
      <c r="I51" s="76">
        <f t="shared" si="18"/>
        <v>261147795</v>
      </c>
      <c r="J51" s="73">
        <v>146046022</v>
      </c>
      <c r="K51" s="74">
        <v>22648698</v>
      </c>
      <c r="L51" s="74">
        <f t="shared" si="19"/>
        <v>168694720</v>
      </c>
      <c r="M51" s="41">
        <f t="shared" si="20"/>
        <v>0.3734576471881229</v>
      </c>
      <c r="N51" s="101">
        <v>101053904</v>
      </c>
      <c r="O51" s="102">
        <v>48497191</v>
      </c>
      <c r="P51" s="103">
        <f t="shared" si="21"/>
        <v>149551095</v>
      </c>
      <c r="Q51" s="41">
        <f t="shared" si="22"/>
        <v>0.3310773453556072</v>
      </c>
      <c r="R51" s="101">
        <v>117398203</v>
      </c>
      <c r="S51" s="103">
        <v>16032735</v>
      </c>
      <c r="T51" s="103">
        <f t="shared" si="23"/>
        <v>133430938</v>
      </c>
      <c r="U51" s="41">
        <f t="shared" si="24"/>
        <v>0.5109403202121618</v>
      </c>
      <c r="V51" s="101">
        <v>75260798</v>
      </c>
      <c r="W51" s="103">
        <v>48079771</v>
      </c>
      <c r="X51" s="103">
        <f t="shared" si="25"/>
        <v>123340569</v>
      </c>
      <c r="Y51" s="41">
        <f t="shared" si="26"/>
        <v>0.47230178221493313</v>
      </c>
      <c r="Z51" s="73">
        <f t="shared" si="27"/>
        <v>439758927</v>
      </c>
      <c r="AA51" s="74">
        <f t="shared" si="28"/>
        <v>135258395</v>
      </c>
      <c r="AB51" s="74">
        <f t="shared" si="29"/>
        <v>575017322</v>
      </c>
      <c r="AC51" s="41">
        <f t="shared" si="30"/>
        <v>2.2018846530946203</v>
      </c>
      <c r="AD51" s="73">
        <v>48076927</v>
      </c>
      <c r="AE51" s="74">
        <v>108128367</v>
      </c>
      <c r="AF51" s="74">
        <f t="shared" si="31"/>
        <v>156205294</v>
      </c>
      <c r="AG51" s="41">
        <f t="shared" si="32"/>
        <v>1.329916556696521</v>
      </c>
      <c r="AH51" s="41">
        <f t="shared" si="33"/>
        <v>-0.2103944377198893</v>
      </c>
      <c r="AI51" s="13">
        <v>421709173</v>
      </c>
      <c r="AJ51" s="13">
        <v>425499573</v>
      </c>
      <c r="AK51" s="13">
        <v>565878927</v>
      </c>
      <c r="AL51" s="13"/>
    </row>
    <row r="52" spans="1:38" s="55" customFormat="1" ht="12.75">
      <c r="A52" s="59"/>
      <c r="B52" s="115" t="s">
        <v>618</v>
      </c>
      <c r="C52" s="33"/>
      <c r="D52" s="77">
        <f>SUM(D46:D51)</f>
        <v>789532737</v>
      </c>
      <c r="E52" s="78">
        <f>SUM(E46:E51)</f>
        <v>357238350</v>
      </c>
      <c r="F52" s="86">
        <f t="shared" si="17"/>
        <v>1146771087</v>
      </c>
      <c r="G52" s="77">
        <f>SUM(G46:G51)</f>
        <v>796991140</v>
      </c>
      <c r="H52" s="78">
        <f>SUM(H46:H51)</f>
        <v>101497716</v>
      </c>
      <c r="I52" s="79">
        <f t="shared" si="18"/>
        <v>898488856</v>
      </c>
      <c r="J52" s="77">
        <f>SUM(J46:J51)</f>
        <v>266142849</v>
      </c>
      <c r="K52" s="78">
        <f>SUM(K46:K51)</f>
        <v>30122643</v>
      </c>
      <c r="L52" s="78">
        <f t="shared" si="19"/>
        <v>296265492</v>
      </c>
      <c r="M52" s="45">
        <f t="shared" si="20"/>
        <v>0.2583475423809669</v>
      </c>
      <c r="N52" s="107">
        <f>SUM(N46:N51)</f>
        <v>220556570</v>
      </c>
      <c r="O52" s="108">
        <f>SUM(O46:O51)</f>
        <v>61023040</v>
      </c>
      <c r="P52" s="109">
        <f t="shared" si="21"/>
        <v>281579610</v>
      </c>
      <c r="Q52" s="45">
        <f t="shared" si="22"/>
        <v>0.24554125334344082</v>
      </c>
      <c r="R52" s="107">
        <f>SUM(R46:R51)</f>
        <v>301047862</v>
      </c>
      <c r="S52" s="109">
        <f>SUM(S46:S51)</f>
        <v>30381498</v>
      </c>
      <c r="T52" s="109">
        <f t="shared" si="23"/>
        <v>331429360</v>
      </c>
      <c r="U52" s="45">
        <f t="shared" si="24"/>
        <v>0.3688742022638954</v>
      </c>
      <c r="V52" s="107">
        <f>SUM(V46:V51)</f>
        <v>193153906</v>
      </c>
      <c r="W52" s="109">
        <f>SUM(W46:W51)</f>
        <v>61587469</v>
      </c>
      <c r="X52" s="109">
        <f t="shared" si="25"/>
        <v>254741375</v>
      </c>
      <c r="Y52" s="45">
        <f t="shared" si="26"/>
        <v>0.28352201955413014</v>
      </c>
      <c r="Z52" s="77">
        <f t="shared" si="27"/>
        <v>980901187</v>
      </c>
      <c r="AA52" s="78">
        <f t="shared" si="28"/>
        <v>183114650</v>
      </c>
      <c r="AB52" s="78">
        <f t="shared" si="29"/>
        <v>1164015837</v>
      </c>
      <c r="AC52" s="45">
        <f t="shared" si="30"/>
        <v>1.2955261817960713</v>
      </c>
      <c r="AD52" s="77">
        <f>SUM(AD46:AD51)</f>
        <v>118816631</v>
      </c>
      <c r="AE52" s="78">
        <f>SUM(AE46:AE51)</f>
        <v>130057241</v>
      </c>
      <c r="AF52" s="78">
        <f t="shared" si="31"/>
        <v>248873872</v>
      </c>
      <c r="AG52" s="45">
        <f t="shared" si="32"/>
        <v>1.0896989684010951</v>
      </c>
      <c r="AH52" s="45">
        <f t="shared" si="33"/>
        <v>0.023576211326836294</v>
      </c>
      <c r="AI52" s="60">
        <f>SUM(AI46:AI51)</f>
        <v>1036568214</v>
      </c>
      <c r="AJ52" s="60">
        <f>SUM(AJ46:AJ51)</f>
        <v>995142972</v>
      </c>
      <c r="AK52" s="60">
        <f>SUM(AK46:AK51)</f>
        <v>1084406270</v>
      </c>
      <c r="AL52" s="60"/>
    </row>
    <row r="53" spans="1:38" s="14" customFormat="1" ht="12.75">
      <c r="A53" s="30" t="s">
        <v>82</v>
      </c>
      <c r="B53" s="58" t="s">
        <v>304</v>
      </c>
      <c r="C53" s="40" t="s">
        <v>305</v>
      </c>
      <c r="D53" s="73">
        <v>48948299</v>
      </c>
      <c r="E53" s="74">
        <v>18514000</v>
      </c>
      <c r="F53" s="75">
        <f t="shared" si="17"/>
        <v>67462299</v>
      </c>
      <c r="G53" s="73">
        <v>34358609</v>
      </c>
      <c r="H53" s="74">
        <v>30176300</v>
      </c>
      <c r="I53" s="76">
        <f t="shared" si="18"/>
        <v>64534909</v>
      </c>
      <c r="J53" s="73">
        <v>14802699</v>
      </c>
      <c r="K53" s="74">
        <v>3754424</v>
      </c>
      <c r="L53" s="74">
        <f t="shared" si="19"/>
        <v>18557123</v>
      </c>
      <c r="M53" s="41">
        <f t="shared" si="20"/>
        <v>0.2750739787269924</v>
      </c>
      <c r="N53" s="101">
        <v>13622233</v>
      </c>
      <c r="O53" s="102">
        <v>6489592</v>
      </c>
      <c r="P53" s="103">
        <f t="shared" si="21"/>
        <v>20111825</v>
      </c>
      <c r="Q53" s="41">
        <f t="shared" si="22"/>
        <v>0.2981194726257402</v>
      </c>
      <c r="R53" s="101">
        <v>23122295</v>
      </c>
      <c r="S53" s="103">
        <v>5279191</v>
      </c>
      <c r="T53" s="103">
        <f t="shared" si="23"/>
        <v>28401486</v>
      </c>
      <c r="U53" s="41">
        <f t="shared" si="24"/>
        <v>0.4400949259880416</v>
      </c>
      <c r="V53" s="101">
        <v>1369421</v>
      </c>
      <c r="W53" s="103">
        <v>6361129</v>
      </c>
      <c r="X53" s="103">
        <f t="shared" si="25"/>
        <v>7730550</v>
      </c>
      <c r="Y53" s="41">
        <f t="shared" si="26"/>
        <v>0.1197886557800833</v>
      </c>
      <c r="Z53" s="73">
        <f t="shared" si="27"/>
        <v>52916648</v>
      </c>
      <c r="AA53" s="74">
        <f t="shared" si="28"/>
        <v>21884336</v>
      </c>
      <c r="AB53" s="74">
        <f t="shared" si="29"/>
        <v>74800984</v>
      </c>
      <c r="AC53" s="41">
        <f t="shared" si="30"/>
        <v>1.1590778566062594</v>
      </c>
      <c r="AD53" s="73">
        <v>3752414</v>
      </c>
      <c r="AE53" s="74">
        <v>2087489</v>
      </c>
      <c r="AF53" s="74">
        <f t="shared" si="31"/>
        <v>5839903</v>
      </c>
      <c r="AG53" s="41">
        <f t="shared" si="32"/>
        <v>0.7492019509608583</v>
      </c>
      <c r="AH53" s="41">
        <f t="shared" si="33"/>
        <v>0.3237463019505633</v>
      </c>
      <c r="AI53" s="13">
        <v>56728970</v>
      </c>
      <c r="AJ53" s="13">
        <v>56728970</v>
      </c>
      <c r="AK53" s="13">
        <v>42501455</v>
      </c>
      <c r="AL53" s="13"/>
    </row>
    <row r="54" spans="1:38" s="14" customFormat="1" ht="12.75">
      <c r="A54" s="30" t="s">
        <v>82</v>
      </c>
      <c r="B54" s="58" t="s">
        <v>306</v>
      </c>
      <c r="C54" s="40" t="s">
        <v>307</v>
      </c>
      <c r="D54" s="73">
        <v>47376742</v>
      </c>
      <c r="E54" s="74">
        <v>0</v>
      </c>
      <c r="F54" s="75">
        <f t="shared" si="17"/>
        <v>47376742</v>
      </c>
      <c r="G54" s="73">
        <v>58997000</v>
      </c>
      <c r="H54" s="74">
        <v>0</v>
      </c>
      <c r="I54" s="76">
        <f t="shared" si="18"/>
        <v>58997000</v>
      </c>
      <c r="J54" s="73">
        <v>18354787</v>
      </c>
      <c r="K54" s="74">
        <v>3147082</v>
      </c>
      <c r="L54" s="74">
        <f t="shared" si="19"/>
        <v>21501869</v>
      </c>
      <c r="M54" s="41">
        <f t="shared" si="20"/>
        <v>0.45384862048977537</v>
      </c>
      <c r="N54" s="101">
        <v>1112762</v>
      </c>
      <c r="O54" s="102">
        <v>5816986</v>
      </c>
      <c r="P54" s="103">
        <f t="shared" si="21"/>
        <v>6929748</v>
      </c>
      <c r="Q54" s="41">
        <f t="shared" si="22"/>
        <v>0.14626898573988056</v>
      </c>
      <c r="R54" s="101">
        <v>11719030</v>
      </c>
      <c r="S54" s="103">
        <v>2872111</v>
      </c>
      <c r="T54" s="103">
        <f t="shared" si="23"/>
        <v>14591141</v>
      </c>
      <c r="U54" s="41">
        <f t="shared" si="24"/>
        <v>0.24732005017204264</v>
      </c>
      <c r="V54" s="101">
        <v>10968983</v>
      </c>
      <c r="W54" s="103">
        <v>6420164</v>
      </c>
      <c r="X54" s="103">
        <f t="shared" si="25"/>
        <v>17389147</v>
      </c>
      <c r="Y54" s="41">
        <f t="shared" si="26"/>
        <v>0.29474629218434834</v>
      </c>
      <c r="Z54" s="73">
        <f t="shared" si="27"/>
        <v>42155562</v>
      </c>
      <c r="AA54" s="74">
        <f t="shared" si="28"/>
        <v>18256343</v>
      </c>
      <c r="AB54" s="74">
        <f t="shared" si="29"/>
        <v>60411905</v>
      </c>
      <c r="AC54" s="41">
        <f t="shared" si="30"/>
        <v>1.023982660135261</v>
      </c>
      <c r="AD54" s="73">
        <v>1455678</v>
      </c>
      <c r="AE54" s="74">
        <v>2911767</v>
      </c>
      <c r="AF54" s="74">
        <f t="shared" si="31"/>
        <v>4367445</v>
      </c>
      <c r="AG54" s="41">
        <f t="shared" si="32"/>
        <v>0.8207126288872253</v>
      </c>
      <c r="AH54" s="41">
        <f t="shared" si="33"/>
        <v>2.981537718276933</v>
      </c>
      <c r="AI54" s="13">
        <v>66538111</v>
      </c>
      <c r="AJ54" s="13">
        <v>66538111</v>
      </c>
      <c r="AK54" s="13">
        <v>54608668</v>
      </c>
      <c r="AL54" s="13"/>
    </row>
    <row r="55" spans="1:38" s="14" customFormat="1" ht="12.75">
      <c r="A55" s="30" t="s">
        <v>82</v>
      </c>
      <c r="B55" s="58" t="s">
        <v>308</v>
      </c>
      <c r="C55" s="40" t="s">
        <v>309</v>
      </c>
      <c r="D55" s="73">
        <v>19426285</v>
      </c>
      <c r="E55" s="74">
        <v>0</v>
      </c>
      <c r="F55" s="76">
        <f t="shared" si="17"/>
        <v>19426285</v>
      </c>
      <c r="G55" s="73">
        <v>18323000</v>
      </c>
      <c r="H55" s="74">
        <v>0</v>
      </c>
      <c r="I55" s="76">
        <f t="shared" si="18"/>
        <v>18323000</v>
      </c>
      <c r="J55" s="73">
        <v>5936714</v>
      </c>
      <c r="K55" s="74">
        <v>0</v>
      </c>
      <c r="L55" s="74">
        <f t="shared" si="19"/>
        <v>5936714</v>
      </c>
      <c r="M55" s="41">
        <f t="shared" si="20"/>
        <v>0.3056021261913948</v>
      </c>
      <c r="N55" s="101">
        <v>5655278</v>
      </c>
      <c r="O55" s="102">
        <v>0</v>
      </c>
      <c r="P55" s="103">
        <f t="shared" si="21"/>
        <v>5655278</v>
      </c>
      <c r="Q55" s="41">
        <f t="shared" si="22"/>
        <v>0.29111474479037036</v>
      </c>
      <c r="R55" s="101">
        <v>3728057</v>
      </c>
      <c r="S55" s="103">
        <v>0</v>
      </c>
      <c r="T55" s="103">
        <f t="shared" si="23"/>
        <v>3728057</v>
      </c>
      <c r="U55" s="41">
        <f t="shared" si="24"/>
        <v>0.20346324291873602</v>
      </c>
      <c r="V55" s="101">
        <v>5072260</v>
      </c>
      <c r="W55" s="103">
        <v>0</v>
      </c>
      <c r="X55" s="103">
        <f t="shared" si="25"/>
        <v>5072260</v>
      </c>
      <c r="Y55" s="41">
        <f t="shared" si="26"/>
        <v>0.2768247557714348</v>
      </c>
      <c r="Z55" s="73">
        <f t="shared" si="27"/>
        <v>20392309</v>
      </c>
      <c r="AA55" s="74">
        <f t="shared" si="28"/>
        <v>0</v>
      </c>
      <c r="AB55" s="74">
        <f t="shared" si="29"/>
        <v>20392309</v>
      </c>
      <c r="AC55" s="41">
        <f t="shared" si="30"/>
        <v>1.1129350543033345</v>
      </c>
      <c r="AD55" s="73">
        <v>1954792</v>
      </c>
      <c r="AE55" s="74">
        <v>1704941</v>
      </c>
      <c r="AF55" s="74">
        <f t="shared" si="31"/>
        <v>3659733</v>
      </c>
      <c r="AG55" s="41">
        <f t="shared" si="32"/>
        <v>1.7670168167097484</v>
      </c>
      <c r="AH55" s="41">
        <f t="shared" si="33"/>
        <v>0.38596449522410525</v>
      </c>
      <c r="AI55" s="13">
        <v>26925600</v>
      </c>
      <c r="AJ55" s="13">
        <v>26925600</v>
      </c>
      <c r="AK55" s="13">
        <v>47577988</v>
      </c>
      <c r="AL55" s="13"/>
    </row>
    <row r="56" spans="1:38" s="14" customFormat="1" ht="12.75">
      <c r="A56" s="30" t="s">
        <v>82</v>
      </c>
      <c r="B56" s="58" t="s">
        <v>310</v>
      </c>
      <c r="C56" s="40" t="s">
        <v>311</v>
      </c>
      <c r="D56" s="73">
        <v>55549897</v>
      </c>
      <c r="E56" s="74">
        <v>0</v>
      </c>
      <c r="F56" s="75">
        <f t="shared" si="17"/>
        <v>55549897</v>
      </c>
      <c r="G56" s="73">
        <v>67421261</v>
      </c>
      <c r="H56" s="74">
        <v>23873000</v>
      </c>
      <c r="I56" s="75">
        <f t="shared" si="18"/>
        <v>91294261</v>
      </c>
      <c r="J56" s="73">
        <v>19281842</v>
      </c>
      <c r="K56" s="87">
        <v>4538437</v>
      </c>
      <c r="L56" s="74">
        <f t="shared" si="19"/>
        <v>23820279</v>
      </c>
      <c r="M56" s="41">
        <f t="shared" si="20"/>
        <v>0.428808697881114</v>
      </c>
      <c r="N56" s="101">
        <v>11871510</v>
      </c>
      <c r="O56" s="102">
        <v>4388221</v>
      </c>
      <c r="P56" s="103">
        <f t="shared" si="21"/>
        <v>16259731</v>
      </c>
      <c r="Q56" s="41">
        <f t="shared" si="22"/>
        <v>0.2927049711721338</v>
      </c>
      <c r="R56" s="101">
        <v>23746580</v>
      </c>
      <c r="S56" s="103">
        <v>5364056</v>
      </c>
      <c r="T56" s="103">
        <f t="shared" si="23"/>
        <v>29110636</v>
      </c>
      <c r="U56" s="41">
        <f t="shared" si="24"/>
        <v>0.3188660018837329</v>
      </c>
      <c r="V56" s="101">
        <v>13967505</v>
      </c>
      <c r="W56" s="103">
        <v>8321537</v>
      </c>
      <c r="X56" s="103">
        <f t="shared" si="25"/>
        <v>22289042</v>
      </c>
      <c r="Y56" s="41">
        <f t="shared" si="26"/>
        <v>0.244145050913989</v>
      </c>
      <c r="Z56" s="73">
        <f t="shared" si="27"/>
        <v>68867437</v>
      </c>
      <c r="AA56" s="74">
        <f t="shared" si="28"/>
        <v>22612251</v>
      </c>
      <c r="AB56" s="74">
        <f t="shared" si="29"/>
        <v>91479688</v>
      </c>
      <c r="AC56" s="41">
        <f t="shared" si="30"/>
        <v>1.00203109152721</v>
      </c>
      <c r="AD56" s="73">
        <v>6568766</v>
      </c>
      <c r="AE56" s="74">
        <v>3604411</v>
      </c>
      <c r="AF56" s="74">
        <f t="shared" si="31"/>
        <v>10173177</v>
      </c>
      <c r="AG56" s="41">
        <f t="shared" si="32"/>
        <v>0.9571277577806865</v>
      </c>
      <c r="AH56" s="41">
        <f t="shared" si="33"/>
        <v>1.1909617811623647</v>
      </c>
      <c r="AI56" s="13">
        <v>58542681</v>
      </c>
      <c r="AJ56" s="13">
        <v>58542681</v>
      </c>
      <c r="AK56" s="13">
        <v>56032825</v>
      </c>
      <c r="AL56" s="13"/>
    </row>
    <row r="57" spans="1:38" s="14" customFormat="1" ht="12.75">
      <c r="A57" s="30" t="s">
        <v>82</v>
      </c>
      <c r="B57" s="58" t="s">
        <v>312</v>
      </c>
      <c r="C57" s="40" t="s">
        <v>313</v>
      </c>
      <c r="D57" s="73">
        <v>67995539</v>
      </c>
      <c r="E57" s="74">
        <v>0</v>
      </c>
      <c r="F57" s="75">
        <f t="shared" si="17"/>
        <v>67995539</v>
      </c>
      <c r="G57" s="73">
        <v>51443434</v>
      </c>
      <c r="H57" s="74">
        <v>0</v>
      </c>
      <c r="I57" s="75">
        <f t="shared" si="18"/>
        <v>51443434</v>
      </c>
      <c r="J57" s="73">
        <v>7448401</v>
      </c>
      <c r="K57" s="87">
        <v>0</v>
      </c>
      <c r="L57" s="74">
        <f t="shared" si="19"/>
        <v>7448401</v>
      </c>
      <c r="M57" s="41">
        <f t="shared" si="20"/>
        <v>0.10954249513339397</v>
      </c>
      <c r="N57" s="101">
        <v>13355361</v>
      </c>
      <c r="O57" s="102">
        <v>0</v>
      </c>
      <c r="P57" s="103">
        <f t="shared" si="21"/>
        <v>13355361</v>
      </c>
      <c r="Q57" s="41">
        <f t="shared" si="22"/>
        <v>0.19641525306535182</v>
      </c>
      <c r="R57" s="101">
        <v>10657963</v>
      </c>
      <c r="S57" s="103">
        <v>0</v>
      </c>
      <c r="T57" s="103">
        <f t="shared" si="23"/>
        <v>10657963</v>
      </c>
      <c r="U57" s="41">
        <f t="shared" si="24"/>
        <v>0.20717829606787136</v>
      </c>
      <c r="V57" s="101">
        <v>8713094</v>
      </c>
      <c r="W57" s="103">
        <v>0</v>
      </c>
      <c r="X57" s="103">
        <f t="shared" si="25"/>
        <v>8713094</v>
      </c>
      <c r="Y57" s="41">
        <f t="shared" si="26"/>
        <v>0.16937232456138135</v>
      </c>
      <c r="Z57" s="73">
        <f t="shared" si="27"/>
        <v>40174819</v>
      </c>
      <c r="AA57" s="74">
        <f t="shared" si="28"/>
        <v>0</v>
      </c>
      <c r="AB57" s="74">
        <f t="shared" si="29"/>
        <v>40174819</v>
      </c>
      <c r="AC57" s="41">
        <f t="shared" si="30"/>
        <v>0.7809513455108771</v>
      </c>
      <c r="AD57" s="73">
        <v>5123113</v>
      </c>
      <c r="AE57" s="74">
        <v>556158</v>
      </c>
      <c r="AF57" s="74">
        <f t="shared" si="31"/>
        <v>5679271</v>
      </c>
      <c r="AG57" s="41">
        <f t="shared" si="32"/>
        <v>0.6981216823579505</v>
      </c>
      <c r="AH57" s="41">
        <f t="shared" si="33"/>
        <v>0.5341923285576617</v>
      </c>
      <c r="AI57" s="13">
        <v>42274000</v>
      </c>
      <c r="AJ57" s="13">
        <v>42274000</v>
      </c>
      <c r="AK57" s="13">
        <v>29512396</v>
      </c>
      <c r="AL57" s="13"/>
    </row>
    <row r="58" spans="1:38" s="14" customFormat="1" ht="12.75">
      <c r="A58" s="30" t="s">
        <v>101</v>
      </c>
      <c r="B58" s="58" t="s">
        <v>314</v>
      </c>
      <c r="C58" s="40" t="s">
        <v>315</v>
      </c>
      <c r="D58" s="73">
        <v>154493942</v>
      </c>
      <c r="E58" s="74">
        <v>131299168</v>
      </c>
      <c r="F58" s="75">
        <f t="shared" si="17"/>
        <v>285793110</v>
      </c>
      <c r="G58" s="73">
        <v>192489002</v>
      </c>
      <c r="H58" s="74">
        <v>131299168</v>
      </c>
      <c r="I58" s="75">
        <f t="shared" si="18"/>
        <v>323788170</v>
      </c>
      <c r="J58" s="73">
        <v>52930378</v>
      </c>
      <c r="K58" s="87">
        <v>26605655</v>
      </c>
      <c r="L58" s="74">
        <f t="shared" si="19"/>
        <v>79536033</v>
      </c>
      <c r="M58" s="41">
        <f t="shared" si="20"/>
        <v>0.2782993368874428</v>
      </c>
      <c r="N58" s="101">
        <v>44680276</v>
      </c>
      <c r="O58" s="102">
        <v>21048123</v>
      </c>
      <c r="P58" s="103">
        <f t="shared" si="21"/>
        <v>65728399</v>
      </c>
      <c r="Q58" s="41">
        <f t="shared" si="22"/>
        <v>0.2299859468270596</v>
      </c>
      <c r="R58" s="101">
        <v>58360544</v>
      </c>
      <c r="S58" s="103">
        <v>22196723</v>
      </c>
      <c r="T58" s="103">
        <f t="shared" si="23"/>
        <v>80557267</v>
      </c>
      <c r="U58" s="41">
        <f t="shared" si="24"/>
        <v>0.2487962021589609</v>
      </c>
      <c r="V58" s="101">
        <v>67280403</v>
      </c>
      <c r="W58" s="103">
        <v>16235661</v>
      </c>
      <c r="X58" s="103">
        <f t="shared" si="25"/>
        <v>83516064</v>
      </c>
      <c r="Y58" s="41">
        <f t="shared" si="26"/>
        <v>0.2579342660974921</v>
      </c>
      <c r="Z58" s="73">
        <f t="shared" si="27"/>
        <v>223251601</v>
      </c>
      <c r="AA58" s="74">
        <f t="shared" si="28"/>
        <v>86086162</v>
      </c>
      <c r="AB58" s="74">
        <f t="shared" si="29"/>
        <v>309337763</v>
      </c>
      <c r="AC58" s="41">
        <f t="shared" si="30"/>
        <v>0.9553707999893881</v>
      </c>
      <c r="AD58" s="73">
        <v>30631981</v>
      </c>
      <c r="AE58" s="74">
        <v>51010749</v>
      </c>
      <c r="AF58" s="74">
        <f t="shared" si="31"/>
        <v>81642730</v>
      </c>
      <c r="AG58" s="41">
        <f t="shared" si="32"/>
        <v>0.736144488419398</v>
      </c>
      <c r="AH58" s="41">
        <f t="shared" si="33"/>
        <v>0.02294550904899917</v>
      </c>
      <c r="AI58" s="13">
        <v>374645333</v>
      </c>
      <c r="AJ58" s="13">
        <v>374645333</v>
      </c>
      <c r="AK58" s="13">
        <v>275793097</v>
      </c>
      <c r="AL58" s="13"/>
    </row>
    <row r="59" spans="1:38" s="55" customFormat="1" ht="12.75">
      <c r="A59" s="59"/>
      <c r="B59" s="115" t="s">
        <v>619</v>
      </c>
      <c r="C59" s="33"/>
      <c r="D59" s="77">
        <f>SUM(D53:D58)</f>
        <v>393790704</v>
      </c>
      <c r="E59" s="78">
        <f>SUM(E53:E58)</f>
        <v>149813168</v>
      </c>
      <c r="F59" s="79">
        <f t="shared" si="17"/>
        <v>543603872</v>
      </c>
      <c r="G59" s="77">
        <f>SUM(G53:G58)</f>
        <v>423032306</v>
      </c>
      <c r="H59" s="78">
        <f>SUM(H53:H58)</f>
        <v>185348468</v>
      </c>
      <c r="I59" s="86">
        <f t="shared" si="18"/>
        <v>608380774</v>
      </c>
      <c r="J59" s="77">
        <f>SUM(J53:J58)</f>
        <v>118754821</v>
      </c>
      <c r="K59" s="88">
        <f>SUM(K53:K58)</f>
        <v>38045598</v>
      </c>
      <c r="L59" s="78">
        <f t="shared" si="19"/>
        <v>156800419</v>
      </c>
      <c r="M59" s="45">
        <f t="shared" si="20"/>
        <v>0.288446104004204</v>
      </c>
      <c r="N59" s="107">
        <f>SUM(N53:N58)</f>
        <v>90297420</v>
      </c>
      <c r="O59" s="108">
        <f>SUM(O53:O58)</f>
        <v>37742922</v>
      </c>
      <c r="P59" s="109">
        <f t="shared" si="21"/>
        <v>128040342</v>
      </c>
      <c r="Q59" s="45">
        <f t="shared" si="22"/>
        <v>0.2355397902684549</v>
      </c>
      <c r="R59" s="107">
        <f>SUM(R53:R58)</f>
        <v>131334469</v>
      </c>
      <c r="S59" s="109">
        <f>SUM(S53:S58)</f>
        <v>35712081</v>
      </c>
      <c r="T59" s="109">
        <f t="shared" si="23"/>
        <v>167046550</v>
      </c>
      <c r="U59" s="45">
        <f t="shared" si="24"/>
        <v>0.27457565580466553</v>
      </c>
      <c r="V59" s="107">
        <f>SUM(V53:V58)</f>
        <v>107371666</v>
      </c>
      <c r="W59" s="109">
        <f>SUM(W53:W58)</f>
        <v>37338491</v>
      </c>
      <c r="X59" s="109">
        <f t="shared" si="25"/>
        <v>144710157</v>
      </c>
      <c r="Y59" s="45">
        <f t="shared" si="26"/>
        <v>0.23786116061583498</v>
      </c>
      <c r="Z59" s="77">
        <f t="shared" si="27"/>
        <v>447758376</v>
      </c>
      <c r="AA59" s="78">
        <f t="shared" si="28"/>
        <v>148839092</v>
      </c>
      <c r="AB59" s="78">
        <f t="shared" si="29"/>
        <v>596597468</v>
      </c>
      <c r="AC59" s="45">
        <f t="shared" si="30"/>
        <v>0.9806316923486474</v>
      </c>
      <c r="AD59" s="77">
        <f>SUM(AD53:AD58)</f>
        <v>49486744</v>
      </c>
      <c r="AE59" s="78">
        <f>SUM(AE53:AE58)</f>
        <v>61875515</v>
      </c>
      <c r="AF59" s="78">
        <f t="shared" si="31"/>
        <v>111362259</v>
      </c>
      <c r="AG59" s="45">
        <f t="shared" si="32"/>
        <v>0.8087950638650606</v>
      </c>
      <c r="AH59" s="45">
        <f t="shared" si="33"/>
        <v>0.29945421635169955</v>
      </c>
      <c r="AI59" s="60">
        <f>SUM(AI53:AI58)</f>
        <v>625654695</v>
      </c>
      <c r="AJ59" s="60">
        <f>SUM(AJ53:AJ58)</f>
        <v>625654695</v>
      </c>
      <c r="AK59" s="60">
        <f>SUM(AK53:AK58)</f>
        <v>506026429</v>
      </c>
      <c r="AL59" s="60"/>
    </row>
    <row r="60" spans="1:38" s="14" customFormat="1" ht="12.75">
      <c r="A60" s="30" t="s">
        <v>82</v>
      </c>
      <c r="B60" s="58" t="s">
        <v>316</v>
      </c>
      <c r="C60" s="40" t="s">
        <v>317</v>
      </c>
      <c r="D60" s="73">
        <v>52640795</v>
      </c>
      <c r="E60" s="74">
        <v>18712594</v>
      </c>
      <c r="F60" s="75">
        <f t="shared" si="17"/>
        <v>71353389</v>
      </c>
      <c r="G60" s="73">
        <v>52640795</v>
      </c>
      <c r="H60" s="74">
        <v>10451000</v>
      </c>
      <c r="I60" s="75">
        <f t="shared" si="18"/>
        <v>63091795</v>
      </c>
      <c r="J60" s="73">
        <v>12822483</v>
      </c>
      <c r="K60" s="87">
        <v>245674</v>
      </c>
      <c r="L60" s="74">
        <f t="shared" si="19"/>
        <v>13068157</v>
      </c>
      <c r="M60" s="41">
        <f t="shared" si="20"/>
        <v>0.1831469700759413</v>
      </c>
      <c r="N60" s="101">
        <v>11778578</v>
      </c>
      <c r="O60" s="102">
        <v>0</v>
      </c>
      <c r="P60" s="103">
        <f t="shared" si="21"/>
        <v>11778578</v>
      </c>
      <c r="Q60" s="41">
        <f t="shared" si="22"/>
        <v>0.16507384113177861</v>
      </c>
      <c r="R60" s="101">
        <v>23588200</v>
      </c>
      <c r="S60" s="103">
        <v>6582</v>
      </c>
      <c r="T60" s="103">
        <f t="shared" si="23"/>
        <v>23594782</v>
      </c>
      <c r="U60" s="41">
        <f t="shared" si="24"/>
        <v>0.3739754432410744</v>
      </c>
      <c r="V60" s="101">
        <v>3312101</v>
      </c>
      <c r="W60" s="103">
        <v>12730655</v>
      </c>
      <c r="X60" s="103">
        <f t="shared" si="25"/>
        <v>16042756</v>
      </c>
      <c r="Y60" s="41">
        <f t="shared" si="26"/>
        <v>0.2542764237409952</v>
      </c>
      <c r="Z60" s="73">
        <f t="shared" si="27"/>
        <v>51501362</v>
      </c>
      <c r="AA60" s="74">
        <f t="shared" si="28"/>
        <v>12982911</v>
      </c>
      <c r="AB60" s="74">
        <f t="shared" si="29"/>
        <v>64484273</v>
      </c>
      <c r="AC60" s="41">
        <f t="shared" si="30"/>
        <v>1.0220706670336452</v>
      </c>
      <c r="AD60" s="73">
        <v>0</v>
      </c>
      <c r="AE60" s="74">
        <v>0</v>
      </c>
      <c r="AF60" s="74">
        <f t="shared" si="31"/>
        <v>0</v>
      </c>
      <c r="AG60" s="41">
        <f t="shared" si="32"/>
        <v>0.22855980173740942</v>
      </c>
      <c r="AH60" s="41">
        <f t="shared" si="33"/>
        <v>0</v>
      </c>
      <c r="AI60" s="13">
        <v>48434755</v>
      </c>
      <c r="AJ60" s="13">
        <v>48434755</v>
      </c>
      <c r="AK60" s="13">
        <v>11070238</v>
      </c>
      <c r="AL60" s="13"/>
    </row>
    <row r="61" spans="1:38" s="14" customFormat="1" ht="12.75">
      <c r="A61" s="30" t="s">
        <v>82</v>
      </c>
      <c r="B61" s="58" t="s">
        <v>79</v>
      </c>
      <c r="C61" s="40" t="s">
        <v>80</v>
      </c>
      <c r="D61" s="73">
        <v>1373737100</v>
      </c>
      <c r="E61" s="74">
        <v>590095700</v>
      </c>
      <c r="F61" s="75">
        <f t="shared" si="17"/>
        <v>1963832800</v>
      </c>
      <c r="G61" s="73">
        <v>1183574601</v>
      </c>
      <c r="H61" s="74">
        <v>286309000</v>
      </c>
      <c r="I61" s="75">
        <f t="shared" si="18"/>
        <v>1469883601</v>
      </c>
      <c r="J61" s="73">
        <v>333057734</v>
      </c>
      <c r="K61" s="87">
        <v>53896864</v>
      </c>
      <c r="L61" s="74">
        <f t="shared" si="19"/>
        <v>386954598</v>
      </c>
      <c r="M61" s="41">
        <f t="shared" si="20"/>
        <v>0.19704050059658848</v>
      </c>
      <c r="N61" s="101">
        <v>292505477</v>
      </c>
      <c r="O61" s="102">
        <v>87251913</v>
      </c>
      <c r="P61" s="103">
        <f t="shared" si="21"/>
        <v>379757390</v>
      </c>
      <c r="Q61" s="41">
        <f t="shared" si="22"/>
        <v>0.19337562240532902</v>
      </c>
      <c r="R61" s="101">
        <v>283313372</v>
      </c>
      <c r="S61" s="103">
        <v>38086968</v>
      </c>
      <c r="T61" s="103">
        <f t="shared" si="23"/>
        <v>321400340</v>
      </c>
      <c r="U61" s="41">
        <f t="shared" si="24"/>
        <v>0.2186570009906519</v>
      </c>
      <c r="V61" s="101">
        <v>312587404</v>
      </c>
      <c r="W61" s="103">
        <v>55362763</v>
      </c>
      <c r="X61" s="103">
        <f t="shared" si="25"/>
        <v>367950167</v>
      </c>
      <c r="Y61" s="41">
        <f t="shared" si="26"/>
        <v>0.25032605762093946</v>
      </c>
      <c r="Z61" s="73">
        <f t="shared" si="27"/>
        <v>1221463987</v>
      </c>
      <c r="AA61" s="74">
        <f t="shared" si="28"/>
        <v>234598508</v>
      </c>
      <c r="AB61" s="74">
        <f t="shared" si="29"/>
        <v>1456062495</v>
      </c>
      <c r="AC61" s="41">
        <f t="shared" si="30"/>
        <v>0.9905971425284307</v>
      </c>
      <c r="AD61" s="73">
        <v>281152341</v>
      </c>
      <c r="AE61" s="74">
        <v>110814652</v>
      </c>
      <c r="AF61" s="74">
        <f t="shared" si="31"/>
        <v>391966993</v>
      </c>
      <c r="AG61" s="41">
        <f t="shared" si="32"/>
        <v>0.8111806292476746</v>
      </c>
      <c r="AH61" s="41">
        <f t="shared" si="33"/>
        <v>-0.06127257250969598</v>
      </c>
      <c r="AI61" s="13">
        <v>1601853799</v>
      </c>
      <c r="AJ61" s="13">
        <v>1784621899</v>
      </c>
      <c r="AK61" s="13">
        <v>1447650715</v>
      </c>
      <c r="AL61" s="13"/>
    </row>
    <row r="62" spans="1:38" s="14" customFormat="1" ht="12.75">
      <c r="A62" s="30" t="s">
        <v>82</v>
      </c>
      <c r="B62" s="58" t="s">
        <v>318</v>
      </c>
      <c r="C62" s="40" t="s">
        <v>319</v>
      </c>
      <c r="D62" s="73">
        <v>39026480</v>
      </c>
      <c r="E62" s="74">
        <v>0</v>
      </c>
      <c r="F62" s="75">
        <f t="shared" si="17"/>
        <v>39026480</v>
      </c>
      <c r="G62" s="73">
        <v>39026480</v>
      </c>
      <c r="H62" s="74">
        <v>9066396</v>
      </c>
      <c r="I62" s="75">
        <f t="shared" si="18"/>
        <v>48092876</v>
      </c>
      <c r="J62" s="73">
        <v>17506914</v>
      </c>
      <c r="K62" s="87">
        <v>17311924</v>
      </c>
      <c r="L62" s="74">
        <f t="shared" si="19"/>
        <v>34818838</v>
      </c>
      <c r="M62" s="41">
        <f t="shared" si="20"/>
        <v>0.892184947246075</v>
      </c>
      <c r="N62" s="101">
        <v>8539786</v>
      </c>
      <c r="O62" s="102">
        <v>8189450</v>
      </c>
      <c r="P62" s="103">
        <f t="shared" si="21"/>
        <v>16729236</v>
      </c>
      <c r="Q62" s="41">
        <f t="shared" si="22"/>
        <v>0.42866371755792476</v>
      </c>
      <c r="R62" s="101">
        <v>7153523</v>
      </c>
      <c r="S62" s="103">
        <v>10529205</v>
      </c>
      <c r="T62" s="103">
        <f t="shared" si="23"/>
        <v>17682728</v>
      </c>
      <c r="U62" s="41">
        <f t="shared" si="24"/>
        <v>0.3676787389466997</v>
      </c>
      <c r="V62" s="101">
        <v>2313157</v>
      </c>
      <c r="W62" s="103">
        <v>6170008</v>
      </c>
      <c r="X62" s="103">
        <f t="shared" si="25"/>
        <v>8483165</v>
      </c>
      <c r="Y62" s="41">
        <f t="shared" si="26"/>
        <v>0.1763913016971578</v>
      </c>
      <c r="Z62" s="73">
        <f t="shared" si="27"/>
        <v>35513380</v>
      </c>
      <c r="AA62" s="74">
        <f t="shared" si="28"/>
        <v>42200587</v>
      </c>
      <c r="AB62" s="74">
        <f t="shared" si="29"/>
        <v>77713967</v>
      </c>
      <c r="AC62" s="41">
        <f t="shared" si="30"/>
        <v>1.615914319617733</v>
      </c>
      <c r="AD62" s="73">
        <v>9768139</v>
      </c>
      <c r="AE62" s="74">
        <v>1780000</v>
      </c>
      <c r="AF62" s="74">
        <f t="shared" si="31"/>
        <v>11548139</v>
      </c>
      <c r="AG62" s="41">
        <f t="shared" si="32"/>
        <v>1.7744663321506868</v>
      </c>
      <c r="AH62" s="41">
        <f t="shared" si="33"/>
        <v>-0.26540847837041104</v>
      </c>
      <c r="AI62" s="13">
        <v>23721026</v>
      </c>
      <c r="AJ62" s="13">
        <v>24272682</v>
      </c>
      <c r="AK62" s="13">
        <v>43071057</v>
      </c>
      <c r="AL62" s="13"/>
    </row>
    <row r="63" spans="1:38" s="14" customFormat="1" ht="12.75">
      <c r="A63" s="30" t="s">
        <v>82</v>
      </c>
      <c r="B63" s="58" t="s">
        <v>320</v>
      </c>
      <c r="C63" s="40" t="s">
        <v>321</v>
      </c>
      <c r="D63" s="73">
        <v>132322840</v>
      </c>
      <c r="E63" s="74">
        <v>42544770</v>
      </c>
      <c r="F63" s="75">
        <f t="shared" si="17"/>
        <v>174867610</v>
      </c>
      <c r="G63" s="73">
        <v>136305591</v>
      </c>
      <c r="H63" s="74">
        <v>63049411</v>
      </c>
      <c r="I63" s="75">
        <f t="shared" si="18"/>
        <v>199355002</v>
      </c>
      <c r="J63" s="73">
        <v>39416241</v>
      </c>
      <c r="K63" s="87">
        <v>8291651</v>
      </c>
      <c r="L63" s="74">
        <f t="shared" si="19"/>
        <v>47707892</v>
      </c>
      <c r="M63" s="41">
        <f t="shared" si="20"/>
        <v>0.27282292015085013</v>
      </c>
      <c r="N63" s="101">
        <v>33147154</v>
      </c>
      <c r="O63" s="102">
        <v>6581016</v>
      </c>
      <c r="P63" s="103">
        <f t="shared" si="21"/>
        <v>39728170</v>
      </c>
      <c r="Q63" s="41">
        <f t="shared" si="22"/>
        <v>0.22718998675626664</v>
      </c>
      <c r="R63" s="101">
        <v>34091996</v>
      </c>
      <c r="S63" s="103">
        <v>5500538</v>
      </c>
      <c r="T63" s="103">
        <f t="shared" si="23"/>
        <v>39592534</v>
      </c>
      <c r="U63" s="41">
        <f t="shared" si="24"/>
        <v>0.19860316321533783</v>
      </c>
      <c r="V63" s="101">
        <v>22428215</v>
      </c>
      <c r="W63" s="103">
        <v>14037919</v>
      </c>
      <c r="X63" s="103">
        <f t="shared" si="25"/>
        <v>36466134</v>
      </c>
      <c r="Y63" s="41">
        <f t="shared" si="26"/>
        <v>0.18292058706407577</v>
      </c>
      <c r="Z63" s="73">
        <f t="shared" si="27"/>
        <v>129083606</v>
      </c>
      <c r="AA63" s="74">
        <f t="shared" si="28"/>
        <v>34411124</v>
      </c>
      <c r="AB63" s="74">
        <f t="shared" si="29"/>
        <v>163494730</v>
      </c>
      <c r="AC63" s="41">
        <f t="shared" si="30"/>
        <v>0.82011852403884</v>
      </c>
      <c r="AD63" s="73">
        <v>25239048</v>
      </c>
      <c r="AE63" s="74">
        <v>8857031</v>
      </c>
      <c r="AF63" s="74">
        <f t="shared" si="31"/>
        <v>34096079</v>
      </c>
      <c r="AG63" s="41">
        <f t="shared" si="32"/>
        <v>1.0523263359975343</v>
      </c>
      <c r="AH63" s="41">
        <f t="shared" si="33"/>
        <v>0.06951107193293393</v>
      </c>
      <c r="AI63" s="13">
        <v>142836697</v>
      </c>
      <c r="AJ63" s="13">
        <v>142836697</v>
      </c>
      <c r="AK63" s="13">
        <v>150310818</v>
      </c>
      <c r="AL63" s="13"/>
    </row>
    <row r="64" spans="1:38" s="14" customFormat="1" ht="12.75">
      <c r="A64" s="30" t="s">
        <v>82</v>
      </c>
      <c r="B64" s="58" t="s">
        <v>322</v>
      </c>
      <c r="C64" s="40" t="s">
        <v>323</v>
      </c>
      <c r="D64" s="73">
        <v>47620075</v>
      </c>
      <c r="E64" s="74">
        <v>9912000</v>
      </c>
      <c r="F64" s="75">
        <f t="shared" si="17"/>
        <v>57532075</v>
      </c>
      <c r="G64" s="73">
        <v>55582475</v>
      </c>
      <c r="H64" s="74">
        <v>10292000</v>
      </c>
      <c r="I64" s="75">
        <f t="shared" si="18"/>
        <v>65874475</v>
      </c>
      <c r="J64" s="73">
        <v>20225655</v>
      </c>
      <c r="K64" s="87">
        <v>1023408</v>
      </c>
      <c r="L64" s="74">
        <f t="shared" si="19"/>
        <v>21249063</v>
      </c>
      <c r="M64" s="41">
        <f t="shared" si="20"/>
        <v>0.36934289263858466</v>
      </c>
      <c r="N64" s="101">
        <v>10867802</v>
      </c>
      <c r="O64" s="102">
        <v>2021800</v>
      </c>
      <c r="P64" s="103">
        <f t="shared" si="21"/>
        <v>12889602</v>
      </c>
      <c r="Q64" s="41">
        <f t="shared" si="22"/>
        <v>0.22404201482390476</v>
      </c>
      <c r="R64" s="101">
        <v>13953877</v>
      </c>
      <c r="S64" s="103">
        <v>1861603</v>
      </c>
      <c r="T64" s="103">
        <f t="shared" si="23"/>
        <v>15815480</v>
      </c>
      <c r="U64" s="41">
        <f t="shared" si="24"/>
        <v>0.24008510124748622</v>
      </c>
      <c r="V64" s="101">
        <v>6710039</v>
      </c>
      <c r="W64" s="103">
        <v>467272</v>
      </c>
      <c r="X64" s="103">
        <f t="shared" si="25"/>
        <v>7177311</v>
      </c>
      <c r="Y64" s="41">
        <f t="shared" si="26"/>
        <v>0.10895435599296996</v>
      </c>
      <c r="Z64" s="73">
        <f t="shared" si="27"/>
        <v>51757373</v>
      </c>
      <c r="AA64" s="74">
        <f t="shared" si="28"/>
        <v>5374083</v>
      </c>
      <c r="AB64" s="74">
        <f t="shared" si="29"/>
        <v>57131456</v>
      </c>
      <c r="AC64" s="41">
        <f t="shared" si="30"/>
        <v>0.8672775912066092</v>
      </c>
      <c r="AD64" s="73">
        <v>1719428</v>
      </c>
      <c r="AE64" s="74">
        <v>3924872</v>
      </c>
      <c r="AF64" s="74">
        <f t="shared" si="31"/>
        <v>5644300</v>
      </c>
      <c r="AG64" s="41">
        <f t="shared" si="32"/>
        <v>1.1090013219628632</v>
      </c>
      <c r="AH64" s="41">
        <f t="shared" si="33"/>
        <v>0.2716033874882624</v>
      </c>
      <c r="AI64" s="13">
        <v>36696900</v>
      </c>
      <c r="AJ64" s="13">
        <v>37746900</v>
      </c>
      <c r="AK64" s="13">
        <v>41861362</v>
      </c>
      <c r="AL64" s="13"/>
    </row>
    <row r="65" spans="1:38" s="14" customFormat="1" ht="12.75">
      <c r="A65" s="30" t="s">
        <v>82</v>
      </c>
      <c r="B65" s="58" t="s">
        <v>324</v>
      </c>
      <c r="C65" s="40" t="s">
        <v>325</v>
      </c>
      <c r="D65" s="73">
        <v>46155652</v>
      </c>
      <c r="E65" s="74">
        <v>13373000</v>
      </c>
      <c r="F65" s="75">
        <f t="shared" si="17"/>
        <v>59528652</v>
      </c>
      <c r="G65" s="73">
        <v>59570962</v>
      </c>
      <c r="H65" s="74">
        <v>0</v>
      </c>
      <c r="I65" s="75">
        <f t="shared" si="18"/>
        <v>59570962</v>
      </c>
      <c r="J65" s="73">
        <v>14665383</v>
      </c>
      <c r="K65" s="87">
        <v>83959</v>
      </c>
      <c r="L65" s="74">
        <f t="shared" si="19"/>
        <v>14749342</v>
      </c>
      <c r="M65" s="41">
        <f t="shared" si="20"/>
        <v>0.24776878871707023</v>
      </c>
      <c r="N65" s="101">
        <v>7020146</v>
      </c>
      <c r="O65" s="102">
        <v>3781218</v>
      </c>
      <c r="P65" s="103">
        <f t="shared" si="21"/>
        <v>10801364</v>
      </c>
      <c r="Q65" s="41">
        <f t="shared" si="22"/>
        <v>0.18144815373947995</v>
      </c>
      <c r="R65" s="101">
        <v>28273742</v>
      </c>
      <c r="S65" s="103">
        <v>1028420</v>
      </c>
      <c r="T65" s="103">
        <f t="shared" si="23"/>
        <v>29302162</v>
      </c>
      <c r="U65" s="41">
        <f t="shared" si="24"/>
        <v>0.49188666787016133</v>
      </c>
      <c r="V65" s="101">
        <v>8196969</v>
      </c>
      <c r="W65" s="103">
        <v>3214206</v>
      </c>
      <c r="X65" s="103">
        <f t="shared" si="25"/>
        <v>11411175</v>
      </c>
      <c r="Y65" s="41">
        <f t="shared" si="26"/>
        <v>0.19155599669516837</v>
      </c>
      <c r="Z65" s="73">
        <f t="shared" si="27"/>
        <v>58156240</v>
      </c>
      <c r="AA65" s="74">
        <f t="shared" si="28"/>
        <v>8107803</v>
      </c>
      <c r="AB65" s="74">
        <f t="shared" si="29"/>
        <v>66264043</v>
      </c>
      <c r="AC65" s="41">
        <f t="shared" si="30"/>
        <v>1.1123547576753923</v>
      </c>
      <c r="AD65" s="73">
        <v>1026000</v>
      </c>
      <c r="AE65" s="74">
        <v>1243608</v>
      </c>
      <c r="AF65" s="74">
        <f t="shared" si="31"/>
        <v>2269608</v>
      </c>
      <c r="AG65" s="41">
        <f t="shared" si="32"/>
        <v>1.471485293837527</v>
      </c>
      <c r="AH65" s="41">
        <f t="shared" si="33"/>
        <v>4.027817579070923</v>
      </c>
      <c r="AI65" s="13">
        <v>33336535</v>
      </c>
      <c r="AJ65" s="13">
        <v>33336535</v>
      </c>
      <c r="AK65" s="13">
        <v>49054221</v>
      </c>
      <c r="AL65" s="13"/>
    </row>
    <row r="66" spans="1:38" s="14" customFormat="1" ht="12.75">
      <c r="A66" s="30" t="s">
        <v>101</v>
      </c>
      <c r="B66" s="58" t="s">
        <v>326</v>
      </c>
      <c r="C66" s="40" t="s">
        <v>327</v>
      </c>
      <c r="D66" s="73">
        <v>634120044</v>
      </c>
      <c r="E66" s="74">
        <v>203065222</v>
      </c>
      <c r="F66" s="75">
        <f t="shared" si="17"/>
        <v>837185266</v>
      </c>
      <c r="G66" s="73">
        <v>621118895</v>
      </c>
      <c r="H66" s="74">
        <v>187270871</v>
      </c>
      <c r="I66" s="75">
        <f t="shared" si="18"/>
        <v>808389766</v>
      </c>
      <c r="J66" s="73">
        <v>156978616</v>
      </c>
      <c r="K66" s="87">
        <v>50576903</v>
      </c>
      <c r="L66" s="74">
        <f t="shared" si="19"/>
        <v>207555519</v>
      </c>
      <c r="M66" s="41">
        <f t="shared" si="20"/>
        <v>0.2479206543990945</v>
      </c>
      <c r="N66" s="101">
        <v>141747484</v>
      </c>
      <c r="O66" s="102">
        <v>19009015</v>
      </c>
      <c r="P66" s="103">
        <f t="shared" si="21"/>
        <v>160756499</v>
      </c>
      <c r="Q66" s="41">
        <f t="shared" si="22"/>
        <v>0.19202022005007433</v>
      </c>
      <c r="R66" s="101">
        <v>101043818</v>
      </c>
      <c r="S66" s="103">
        <v>24819115</v>
      </c>
      <c r="T66" s="103">
        <f t="shared" si="23"/>
        <v>125862933</v>
      </c>
      <c r="U66" s="41">
        <f t="shared" si="24"/>
        <v>0.1556958515479277</v>
      </c>
      <c r="V66" s="101">
        <v>44487975</v>
      </c>
      <c r="W66" s="103">
        <v>40681373</v>
      </c>
      <c r="X66" s="103">
        <f t="shared" si="25"/>
        <v>85169348</v>
      </c>
      <c r="Y66" s="41">
        <f t="shared" si="26"/>
        <v>0.10535678651824991</v>
      </c>
      <c r="Z66" s="73">
        <f t="shared" si="27"/>
        <v>444257893</v>
      </c>
      <c r="AA66" s="74">
        <f t="shared" si="28"/>
        <v>135086406</v>
      </c>
      <c r="AB66" s="74">
        <f t="shared" si="29"/>
        <v>579344299</v>
      </c>
      <c r="AC66" s="41">
        <f t="shared" si="30"/>
        <v>0.7166645637619317</v>
      </c>
      <c r="AD66" s="73">
        <v>65156524</v>
      </c>
      <c r="AE66" s="74">
        <v>39522791</v>
      </c>
      <c r="AF66" s="74">
        <f t="shared" si="31"/>
        <v>104679315</v>
      </c>
      <c r="AG66" s="41">
        <f t="shared" si="32"/>
        <v>0.7731209216307621</v>
      </c>
      <c r="AH66" s="41">
        <f t="shared" si="33"/>
        <v>-0.18637843589251613</v>
      </c>
      <c r="AI66" s="13">
        <v>557707000</v>
      </c>
      <c r="AJ66" s="13">
        <v>680976228</v>
      </c>
      <c r="AK66" s="13">
        <v>526476969</v>
      </c>
      <c r="AL66" s="13"/>
    </row>
    <row r="67" spans="1:38" s="55" customFormat="1" ht="12.75">
      <c r="A67" s="59"/>
      <c r="B67" s="115" t="s">
        <v>620</v>
      </c>
      <c r="C67" s="33"/>
      <c r="D67" s="77">
        <f>SUM(D60:D66)</f>
        <v>2325622986</v>
      </c>
      <c r="E67" s="78">
        <f>SUM(E60:E66)</f>
        <v>877703286</v>
      </c>
      <c r="F67" s="86">
        <f t="shared" si="17"/>
        <v>3203326272</v>
      </c>
      <c r="G67" s="77">
        <f>SUM(G60:G66)</f>
        <v>2147819799</v>
      </c>
      <c r="H67" s="78">
        <f>SUM(H60:H66)</f>
        <v>566438678</v>
      </c>
      <c r="I67" s="86">
        <f t="shared" si="18"/>
        <v>2714258477</v>
      </c>
      <c r="J67" s="77">
        <f>SUM(J60:J66)</f>
        <v>594673026</v>
      </c>
      <c r="K67" s="88">
        <f>SUM(K60:K66)</f>
        <v>131430383</v>
      </c>
      <c r="L67" s="78">
        <f t="shared" si="19"/>
        <v>726103409</v>
      </c>
      <c r="M67" s="45">
        <f t="shared" si="20"/>
        <v>0.2266716991481035</v>
      </c>
      <c r="N67" s="107">
        <f>SUM(N60:N66)</f>
        <v>505606427</v>
      </c>
      <c r="O67" s="108">
        <f>SUM(O60:O66)</f>
        <v>126834412</v>
      </c>
      <c r="P67" s="109">
        <f t="shared" si="21"/>
        <v>632440839</v>
      </c>
      <c r="Q67" s="45">
        <f t="shared" si="22"/>
        <v>0.19743253896055207</v>
      </c>
      <c r="R67" s="107">
        <f>SUM(R60:R66)</f>
        <v>491418528</v>
      </c>
      <c r="S67" s="109">
        <f>SUM(S60:S66)</f>
        <v>81832431</v>
      </c>
      <c r="T67" s="109">
        <f t="shared" si="23"/>
        <v>573250959</v>
      </c>
      <c r="U67" s="45">
        <f t="shared" si="24"/>
        <v>0.21119984108278425</v>
      </c>
      <c r="V67" s="107">
        <f>SUM(V60:V66)</f>
        <v>400035860</v>
      </c>
      <c r="W67" s="109">
        <f>SUM(W60:W66)</f>
        <v>132664196</v>
      </c>
      <c r="X67" s="109">
        <f t="shared" si="25"/>
        <v>532700056</v>
      </c>
      <c r="Y67" s="45">
        <f t="shared" si="26"/>
        <v>0.1962598847950471</v>
      </c>
      <c r="Z67" s="77">
        <f t="shared" si="27"/>
        <v>1991733841</v>
      </c>
      <c r="AA67" s="78">
        <f t="shared" si="28"/>
        <v>472761422</v>
      </c>
      <c r="AB67" s="78">
        <f t="shared" si="29"/>
        <v>2464495263</v>
      </c>
      <c r="AC67" s="45">
        <f t="shared" si="30"/>
        <v>0.9079810503986868</v>
      </c>
      <c r="AD67" s="77">
        <f>SUM(AD60:AD66)</f>
        <v>384061480</v>
      </c>
      <c r="AE67" s="78">
        <f>SUM(AE60:AE66)</f>
        <v>166142954</v>
      </c>
      <c r="AF67" s="78">
        <f t="shared" si="31"/>
        <v>550204434</v>
      </c>
      <c r="AG67" s="45">
        <f t="shared" si="32"/>
        <v>0.8246036592487362</v>
      </c>
      <c r="AH67" s="45">
        <f t="shared" si="33"/>
        <v>-0.03181431649458499</v>
      </c>
      <c r="AI67" s="60">
        <f>SUM(AI60:AI66)</f>
        <v>2444586712</v>
      </c>
      <c r="AJ67" s="60">
        <f>SUM(AJ60:AJ66)</f>
        <v>2752225696</v>
      </c>
      <c r="AK67" s="60">
        <f>SUM(AK60:AK66)</f>
        <v>2269495380</v>
      </c>
      <c r="AL67" s="60"/>
    </row>
    <row r="68" spans="1:38" s="14" customFormat="1" ht="12.75">
      <c r="A68" s="30" t="s">
        <v>82</v>
      </c>
      <c r="B68" s="58" t="s">
        <v>328</v>
      </c>
      <c r="C68" s="40" t="s">
        <v>329</v>
      </c>
      <c r="D68" s="73">
        <v>76173516</v>
      </c>
      <c r="E68" s="74">
        <v>80773500</v>
      </c>
      <c r="F68" s="75">
        <f t="shared" si="17"/>
        <v>156947016</v>
      </c>
      <c r="G68" s="73">
        <v>84327577</v>
      </c>
      <c r="H68" s="74">
        <v>-16459216</v>
      </c>
      <c r="I68" s="75">
        <f t="shared" si="18"/>
        <v>67868361</v>
      </c>
      <c r="J68" s="73">
        <v>25818878</v>
      </c>
      <c r="K68" s="87">
        <v>3380201</v>
      </c>
      <c r="L68" s="74">
        <f t="shared" si="19"/>
        <v>29199079</v>
      </c>
      <c r="M68" s="41">
        <f t="shared" si="20"/>
        <v>0.1860441806679523</v>
      </c>
      <c r="N68" s="101">
        <v>23044487</v>
      </c>
      <c r="O68" s="102">
        <v>20930644</v>
      </c>
      <c r="P68" s="103">
        <f t="shared" si="21"/>
        <v>43975131</v>
      </c>
      <c r="Q68" s="41">
        <f t="shared" si="22"/>
        <v>0.2801909339901053</v>
      </c>
      <c r="R68" s="101">
        <v>21260979</v>
      </c>
      <c r="S68" s="103">
        <v>7901420</v>
      </c>
      <c r="T68" s="103">
        <f t="shared" si="23"/>
        <v>29162399</v>
      </c>
      <c r="U68" s="41">
        <f t="shared" si="24"/>
        <v>0.4296906330182336</v>
      </c>
      <c r="V68" s="101">
        <v>19272708</v>
      </c>
      <c r="W68" s="103">
        <v>10336854</v>
      </c>
      <c r="X68" s="103">
        <f t="shared" si="25"/>
        <v>29609562</v>
      </c>
      <c r="Y68" s="41">
        <f t="shared" si="26"/>
        <v>0.4362793143037593</v>
      </c>
      <c r="Z68" s="73">
        <f t="shared" si="27"/>
        <v>89397052</v>
      </c>
      <c r="AA68" s="74">
        <f t="shared" si="28"/>
        <v>42549119</v>
      </c>
      <c r="AB68" s="74">
        <f t="shared" si="29"/>
        <v>131946171</v>
      </c>
      <c r="AC68" s="41">
        <f t="shared" si="30"/>
        <v>1.9441484817940424</v>
      </c>
      <c r="AD68" s="73">
        <v>9669971</v>
      </c>
      <c r="AE68" s="74">
        <v>0</v>
      </c>
      <c r="AF68" s="74">
        <f t="shared" si="31"/>
        <v>9669971</v>
      </c>
      <c r="AG68" s="41">
        <f t="shared" si="32"/>
        <v>0.7859509825544766</v>
      </c>
      <c r="AH68" s="41">
        <f t="shared" si="33"/>
        <v>2.062011457945427</v>
      </c>
      <c r="AI68" s="13">
        <v>106167752</v>
      </c>
      <c r="AJ68" s="13">
        <v>106167752</v>
      </c>
      <c r="AK68" s="13">
        <v>83442649</v>
      </c>
      <c r="AL68" s="13"/>
    </row>
    <row r="69" spans="1:38" s="14" customFormat="1" ht="12.75">
      <c r="A69" s="30" t="s">
        <v>82</v>
      </c>
      <c r="B69" s="58" t="s">
        <v>330</v>
      </c>
      <c r="C69" s="40" t="s">
        <v>331</v>
      </c>
      <c r="D69" s="73">
        <v>751067329</v>
      </c>
      <c r="E69" s="74">
        <v>229254110</v>
      </c>
      <c r="F69" s="75">
        <f t="shared" si="17"/>
        <v>980321439</v>
      </c>
      <c r="G69" s="73">
        <v>761889144</v>
      </c>
      <c r="H69" s="74">
        <v>134062500</v>
      </c>
      <c r="I69" s="75">
        <f t="shared" si="18"/>
        <v>895951644</v>
      </c>
      <c r="J69" s="73">
        <v>175364753</v>
      </c>
      <c r="K69" s="87">
        <v>15017726</v>
      </c>
      <c r="L69" s="74">
        <f t="shared" si="19"/>
        <v>190382479</v>
      </c>
      <c r="M69" s="41">
        <f t="shared" si="20"/>
        <v>0.1942041369555318</v>
      </c>
      <c r="N69" s="101">
        <v>195597320</v>
      </c>
      <c r="O69" s="102">
        <v>16505398</v>
      </c>
      <c r="P69" s="103">
        <f t="shared" si="21"/>
        <v>212102718</v>
      </c>
      <c r="Q69" s="41">
        <f t="shared" si="22"/>
        <v>0.21636037891445115</v>
      </c>
      <c r="R69" s="101">
        <v>207167591</v>
      </c>
      <c r="S69" s="103">
        <v>9209394</v>
      </c>
      <c r="T69" s="103">
        <f t="shared" si="23"/>
        <v>216376985</v>
      </c>
      <c r="U69" s="41">
        <f t="shared" si="24"/>
        <v>0.24150520449293356</v>
      </c>
      <c r="V69" s="101">
        <v>221436898</v>
      </c>
      <c r="W69" s="103">
        <v>27741058</v>
      </c>
      <c r="X69" s="103">
        <f t="shared" si="25"/>
        <v>249177956</v>
      </c>
      <c r="Y69" s="41">
        <f t="shared" si="26"/>
        <v>0.2781154068622927</v>
      </c>
      <c r="Z69" s="73">
        <f t="shared" si="27"/>
        <v>799566562</v>
      </c>
      <c r="AA69" s="74">
        <f t="shared" si="28"/>
        <v>68473576</v>
      </c>
      <c r="AB69" s="74">
        <f t="shared" si="29"/>
        <v>868040138</v>
      </c>
      <c r="AC69" s="41">
        <f t="shared" si="30"/>
        <v>0.968847084341083</v>
      </c>
      <c r="AD69" s="73">
        <v>207595710</v>
      </c>
      <c r="AE69" s="74">
        <v>42961239</v>
      </c>
      <c r="AF69" s="74">
        <f t="shared" si="31"/>
        <v>250556949</v>
      </c>
      <c r="AG69" s="41">
        <f t="shared" si="32"/>
        <v>1.0233406498619242</v>
      </c>
      <c r="AH69" s="41">
        <f t="shared" si="33"/>
        <v>-0.005503710854972144</v>
      </c>
      <c r="AI69" s="13">
        <v>763058323</v>
      </c>
      <c r="AJ69" s="13">
        <v>799142188</v>
      </c>
      <c r="AK69" s="13">
        <v>817794686</v>
      </c>
      <c r="AL69" s="13"/>
    </row>
    <row r="70" spans="1:38" s="14" customFormat="1" ht="12.75">
      <c r="A70" s="30" t="s">
        <v>82</v>
      </c>
      <c r="B70" s="58" t="s">
        <v>332</v>
      </c>
      <c r="C70" s="40" t="s">
        <v>333</v>
      </c>
      <c r="D70" s="73">
        <v>74307912</v>
      </c>
      <c r="E70" s="74">
        <v>29613000</v>
      </c>
      <c r="F70" s="75">
        <f t="shared" si="17"/>
        <v>103920912</v>
      </c>
      <c r="G70" s="73">
        <v>75237712</v>
      </c>
      <c r="H70" s="74">
        <v>29370000</v>
      </c>
      <c r="I70" s="75">
        <f t="shared" si="18"/>
        <v>104607712</v>
      </c>
      <c r="J70" s="73">
        <v>25882888</v>
      </c>
      <c r="K70" s="87">
        <v>802242</v>
      </c>
      <c r="L70" s="74">
        <f t="shared" si="19"/>
        <v>26685130</v>
      </c>
      <c r="M70" s="41">
        <f t="shared" si="20"/>
        <v>0.25678306210399693</v>
      </c>
      <c r="N70" s="101">
        <v>9293682</v>
      </c>
      <c r="O70" s="102">
        <v>2849716</v>
      </c>
      <c r="P70" s="103">
        <f t="shared" si="21"/>
        <v>12143398</v>
      </c>
      <c r="Q70" s="41">
        <f t="shared" si="22"/>
        <v>0.11685230399055774</v>
      </c>
      <c r="R70" s="101">
        <v>17546525</v>
      </c>
      <c r="S70" s="103">
        <v>3736979</v>
      </c>
      <c r="T70" s="103">
        <f t="shared" si="23"/>
        <v>21283504</v>
      </c>
      <c r="U70" s="41">
        <f t="shared" si="24"/>
        <v>0.2034601808325566</v>
      </c>
      <c r="V70" s="101">
        <v>12545135</v>
      </c>
      <c r="W70" s="103">
        <v>16189036</v>
      </c>
      <c r="X70" s="103">
        <f t="shared" si="25"/>
        <v>28734171</v>
      </c>
      <c r="Y70" s="41">
        <f t="shared" si="26"/>
        <v>0.2746850155751423</v>
      </c>
      <c r="Z70" s="73">
        <f t="shared" si="27"/>
        <v>65268230</v>
      </c>
      <c r="AA70" s="74">
        <f t="shared" si="28"/>
        <v>23577973</v>
      </c>
      <c r="AB70" s="74">
        <f t="shared" si="29"/>
        <v>88846203</v>
      </c>
      <c r="AC70" s="41">
        <f t="shared" si="30"/>
        <v>0.8493274664108895</v>
      </c>
      <c r="AD70" s="73">
        <v>2029286</v>
      </c>
      <c r="AE70" s="74">
        <v>3360902</v>
      </c>
      <c r="AF70" s="74">
        <f t="shared" si="31"/>
        <v>5390188</v>
      </c>
      <c r="AG70" s="41">
        <f t="shared" si="32"/>
        <v>0.9848481021277904</v>
      </c>
      <c r="AH70" s="41">
        <f t="shared" si="33"/>
        <v>4.330829091675467</v>
      </c>
      <c r="AI70" s="13">
        <v>58829198</v>
      </c>
      <c r="AJ70" s="13">
        <v>58829198</v>
      </c>
      <c r="AK70" s="13">
        <v>57937824</v>
      </c>
      <c r="AL70" s="13"/>
    </row>
    <row r="71" spans="1:38" s="14" customFormat="1" ht="12.75">
      <c r="A71" s="30" t="s">
        <v>82</v>
      </c>
      <c r="B71" s="58" t="s">
        <v>334</v>
      </c>
      <c r="C71" s="40" t="s">
        <v>335</v>
      </c>
      <c r="D71" s="73">
        <v>52267383</v>
      </c>
      <c r="E71" s="74">
        <v>22412586</v>
      </c>
      <c r="F71" s="75">
        <f t="shared" si="17"/>
        <v>74679969</v>
      </c>
      <c r="G71" s="73">
        <v>38402383</v>
      </c>
      <c r="H71" s="74">
        <v>23882986</v>
      </c>
      <c r="I71" s="75">
        <f t="shared" si="18"/>
        <v>62285369</v>
      </c>
      <c r="J71" s="73">
        <v>11369036</v>
      </c>
      <c r="K71" s="87">
        <v>2005656</v>
      </c>
      <c r="L71" s="74">
        <f t="shared" si="19"/>
        <v>13374692</v>
      </c>
      <c r="M71" s="41">
        <f t="shared" si="20"/>
        <v>0.17909343267134992</v>
      </c>
      <c r="N71" s="101">
        <v>8339934</v>
      </c>
      <c r="O71" s="102">
        <v>6506091</v>
      </c>
      <c r="P71" s="103">
        <f t="shared" si="21"/>
        <v>14846025</v>
      </c>
      <c r="Q71" s="41">
        <f t="shared" si="22"/>
        <v>0.1987952753435128</v>
      </c>
      <c r="R71" s="101">
        <v>47910630</v>
      </c>
      <c r="S71" s="103">
        <v>4091558</v>
      </c>
      <c r="T71" s="103">
        <f t="shared" si="23"/>
        <v>52002188</v>
      </c>
      <c r="U71" s="41">
        <f t="shared" si="24"/>
        <v>0.8349021421065997</v>
      </c>
      <c r="V71" s="101">
        <v>2909262</v>
      </c>
      <c r="W71" s="103">
        <v>3098519</v>
      </c>
      <c r="X71" s="103">
        <f t="shared" si="25"/>
        <v>6007781</v>
      </c>
      <c r="Y71" s="41">
        <f t="shared" si="26"/>
        <v>0.096455734251169</v>
      </c>
      <c r="Z71" s="73">
        <f t="shared" si="27"/>
        <v>70528862</v>
      </c>
      <c r="AA71" s="74">
        <f t="shared" si="28"/>
        <v>15701824</v>
      </c>
      <c r="AB71" s="74">
        <f t="shared" si="29"/>
        <v>86230686</v>
      </c>
      <c r="AC71" s="41">
        <f t="shared" si="30"/>
        <v>1.384445294046504</v>
      </c>
      <c r="AD71" s="73">
        <v>5050475</v>
      </c>
      <c r="AE71" s="74">
        <v>828406</v>
      </c>
      <c r="AF71" s="74">
        <f t="shared" si="31"/>
        <v>5878881</v>
      </c>
      <c r="AG71" s="41">
        <f t="shared" si="32"/>
        <v>0.5841171470701385</v>
      </c>
      <c r="AH71" s="41">
        <f t="shared" si="33"/>
        <v>0.02192594134836212</v>
      </c>
      <c r="AI71" s="13">
        <v>82927759</v>
      </c>
      <c r="AJ71" s="13">
        <v>82927759</v>
      </c>
      <c r="AK71" s="13">
        <v>48439526</v>
      </c>
      <c r="AL71" s="13"/>
    </row>
    <row r="72" spans="1:38" s="14" customFormat="1" ht="12.75">
      <c r="A72" s="30" t="s">
        <v>101</v>
      </c>
      <c r="B72" s="58" t="s">
        <v>336</v>
      </c>
      <c r="C72" s="40" t="s">
        <v>337</v>
      </c>
      <c r="D72" s="73">
        <v>258589224</v>
      </c>
      <c r="E72" s="74">
        <v>144747000</v>
      </c>
      <c r="F72" s="75">
        <f t="shared" si="17"/>
        <v>403336224</v>
      </c>
      <c r="G72" s="73">
        <v>297592300</v>
      </c>
      <c r="H72" s="74">
        <v>205740092</v>
      </c>
      <c r="I72" s="75">
        <f t="shared" si="18"/>
        <v>503332392</v>
      </c>
      <c r="J72" s="73">
        <v>33466700</v>
      </c>
      <c r="K72" s="87">
        <v>38500000</v>
      </c>
      <c r="L72" s="74">
        <f t="shared" si="19"/>
        <v>71966700</v>
      </c>
      <c r="M72" s="41">
        <f t="shared" si="20"/>
        <v>0.17842855592360582</v>
      </c>
      <c r="N72" s="101">
        <v>151317455</v>
      </c>
      <c r="O72" s="102">
        <v>42000000</v>
      </c>
      <c r="P72" s="103">
        <f t="shared" si="21"/>
        <v>193317455</v>
      </c>
      <c r="Q72" s="41">
        <f t="shared" si="22"/>
        <v>0.4792960401196199</v>
      </c>
      <c r="R72" s="101">
        <v>62161261</v>
      </c>
      <c r="S72" s="103">
        <v>58485000</v>
      </c>
      <c r="T72" s="103">
        <f t="shared" si="23"/>
        <v>120646261</v>
      </c>
      <c r="U72" s="41">
        <f t="shared" si="24"/>
        <v>0.23969500655542947</v>
      </c>
      <c r="V72" s="101">
        <v>36830984</v>
      </c>
      <c r="W72" s="103">
        <v>61016000</v>
      </c>
      <c r="X72" s="103">
        <f t="shared" si="25"/>
        <v>97846984</v>
      </c>
      <c r="Y72" s="41">
        <f t="shared" si="26"/>
        <v>0.194398345020481</v>
      </c>
      <c r="Z72" s="73">
        <f t="shared" si="27"/>
        <v>283776400</v>
      </c>
      <c r="AA72" s="74">
        <f t="shared" si="28"/>
        <v>200001000</v>
      </c>
      <c r="AB72" s="74">
        <f t="shared" si="29"/>
        <v>483777400</v>
      </c>
      <c r="AC72" s="41">
        <f t="shared" si="30"/>
        <v>0.9611489498573738</v>
      </c>
      <c r="AD72" s="73">
        <v>46228163</v>
      </c>
      <c r="AE72" s="74">
        <v>17291224</v>
      </c>
      <c r="AF72" s="74">
        <f t="shared" si="31"/>
        <v>63519387</v>
      </c>
      <c r="AG72" s="41">
        <f t="shared" si="32"/>
        <v>0.9363665328064289</v>
      </c>
      <c r="AH72" s="41">
        <f t="shared" si="33"/>
        <v>0.5404270825220652</v>
      </c>
      <c r="AI72" s="13">
        <v>361110166</v>
      </c>
      <c r="AJ72" s="13">
        <v>377142863</v>
      </c>
      <c r="AK72" s="13">
        <v>353143955</v>
      </c>
      <c r="AL72" s="13"/>
    </row>
    <row r="73" spans="1:38" s="55" customFormat="1" ht="12.75">
      <c r="A73" s="59"/>
      <c r="B73" s="115" t="s">
        <v>621</v>
      </c>
      <c r="C73" s="33"/>
      <c r="D73" s="77">
        <f>SUM(D68:D72)</f>
        <v>1212405364</v>
      </c>
      <c r="E73" s="78">
        <f>SUM(E68:E72)</f>
        <v>506800196</v>
      </c>
      <c r="F73" s="86">
        <f t="shared" si="17"/>
        <v>1719205560</v>
      </c>
      <c r="G73" s="77">
        <f>SUM(G68:G72)</f>
        <v>1257449116</v>
      </c>
      <c r="H73" s="78">
        <f>SUM(H68:H72)</f>
        <v>376596362</v>
      </c>
      <c r="I73" s="86">
        <f t="shared" si="18"/>
        <v>1634045478</v>
      </c>
      <c r="J73" s="77">
        <f>SUM(J68:J72)</f>
        <v>271902255</v>
      </c>
      <c r="K73" s="88">
        <f>SUM(K68:K72)</f>
        <v>59705825</v>
      </c>
      <c r="L73" s="78">
        <f t="shared" si="19"/>
        <v>331608080</v>
      </c>
      <c r="M73" s="45">
        <f t="shared" si="20"/>
        <v>0.19288448555273402</v>
      </c>
      <c r="N73" s="107">
        <f>SUM(N68:N72)</f>
        <v>387592878</v>
      </c>
      <c r="O73" s="108">
        <f>SUM(O68:O72)</f>
        <v>88791849</v>
      </c>
      <c r="P73" s="109">
        <f t="shared" si="21"/>
        <v>476384727</v>
      </c>
      <c r="Q73" s="45">
        <f t="shared" si="22"/>
        <v>0.277095850597412</v>
      </c>
      <c r="R73" s="107">
        <f>SUM(R68:R72)</f>
        <v>356046986</v>
      </c>
      <c r="S73" s="109">
        <f>SUM(S68:S72)</f>
        <v>83424351</v>
      </c>
      <c r="T73" s="109">
        <f t="shared" si="23"/>
        <v>439471337</v>
      </c>
      <c r="U73" s="45">
        <f t="shared" si="24"/>
        <v>0.26894682119734736</v>
      </c>
      <c r="V73" s="107">
        <f>SUM(V68:V72)</f>
        <v>292994987</v>
      </c>
      <c r="W73" s="109">
        <f>SUM(W68:W72)</f>
        <v>118381467</v>
      </c>
      <c r="X73" s="109">
        <f t="shared" si="25"/>
        <v>411376454</v>
      </c>
      <c r="Y73" s="45">
        <f t="shared" si="26"/>
        <v>0.25175336888634625</v>
      </c>
      <c r="Z73" s="77">
        <f t="shared" si="27"/>
        <v>1308537106</v>
      </c>
      <c r="AA73" s="78">
        <f t="shared" si="28"/>
        <v>350303492</v>
      </c>
      <c r="AB73" s="78">
        <f t="shared" si="29"/>
        <v>1658840598</v>
      </c>
      <c r="AC73" s="45">
        <f t="shared" si="30"/>
        <v>1.0151740697146008</v>
      </c>
      <c r="AD73" s="77">
        <f>SUM(AD68:AD72)</f>
        <v>270573605</v>
      </c>
      <c r="AE73" s="78">
        <f>SUM(AE68:AE72)</f>
        <v>64441771</v>
      </c>
      <c r="AF73" s="78">
        <f t="shared" si="31"/>
        <v>335015376</v>
      </c>
      <c r="AG73" s="45">
        <f t="shared" si="32"/>
        <v>0.955448191844999</v>
      </c>
      <c r="AH73" s="45">
        <f t="shared" si="33"/>
        <v>0.22793305463090152</v>
      </c>
      <c r="AI73" s="60">
        <f>SUM(AI68:AI72)</f>
        <v>1372093198</v>
      </c>
      <c r="AJ73" s="60">
        <f>SUM(AJ68:AJ72)</f>
        <v>1424209760</v>
      </c>
      <c r="AK73" s="60">
        <f>SUM(AK68:AK72)</f>
        <v>1360758640</v>
      </c>
      <c r="AL73" s="60"/>
    </row>
    <row r="74" spans="1:38" s="14" customFormat="1" ht="12.75">
      <c r="A74" s="30" t="s">
        <v>82</v>
      </c>
      <c r="B74" s="58" t="s">
        <v>338</v>
      </c>
      <c r="C74" s="40" t="s">
        <v>339</v>
      </c>
      <c r="D74" s="73">
        <v>64555551</v>
      </c>
      <c r="E74" s="74">
        <v>33824686</v>
      </c>
      <c r="F74" s="75">
        <f aca="true" t="shared" si="34" ref="F74:F81">$D74+$E74</f>
        <v>98380237</v>
      </c>
      <c r="G74" s="73">
        <v>57876865</v>
      </c>
      <c r="H74" s="74">
        <v>26257500</v>
      </c>
      <c r="I74" s="75">
        <f aca="true" t="shared" si="35" ref="I74:I81">$G74+$H74</f>
        <v>84134365</v>
      </c>
      <c r="J74" s="73">
        <v>12579395</v>
      </c>
      <c r="K74" s="87">
        <v>8066789</v>
      </c>
      <c r="L74" s="74">
        <f aca="true" t="shared" si="36" ref="L74:L81">$J74+$K74</f>
        <v>20646184</v>
      </c>
      <c r="M74" s="41">
        <f aca="true" t="shared" si="37" ref="M74:M81">IF($F74=0,0,$L74/$F74)</f>
        <v>0.20986109232487415</v>
      </c>
      <c r="N74" s="101">
        <v>666860</v>
      </c>
      <c r="O74" s="102">
        <v>4238823</v>
      </c>
      <c r="P74" s="103">
        <f aca="true" t="shared" si="38" ref="P74:P81">$N74+$O74</f>
        <v>4905683</v>
      </c>
      <c r="Q74" s="41">
        <f aca="true" t="shared" si="39" ref="Q74:Q81">IF($F74=0,0,$P74/$F74)</f>
        <v>0.049864516996437</v>
      </c>
      <c r="R74" s="101">
        <v>18411944</v>
      </c>
      <c r="S74" s="103">
        <v>6204003</v>
      </c>
      <c r="T74" s="103">
        <f aca="true" t="shared" si="40" ref="T74:T81">$R74+$S74</f>
        <v>24615947</v>
      </c>
      <c r="U74" s="41">
        <f aca="true" t="shared" si="41" ref="U74:U81">IF($I74=0,0,$T74/$I74)</f>
        <v>0.292578983629341</v>
      </c>
      <c r="V74" s="101">
        <v>905238</v>
      </c>
      <c r="W74" s="103">
        <v>1982328</v>
      </c>
      <c r="X74" s="103">
        <f aca="true" t="shared" si="42" ref="X74:X81">$V74+$W74</f>
        <v>2887566</v>
      </c>
      <c r="Y74" s="41">
        <f aca="true" t="shared" si="43" ref="Y74:Y81">IF($I74=0,0,$X74/$I74)</f>
        <v>0.034320886596101365</v>
      </c>
      <c r="Z74" s="73">
        <f aca="true" t="shared" si="44" ref="Z74:Z81">(($J74+$N74)+$R74)+$V74</f>
        <v>32563437</v>
      </c>
      <c r="AA74" s="74">
        <f aca="true" t="shared" si="45" ref="AA74:AA81">(($K74+$O74)+$S74)+$W74</f>
        <v>20491943</v>
      </c>
      <c r="AB74" s="74">
        <f aca="true" t="shared" si="46" ref="AB74:AB81">$Z74+$AA74</f>
        <v>53055380</v>
      </c>
      <c r="AC74" s="41">
        <f aca="true" t="shared" si="47" ref="AC74:AC81">IF($I74=0,0,$AB74/$I74)</f>
        <v>0.6306029646744229</v>
      </c>
      <c r="AD74" s="73">
        <v>2309400</v>
      </c>
      <c r="AE74" s="74">
        <v>4389921</v>
      </c>
      <c r="AF74" s="74">
        <f aca="true" t="shared" si="48" ref="AF74:AF81">$AD74+$AE74</f>
        <v>6699321</v>
      </c>
      <c r="AG74" s="41">
        <f aca="true" t="shared" si="49" ref="AG74:AG81">IF($AJ74=0,0,$AK74/$AJ74)</f>
        <v>0.5401636046946443</v>
      </c>
      <c r="AH74" s="41">
        <f aca="true" t="shared" si="50" ref="AH74:AH81">IF($AF74=0,0,$X74/$AF74-1)</f>
        <v>-0.5689763186448298</v>
      </c>
      <c r="AI74" s="13">
        <v>80745576</v>
      </c>
      <c r="AJ74" s="13">
        <v>81745576</v>
      </c>
      <c r="AK74" s="13">
        <v>44155985</v>
      </c>
      <c r="AL74" s="13"/>
    </row>
    <row r="75" spans="1:38" s="14" customFormat="1" ht="12.75">
      <c r="A75" s="30" t="s">
        <v>82</v>
      </c>
      <c r="B75" s="58" t="s">
        <v>340</v>
      </c>
      <c r="C75" s="40" t="s">
        <v>341</v>
      </c>
      <c r="D75" s="73">
        <v>23001720</v>
      </c>
      <c r="E75" s="74">
        <v>21596140</v>
      </c>
      <c r="F75" s="75">
        <f t="shared" si="34"/>
        <v>44597860</v>
      </c>
      <c r="G75" s="73">
        <v>21476221</v>
      </c>
      <c r="H75" s="74">
        <v>8355461</v>
      </c>
      <c r="I75" s="75">
        <f t="shared" si="35"/>
        <v>29831682</v>
      </c>
      <c r="J75" s="73">
        <v>5400172</v>
      </c>
      <c r="K75" s="87">
        <v>1054686</v>
      </c>
      <c r="L75" s="74">
        <f t="shared" si="36"/>
        <v>6454858</v>
      </c>
      <c r="M75" s="41">
        <f t="shared" si="37"/>
        <v>0.1447347025171163</v>
      </c>
      <c r="N75" s="101">
        <v>5299368</v>
      </c>
      <c r="O75" s="102">
        <v>2988597</v>
      </c>
      <c r="P75" s="103">
        <f t="shared" si="38"/>
        <v>8287965</v>
      </c>
      <c r="Q75" s="41">
        <f t="shared" si="39"/>
        <v>0.18583772853675043</v>
      </c>
      <c r="R75" s="101">
        <v>5933858</v>
      </c>
      <c r="S75" s="103">
        <v>1802399</v>
      </c>
      <c r="T75" s="103">
        <f t="shared" si="40"/>
        <v>7736257</v>
      </c>
      <c r="U75" s="41">
        <f t="shared" si="41"/>
        <v>0.25933023153035756</v>
      </c>
      <c r="V75" s="101">
        <v>6437381</v>
      </c>
      <c r="W75" s="103">
        <v>2722761</v>
      </c>
      <c r="X75" s="103">
        <f t="shared" si="42"/>
        <v>9160142</v>
      </c>
      <c r="Y75" s="41">
        <f t="shared" si="43"/>
        <v>0.3070608623409166</v>
      </c>
      <c r="Z75" s="73">
        <f t="shared" si="44"/>
        <v>23070779</v>
      </c>
      <c r="AA75" s="74">
        <f t="shared" si="45"/>
        <v>8568443</v>
      </c>
      <c r="AB75" s="74">
        <f t="shared" si="46"/>
        <v>31639222</v>
      </c>
      <c r="AC75" s="41">
        <f t="shared" si="47"/>
        <v>1.0605912868070932</v>
      </c>
      <c r="AD75" s="73">
        <v>4043268</v>
      </c>
      <c r="AE75" s="74">
        <v>1327082</v>
      </c>
      <c r="AF75" s="74">
        <f t="shared" si="48"/>
        <v>5370350</v>
      </c>
      <c r="AG75" s="41">
        <f t="shared" si="49"/>
        <v>1.6765631861184718</v>
      </c>
      <c r="AH75" s="41">
        <f t="shared" si="50"/>
        <v>0.7056880836444552</v>
      </c>
      <c r="AI75" s="13">
        <v>18653393</v>
      </c>
      <c r="AJ75" s="13">
        <v>18653393</v>
      </c>
      <c r="AK75" s="13">
        <v>31273592</v>
      </c>
      <c r="AL75" s="13"/>
    </row>
    <row r="76" spans="1:38" s="14" customFormat="1" ht="12.75">
      <c r="A76" s="30" t="s">
        <v>82</v>
      </c>
      <c r="B76" s="58" t="s">
        <v>342</v>
      </c>
      <c r="C76" s="40" t="s">
        <v>343</v>
      </c>
      <c r="D76" s="73">
        <v>196816888</v>
      </c>
      <c r="E76" s="74">
        <v>86888030</v>
      </c>
      <c r="F76" s="75">
        <f t="shared" si="34"/>
        <v>283704918</v>
      </c>
      <c r="G76" s="73">
        <v>207594859</v>
      </c>
      <c r="H76" s="74">
        <v>62888682</v>
      </c>
      <c r="I76" s="75">
        <f t="shared" si="35"/>
        <v>270483541</v>
      </c>
      <c r="J76" s="73">
        <v>67064942</v>
      </c>
      <c r="K76" s="87">
        <v>18663860</v>
      </c>
      <c r="L76" s="74">
        <f t="shared" si="36"/>
        <v>85728802</v>
      </c>
      <c r="M76" s="41">
        <f t="shared" si="37"/>
        <v>0.30217594606520004</v>
      </c>
      <c r="N76" s="101">
        <v>37933401</v>
      </c>
      <c r="O76" s="102">
        <v>10107126</v>
      </c>
      <c r="P76" s="103">
        <f t="shared" si="38"/>
        <v>48040527</v>
      </c>
      <c r="Q76" s="41">
        <f t="shared" si="39"/>
        <v>0.16933272549050418</v>
      </c>
      <c r="R76" s="101">
        <v>47866586</v>
      </c>
      <c r="S76" s="103">
        <v>7453545</v>
      </c>
      <c r="T76" s="103">
        <f t="shared" si="40"/>
        <v>55320131</v>
      </c>
      <c r="U76" s="41">
        <f t="shared" si="41"/>
        <v>0.20452309517790584</v>
      </c>
      <c r="V76" s="101">
        <v>32018589</v>
      </c>
      <c r="W76" s="103">
        <v>12410910</v>
      </c>
      <c r="X76" s="103">
        <f t="shared" si="42"/>
        <v>44429499</v>
      </c>
      <c r="Y76" s="41">
        <f t="shared" si="43"/>
        <v>0.16425952882656175</v>
      </c>
      <c r="Z76" s="73">
        <f t="shared" si="44"/>
        <v>184883518</v>
      </c>
      <c r="AA76" s="74">
        <f t="shared" si="45"/>
        <v>48635441</v>
      </c>
      <c r="AB76" s="74">
        <f t="shared" si="46"/>
        <v>233518959</v>
      </c>
      <c r="AC76" s="41">
        <f t="shared" si="47"/>
        <v>0.8633388861172887</v>
      </c>
      <c r="AD76" s="73">
        <v>24651107</v>
      </c>
      <c r="AE76" s="74">
        <v>13493812</v>
      </c>
      <c r="AF76" s="74">
        <f t="shared" si="48"/>
        <v>38144919</v>
      </c>
      <c r="AG76" s="41">
        <f t="shared" si="49"/>
        <v>0.8749563005318041</v>
      </c>
      <c r="AH76" s="41">
        <f t="shared" si="50"/>
        <v>0.16475536361736665</v>
      </c>
      <c r="AI76" s="13">
        <v>207458299</v>
      </c>
      <c r="AJ76" s="13">
        <v>225789361</v>
      </c>
      <c r="AK76" s="13">
        <v>197555824</v>
      </c>
      <c r="AL76" s="13"/>
    </row>
    <row r="77" spans="1:38" s="14" customFormat="1" ht="12.75">
      <c r="A77" s="30" t="s">
        <v>82</v>
      </c>
      <c r="B77" s="58" t="s">
        <v>344</v>
      </c>
      <c r="C77" s="40" t="s">
        <v>345</v>
      </c>
      <c r="D77" s="73">
        <v>41273051</v>
      </c>
      <c r="E77" s="74">
        <v>4600700</v>
      </c>
      <c r="F77" s="75">
        <f t="shared" si="34"/>
        <v>45873751</v>
      </c>
      <c r="G77" s="73">
        <v>69981081</v>
      </c>
      <c r="H77" s="74">
        <v>4600700</v>
      </c>
      <c r="I77" s="75">
        <f t="shared" si="35"/>
        <v>74581781</v>
      </c>
      <c r="J77" s="73">
        <v>16786895</v>
      </c>
      <c r="K77" s="87">
        <v>4099496</v>
      </c>
      <c r="L77" s="74">
        <f t="shared" si="36"/>
        <v>20886391</v>
      </c>
      <c r="M77" s="41">
        <f t="shared" si="37"/>
        <v>0.45530157322430426</v>
      </c>
      <c r="N77" s="101">
        <v>-6152700</v>
      </c>
      <c r="O77" s="102">
        <v>3117280</v>
      </c>
      <c r="P77" s="103">
        <f t="shared" si="38"/>
        <v>-3035420</v>
      </c>
      <c r="Q77" s="41">
        <f t="shared" si="39"/>
        <v>-0.06616899498800523</v>
      </c>
      <c r="R77" s="101">
        <v>31775335</v>
      </c>
      <c r="S77" s="103">
        <v>0</v>
      </c>
      <c r="T77" s="103">
        <f t="shared" si="40"/>
        <v>31775335</v>
      </c>
      <c r="U77" s="41">
        <f t="shared" si="41"/>
        <v>0.4260468786606209</v>
      </c>
      <c r="V77" s="101">
        <v>830117</v>
      </c>
      <c r="W77" s="103">
        <v>0</v>
      </c>
      <c r="X77" s="103">
        <f t="shared" si="42"/>
        <v>830117</v>
      </c>
      <c r="Y77" s="41">
        <f t="shared" si="43"/>
        <v>0.011130291994501981</v>
      </c>
      <c r="Z77" s="73">
        <f t="shared" si="44"/>
        <v>43239647</v>
      </c>
      <c r="AA77" s="74">
        <f t="shared" si="45"/>
        <v>7216776</v>
      </c>
      <c r="AB77" s="74">
        <f t="shared" si="46"/>
        <v>50456423</v>
      </c>
      <c r="AC77" s="41">
        <f t="shared" si="47"/>
        <v>0.6765247802274929</v>
      </c>
      <c r="AD77" s="73">
        <v>0</v>
      </c>
      <c r="AE77" s="74">
        <v>0</v>
      </c>
      <c r="AF77" s="74">
        <f t="shared" si="48"/>
        <v>0</v>
      </c>
      <c r="AG77" s="41">
        <f t="shared" si="49"/>
        <v>0.36686131008473183</v>
      </c>
      <c r="AH77" s="41">
        <f t="shared" si="50"/>
        <v>0</v>
      </c>
      <c r="AI77" s="13">
        <v>84916477</v>
      </c>
      <c r="AJ77" s="13">
        <v>84916477</v>
      </c>
      <c r="AK77" s="13">
        <v>31152570</v>
      </c>
      <c r="AL77" s="13"/>
    </row>
    <row r="78" spans="1:38" s="14" customFormat="1" ht="12.75">
      <c r="A78" s="30" t="s">
        <v>82</v>
      </c>
      <c r="B78" s="58" t="s">
        <v>346</v>
      </c>
      <c r="C78" s="40" t="s">
        <v>347</v>
      </c>
      <c r="D78" s="73">
        <v>85748356</v>
      </c>
      <c r="E78" s="74">
        <v>42153272</v>
      </c>
      <c r="F78" s="75">
        <f t="shared" si="34"/>
        <v>127901628</v>
      </c>
      <c r="G78" s="73">
        <v>123819885</v>
      </c>
      <c r="H78" s="74">
        <v>41227692</v>
      </c>
      <c r="I78" s="75">
        <f t="shared" si="35"/>
        <v>165047577</v>
      </c>
      <c r="J78" s="73">
        <v>32692007</v>
      </c>
      <c r="K78" s="87">
        <v>8264571</v>
      </c>
      <c r="L78" s="74">
        <f t="shared" si="36"/>
        <v>40956578</v>
      </c>
      <c r="M78" s="41">
        <f t="shared" si="37"/>
        <v>0.32021936421325303</v>
      </c>
      <c r="N78" s="101">
        <v>22291308</v>
      </c>
      <c r="O78" s="102">
        <v>11408784</v>
      </c>
      <c r="P78" s="103">
        <f t="shared" si="38"/>
        <v>33700092</v>
      </c>
      <c r="Q78" s="41">
        <f t="shared" si="39"/>
        <v>0.2634844647950845</v>
      </c>
      <c r="R78" s="101">
        <v>24348155</v>
      </c>
      <c r="S78" s="103">
        <v>17696395</v>
      </c>
      <c r="T78" s="103">
        <f t="shared" si="40"/>
        <v>42044550</v>
      </c>
      <c r="U78" s="41">
        <f t="shared" si="41"/>
        <v>0.2547420008474284</v>
      </c>
      <c r="V78" s="101">
        <v>9583175</v>
      </c>
      <c r="W78" s="103">
        <v>12684970</v>
      </c>
      <c r="X78" s="103">
        <f t="shared" si="42"/>
        <v>22268145</v>
      </c>
      <c r="Y78" s="41">
        <f t="shared" si="43"/>
        <v>0.13491955110616377</v>
      </c>
      <c r="Z78" s="73">
        <f t="shared" si="44"/>
        <v>88914645</v>
      </c>
      <c r="AA78" s="74">
        <f t="shared" si="45"/>
        <v>50054720</v>
      </c>
      <c r="AB78" s="74">
        <f t="shared" si="46"/>
        <v>138969365</v>
      </c>
      <c r="AC78" s="41">
        <f t="shared" si="47"/>
        <v>0.8419957900987544</v>
      </c>
      <c r="AD78" s="73">
        <v>5297299</v>
      </c>
      <c r="AE78" s="74">
        <v>0</v>
      </c>
      <c r="AF78" s="74">
        <f t="shared" si="48"/>
        <v>5297299</v>
      </c>
      <c r="AG78" s="41">
        <f t="shared" si="49"/>
        <v>2.757801492240238</v>
      </c>
      <c r="AH78" s="41">
        <f t="shared" si="50"/>
        <v>3.2036790824909067</v>
      </c>
      <c r="AI78" s="13">
        <v>67915894</v>
      </c>
      <c r="AJ78" s="13">
        <v>68744829</v>
      </c>
      <c r="AK78" s="13">
        <v>189584592</v>
      </c>
      <c r="AL78" s="13"/>
    </row>
    <row r="79" spans="1:38" s="14" customFormat="1" ht="12.75">
      <c r="A79" s="30" t="s">
        <v>101</v>
      </c>
      <c r="B79" s="58" t="s">
        <v>348</v>
      </c>
      <c r="C79" s="40" t="s">
        <v>349</v>
      </c>
      <c r="D79" s="73">
        <v>171130122</v>
      </c>
      <c r="E79" s="74">
        <v>227478105</v>
      </c>
      <c r="F79" s="75">
        <f t="shared" si="34"/>
        <v>398608227</v>
      </c>
      <c r="G79" s="73">
        <v>496608216</v>
      </c>
      <c r="H79" s="74">
        <v>317444462</v>
      </c>
      <c r="I79" s="75">
        <f t="shared" si="35"/>
        <v>814052678</v>
      </c>
      <c r="J79" s="73">
        <v>126636624</v>
      </c>
      <c r="K79" s="87">
        <v>35912356</v>
      </c>
      <c r="L79" s="74">
        <f t="shared" si="36"/>
        <v>162548980</v>
      </c>
      <c r="M79" s="41">
        <f t="shared" si="37"/>
        <v>0.4077913324152238</v>
      </c>
      <c r="N79" s="101">
        <v>19693202</v>
      </c>
      <c r="O79" s="102">
        <v>25241714</v>
      </c>
      <c r="P79" s="103">
        <f t="shared" si="38"/>
        <v>44934916</v>
      </c>
      <c r="Q79" s="41">
        <f t="shared" si="39"/>
        <v>0.11272952477220195</v>
      </c>
      <c r="R79" s="101">
        <v>146399581</v>
      </c>
      <c r="S79" s="103">
        <v>37447878</v>
      </c>
      <c r="T79" s="103">
        <f t="shared" si="40"/>
        <v>183847459</v>
      </c>
      <c r="U79" s="41">
        <f t="shared" si="41"/>
        <v>0.22584221386223363</v>
      </c>
      <c r="V79" s="101">
        <v>12420391</v>
      </c>
      <c r="W79" s="103">
        <v>48225985</v>
      </c>
      <c r="X79" s="103">
        <f t="shared" si="42"/>
        <v>60646376</v>
      </c>
      <c r="Y79" s="41">
        <f t="shared" si="43"/>
        <v>0.0744993261971678</v>
      </c>
      <c r="Z79" s="73">
        <f t="shared" si="44"/>
        <v>305149798</v>
      </c>
      <c r="AA79" s="74">
        <f t="shared" si="45"/>
        <v>146827933</v>
      </c>
      <c r="AB79" s="74">
        <f t="shared" si="46"/>
        <v>451977731</v>
      </c>
      <c r="AC79" s="41">
        <f t="shared" si="47"/>
        <v>0.5552192667806689</v>
      </c>
      <c r="AD79" s="73">
        <v>3049047</v>
      </c>
      <c r="AE79" s="74">
        <v>14700000</v>
      </c>
      <c r="AF79" s="74">
        <f t="shared" si="48"/>
        <v>17749047</v>
      </c>
      <c r="AG79" s="41">
        <f t="shared" si="49"/>
        <v>1.1366690221285713</v>
      </c>
      <c r="AH79" s="41">
        <f t="shared" si="50"/>
        <v>2.4168806922422372</v>
      </c>
      <c r="AI79" s="13">
        <v>281898000</v>
      </c>
      <c r="AJ79" s="13">
        <v>281898000</v>
      </c>
      <c r="AK79" s="13">
        <v>320424724</v>
      </c>
      <c r="AL79" s="13"/>
    </row>
    <row r="80" spans="1:38" s="55" customFormat="1" ht="12.75">
      <c r="A80" s="59"/>
      <c r="B80" s="115" t="s">
        <v>622</v>
      </c>
      <c r="C80" s="33"/>
      <c r="D80" s="77">
        <f>SUM(D74:D79)</f>
        <v>582525688</v>
      </c>
      <c r="E80" s="78">
        <f>SUM(E74:E79)</f>
        <v>416540933</v>
      </c>
      <c r="F80" s="79">
        <f t="shared" si="34"/>
        <v>999066621</v>
      </c>
      <c r="G80" s="77">
        <f>SUM(G74:G79)</f>
        <v>977357127</v>
      </c>
      <c r="H80" s="78">
        <f>SUM(H74:H79)</f>
        <v>460774497</v>
      </c>
      <c r="I80" s="86">
        <f t="shared" si="35"/>
        <v>1438131624</v>
      </c>
      <c r="J80" s="77">
        <f>SUM(J74:J79)</f>
        <v>261160035</v>
      </c>
      <c r="K80" s="88">
        <f>SUM(K74:K79)</f>
        <v>76061758</v>
      </c>
      <c r="L80" s="78">
        <f t="shared" si="36"/>
        <v>337221793</v>
      </c>
      <c r="M80" s="45">
        <f t="shared" si="37"/>
        <v>0.33753684280079654</v>
      </c>
      <c r="N80" s="107">
        <f>SUM(N74:N79)</f>
        <v>79731439</v>
      </c>
      <c r="O80" s="108">
        <f>SUM(O74:O79)</f>
        <v>57102324</v>
      </c>
      <c r="P80" s="109">
        <f t="shared" si="38"/>
        <v>136833763</v>
      </c>
      <c r="Q80" s="45">
        <f t="shared" si="39"/>
        <v>0.1369616000813223</v>
      </c>
      <c r="R80" s="107">
        <f>SUM(R74:R79)</f>
        <v>274735459</v>
      </c>
      <c r="S80" s="109">
        <f>SUM(S74:S79)</f>
        <v>70604220</v>
      </c>
      <c r="T80" s="109">
        <f t="shared" si="40"/>
        <v>345339679</v>
      </c>
      <c r="U80" s="45">
        <f t="shared" si="41"/>
        <v>0.24013078722201855</v>
      </c>
      <c r="V80" s="107">
        <f>SUM(V74:V79)</f>
        <v>62194891</v>
      </c>
      <c r="W80" s="109">
        <f>SUM(W74:W79)</f>
        <v>78026954</v>
      </c>
      <c r="X80" s="109">
        <f t="shared" si="42"/>
        <v>140221845</v>
      </c>
      <c r="Y80" s="45">
        <f t="shared" si="43"/>
        <v>0.0975027894943224</v>
      </c>
      <c r="Z80" s="77">
        <f t="shared" si="44"/>
        <v>677821824</v>
      </c>
      <c r="AA80" s="78">
        <f t="shared" si="45"/>
        <v>281795256</v>
      </c>
      <c r="AB80" s="78">
        <f t="shared" si="46"/>
        <v>959617080</v>
      </c>
      <c r="AC80" s="45">
        <f t="shared" si="47"/>
        <v>0.6672665171849388</v>
      </c>
      <c r="AD80" s="77">
        <f>SUM(AD74:AD79)</f>
        <v>39350121</v>
      </c>
      <c r="AE80" s="78">
        <f>SUM(AE74:AE79)</f>
        <v>33910815</v>
      </c>
      <c r="AF80" s="78">
        <f t="shared" si="48"/>
        <v>73260936</v>
      </c>
      <c r="AG80" s="45">
        <f t="shared" si="49"/>
        <v>1.0687887280821178</v>
      </c>
      <c r="AH80" s="45">
        <f t="shared" si="50"/>
        <v>0.9140056441539322</v>
      </c>
      <c r="AI80" s="60">
        <f>SUM(AI74:AI79)</f>
        <v>741587639</v>
      </c>
      <c r="AJ80" s="60">
        <f>SUM(AJ74:AJ79)</f>
        <v>761747636</v>
      </c>
      <c r="AK80" s="60">
        <f>SUM(AK74:AK79)</f>
        <v>814147287</v>
      </c>
      <c r="AL80" s="60"/>
    </row>
    <row r="81" spans="1:38" s="55" customFormat="1" ht="12.75">
      <c r="A81" s="59"/>
      <c r="B81" s="115" t="s">
        <v>623</v>
      </c>
      <c r="C81" s="33"/>
      <c r="D81" s="77">
        <f>SUM(D9,D11:D17,D19:D26,D28:D33,D35:D39,D41:D44,D46:D51,D53:D58,D60:D66,D68:D72,D74:D79)</f>
        <v>32512644144</v>
      </c>
      <c r="E81" s="78">
        <f>SUM(E9,E11:E17,E19:E26,E28:E33,E35:E39,E41:E44,E46:E51,E53:E58,E60:E66,E68:E72,E74:E79)</f>
        <v>10258791311</v>
      </c>
      <c r="F81" s="79">
        <f t="shared" si="34"/>
        <v>42771435455</v>
      </c>
      <c r="G81" s="77">
        <f>SUM(G9,G11:G17,G19:G26,G28:G33,G35:G39,G41:G44,G46:G51,G53:G58,G60:G66,G68:G72,G74:G79)</f>
        <v>33272441149</v>
      </c>
      <c r="H81" s="78">
        <f>SUM(H9,H11:H17,H19:H26,H28:H33,H35:H39,H41:H44,H46:H51,H53:H58,H60:H66,H68:H72,H74:H79)</f>
        <v>9768128927</v>
      </c>
      <c r="I81" s="86">
        <f t="shared" si="35"/>
        <v>43040570076</v>
      </c>
      <c r="J81" s="77">
        <f>SUM(J9,J11:J17,J19:J26,J28:J33,J35:J39,J41:J44,J46:J51,J53:J58,J60:J66,J68:J72,J74:J79)</f>
        <v>8480998907</v>
      </c>
      <c r="K81" s="88">
        <f>SUM(K9,K11:K17,K19:K26,K28:K33,K35:K39,K41:K44,K46:K51,K53:K58,K60:K66,K68:K72,K74:K79)</f>
        <v>2120276210</v>
      </c>
      <c r="L81" s="78">
        <f t="shared" si="36"/>
        <v>10601275117</v>
      </c>
      <c r="M81" s="45">
        <f t="shared" si="37"/>
        <v>0.2478587637806462</v>
      </c>
      <c r="N81" s="107">
        <f>SUM(N9,N11:N17,N19:N26,N28:N33,N35:N39,N41:N44,N46:N51,N53:N58,N60:N66,N68:N72,N74:N79)</f>
        <v>7425228465</v>
      </c>
      <c r="O81" s="108">
        <f>SUM(O9,O11:O17,O19:O26,O28:O33,O35:O39,O41:O44,O46:O51,O53:O58,O60:O66,O68:O72,O74:O79)</f>
        <v>2815001303</v>
      </c>
      <c r="P81" s="109">
        <f t="shared" si="38"/>
        <v>10240229768</v>
      </c>
      <c r="Q81" s="45">
        <f t="shared" si="39"/>
        <v>0.2394174911144562</v>
      </c>
      <c r="R81" s="107">
        <f>SUM(R9,R11:R17,R19:R26,R28:R33,R35:R39,R41:R44,R46:R51,R53:R58,R60:R66,R68:R72,R74:R79)</f>
        <v>7946522930</v>
      </c>
      <c r="S81" s="109">
        <f>SUM(S9,S11:S17,S19:S26,S28:S33,S35:S39,S41:S44,S46:S51,S53:S58,S60:S66,S68:S72,S74:S79)</f>
        <v>1797884349</v>
      </c>
      <c r="T81" s="109">
        <f t="shared" si="40"/>
        <v>9744407279</v>
      </c>
      <c r="U81" s="45">
        <f t="shared" si="41"/>
        <v>0.22640051611290374</v>
      </c>
      <c r="V81" s="107">
        <f>SUM(V9,V11:V17,V19:V26,V28:V33,V35:V39,V41:V44,V46:V51,V53:V58,V60:V66,V68:V72,V74:V79)</f>
        <v>7743500329</v>
      </c>
      <c r="W81" s="109">
        <f>SUM(W9,W11:W17,W19:W26,W28:W33,W35:W39,W41:W44,W46:W51,W53:W58,W60:W66,W68:W72,W74:W79)</f>
        <v>2993236593</v>
      </c>
      <c r="X81" s="109">
        <f t="shared" si="42"/>
        <v>10736736922</v>
      </c>
      <c r="Y81" s="45">
        <f t="shared" si="43"/>
        <v>0.24945619686359471</v>
      </c>
      <c r="Z81" s="77">
        <f t="shared" si="44"/>
        <v>31596250631</v>
      </c>
      <c r="AA81" s="78">
        <f t="shared" si="45"/>
        <v>9726398455</v>
      </c>
      <c r="AB81" s="78">
        <f t="shared" si="46"/>
        <v>41322649086</v>
      </c>
      <c r="AC81" s="45">
        <f t="shared" si="47"/>
        <v>0.9600860075280941</v>
      </c>
      <c r="AD81" s="77">
        <f>SUM(AD9,AD11:AD17,AD19:AD26,AD28:AD33,AD35:AD39,AD41:AD44,AD46:AD51,AD53:AD58,AD60:AD66,AD68:AD72,AD74:AD79)</f>
        <v>6159506882</v>
      </c>
      <c r="AE81" s="78">
        <f>SUM(AE9,AE11:AE17,AE19:AE26,AE28:AE33,AE35:AE39,AE41:AE44,AE46:AE51,AE53:AE58,AE60:AE66,AE68:AE72,AE74:AE79)</f>
        <v>3373517312</v>
      </c>
      <c r="AF81" s="78">
        <f t="shared" si="48"/>
        <v>9533024194</v>
      </c>
      <c r="AG81" s="45">
        <f t="shared" si="49"/>
        <v>0.9576406425578251</v>
      </c>
      <c r="AH81" s="45">
        <f t="shared" si="50"/>
        <v>0.12626766737438944</v>
      </c>
      <c r="AI81" s="60">
        <f>SUM(AI9,AI11:AI17,AI19:AI26,AI28:AI33,AI35:AI39,AI41:AI44,AI46:AI51,AI53:AI58,AI60:AI66,AI68:AI72,AI74:AI79)</f>
        <v>37203416075</v>
      </c>
      <c r="AJ81" s="60">
        <f>SUM(AJ9,AJ11:AJ17,AJ19:AJ26,AJ28:AJ33,AJ35:AJ39,AJ41:AJ44,AJ46:AJ51,AJ53:AJ58,AJ60:AJ66,AJ68:AJ72,AJ74:AJ79)</f>
        <v>38181164155</v>
      </c>
      <c r="AK81" s="60">
        <f>SUM(AK9,AK11:AK17,AK19:AK26,AK28:AK33,AK35:AK39,AK41:AK44,AK46:AK51,AK53:AK58,AK60:AK66,AK68:AK72,AK74:AK79)</f>
        <v>36563834575</v>
      </c>
      <c r="AL81" s="60"/>
    </row>
    <row r="82" spans="1:38" s="14" customFormat="1" ht="12.75">
      <c r="A82" s="61"/>
      <c r="B82" s="62"/>
      <c r="C82" s="63"/>
      <c r="D82" s="64"/>
      <c r="E82" s="64"/>
      <c r="F82" s="65"/>
      <c r="G82" s="66"/>
      <c r="H82" s="64"/>
      <c r="I82" s="67"/>
      <c r="J82" s="66"/>
      <c r="K82" s="68"/>
      <c r="L82" s="64"/>
      <c r="M82" s="67"/>
      <c r="N82" s="66"/>
      <c r="O82" s="68"/>
      <c r="P82" s="64"/>
      <c r="Q82" s="67"/>
      <c r="R82" s="66"/>
      <c r="S82" s="68"/>
      <c r="T82" s="64"/>
      <c r="U82" s="67"/>
      <c r="V82" s="66"/>
      <c r="W82" s="68"/>
      <c r="X82" s="64"/>
      <c r="Y82" s="67"/>
      <c r="Z82" s="66"/>
      <c r="AA82" s="68"/>
      <c r="AB82" s="64"/>
      <c r="AC82" s="67"/>
      <c r="AD82" s="66"/>
      <c r="AE82" s="64"/>
      <c r="AF82" s="64"/>
      <c r="AG82" s="67"/>
      <c r="AH82" s="67"/>
      <c r="AI82" s="13"/>
      <c r="AJ82" s="13"/>
      <c r="AK82" s="13"/>
      <c r="AL82" s="13"/>
    </row>
    <row r="83" spans="1:38" s="14" customFormat="1" ht="13.5">
      <c r="A83" s="13"/>
      <c r="B83" s="116" t="s">
        <v>651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s="14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</sheetData>
  <sheetProtection password="F954" sheet="1" objects="1" scenarios="1"/>
  <mergeCells count="9">
    <mergeCell ref="B2:AH2"/>
    <mergeCell ref="R4:U4"/>
    <mergeCell ref="V4:Y4"/>
    <mergeCell ref="Z4:AC4"/>
    <mergeCell ref="AD4:AG4"/>
    <mergeCell ref="D4:F4"/>
    <mergeCell ref="G4:I4"/>
    <mergeCell ref="J4:M4"/>
    <mergeCell ref="N4:Q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9.28125" style="3" customWidth="1"/>
    <col min="22" max="24" width="10.7109375" style="3" customWidth="1"/>
    <col min="25" max="25" width="9.28125" style="3" customWidth="1"/>
    <col min="26" max="28" width="10.7109375" style="3" customWidth="1"/>
    <col min="29" max="29" width="10.00390625" style="3" customWidth="1"/>
    <col min="30" max="32" width="10.7109375" style="3" customWidth="1"/>
    <col min="33" max="34" width="9.8515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7" t="s">
        <v>1</v>
      </c>
      <c r="E4" s="127"/>
      <c r="F4" s="127"/>
      <c r="G4" s="127" t="s">
        <v>2</v>
      </c>
      <c r="H4" s="127"/>
      <c r="I4" s="127"/>
      <c r="J4" s="120" t="s">
        <v>3</v>
      </c>
      <c r="K4" s="125"/>
      <c r="L4" s="125"/>
      <c r="M4" s="126"/>
      <c r="N4" s="120" t="s">
        <v>4</v>
      </c>
      <c r="O4" s="121"/>
      <c r="P4" s="121"/>
      <c r="Q4" s="122"/>
      <c r="R4" s="120" t="s">
        <v>5</v>
      </c>
      <c r="S4" s="121"/>
      <c r="T4" s="121"/>
      <c r="U4" s="122"/>
      <c r="V4" s="120" t="s">
        <v>6</v>
      </c>
      <c r="W4" s="123"/>
      <c r="X4" s="123"/>
      <c r="Y4" s="124"/>
      <c r="Z4" s="120" t="s">
        <v>7</v>
      </c>
      <c r="AA4" s="125"/>
      <c r="AB4" s="125"/>
      <c r="AC4" s="126"/>
      <c r="AD4" s="120" t="s">
        <v>8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51">
      <c r="A5" s="15"/>
      <c r="B5" s="16" t="s">
        <v>9</v>
      </c>
      <c r="C5" s="17" t="s">
        <v>10</v>
      </c>
      <c r="D5" s="18" t="s">
        <v>11</v>
      </c>
      <c r="E5" s="19" t="s">
        <v>12</v>
      </c>
      <c r="F5" s="20" t="s">
        <v>13</v>
      </c>
      <c r="G5" s="18" t="s">
        <v>11</v>
      </c>
      <c r="H5" s="19" t="s">
        <v>12</v>
      </c>
      <c r="I5" s="20" t="s">
        <v>13</v>
      </c>
      <c r="J5" s="18" t="s">
        <v>11</v>
      </c>
      <c r="K5" s="19" t="s">
        <v>12</v>
      </c>
      <c r="L5" s="19" t="s">
        <v>13</v>
      </c>
      <c r="M5" s="20" t="s">
        <v>652</v>
      </c>
      <c r="N5" s="18" t="s">
        <v>11</v>
      </c>
      <c r="O5" s="19" t="s">
        <v>12</v>
      </c>
      <c r="P5" s="21" t="s">
        <v>13</v>
      </c>
      <c r="Q5" s="22" t="s">
        <v>653</v>
      </c>
      <c r="R5" s="19" t="s">
        <v>11</v>
      </c>
      <c r="S5" s="19" t="s">
        <v>12</v>
      </c>
      <c r="T5" s="21" t="s">
        <v>13</v>
      </c>
      <c r="U5" s="22" t="s">
        <v>654</v>
      </c>
      <c r="V5" s="19" t="s">
        <v>11</v>
      </c>
      <c r="W5" s="19" t="s">
        <v>12</v>
      </c>
      <c r="X5" s="21" t="s">
        <v>13</v>
      </c>
      <c r="Y5" s="22" t="s">
        <v>655</v>
      </c>
      <c r="Z5" s="18" t="s">
        <v>11</v>
      </c>
      <c r="AA5" s="19" t="s">
        <v>12</v>
      </c>
      <c r="AB5" s="19" t="s">
        <v>13</v>
      </c>
      <c r="AC5" s="20" t="s">
        <v>656</v>
      </c>
      <c r="AD5" s="18" t="s">
        <v>11</v>
      </c>
      <c r="AE5" s="19" t="s">
        <v>12</v>
      </c>
      <c r="AF5" s="19" t="s">
        <v>13</v>
      </c>
      <c r="AG5" s="23" t="s">
        <v>656</v>
      </c>
      <c r="AH5" s="24" t="s">
        <v>14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82</v>
      </c>
      <c r="B9" s="58" t="s">
        <v>350</v>
      </c>
      <c r="C9" s="40" t="s">
        <v>351</v>
      </c>
      <c r="D9" s="73">
        <v>152006000</v>
      </c>
      <c r="E9" s="74">
        <v>0</v>
      </c>
      <c r="F9" s="75">
        <f>$D9+$E9</f>
        <v>152006000</v>
      </c>
      <c r="G9" s="73">
        <v>152006000</v>
      </c>
      <c r="H9" s="74">
        <v>0</v>
      </c>
      <c r="I9" s="76">
        <f>$G9+$H9</f>
        <v>152006000</v>
      </c>
      <c r="J9" s="73">
        <v>17007737</v>
      </c>
      <c r="K9" s="74">
        <v>2664784</v>
      </c>
      <c r="L9" s="74">
        <f>$J9+$K9</f>
        <v>19672521</v>
      </c>
      <c r="M9" s="41">
        <f>IF($F9=0,0,$L9/$F9)</f>
        <v>0.12941937160375247</v>
      </c>
      <c r="N9" s="101">
        <v>69265297</v>
      </c>
      <c r="O9" s="102">
        <v>19731872</v>
      </c>
      <c r="P9" s="103">
        <f>$N9+$O9</f>
        <v>88997169</v>
      </c>
      <c r="Q9" s="41">
        <f>IF($F9=0,0,$P9/$F9)</f>
        <v>0.5854845795560701</v>
      </c>
      <c r="R9" s="101">
        <v>46318197</v>
      </c>
      <c r="S9" s="103">
        <v>3843708</v>
      </c>
      <c r="T9" s="103">
        <f>$R9+$S9</f>
        <v>50161905</v>
      </c>
      <c r="U9" s="41">
        <f>IF($I9=0,0,$T9/$I9)</f>
        <v>0.32999950659842375</v>
      </c>
      <c r="V9" s="101">
        <v>12189980</v>
      </c>
      <c r="W9" s="103">
        <v>11226665</v>
      </c>
      <c r="X9" s="103">
        <f>$V9+$W9</f>
        <v>23416645</v>
      </c>
      <c r="Y9" s="41">
        <f>IF($I9=0,0,$X9/$I9)</f>
        <v>0.15405079404760338</v>
      </c>
      <c r="Z9" s="73">
        <f>(($J9+$N9)+$R9)+$V9</f>
        <v>144781211</v>
      </c>
      <c r="AA9" s="74">
        <f>(($K9+$O9)+$S9)+$W9</f>
        <v>37467029</v>
      </c>
      <c r="AB9" s="74">
        <f>$Z9+$AA9</f>
        <v>182248240</v>
      </c>
      <c r="AC9" s="41">
        <f>IF($I9=0,0,$AB9/$I9)</f>
        <v>1.1989542518058498</v>
      </c>
      <c r="AD9" s="73">
        <v>358470950</v>
      </c>
      <c r="AE9" s="74">
        <v>55297898</v>
      </c>
      <c r="AF9" s="74">
        <f>$AD9+$AE9</f>
        <v>413768848</v>
      </c>
      <c r="AG9" s="41">
        <f>IF($AJ9=0,0,$AK9/$AJ9)</f>
        <v>6.683882327477673</v>
      </c>
      <c r="AH9" s="41">
        <f>IF($AF9=0,0,$X9/$AF9-1)</f>
        <v>-0.9434064572207718</v>
      </c>
      <c r="AI9" s="13">
        <v>156117330</v>
      </c>
      <c r="AJ9" s="13">
        <v>156117330</v>
      </c>
      <c r="AK9" s="13">
        <v>1043469863</v>
      </c>
      <c r="AL9" s="13"/>
    </row>
    <row r="10" spans="1:38" s="14" customFormat="1" ht="12.75">
      <c r="A10" s="30" t="s">
        <v>82</v>
      </c>
      <c r="B10" s="58" t="s">
        <v>352</v>
      </c>
      <c r="C10" s="40" t="s">
        <v>353</v>
      </c>
      <c r="D10" s="73">
        <v>148416026</v>
      </c>
      <c r="E10" s="74">
        <v>50101118</v>
      </c>
      <c r="F10" s="76">
        <f aca="true" t="shared" si="0" ref="F10:F44">$D10+$E10</f>
        <v>198517144</v>
      </c>
      <c r="G10" s="73">
        <v>169089</v>
      </c>
      <c r="H10" s="74">
        <v>67809</v>
      </c>
      <c r="I10" s="76">
        <f aca="true" t="shared" si="1" ref="I10:I44">$G10+$H10</f>
        <v>236898</v>
      </c>
      <c r="J10" s="73">
        <v>50801275</v>
      </c>
      <c r="K10" s="74">
        <v>7268060</v>
      </c>
      <c r="L10" s="74">
        <f aca="true" t="shared" si="2" ref="L10:L44">$J10+$K10</f>
        <v>58069335</v>
      </c>
      <c r="M10" s="41">
        <f aca="true" t="shared" si="3" ref="M10:M44">IF($F10=0,0,$L10/$F10)</f>
        <v>0.29251546657350663</v>
      </c>
      <c r="N10" s="101">
        <v>47199312</v>
      </c>
      <c r="O10" s="102">
        <v>17911872</v>
      </c>
      <c r="P10" s="103">
        <f aca="true" t="shared" si="4" ref="P10:P44">$N10+$O10</f>
        <v>65111184</v>
      </c>
      <c r="Q10" s="41">
        <f aca="true" t="shared" si="5" ref="Q10:Q44">IF($F10=0,0,$P10/$F10)</f>
        <v>0.32798771273880506</v>
      </c>
      <c r="R10" s="101">
        <v>35850912</v>
      </c>
      <c r="S10" s="103">
        <v>4320890</v>
      </c>
      <c r="T10" s="103">
        <f aca="true" t="shared" si="6" ref="T10:T44">$R10+$S10</f>
        <v>40171802</v>
      </c>
      <c r="U10" s="41">
        <f aca="true" t="shared" si="7" ref="U10:U44">IF($I10=0,0,$T10/$I10)</f>
        <v>169.57425558679262</v>
      </c>
      <c r="V10" s="101">
        <v>37332219</v>
      </c>
      <c r="W10" s="103">
        <v>13303771</v>
      </c>
      <c r="X10" s="103">
        <f aca="true" t="shared" si="8" ref="X10:X44">$V10+$W10</f>
        <v>50635990</v>
      </c>
      <c r="Y10" s="41">
        <f aca="true" t="shared" si="9" ref="Y10:Y44">IF($I10=0,0,$X10/$I10)</f>
        <v>213.74595817609267</v>
      </c>
      <c r="Z10" s="73">
        <f aca="true" t="shared" si="10" ref="Z10:Z44">(($J10+$N10)+$R10)+$V10</f>
        <v>171183718</v>
      </c>
      <c r="AA10" s="74">
        <f aca="true" t="shared" si="11" ref="AA10:AA44">(($K10+$O10)+$S10)+$W10</f>
        <v>42804593</v>
      </c>
      <c r="AB10" s="74">
        <f aca="true" t="shared" si="12" ref="AB10:AB44">$Z10+$AA10</f>
        <v>213988311</v>
      </c>
      <c r="AC10" s="41">
        <f aca="true" t="shared" si="13" ref="AC10:AC44">IF($I10=0,0,$AB10/$I10)</f>
        <v>903.2930248461363</v>
      </c>
      <c r="AD10" s="73">
        <v>316958260</v>
      </c>
      <c r="AE10" s="74">
        <v>60302983</v>
      </c>
      <c r="AF10" s="74">
        <f aca="true" t="shared" si="14" ref="AF10:AF44">$AD10+$AE10</f>
        <v>377261243</v>
      </c>
      <c r="AG10" s="41">
        <f aca="true" t="shared" si="15" ref="AG10:AG44">IF($AJ10=0,0,$AK10/$AJ10)</f>
        <v>0</v>
      </c>
      <c r="AH10" s="41">
        <f aca="true" t="shared" si="16" ref="AH10:AH44">IF($AF10=0,0,$X10/$AF10-1)</f>
        <v>-0.8657800372035566</v>
      </c>
      <c r="AI10" s="13">
        <v>0</v>
      </c>
      <c r="AJ10" s="13">
        <v>0</v>
      </c>
      <c r="AK10" s="13">
        <v>939552322</v>
      </c>
      <c r="AL10" s="13"/>
    </row>
    <row r="11" spans="1:38" s="14" customFormat="1" ht="12.75">
      <c r="A11" s="30" t="s">
        <v>82</v>
      </c>
      <c r="B11" s="58" t="s">
        <v>354</v>
      </c>
      <c r="C11" s="40" t="s">
        <v>355</v>
      </c>
      <c r="D11" s="73">
        <v>579558356</v>
      </c>
      <c r="E11" s="74">
        <v>154705000</v>
      </c>
      <c r="F11" s="75">
        <f t="shared" si="0"/>
        <v>734263356</v>
      </c>
      <c r="G11" s="73">
        <v>586472838</v>
      </c>
      <c r="H11" s="74">
        <v>154705000</v>
      </c>
      <c r="I11" s="76">
        <f t="shared" si="1"/>
        <v>741177838</v>
      </c>
      <c r="J11" s="73">
        <v>166262921</v>
      </c>
      <c r="K11" s="74">
        <v>12398240</v>
      </c>
      <c r="L11" s="74">
        <f t="shared" si="2"/>
        <v>178661161</v>
      </c>
      <c r="M11" s="41">
        <f t="shared" si="3"/>
        <v>0.24332027404074894</v>
      </c>
      <c r="N11" s="101">
        <v>121816313</v>
      </c>
      <c r="O11" s="102">
        <v>35099095</v>
      </c>
      <c r="P11" s="103">
        <f t="shared" si="4"/>
        <v>156915408</v>
      </c>
      <c r="Q11" s="41">
        <f t="shared" si="5"/>
        <v>0.2137045335543069</v>
      </c>
      <c r="R11" s="101">
        <v>144859404</v>
      </c>
      <c r="S11" s="103">
        <v>23747568</v>
      </c>
      <c r="T11" s="103">
        <f t="shared" si="6"/>
        <v>168606972</v>
      </c>
      <c r="U11" s="41">
        <f t="shared" si="7"/>
        <v>0.22748517745075914</v>
      </c>
      <c r="V11" s="101">
        <v>103961532</v>
      </c>
      <c r="W11" s="103">
        <v>25534201</v>
      </c>
      <c r="X11" s="103">
        <f t="shared" si="8"/>
        <v>129495733</v>
      </c>
      <c r="Y11" s="41">
        <f t="shared" si="9"/>
        <v>0.174716142821313</v>
      </c>
      <c r="Z11" s="73">
        <f t="shared" si="10"/>
        <v>536900170</v>
      </c>
      <c r="AA11" s="74">
        <f t="shared" si="11"/>
        <v>96779104</v>
      </c>
      <c r="AB11" s="74">
        <f t="shared" si="12"/>
        <v>633679274</v>
      </c>
      <c r="AC11" s="41">
        <f t="shared" si="13"/>
        <v>0.85496252250327</v>
      </c>
      <c r="AD11" s="73">
        <v>79553635</v>
      </c>
      <c r="AE11" s="74">
        <v>23772236</v>
      </c>
      <c r="AF11" s="74">
        <f t="shared" si="14"/>
        <v>103325871</v>
      </c>
      <c r="AG11" s="41">
        <f t="shared" si="15"/>
        <v>0.8807535894348545</v>
      </c>
      <c r="AH11" s="41">
        <f t="shared" si="16"/>
        <v>0.2532750195737523</v>
      </c>
      <c r="AI11" s="13">
        <v>475492441</v>
      </c>
      <c r="AJ11" s="13">
        <v>494086067</v>
      </c>
      <c r="AK11" s="13">
        <v>435168077</v>
      </c>
      <c r="AL11" s="13"/>
    </row>
    <row r="12" spans="1:38" s="14" customFormat="1" ht="12.75">
      <c r="A12" s="30" t="s">
        <v>82</v>
      </c>
      <c r="B12" s="58" t="s">
        <v>356</v>
      </c>
      <c r="C12" s="40" t="s">
        <v>357</v>
      </c>
      <c r="D12" s="73">
        <v>302312000</v>
      </c>
      <c r="E12" s="74">
        <v>41312000</v>
      </c>
      <c r="F12" s="75">
        <f t="shared" si="0"/>
        <v>343624000</v>
      </c>
      <c r="G12" s="73">
        <v>273399000</v>
      </c>
      <c r="H12" s="74">
        <v>41312000</v>
      </c>
      <c r="I12" s="76">
        <f t="shared" si="1"/>
        <v>314711000</v>
      </c>
      <c r="J12" s="73">
        <v>42643537</v>
      </c>
      <c r="K12" s="74">
        <v>0</v>
      </c>
      <c r="L12" s="74">
        <f t="shared" si="2"/>
        <v>42643537</v>
      </c>
      <c r="M12" s="41">
        <f t="shared" si="3"/>
        <v>0.12409941389425651</v>
      </c>
      <c r="N12" s="101">
        <v>67876610</v>
      </c>
      <c r="O12" s="102">
        <v>0</v>
      </c>
      <c r="P12" s="103">
        <f t="shared" si="4"/>
        <v>67876610</v>
      </c>
      <c r="Q12" s="41">
        <f t="shared" si="5"/>
        <v>0.19753163341326566</v>
      </c>
      <c r="R12" s="101">
        <v>43672951</v>
      </c>
      <c r="S12" s="103">
        <v>0</v>
      </c>
      <c r="T12" s="103">
        <f t="shared" si="6"/>
        <v>43672951</v>
      </c>
      <c r="U12" s="41">
        <f t="shared" si="7"/>
        <v>0.1387716063308877</v>
      </c>
      <c r="V12" s="101">
        <v>55052200</v>
      </c>
      <c r="W12" s="103">
        <v>0</v>
      </c>
      <c r="X12" s="103">
        <f t="shared" si="8"/>
        <v>55052200</v>
      </c>
      <c r="Y12" s="41">
        <f t="shared" si="9"/>
        <v>0.17492937965307853</v>
      </c>
      <c r="Z12" s="73">
        <f t="shared" si="10"/>
        <v>209245298</v>
      </c>
      <c r="AA12" s="74">
        <f t="shared" si="11"/>
        <v>0</v>
      </c>
      <c r="AB12" s="74">
        <f t="shared" si="12"/>
        <v>209245298</v>
      </c>
      <c r="AC12" s="41">
        <f t="shared" si="13"/>
        <v>0.6648807890413745</v>
      </c>
      <c r="AD12" s="73">
        <v>0</v>
      </c>
      <c r="AE12" s="74">
        <v>7846687</v>
      </c>
      <c r="AF12" s="74">
        <f t="shared" si="14"/>
        <v>7846687</v>
      </c>
      <c r="AG12" s="41">
        <f t="shared" si="15"/>
        <v>47.6779915988196</v>
      </c>
      <c r="AH12" s="41">
        <f t="shared" si="16"/>
        <v>6.015980120017531</v>
      </c>
      <c r="AI12" s="13">
        <v>208066</v>
      </c>
      <c r="AJ12" s="13">
        <v>208066</v>
      </c>
      <c r="AK12" s="13">
        <v>9920169</v>
      </c>
      <c r="AL12" s="13"/>
    </row>
    <row r="13" spans="1:38" s="14" customFormat="1" ht="12.75">
      <c r="A13" s="30" t="s">
        <v>82</v>
      </c>
      <c r="B13" s="58" t="s">
        <v>358</v>
      </c>
      <c r="C13" s="40" t="s">
        <v>359</v>
      </c>
      <c r="D13" s="73">
        <v>80809130</v>
      </c>
      <c r="E13" s="74">
        <v>24995982</v>
      </c>
      <c r="F13" s="75">
        <f t="shared" si="0"/>
        <v>105805112</v>
      </c>
      <c r="G13" s="73">
        <v>80809130</v>
      </c>
      <c r="H13" s="74">
        <v>24995982</v>
      </c>
      <c r="I13" s="76">
        <f t="shared" si="1"/>
        <v>105805112</v>
      </c>
      <c r="J13" s="73">
        <v>41262295</v>
      </c>
      <c r="K13" s="74">
        <v>13441045</v>
      </c>
      <c r="L13" s="74">
        <f t="shared" si="2"/>
        <v>54703340</v>
      </c>
      <c r="M13" s="41">
        <f t="shared" si="3"/>
        <v>0.5170198203655794</v>
      </c>
      <c r="N13" s="101">
        <v>13303594</v>
      </c>
      <c r="O13" s="102">
        <v>6041255</v>
      </c>
      <c r="P13" s="103">
        <f t="shared" si="4"/>
        <v>19344849</v>
      </c>
      <c r="Q13" s="41">
        <f t="shared" si="5"/>
        <v>0.18283472919531524</v>
      </c>
      <c r="R13" s="101">
        <v>19244362</v>
      </c>
      <c r="S13" s="103">
        <v>2846361</v>
      </c>
      <c r="T13" s="103">
        <f t="shared" si="6"/>
        <v>22090723</v>
      </c>
      <c r="U13" s="41">
        <f t="shared" si="7"/>
        <v>0.20878691570214492</v>
      </c>
      <c r="V13" s="101">
        <v>13398151</v>
      </c>
      <c r="W13" s="103">
        <v>2347100</v>
      </c>
      <c r="X13" s="103">
        <f t="shared" si="8"/>
        <v>15745251</v>
      </c>
      <c r="Y13" s="41">
        <f t="shared" si="9"/>
        <v>0.14881370760233212</v>
      </c>
      <c r="Z13" s="73">
        <f t="shared" si="10"/>
        <v>87208402</v>
      </c>
      <c r="AA13" s="74">
        <f t="shared" si="11"/>
        <v>24675761</v>
      </c>
      <c r="AB13" s="74">
        <f t="shared" si="12"/>
        <v>111884163</v>
      </c>
      <c r="AC13" s="41">
        <f t="shared" si="13"/>
        <v>1.0574551728653716</v>
      </c>
      <c r="AD13" s="73">
        <v>371520220</v>
      </c>
      <c r="AE13" s="74">
        <v>2617635</v>
      </c>
      <c r="AF13" s="74">
        <f t="shared" si="14"/>
        <v>374137855</v>
      </c>
      <c r="AG13" s="41">
        <f t="shared" si="15"/>
        <v>0</v>
      </c>
      <c r="AH13" s="41">
        <f t="shared" si="16"/>
        <v>-0.957915910433602</v>
      </c>
      <c r="AI13" s="13">
        <v>0</v>
      </c>
      <c r="AJ13" s="13">
        <v>0</v>
      </c>
      <c r="AK13" s="13">
        <v>668549660</v>
      </c>
      <c r="AL13" s="13"/>
    </row>
    <row r="14" spans="1:38" s="14" customFormat="1" ht="12.75">
      <c r="A14" s="30" t="s">
        <v>101</v>
      </c>
      <c r="B14" s="58" t="s">
        <v>360</v>
      </c>
      <c r="C14" s="40" t="s">
        <v>361</v>
      </c>
      <c r="D14" s="73">
        <v>664551000</v>
      </c>
      <c r="E14" s="74">
        <v>286366085</v>
      </c>
      <c r="F14" s="75">
        <f t="shared" si="0"/>
        <v>950917085</v>
      </c>
      <c r="G14" s="73">
        <v>664551000</v>
      </c>
      <c r="H14" s="74">
        <v>337063502</v>
      </c>
      <c r="I14" s="76">
        <f t="shared" si="1"/>
        <v>1001614502</v>
      </c>
      <c r="J14" s="73">
        <v>181005723</v>
      </c>
      <c r="K14" s="74">
        <v>23252879</v>
      </c>
      <c r="L14" s="74">
        <f t="shared" si="2"/>
        <v>204258602</v>
      </c>
      <c r="M14" s="41">
        <f t="shared" si="3"/>
        <v>0.21480169535496357</v>
      </c>
      <c r="N14" s="101">
        <v>173987807</v>
      </c>
      <c r="O14" s="102">
        <v>54571992</v>
      </c>
      <c r="P14" s="103">
        <f t="shared" si="4"/>
        <v>228559799</v>
      </c>
      <c r="Q14" s="41">
        <f t="shared" si="5"/>
        <v>0.2403572326182361</v>
      </c>
      <c r="R14" s="101">
        <v>170062818</v>
      </c>
      <c r="S14" s="103">
        <v>38904659</v>
      </c>
      <c r="T14" s="103">
        <f t="shared" si="6"/>
        <v>208967477</v>
      </c>
      <c r="U14" s="41">
        <f t="shared" si="7"/>
        <v>0.20863064241056686</v>
      </c>
      <c r="V14" s="101">
        <v>83316622</v>
      </c>
      <c r="W14" s="103">
        <v>49307125</v>
      </c>
      <c r="X14" s="103">
        <f t="shared" si="8"/>
        <v>132623747</v>
      </c>
      <c r="Y14" s="41">
        <f t="shared" si="9"/>
        <v>0.1324099708372633</v>
      </c>
      <c r="Z14" s="73">
        <f t="shared" si="10"/>
        <v>608372970</v>
      </c>
      <c r="AA14" s="74">
        <f t="shared" si="11"/>
        <v>166036655</v>
      </c>
      <c r="AB14" s="74">
        <f t="shared" si="12"/>
        <v>774409625</v>
      </c>
      <c r="AC14" s="41">
        <f t="shared" si="13"/>
        <v>0.7731613544469227</v>
      </c>
      <c r="AD14" s="73">
        <v>37494548</v>
      </c>
      <c r="AE14" s="74">
        <v>56218441</v>
      </c>
      <c r="AF14" s="74">
        <f t="shared" si="14"/>
        <v>93712989</v>
      </c>
      <c r="AG14" s="41">
        <f t="shared" si="15"/>
        <v>0.8135782946083011</v>
      </c>
      <c r="AH14" s="41">
        <f t="shared" si="16"/>
        <v>0.4152120043892742</v>
      </c>
      <c r="AI14" s="13">
        <v>787801043</v>
      </c>
      <c r="AJ14" s="13">
        <v>821590923</v>
      </c>
      <c r="AK14" s="13">
        <v>668428542</v>
      </c>
      <c r="AL14" s="13"/>
    </row>
    <row r="15" spans="1:38" s="55" customFormat="1" ht="12.75">
      <c r="A15" s="59"/>
      <c r="B15" s="115" t="s">
        <v>624</v>
      </c>
      <c r="C15" s="33"/>
      <c r="D15" s="77">
        <f>SUM(D9:D14)</f>
        <v>1927652512</v>
      </c>
      <c r="E15" s="78">
        <f>SUM(E9:E14)</f>
        <v>557480185</v>
      </c>
      <c r="F15" s="86">
        <f t="shared" si="0"/>
        <v>2485132697</v>
      </c>
      <c r="G15" s="77">
        <f>SUM(G9:G14)</f>
        <v>1757407057</v>
      </c>
      <c r="H15" s="78">
        <f>SUM(H9:H14)</f>
        <v>558144293</v>
      </c>
      <c r="I15" s="79">
        <f t="shared" si="1"/>
        <v>2315551350</v>
      </c>
      <c r="J15" s="77">
        <f>SUM(J9:J14)</f>
        <v>498983488</v>
      </c>
      <c r="K15" s="78">
        <f>SUM(K9:K14)</f>
        <v>59025008</v>
      </c>
      <c r="L15" s="78">
        <f t="shared" si="2"/>
        <v>558008496</v>
      </c>
      <c r="M15" s="45">
        <f t="shared" si="3"/>
        <v>0.2245387124291657</v>
      </c>
      <c r="N15" s="107">
        <f>SUM(N9:N14)</f>
        <v>493448933</v>
      </c>
      <c r="O15" s="108">
        <f>SUM(O9:O14)</f>
        <v>133356086</v>
      </c>
      <c r="P15" s="109">
        <f t="shared" si="4"/>
        <v>626805019</v>
      </c>
      <c r="Q15" s="45">
        <f t="shared" si="5"/>
        <v>0.25222195167150063</v>
      </c>
      <c r="R15" s="107">
        <f>SUM(R9:R14)</f>
        <v>460008644</v>
      </c>
      <c r="S15" s="109">
        <f>SUM(S9:S14)</f>
        <v>73663186</v>
      </c>
      <c r="T15" s="109">
        <f t="shared" si="6"/>
        <v>533671830</v>
      </c>
      <c r="U15" s="45">
        <f t="shared" si="7"/>
        <v>0.23047289795581516</v>
      </c>
      <c r="V15" s="107">
        <f>SUM(V9:V14)</f>
        <v>305250704</v>
      </c>
      <c r="W15" s="109">
        <f>SUM(W9:W14)</f>
        <v>101718862</v>
      </c>
      <c r="X15" s="109">
        <f t="shared" si="8"/>
        <v>406969566</v>
      </c>
      <c r="Y15" s="45">
        <f t="shared" si="9"/>
        <v>0.1757549302458786</v>
      </c>
      <c r="Z15" s="77">
        <f t="shared" si="10"/>
        <v>1757691769</v>
      </c>
      <c r="AA15" s="78">
        <f t="shared" si="11"/>
        <v>367763142</v>
      </c>
      <c r="AB15" s="78">
        <f t="shared" si="12"/>
        <v>2125454911</v>
      </c>
      <c r="AC15" s="45">
        <f t="shared" si="13"/>
        <v>0.917904459773695</v>
      </c>
      <c r="AD15" s="77">
        <f>SUM(AD9:AD14)</f>
        <v>1163997613</v>
      </c>
      <c r="AE15" s="78">
        <f>SUM(AE9:AE14)</f>
        <v>206055880</v>
      </c>
      <c r="AF15" s="78">
        <f t="shared" si="14"/>
        <v>1370053493</v>
      </c>
      <c r="AG15" s="45">
        <f t="shared" si="15"/>
        <v>2.557800631853052</v>
      </c>
      <c r="AH15" s="45">
        <f t="shared" si="16"/>
        <v>-0.7029535211002159</v>
      </c>
      <c r="AI15" s="60">
        <f>SUM(AI9:AI14)</f>
        <v>1419618880</v>
      </c>
      <c r="AJ15" s="60">
        <f>SUM(AJ9:AJ14)</f>
        <v>1472002386</v>
      </c>
      <c r="AK15" s="60">
        <f>SUM(AK9:AK14)</f>
        <v>3765088633</v>
      </c>
      <c r="AL15" s="60"/>
    </row>
    <row r="16" spans="1:38" s="14" customFormat="1" ht="12.75">
      <c r="A16" s="30" t="s">
        <v>82</v>
      </c>
      <c r="B16" s="58" t="s">
        <v>362</v>
      </c>
      <c r="C16" s="40" t="s">
        <v>363</v>
      </c>
      <c r="D16" s="73">
        <v>120612342</v>
      </c>
      <c r="E16" s="74">
        <v>32165000</v>
      </c>
      <c r="F16" s="75">
        <f t="shared" si="0"/>
        <v>152777342</v>
      </c>
      <c r="G16" s="73">
        <v>93054198</v>
      </c>
      <c r="H16" s="74">
        <v>12965000</v>
      </c>
      <c r="I16" s="76">
        <f t="shared" si="1"/>
        <v>106019198</v>
      </c>
      <c r="J16" s="73">
        <v>29667664</v>
      </c>
      <c r="K16" s="74">
        <v>949138</v>
      </c>
      <c r="L16" s="74">
        <f t="shared" si="2"/>
        <v>30616802</v>
      </c>
      <c r="M16" s="41">
        <f t="shared" si="3"/>
        <v>0.20040145743601168</v>
      </c>
      <c r="N16" s="101">
        <v>24470401</v>
      </c>
      <c r="O16" s="102">
        <v>4216223</v>
      </c>
      <c r="P16" s="103">
        <f t="shared" si="4"/>
        <v>28686624</v>
      </c>
      <c r="Q16" s="41">
        <f t="shared" si="5"/>
        <v>0.18776752903581737</v>
      </c>
      <c r="R16" s="101">
        <v>27160206</v>
      </c>
      <c r="S16" s="103">
        <v>731916</v>
      </c>
      <c r="T16" s="103">
        <f t="shared" si="6"/>
        <v>27892122</v>
      </c>
      <c r="U16" s="41">
        <f t="shared" si="7"/>
        <v>0.2630855781421776</v>
      </c>
      <c r="V16" s="101">
        <v>24745104</v>
      </c>
      <c r="W16" s="103">
        <v>2354024</v>
      </c>
      <c r="X16" s="103">
        <f t="shared" si="8"/>
        <v>27099128</v>
      </c>
      <c r="Y16" s="41">
        <f t="shared" si="9"/>
        <v>0.2556058573467043</v>
      </c>
      <c r="Z16" s="73">
        <f t="shared" si="10"/>
        <v>106043375</v>
      </c>
      <c r="AA16" s="74">
        <f t="shared" si="11"/>
        <v>8251301</v>
      </c>
      <c r="AB16" s="74">
        <f t="shared" si="12"/>
        <v>114294676</v>
      </c>
      <c r="AC16" s="41">
        <f t="shared" si="13"/>
        <v>1.0780564101230043</v>
      </c>
      <c r="AD16" s="73">
        <v>26902304</v>
      </c>
      <c r="AE16" s="74">
        <v>2410224</v>
      </c>
      <c r="AF16" s="74">
        <f t="shared" si="14"/>
        <v>29312528</v>
      </c>
      <c r="AG16" s="41">
        <f t="shared" si="15"/>
        <v>1.2527698426167864</v>
      </c>
      <c r="AH16" s="41">
        <f t="shared" si="16"/>
        <v>-0.07551037563188001</v>
      </c>
      <c r="AI16" s="13">
        <v>101900194</v>
      </c>
      <c r="AJ16" s="13">
        <v>101900194</v>
      </c>
      <c r="AK16" s="13">
        <v>127657490</v>
      </c>
      <c r="AL16" s="13"/>
    </row>
    <row r="17" spans="1:38" s="14" customFormat="1" ht="12.75">
      <c r="A17" s="30" t="s">
        <v>82</v>
      </c>
      <c r="B17" s="58" t="s">
        <v>364</v>
      </c>
      <c r="C17" s="40" t="s">
        <v>365</v>
      </c>
      <c r="D17" s="73">
        <v>0</v>
      </c>
      <c r="E17" s="74">
        <v>0</v>
      </c>
      <c r="F17" s="75">
        <f t="shared" si="0"/>
        <v>0</v>
      </c>
      <c r="G17" s="73">
        <v>65854069</v>
      </c>
      <c r="H17" s="74">
        <v>12904742</v>
      </c>
      <c r="I17" s="76">
        <f t="shared" si="1"/>
        <v>78758811</v>
      </c>
      <c r="J17" s="73">
        <v>20248617</v>
      </c>
      <c r="K17" s="74">
        <v>5495756</v>
      </c>
      <c r="L17" s="74">
        <f t="shared" si="2"/>
        <v>25744373</v>
      </c>
      <c r="M17" s="41">
        <f t="shared" si="3"/>
        <v>0</v>
      </c>
      <c r="N17" s="101">
        <v>1718814</v>
      </c>
      <c r="O17" s="102">
        <v>2132331</v>
      </c>
      <c r="P17" s="103">
        <f t="shared" si="4"/>
        <v>3851145</v>
      </c>
      <c r="Q17" s="41">
        <f t="shared" si="5"/>
        <v>0</v>
      </c>
      <c r="R17" s="101">
        <v>14972081</v>
      </c>
      <c r="S17" s="103">
        <v>2165223</v>
      </c>
      <c r="T17" s="103">
        <f t="shared" si="6"/>
        <v>17137304</v>
      </c>
      <c r="U17" s="41">
        <f t="shared" si="7"/>
        <v>0.217592213269954</v>
      </c>
      <c r="V17" s="101">
        <v>12476475</v>
      </c>
      <c r="W17" s="103">
        <v>1900934</v>
      </c>
      <c r="X17" s="103">
        <f t="shared" si="8"/>
        <v>14377409</v>
      </c>
      <c r="Y17" s="41">
        <f t="shared" si="9"/>
        <v>0.1825498482957037</v>
      </c>
      <c r="Z17" s="73">
        <f t="shared" si="10"/>
        <v>49415987</v>
      </c>
      <c r="AA17" s="74">
        <f t="shared" si="11"/>
        <v>11694244</v>
      </c>
      <c r="AB17" s="74">
        <f t="shared" si="12"/>
        <v>61110231</v>
      </c>
      <c r="AC17" s="41">
        <f t="shared" si="13"/>
        <v>0.775916119404088</v>
      </c>
      <c r="AD17" s="73">
        <v>3307190</v>
      </c>
      <c r="AE17" s="74">
        <v>0</v>
      </c>
      <c r="AF17" s="74">
        <f t="shared" si="14"/>
        <v>3307190</v>
      </c>
      <c r="AG17" s="41">
        <f t="shared" si="15"/>
        <v>0</v>
      </c>
      <c r="AH17" s="41">
        <f t="shared" si="16"/>
        <v>3.3473187207266593</v>
      </c>
      <c r="AI17" s="13">
        <v>0</v>
      </c>
      <c r="AJ17" s="13">
        <v>0</v>
      </c>
      <c r="AK17" s="13">
        <v>19015267</v>
      </c>
      <c r="AL17" s="13"/>
    </row>
    <row r="18" spans="1:38" s="14" customFormat="1" ht="12.75">
      <c r="A18" s="30" t="s">
        <v>82</v>
      </c>
      <c r="B18" s="58" t="s">
        <v>366</v>
      </c>
      <c r="C18" s="40" t="s">
        <v>367</v>
      </c>
      <c r="D18" s="73">
        <v>372875544</v>
      </c>
      <c r="E18" s="74">
        <v>155297700</v>
      </c>
      <c r="F18" s="75">
        <f t="shared" si="0"/>
        <v>528173244</v>
      </c>
      <c r="G18" s="73">
        <v>416799625</v>
      </c>
      <c r="H18" s="74">
        <v>138592348</v>
      </c>
      <c r="I18" s="76">
        <f t="shared" si="1"/>
        <v>555391973</v>
      </c>
      <c r="J18" s="73">
        <v>106628150</v>
      </c>
      <c r="K18" s="74">
        <v>6448633</v>
      </c>
      <c r="L18" s="74">
        <f t="shared" si="2"/>
        <v>113076783</v>
      </c>
      <c r="M18" s="41">
        <f t="shared" si="3"/>
        <v>0.2140903279076363</v>
      </c>
      <c r="N18" s="101">
        <v>118235625</v>
      </c>
      <c r="O18" s="102">
        <v>18974815</v>
      </c>
      <c r="P18" s="103">
        <f t="shared" si="4"/>
        <v>137210440</v>
      </c>
      <c r="Q18" s="41">
        <f t="shared" si="5"/>
        <v>0.25978301922465424</v>
      </c>
      <c r="R18" s="101">
        <v>99126268</v>
      </c>
      <c r="S18" s="103">
        <v>24006829</v>
      </c>
      <c r="T18" s="103">
        <f t="shared" si="6"/>
        <v>123133097</v>
      </c>
      <c r="U18" s="41">
        <f t="shared" si="7"/>
        <v>0.22170485528425166</v>
      </c>
      <c r="V18" s="101">
        <v>102097312</v>
      </c>
      <c r="W18" s="103">
        <v>48732021</v>
      </c>
      <c r="X18" s="103">
        <f t="shared" si="8"/>
        <v>150829333</v>
      </c>
      <c r="Y18" s="41">
        <f t="shared" si="9"/>
        <v>0.27157276362004606</v>
      </c>
      <c r="Z18" s="73">
        <f t="shared" si="10"/>
        <v>426087355</v>
      </c>
      <c r="AA18" s="74">
        <f t="shared" si="11"/>
        <v>98162298</v>
      </c>
      <c r="AB18" s="74">
        <f t="shared" si="12"/>
        <v>524249653</v>
      </c>
      <c r="AC18" s="41">
        <f t="shared" si="13"/>
        <v>0.9439273134759547</v>
      </c>
      <c r="AD18" s="73">
        <v>34920238</v>
      </c>
      <c r="AE18" s="74">
        <v>35241814</v>
      </c>
      <c r="AF18" s="74">
        <f t="shared" si="14"/>
        <v>70162052</v>
      </c>
      <c r="AG18" s="41">
        <f t="shared" si="15"/>
        <v>0.8074856010812714</v>
      </c>
      <c r="AH18" s="41">
        <f t="shared" si="16"/>
        <v>1.1497280752279022</v>
      </c>
      <c r="AI18" s="13">
        <v>722382885</v>
      </c>
      <c r="AJ18" s="13">
        <v>523396419</v>
      </c>
      <c r="AK18" s="13">
        <v>422635072</v>
      </c>
      <c r="AL18" s="13"/>
    </row>
    <row r="19" spans="1:38" s="14" customFormat="1" ht="12.75">
      <c r="A19" s="30" t="s">
        <v>82</v>
      </c>
      <c r="B19" s="58" t="s">
        <v>368</v>
      </c>
      <c r="C19" s="40" t="s">
        <v>369</v>
      </c>
      <c r="D19" s="73">
        <v>165871682</v>
      </c>
      <c r="E19" s="74">
        <v>110532520</v>
      </c>
      <c r="F19" s="75">
        <f t="shared" si="0"/>
        <v>276404202</v>
      </c>
      <c r="G19" s="73">
        <v>165871682</v>
      </c>
      <c r="H19" s="74">
        <v>110532520</v>
      </c>
      <c r="I19" s="76">
        <f t="shared" si="1"/>
        <v>276404202</v>
      </c>
      <c r="J19" s="73">
        <v>143786615</v>
      </c>
      <c r="K19" s="74">
        <v>14702753</v>
      </c>
      <c r="L19" s="74">
        <f t="shared" si="2"/>
        <v>158489368</v>
      </c>
      <c r="M19" s="41">
        <f t="shared" si="3"/>
        <v>0.5733971005259898</v>
      </c>
      <c r="N19" s="101">
        <v>77177099</v>
      </c>
      <c r="O19" s="102">
        <v>12669999</v>
      </c>
      <c r="P19" s="103">
        <f t="shared" si="4"/>
        <v>89847098</v>
      </c>
      <c r="Q19" s="41">
        <f t="shared" si="5"/>
        <v>0.32505691791183405</v>
      </c>
      <c r="R19" s="101">
        <v>142065749</v>
      </c>
      <c r="S19" s="103">
        <v>9612856</v>
      </c>
      <c r="T19" s="103">
        <f t="shared" si="6"/>
        <v>151678605</v>
      </c>
      <c r="U19" s="41">
        <f t="shared" si="7"/>
        <v>0.5487565091358488</v>
      </c>
      <c r="V19" s="101">
        <v>138241488</v>
      </c>
      <c r="W19" s="103">
        <v>26928851</v>
      </c>
      <c r="X19" s="103">
        <f t="shared" si="8"/>
        <v>165170339</v>
      </c>
      <c r="Y19" s="41">
        <f t="shared" si="9"/>
        <v>0.5975681187364872</v>
      </c>
      <c r="Z19" s="73">
        <f t="shared" si="10"/>
        <v>501270951</v>
      </c>
      <c r="AA19" s="74">
        <f t="shared" si="11"/>
        <v>63914459</v>
      </c>
      <c r="AB19" s="74">
        <f t="shared" si="12"/>
        <v>565185410</v>
      </c>
      <c r="AC19" s="41">
        <f t="shared" si="13"/>
        <v>2.04477864631016</v>
      </c>
      <c r="AD19" s="73">
        <v>67085956</v>
      </c>
      <c r="AE19" s="74">
        <v>15927704</v>
      </c>
      <c r="AF19" s="74">
        <f t="shared" si="14"/>
        <v>83013660</v>
      </c>
      <c r="AG19" s="41">
        <f t="shared" si="15"/>
        <v>0</v>
      </c>
      <c r="AH19" s="41">
        <f t="shared" si="16"/>
        <v>0.9896766267142059</v>
      </c>
      <c r="AI19" s="13">
        <v>0</v>
      </c>
      <c r="AJ19" s="13">
        <v>0</v>
      </c>
      <c r="AK19" s="13">
        <v>410355962</v>
      </c>
      <c r="AL19" s="13"/>
    </row>
    <row r="20" spans="1:38" s="14" customFormat="1" ht="12.75">
      <c r="A20" s="30" t="s">
        <v>101</v>
      </c>
      <c r="B20" s="58" t="s">
        <v>370</v>
      </c>
      <c r="C20" s="40" t="s">
        <v>371</v>
      </c>
      <c r="D20" s="73">
        <v>0</v>
      </c>
      <c r="E20" s="74">
        <v>0</v>
      </c>
      <c r="F20" s="75">
        <f t="shared" si="0"/>
        <v>0</v>
      </c>
      <c r="G20" s="73">
        <v>93054198</v>
      </c>
      <c r="H20" s="74">
        <v>0</v>
      </c>
      <c r="I20" s="76">
        <f t="shared" si="1"/>
        <v>93054198</v>
      </c>
      <c r="J20" s="73">
        <v>302023756</v>
      </c>
      <c r="K20" s="74">
        <v>53303512</v>
      </c>
      <c r="L20" s="74">
        <f t="shared" si="2"/>
        <v>355327268</v>
      </c>
      <c r="M20" s="41">
        <f t="shared" si="3"/>
        <v>0</v>
      </c>
      <c r="N20" s="101">
        <v>321255438</v>
      </c>
      <c r="O20" s="102">
        <v>64140543</v>
      </c>
      <c r="P20" s="103">
        <f t="shared" si="4"/>
        <v>385395981</v>
      </c>
      <c r="Q20" s="41">
        <f t="shared" si="5"/>
        <v>0</v>
      </c>
      <c r="R20" s="101">
        <v>1448699422</v>
      </c>
      <c r="S20" s="103">
        <v>635783883</v>
      </c>
      <c r="T20" s="103">
        <f t="shared" si="6"/>
        <v>2084483305</v>
      </c>
      <c r="U20" s="41">
        <f t="shared" si="7"/>
        <v>22.400744402740433</v>
      </c>
      <c r="V20" s="101">
        <v>2031935533</v>
      </c>
      <c r="W20" s="103">
        <v>1057594781</v>
      </c>
      <c r="X20" s="103">
        <f t="shared" si="8"/>
        <v>3089530314</v>
      </c>
      <c r="Y20" s="41">
        <f t="shared" si="9"/>
        <v>33.201407141244715</v>
      </c>
      <c r="Z20" s="73">
        <f t="shared" si="10"/>
        <v>4103914149</v>
      </c>
      <c r="AA20" s="74">
        <f t="shared" si="11"/>
        <v>1810822719</v>
      </c>
      <c r="AB20" s="74">
        <f t="shared" si="12"/>
        <v>5914736868</v>
      </c>
      <c r="AC20" s="41">
        <f t="shared" si="13"/>
        <v>63.56227870557758</v>
      </c>
      <c r="AD20" s="73">
        <v>140163414</v>
      </c>
      <c r="AE20" s="74">
        <v>0</v>
      </c>
      <c r="AF20" s="74">
        <f t="shared" si="14"/>
        <v>140163414</v>
      </c>
      <c r="AG20" s="41">
        <f t="shared" si="15"/>
        <v>0</v>
      </c>
      <c r="AH20" s="41">
        <f t="shared" si="16"/>
        <v>21.04234490178728</v>
      </c>
      <c r="AI20" s="13">
        <v>0</v>
      </c>
      <c r="AJ20" s="13">
        <v>0</v>
      </c>
      <c r="AK20" s="13">
        <v>578555363</v>
      </c>
      <c r="AL20" s="13"/>
    </row>
    <row r="21" spans="1:38" s="55" customFormat="1" ht="12.75">
      <c r="A21" s="59"/>
      <c r="B21" s="115" t="s">
        <v>625</v>
      </c>
      <c r="C21" s="33"/>
      <c r="D21" s="77">
        <f>SUM(D16:D20)</f>
        <v>659359568</v>
      </c>
      <c r="E21" s="78">
        <f>SUM(E16:E20)</f>
        <v>297995220</v>
      </c>
      <c r="F21" s="79">
        <f t="shared" si="0"/>
        <v>957354788</v>
      </c>
      <c r="G21" s="77">
        <f>SUM(G16:G20)</f>
        <v>834633772</v>
      </c>
      <c r="H21" s="78">
        <f>SUM(H16:H20)</f>
        <v>274994610</v>
      </c>
      <c r="I21" s="79">
        <f t="shared" si="1"/>
        <v>1109628382</v>
      </c>
      <c r="J21" s="77">
        <f>SUM(J16:J20)</f>
        <v>602354802</v>
      </c>
      <c r="K21" s="78">
        <f>SUM(K16:K20)</f>
        <v>80899792</v>
      </c>
      <c r="L21" s="78">
        <f t="shared" si="2"/>
        <v>683254594</v>
      </c>
      <c r="M21" s="45">
        <f t="shared" si="3"/>
        <v>0.7136900578179383</v>
      </c>
      <c r="N21" s="107">
        <f>SUM(N16:N20)</f>
        <v>542857377</v>
      </c>
      <c r="O21" s="108">
        <f>SUM(O16:O20)</f>
        <v>102133911</v>
      </c>
      <c r="P21" s="109">
        <f t="shared" si="4"/>
        <v>644991288</v>
      </c>
      <c r="Q21" s="45">
        <f t="shared" si="5"/>
        <v>0.6737223191283606</v>
      </c>
      <c r="R21" s="107">
        <f>SUM(R16:R20)</f>
        <v>1732023726</v>
      </c>
      <c r="S21" s="109">
        <f>SUM(S16:S20)</f>
        <v>672300707</v>
      </c>
      <c r="T21" s="109">
        <f t="shared" si="6"/>
        <v>2404324433</v>
      </c>
      <c r="U21" s="45">
        <f t="shared" si="7"/>
        <v>2.1667834673320385</v>
      </c>
      <c r="V21" s="107">
        <f>SUM(V16:V20)</f>
        <v>2309495912</v>
      </c>
      <c r="W21" s="109">
        <f>SUM(W16:W20)</f>
        <v>1137510611</v>
      </c>
      <c r="X21" s="109">
        <f t="shared" si="8"/>
        <v>3447006523</v>
      </c>
      <c r="Y21" s="45">
        <f t="shared" si="9"/>
        <v>3.1064512938891284</v>
      </c>
      <c r="Z21" s="77">
        <f t="shared" si="10"/>
        <v>5186731817</v>
      </c>
      <c r="AA21" s="78">
        <f t="shared" si="11"/>
        <v>1992845021</v>
      </c>
      <c r="AB21" s="78">
        <f t="shared" si="12"/>
        <v>7179576838</v>
      </c>
      <c r="AC21" s="45">
        <f t="shared" si="13"/>
        <v>6.4702534239972245</v>
      </c>
      <c r="AD21" s="77">
        <f>SUM(AD16:AD20)</f>
        <v>272379102</v>
      </c>
      <c r="AE21" s="78">
        <f>SUM(AE16:AE20)</f>
        <v>53579742</v>
      </c>
      <c r="AF21" s="78">
        <f t="shared" si="14"/>
        <v>325958844</v>
      </c>
      <c r="AG21" s="45">
        <f t="shared" si="15"/>
        <v>2.491968006230029</v>
      </c>
      <c r="AH21" s="45">
        <f t="shared" si="16"/>
        <v>9.574974683000164</v>
      </c>
      <c r="AI21" s="60">
        <f>SUM(AI16:AI20)</f>
        <v>824283079</v>
      </c>
      <c r="AJ21" s="60">
        <f>SUM(AJ16:AJ20)</f>
        <v>625296613</v>
      </c>
      <c r="AK21" s="60">
        <f>SUM(AK16:AK20)</f>
        <v>1558219154</v>
      </c>
      <c r="AL21" s="60"/>
    </row>
    <row r="22" spans="1:38" s="14" customFormat="1" ht="12.75">
      <c r="A22" s="30" t="s">
        <v>82</v>
      </c>
      <c r="B22" s="58" t="s">
        <v>372</v>
      </c>
      <c r="C22" s="40" t="s">
        <v>373</v>
      </c>
      <c r="D22" s="73">
        <v>121121954</v>
      </c>
      <c r="E22" s="74">
        <v>37991139</v>
      </c>
      <c r="F22" s="75">
        <f t="shared" si="0"/>
        <v>159113093</v>
      </c>
      <c r="G22" s="73">
        <v>121121954</v>
      </c>
      <c r="H22" s="74">
        <v>37991139</v>
      </c>
      <c r="I22" s="76">
        <f t="shared" si="1"/>
        <v>159113093</v>
      </c>
      <c r="J22" s="73">
        <v>34051435</v>
      </c>
      <c r="K22" s="74">
        <v>0</v>
      </c>
      <c r="L22" s="74">
        <f t="shared" si="2"/>
        <v>34051435</v>
      </c>
      <c r="M22" s="41">
        <f t="shared" si="3"/>
        <v>0.21400774982106596</v>
      </c>
      <c r="N22" s="101">
        <v>6932294</v>
      </c>
      <c r="O22" s="102">
        <v>0</v>
      </c>
      <c r="P22" s="103">
        <f t="shared" si="4"/>
        <v>6932294</v>
      </c>
      <c r="Q22" s="41">
        <f t="shared" si="5"/>
        <v>0.04356834418396983</v>
      </c>
      <c r="R22" s="101">
        <v>3773884</v>
      </c>
      <c r="S22" s="103">
        <v>0</v>
      </c>
      <c r="T22" s="103">
        <f t="shared" si="6"/>
        <v>3773884</v>
      </c>
      <c r="U22" s="41">
        <f t="shared" si="7"/>
        <v>0.023718249258092166</v>
      </c>
      <c r="V22" s="101">
        <v>82756221</v>
      </c>
      <c r="W22" s="103">
        <v>0</v>
      </c>
      <c r="X22" s="103">
        <f t="shared" si="8"/>
        <v>82756221</v>
      </c>
      <c r="Y22" s="41">
        <f t="shared" si="9"/>
        <v>0.5201094356201095</v>
      </c>
      <c r="Z22" s="73">
        <f t="shared" si="10"/>
        <v>127513834</v>
      </c>
      <c r="AA22" s="74">
        <f t="shared" si="11"/>
        <v>0</v>
      </c>
      <c r="AB22" s="74">
        <f t="shared" si="12"/>
        <v>127513834</v>
      </c>
      <c r="AC22" s="41">
        <f t="shared" si="13"/>
        <v>0.8014037788832374</v>
      </c>
      <c r="AD22" s="73">
        <v>19164941</v>
      </c>
      <c r="AE22" s="74">
        <v>21053</v>
      </c>
      <c r="AF22" s="74">
        <f t="shared" si="14"/>
        <v>19185994</v>
      </c>
      <c r="AG22" s="41">
        <f t="shared" si="15"/>
        <v>0</v>
      </c>
      <c r="AH22" s="41">
        <f t="shared" si="16"/>
        <v>3.3133663546439136</v>
      </c>
      <c r="AI22" s="13">
        <v>0</v>
      </c>
      <c r="AJ22" s="13">
        <v>0</v>
      </c>
      <c r="AK22" s="13">
        <v>107542204</v>
      </c>
      <c r="AL22" s="13"/>
    </row>
    <row r="23" spans="1:38" s="14" customFormat="1" ht="12.75">
      <c r="A23" s="30" t="s">
        <v>82</v>
      </c>
      <c r="B23" s="58" t="s">
        <v>374</v>
      </c>
      <c r="C23" s="40" t="s">
        <v>375</v>
      </c>
      <c r="D23" s="73">
        <v>47309370</v>
      </c>
      <c r="E23" s="74">
        <v>26369000</v>
      </c>
      <c r="F23" s="75">
        <f t="shared" si="0"/>
        <v>73678370</v>
      </c>
      <c r="G23" s="73">
        <v>46538015</v>
      </c>
      <c r="H23" s="74">
        <v>39211877</v>
      </c>
      <c r="I23" s="76">
        <f t="shared" si="1"/>
        <v>85749892</v>
      </c>
      <c r="J23" s="73">
        <v>50810040</v>
      </c>
      <c r="K23" s="74">
        <v>336289</v>
      </c>
      <c r="L23" s="74">
        <f t="shared" si="2"/>
        <v>51146329</v>
      </c>
      <c r="M23" s="41">
        <f t="shared" si="3"/>
        <v>0.6941837746953414</v>
      </c>
      <c r="N23" s="101">
        <v>17604512</v>
      </c>
      <c r="O23" s="102">
        <v>0</v>
      </c>
      <c r="P23" s="103">
        <f t="shared" si="4"/>
        <v>17604512</v>
      </c>
      <c r="Q23" s="41">
        <f t="shared" si="5"/>
        <v>0.2389373163385672</v>
      </c>
      <c r="R23" s="101">
        <v>21159996</v>
      </c>
      <c r="S23" s="103">
        <v>3062866</v>
      </c>
      <c r="T23" s="103">
        <f t="shared" si="6"/>
        <v>24222862</v>
      </c>
      <c r="U23" s="41">
        <f t="shared" si="7"/>
        <v>0.282482711465106</v>
      </c>
      <c r="V23" s="101">
        <v>1582404</v>
      </c>
      <c r="W23" s="103">
        <v>9009328</v>
      </c>
      <c r="X23" s="103">
        <f t="shared" si="8"/>
        <v>10591732</v>
      </c>
      <c r="Y23" s="41">
        <f t="shared" si="9"/>
        <v>0.12351889609377001</v>
      </c>
      <c r="Z23" s="73">
        <f t="shared" si="10"/>
        <v>91156952</v>
      </c>
      <c r="AA23" s="74">
        <f t="shared" si="11"/>
        <v>12408483</v>
      </c>
      <c r="AB23" s="74">
        <f t="shared" si="12"/>
        <v>103565435</v>
      </c>
      <c r="AC23" s="41">
        <f t="shared" si="13"/>
        <v>1.20776169607304</v>
      </c>
      <c r="AD23" s="73">
        <v>3870311</v>
      </c>
      <c r="AE23" s="74">
        <v>12097491</v>
      </c>
      <c r="AF23" s="74">
        <f t="shared" si="14"/>
        <v>15967802</v>
      </c>
      <c r="AG23" s="41">
        <f t="shared" si="15"/>
        <v>1859.3766220676796</v>
      </c>
      <c r="AH23" s="41">
        <f t="shared" si="16"/>
        <v>-0.3366819052490756</v>
      </c>
      <c r="AI23" s="13">
        <v>39687</v>
      </c>
      <c r="AJ23" s="13">
        <v>39687</v>
      </c>
      <c r="AK23" s="13">
        <v>73793080</v>
      </c>
      <c r="AL23" s="13"/>
    </row>
    <row r="24" spans="1:38" s="14" customFormat="1" ht="12.75">
      <c r="A24" s="30" t="s">
        <v>82</v>
      </c>
      <c r="B24" s="58" t="s">
        <v>376</v>
      </c>
      <c r="C24" s="40" t="s">
        <v>377</v>
      </c>
      <c r="D24" s="73">
        <v>75760795</v>
      </c>
      <c r="E24" s="74">
        <v>19951000</v>
      </c>
      <c r="F24" s="75">
        <f t="shared" si="0"/>
        <v>95711795</v>
      </c>
      <c r="G24" s="73">
        <v>75760795</v>
      </c>
      <c r="H24" s="74">
        <v>19951000</v>
      </c>
      <c r="I24" s="76">
        <f t="shared" si="1"/>
        <v>95711795</v>
      </c>
      <c r="J24" s="73">
        <v>30433978</v>
      </c>
      <c r="K24" s="74">
        <v>6401760</v>
      </c>
      <c r="L24" s="74">
        <f t="shared" si="2"/>
        <v>36835738</v>
      </c>
      <c r="M24" s="41">
        <f t="shared" si="3"/>
        <v>0.38486100903237686</v>
      </c>
      <c r="N24" s="101">
        <v>7810995</v>
      </c>
      <c r="O24" s="102">
        <v>2141826</v>
      </c>
      <c r="P24" s="103">
        <f t="shared" si="4"/>
        <v>9952821</v>
      </c>
      <c r="Q24" s="41">
        <f t="shared" si="5"/>
        <v>0.10398740301547996</v>
      </c>
      <c r="R24" s="101">
        <v>18322897</v>
      </c>
      <c r="S24" s="103">
        <v>112812</v>
      </c>
      <c r="T24" s="103">
        <f t="shared" si="6"/>
        <v>18435709</v>
      </c>
      <c r="U24" s="41">
        <f t="shared" si="7"/>
        <v>0.19261689742627855</v>
      </c>
      <c r="V24" s="101">
        <v>35114636</v>
      </c>
      <c r="W24" s="103">
        <v>0</v>
      </c>
      <c r="X24" s="103">
        <f t="shared" si="8"/>
        <v>35114636</v>
      </c>
      <c r="Y24" s="41">
        <f t="shared" si="9"/>
        <v>0.3668788784078284</v>
      </c>
      <c r="Z24" s="73">
        <f t="shared" si="10"/>
        <v>91682506</v>
      </c>
      <c r="AA24" s="74">
        <f t="shared" si="11"/>
        <v>8656398</v>
      </c>
      <c r="AB24" s="74">
        <f t="shared" si="12"/>
        <v>100338904</v>
      </c>
      <c r="AC24" s="41">
        <f t="shared" si="13"/>
        <v>1.0483441878819637</v>
      </c>
      <c r="AD24" s="73">
        <v>13274933</v>
      </c>
      <c r="AE24" s="74">
        <v>4883930</v>
      </c>
      <c r="AF24" s="74">
        <f t="shared" si="14"/>
        <v>18158863</v>
      </c>
      <c r="AG24" s="41">
        <f t="shared" si="15"/>
        <v>0</v>
      </c>
      <c r="AH24" s="41">
        <f t="shared" si="16"/>
        <v>0.9337464025142983</v>
      </c>
      <c r="AI24" s="13">
        <v>0</v>
      </c>
      <c r="AJ24" s="13">
        <v>0</v>
      </c>
      <c r="AK24" s="13">
        <v>39877228</v>
      </c>
      <c r="AL24" s="13"/>
    </row>
    <row r="25" spans="1:38" s="14" customFormat="1" ht="12.75">
      <c r="A25" s="30" t="s">
        <v>82</v>
      </c>
      <c r="B25" s="58" t="s">
        <v>67</v>
      </c>
      <c r="C25" s="40" t="s">
        <v>68</v>
      </c>
      <c r="D25" s="73">
        <v>1651487040</v>
      </c>
      <c r="E25" s="74">
        <v>1322338000</v>
      </c>
      <c r="F25" s="75">
        <f t="shared" si="0"/>
        <v>2973825040</v>
      </c>
      <c r="G25" s="73">
        <v>1632056040</v>
      </c>
      <c r="H25" s="74">
        <v>1297758000</v>
      </c>
      <c r="I25" s="76">
        <f t="shared" si="1"/>
        <v>2929814040</v>
      </c>
      <c r="J25" s="73">
        <v>357847991</v>
      </c>
      <c r="K25" s="74">
        <v>249268624</v>
      </c>
      <c r="L25" s="74">
        <f t="shared" si="2"/>
        <v>607116615</v>
      </c>
      <c r="M25" s="41">
        <f t="shared" si="3"/>
        <v>0.20415344105112518</v>
      </c>
      <c r="N25" s="101">
        <v>446384652</v>
      </c>
      <c r="O25" s="102">
        <v>236729008</v>
      </c>
      <c r="P25" s="103">
        <f t="shared" si="4"/>
        <v>683113660</v>
      </c>
      <c r="Q25" s="41">
        <f t="shared" si="5"/>
        <v>0.22970875919452208</v>
      </c>
      <c r="R25" s="101">
        <v>300542228</v>
      </c>
      <c r="S25" s="103">
        <v>72595727</v>
      </c>
      <c r="T25" s="103">
        <f t="shared" si="6"/>
        <v>373137955</v>
      </c>
      <c r="U25" s="41">
        <f t="shared" si="7"/>
        <v>0.12735892104606067</v>
      </c>
      <c r="V25" s="101">
        <v>296387220</v>
      </c>
      <c r="W25" s="103">
        <v>338623734</v>
      </c>
      <c r="X25" s="103">
        <f t="shared" si="8"/>
        <v>635010954</v>
      </c>
      <c r="Y25" s="41">
        <f t="shared" si="9"/>
        <v>0.2167410440834668</v>
      </c>
      <c r="Z25" s="73">
        <f t="shared" si="10"/>
        <v>1401162091</v>
      </c>
      <c r="AA25" s="74">
        <f t="shared" si="11"/>
        <v>897217093</v>
      </c>
      <c r="AB25" s="74">
        <f t="shared" si="12"/>
        <v>2298379184</v>
      </c>
      <c r="AC25" s="41">
        <f t="shared" si="13"/>
        <v>0.7844795446471408</v>
      </c>
      <c r="AD25" s="73">
        <v>619985878</v>
      </c>
      <c r="AE25" s="74">
        <v>350090751</v>
      </c>
      <c r="AF25" s="74">
        <f t="shared" si="14"/>
        <v>970076629</v>
      </c>
      <c r="AG25" s="41">
        <f t="shared" si="15"/>
        <v>0.7381535884130848</v>
      </c>
      <c r="AH25" s="41">
        <f t="shared" si="16"/>
        <v>-0.3454012445855965</v>
      </c>
      <c r="AI25" s="13">
        <v>3256304565</v>
      </c>
      <c r="AJ25" s="13">
        <v>3675673045</v>
      </c>
      <c r="AK25" s="13">
        <v>2713211248</v>
      </c>
      <c r="AL25" s="13"/>
    </row>
    <row r="26" spans="1:38" s="14" customFormat="1" ht="12.75">
      <c r="A26" s="30" t="s">
        <v>82</v>
      </c>
      <c r="B26" s="58" t="s">
        <v>378</v>
      </c>
      <c r="C26" s="40" t="s">
        <v>379</v>
      </c>
      <c r="D26" s="73">
        <v>0</v>
      </c>
      <c r="E26" s="74">
        <v>0</v>
      </c>
      <c r="F26" s="75">
        <f t="shared" si="0"/>
        <v>0</v>
      </c>
      <c r="G26" s="73">
        <v>0</v>
      </c>
      <c r="H26" s="74">
        <v>0</v>
      </c>
      <c r="I26" s="76">
        <f t="shared" si="1"/>
        <v>0</v>
      </c>
      <c r="J26" s="73">
        <v>62591200</v>
      </c>
      <c r="K26" s="74">
        <v>0</v>
      </c>
      <c r="L26" s="74">
        <f t="shared" si="2"/>
        <v>62591200</v>
      </c>
      <c r="M26" s="41">
        <f t="shared" si="3"/>
        <v>0</v>
      </c>
      <c r="N26" s="101">
        <v>79426639</v>
      </c>
      <c r="O26" s="102">
        <v>3438196</v>
      </c>
      <c r="P26" s="103">
        <f t="shared" si="4"/>
        <v>82864835</v>
      </c>
      <c r="Q26" s="41">
        <f t="shared" si="5"/>
        <v>0</v>
      </c>
      <c r="R26" s="101">
        <v>52779395</v>
      </c>
      <c r="S26" s="103">
        <v>0</v>
      </c>
      <c r="T26" s="103">
        <f t="shared" si="6"/>
        <v>52779395</v>
      </c>
      <c r="U26" s="41">
        <f t="shared" si="7"/>
        <v>0</v>
      </c>
      <c r="V26" s="101">
        <v>6172665</v>
      </c>
      <c r="W26" s="103">
        <v>0</v>
      </c>
      <c r="X26" s="103">
        <f t="shared" si="8"/>
        <v>6172665</v>
      </c>
      <c r="Y26" s="41">
        <f t="shared" si="9"/>
        <v>0</v>
      </c>
      <c r="Z26" s="73">
        <f t="shared" si="10"/>
        <v>200969899</v>
      </c>
      <c r="AA26" s="74">
        <f t="shared" si="11"/>
        <v>3438196</v>
      </c>
      <c r="AB26" s="74">
        <f t="shared" si="12"/>
        <v>204408095</v>
      </c>
      <c r="AC26" s="41">
        <f t="shared" si="13"/>
        <v>0</v>
      </c>
      <c r="AD26" s="73">
        <v>4475723</v>
      </c>
      <c r="AE26" s="74">
        <v>8175222</v>
      </c>
      <c r="AF26" s="74">
        <f t="shared" si="14"/>
        <v>12650945</v>
      </c>
      <c r="AG26" s="41">
        <f t="shared" si="15"/>
        <v>0</v>
      </c>
      <c r="AH26" s="41">
        <f t="shared" si="16"/>
        <v>-0.5120787419437837</v>
      </c>
      <c r="AI26" s="13">
        <v>0</v>
      </c>
      <c r="AJ26" s="13">
        <v>0</v>
      </c>
      <c r="AK26" s="13">
        <v>132753673</v>
      </c>
      <c r="AL26" s="13"/>
    </row>
    <row r="27" spans="1:38" s="14" customFormat="1" ht="12.75">
      <c r="A27" s="30" t="s">
        <v>101</v>
      </c>
      <c r="B27" s="58" t="s">
        <v>380</v>
      </c>
      <c r="C27" s="40" t="s">
        <v>381</v>
      </c>
      <c r="D27" s="73">
        <v>0</v>
      </c>
      <c r="E27" s="74">
        <v>0</v>
      </c>
      <c r="F27" s="75">
        <f t="shared" si="0"/>
        <v>0</v>
      </c>
      <c r="G27" s="73">
        <v>0</v>
      </c>
      <c r="H27" s="74">
        <v>117603266</v>
      </c>
      <c r="I27" s="76">
        <f t="shared" si="1"/>
        <v>117603266</v>
      </c>
      <c r="J27" s="73">
        <v>222859969</v>
      </c>
      <c r="K27" s="74">
        <v>38712503</v>
      </c>
      <c r="L27" s="74">
        <f t="shared" si="2"/>
        <v>261572472</v>
      </c>
      <c r="M27" s="41">
        <f t="shared" si="3"/>
        <v>0</v>
      </c>
      <c r="N27" s="101">
        <v>125137161</v>
      </c>
      <c r="O27" s="102">
        <v>106616457</v>
      </c>
      <c r="P27" s="103">
        <f t="shared" si="4"/>
        <v>231753618</v>
      </c>
      <c r="Q27" s="41">
        <f t="shared" si="5"/>
        <v>0</v>
      </c>
      <c r="R27" s="101">
        <v>94249633</v>
      </c>
      <c r="S27" s="103">
        <v>44938485</v>
      </c>
      <c r="T27" s="103">
        <f t="shared" si="6"/>
        <v>139188118</v>
      </c>
      <c r="U27" s="41">
        <f t="shared" si="7"/>
        <v>1.1835395625832363</v>
      </c>
      <c r="V27" s="101">
        <v>102989478</v>
      </c>
      <c r="W27" s="103">
        <v>60170858</v>
      </c>
      <c r="X27" s="103">
        <f t="shared" si="8"/>
        <v>163160336</v>
      </c>
      <c r="Y27" s="41">
        <f t="shared" si="9"/>
        <v>1.3873792926805282</v>
      </c>
      <c r="Z27" s="73">
        <f t="shared" si="10"/>
        <v>545236241</v>
      </c>
      <c r="AA27" s="74">
        <f t="shared" si="11"/>
        <v>250438303</v>
      </c>
      <c r="AB27" s="74">
        <f t="shared" si="12"/>
        <v>795674544</v>
      </c>
      <c r="AC27" s="41">
        <f t="shared" si="13"/>
        <v>6.765752100796249</v>
      </c>
      <c r="AD27" s="73">
        <v>400285431</v>
      </c>
      <c r="AE27" s="74">
        <v>79944</v>
      </c>
      <c r="AF27" s="74">
        <f t="shared" si="14"/>
        <v>400365375</v>
      </c>
      <c r="AG27" s="41">
        <f t="shared" si="15"/>
        <v>0</v>
      </c>
      <c r="AH27" s="41">
        <f t="shared" si="16"/>
        <v>-0.5924714118946974</v>
      </c>
      <c r="AI27" s="13">
        <v>0</v>
      </c>
      <c r="AJ27" s="13">
        <v>0</v>
      </c>
      <c r="AK27" s="13">
        <v>1431830704</v>
      </c>
      <c r="AL27" s="13"/>
    </row>
    <row r="28" spans="1:38" s="55" customFormat="1" ht="12.75">
      <c r="A28" s="59"/>
      <c r="B28" s="115" t="s">
        <v>626</v>
      </c>
      <c r="C28" s="33"/>
      <c r="D28" s="77">
        <f>SUM(D22:D27)</f>
        <v>1895679159</v>
      </c>
      <c r="E28" s="78">
        <f>SUM(E22:E27)</f>
        <v>1406649139</v>
      </c>
      <c r="F28" s="86">
        <f t="shared" si="0"/>
        <v>3302328298</v>
      </c>
      <c r="G28" s="77">
        <f>SUM(G22:G27)</f>
        <v>1875476804</v>
      </c>
      <c r="H28" s="78">
        <f>SUM(H22:H27)</f>
        <v>1512515282</v>
      </c>
      <c r="I28" s="79">
        <f t="shared" si="1"/>
        <v>3387992086</v>
      </c>
      <c r="J28" s="77">
        <f>SUM(J22:J27)</f>
        <v>758594613</v>
      </c>
      <c r="K28" s="78">
        <f>SUM(K22:K27)</f>
        <v>294719176</v>
      </c>
      <c r="L28" s="78">
        <f t="shared" si="2"/>
        <v>1053313789</v>
      </c>
      <c r="M28" s="45">
        <f t="shared" si="3"/>
        <v>0.31896095540771097</v>
      </c>
      <c r="N28" s="107">
        <f>SUM(N22:N27)</f>
        <v>683296253</v>
      </c>
      <c r="O28" s="108">
        <f>SUM(O22:O27)</f>
        <v>348925487</v>
      </c>
      <c r="P28" s="109">
        <f t="shared" si="4"/>
        <v>1032221740</v>
      </c>
      <c r="Q28" s="45">
        <f t="shared" si="5"/>
        <v>0.3125739317393573</v>
      </c>
      <c r="R28" s="107">
        <f>SUM(R22:R27)</f>
        <v>490828033</v>
      </c>
      <c r="S28" s="109">
        <f>SUM(S22:S27)</f>
        <v>120709890</v>
      </c>
      <c r="T28" s="109">
        <f t="shared" si="6"/>
        <v>611537923</v>
      </c>
      <c r="U28" s="45">
        <f t="shared" si="7"/>
        <v>0.18050157954235552</v>
      </c>
      <c r="V28" s="107">
        <f>SUM(V22:V27)</f>
        <v>525002624</v>
      </c>
      <c r="W28" s="109">
        <f>SUM(W22:W27)</f>
        <v>407803920</v>
      </c>
      <c r="X28" s="109">
        <f t="shared" si="8"/>
        <v>932806544</v>
      </c>
      <c r="Y28" s="45">
        <f t="shared" si="9"/>
        <v>0.27532724998224806</v>
      </c>
      <c r="Z28" s="77">
        <f t="shared" si="10"/>
        <v>2457721523</v>
      </c>
      <c r="AA28" s="78">
        <f t="shared" si="11"/>
        <v>1172158473</v>
      </c>
      <c r="AB28" s="78">
        <f t="shared" si="12"/>
        <v>3629879996</v>
      </c>
      <c r="AC28" s="45">
        <f t="shared" si="13"/>
        <v>1.0713956537854794</v>
      </c>
      <c r="AD28" s="77">
        <f>SUM(AD22:AD27)</f>
        <v>1061057217</v>
      </c>
      <c r="AE28" s="78">
        <f>SUM(AE22:AE27)</f>
        <v>375348391</v>
      </c>
      <c r="AF28" s="78">
        <f t="shared" si="14"/>
        <v>1436405608</v>
      </c>
      <c r="AG28" s="45">
        <f t="shared" si="15"/>
        <v>1.2239825212216828</v>
      </c>
      <c r="AH28" s="45">
        <f t="shared" si="16"/>
        <v>-0.3505966985893305</v>
      </c>
      <c r="AI28" s="60">
        <f>SUM(AI22:AI27)</f>
        <v>3256344252</v>
      </c>
      <c r="AJ28" s="60">
        <f>SUM(AJ22:AJ27)</f>
        <v>3675712732</v>
      </c>
      <c r="AK28" s="60">
        <f>SUM(AK22:AK27)</f>
        <v>4499008137</v>
      </c>
      <c r="AL28" s="60"/>
    </row>
    <row r="29" spans="1:38" s="14" customFormat="1" ht="12.75">
      <c r="A29" s="30" t="s">
        <v>82</v>
      </c>
      <c r="B29" s="58" t="s">
        <v>382</v>
      </c>
      <c r="C29" s="40" t="s">
        <v>383</v>
      </c>
      <c r="D29" s="73">
        <v>165745380</v>
      </c>
      <c r="E29" s="74">
        <v>286167515</v>
      </c>
      <c r="F29" s="75">
        <f t="shared" si="0"/>
        <v>451912895</v>
      </c>
      <c r="G29" s="73">
        <v>165745380</v>
      </c>
      <c r="H29" s="74">
        <v>33054000</v>
      </c>
      <c r="I29" s="76">
        <f t="shared" si="1"/>
        <v>198799380</v>
      </c>
      <c r="J29" s="73">
        <v>27939072</v>
      </c>
      <c r="K29" s="74">
        <v>8520940</v>
      </c>
      <c r="L29" s="74">
        <f t="shared" si="2"/>
        <v>36460012</v>
      </c>
      <c r="M29" s="41">
        <f t="shared" si="3"/>
        <v>0.08067929108329604</v>
      </c>
      <c r="N29" s="101">
        <v>38170417</v>
      </c>
      <c r="O29" s="102">
        <v>13660565</v>
      </c>
      <c r="P29" s="103">
        <f t="shared" si="4"/>
        <v>51830982</v>
      </c>
      <c r="Q29" s="41">
        <f t="shared" si="5"/>
        <v>0.11469241655518593</v>
      </c>
      <c r="R29" s="101">
        <v>62650632</v>
      </c>
      <c r="S29" s="103">
        <v>359907</v>
      </c>
      <c r="T29" s="103">
        <f t="shared" si="6"/>
        <v>63010539</v>
      </c>
      <c r="U29" s="41">
        <f t="shared" si="7"/>
        <v>0.3169554100219025</v>
      </c>
      <c r="V29" s="101">
        <v>8850968</v>
      </c>
      <c r="W29" s="103">
        <v>0</v>
      </c>
      <c r="X29" s="103">
        <f t="shared" si="8"/>
        <v>8850968</v>
      </c>
      <c r="Y29" s="41">
        <f t="shared" si="9"/>
        <v>0.04452211068263895</v>
      </c>
      <c r="Z29" s="73">
        <f t="shared" si="10"/>
        <v>137611089</v>
      </c>
      <c r="AA29" s="74">
        <f t="shared" si="11"/>
        <v>22541412</v>
      </c>
      <c r="AB29" s="74">
        <f t="shared" si="12"/>
        <v>160152501</v>
      </c>
      <c r="AC29" s="41">
        <f t="shared" si="13"/>
        <v>0.8055985939191561</v>
      </c>
      <c r="AD29" s="73">
        <v>92634485</v>
      </c>
      <c r="AE29" s="74">
        <v>0</v>
      </c>
      <c r="AF29" s="74">
        <f t="shared" si="14"/>
        <v>92634485</v>
      </c>
      <c r="AG29" s="41">
        <f t="shared" si="15"/>
        <v>1.8284721221995295</v>
      </c>
      <c r="AH29" s="41">
        <f t="shared" si="16"/>
        <v>-0.9044527747954771</v>
      </c>
      <c r="AI29" s="13">
        <v>103913919</v>
      </c>
      <c r="AJ29" s="13">
        <v>103913919</v>
      </c>
      <c r="AK29" s="13">
        <v>190003704</v>
      </c>
      <c r="AL29" s="13"/>
    </row>
    <row r="30" spans="1:38" s="14" customFormat="1" ht="12.75">
      <c r="A30" s="30" t="s">
        <v>82</v>
      </c>
      <c r="B30" s="58" t="s">
        <v>384</v>
      </c>
      <c r="C30" s="40" t="s">
        <v>385</v>
      </c>
      <c r="D30" s="73">
        <v>137258868</v>
      </c>
      <c r="E30" s="74">
        <v>32090000</v>
      </c>
      <c r="F30" s="75">
        <f t="shared" si="0"/>
        <v>169348868</v>
      </c>
      <c r="G30" s="73">
        <v>246082634</v>
      </c>
      <c r="H30" s="74">
        <v>51395838</v>
      </c>
      <c r="I30" s="76">
        <f t="shared" si="1"/>
        <v>297478472</v>
      </c>
      <c r="J30" s="73">
        <v>72346996</v>
      </c>
      <c r="K30" s="74">
        <v>3358109</v>
      </c>
      <c r="L30" s="74">
        <f t="shared" si="2"/>
        <v>75705105</v>
      </c>
      <c r="M30" s="41">
        <f t="shared" si="3"/>
        <v>0.4470363805443329</v>
      </c>
      <c r="N30" s="101">
        <v>101801801</v>
      </c>
      <c r="O30" s="102">
        <v>6246303</v>
      </c>
      <c r="P30" s="103">
        <f t="shared" si="4"/>
        <v>108048104</v>
      </c>
      <c r="Q30" s="41">
        <f t="shared" si="5"/>
        <v>0.6380208222000043</v>
      </c>
      <c r="R30" s="101">
        <v>71953869</v>
      </c>
      <c r="S30" s="103">
        <v>4005209</v>
      </c>
      <c r="T30" s="103">
        <f t="shared" si="6"/>
        <v>75959078</v>
      </c>
      <c r="U30" s="41">
        <f t="shared" si="7"/>
        <v>0.255343109332631</v>
      </c>
      <c r="V30" s="101">
        <v>28377568</v>
      </c>
      <c r="W30" s="103">
        <v>5817716</v>
      </c>
      <c r="X30" s="103">
        <f t="shared" si="8"/>
        <v>34195284</v>
      </c>
      <c r="Y30" s="41">
        <f t="shared" si="9"/>
        <v>0.1149504492546943</v>
      </c>
      <c r="Z30" s="73">
        <f t="shared" si="10"/>
        <v>274480234</v>
      </c>
      <c r="AA30" s="74">
        <f t="shared" si="11"/>
        <v>19427337</v>
      </c>
      <c r="AB30" s="74">
        <f t="shared" si="12"/>
        <v>293907571</v>
      </c>
      <c r="AC30" s="41">
        <f t="shared" si="13"/>
        <v>0.9879961027902551</v>
      </c>
      <c r="AD30" s="73">
        <v>52484854</v>
      </c>
      <c r="AE30" s="74">
        <v>11710692</v>
      </c>
      <c r="AF30" s="74">
        <f t="shared" si="14"/>
        <v>64195546</v>
      </c>
      <c r="AG30" s="41">
        <f t="shared" si="15"/>
        <v>0</v>
      </c>
      <c r="AH30" s="41">
        <f t="shared" si="16"/>
        <v>-0.4673262222896274</v>
      </c>
      <c r="AI30" s="13">
        <v>0</v>
      </c>
      <c r="AJ30" s="13">
        <v>0</v>
      </c>
      <c r="AK30" s="13">
        <v>229823740</v>
      </c>
      <c r="AL30" s="13"/>
    </row>
    <row r="31" spans="1:38" s="14" customFormat="1" ht="12.75">
      <c r="A31" s="30" t="s">
        <v>82</v>
      </c>
      <c r="B31" s="58" t="s">
        <v>386</v>
      </c>
      <c r="C31" s="40" t="s">
        <v>387</v>
      </c>
      <c r="D31" s="73">
        <v>79806470</v>
      </c>
      <c r="E31" s="74">
        <v>62340128</v>
      </c>
      <c r="F31" s="76">
        <f t="shared" si="0"/>
        <v>142146598</v>
      </c>
      <c r="G31" s="73">
        <v>82476470</v>
      </c>
      <c r="H31" s="74">
        <v>66657756</v>
      </c>
      <c r="I31" s="76">
        <f t="shared" si="1"/>
        <v>149134226</v>
      </c>
      <c r="J31" s="73">
        <v>18677523</v>
      </c>
      <c r="K31" s="74">
        <v>5883107</v>
      </c>
      <c r="L31" s="74">
        <f t="shared" si="2"/>
        <v>24560630</v>
      </c>
      <c r="M31" s="41">
        <f t="shared" si="3"/>
        <v>0.17278380450582434</v>
      </c>
      <c r="N31" s="101">
        <v>19529999</v>
      </c>
      <c r="O31" s="102">
        <v>6313199</v>
      </c>
      <c r="P31" s="103">
        <f t="shared" si="4"/>
        <v>25843198</v>
      </c>
      <c r="Q31" s="41">
        <f t="shared" si="5"/>
        <v>0.18180665850335723</v>
      </c>
      <c r="R31" s="101">
        <v>17789957</v>
      </c>
      <c r="S31" s="103">
        <v>3468742</v>
      </c>
      <c r="T31" s="103">
        <f t="shared" si="6"/>
        <v>21258699</v>
      </c>
      <c r="U31" s="41">
        <f t="shared" si="7"/>
        <v>0.14254741899421533</v>
      </c>
      <c r="V31" s="101">
        <v>17366871</v>
      </c>
      <c r="W31" s="103">
        <v>3216432</v>
      </c>
      <c r="X31" s="103">
        <f t="shared" si="8"/>
        <v>20583303</v>
      </c>
      <c r="Y31" s="41">
        <f t="shared" si="9"/>
        <v>0.138018639664915</v>
      </c>
      <c r="Z31" s="73">
        <f t="shared" si="10"/>
        <v>73364350</v>
      </c>
      <c r="AA31" s="74">
        <f t="shared" si="11"/>
        <v>18881480</v>
      </c>
      <c r="AB31" s="74">
        <f t="shared" si="12"/>
        <v>92245830</v>
      </c>
      <c r="AC31" s="41">
        <f t="shared" si="13"/>
        <v>0.6185423190515636</v>
      </c>
      <c r="AD31" s="73">
        <v>11702091</v>
      </c>
      <c r="AE31" s="74">
        <v>7701134</v>
      </c>
      <c r="AF31" s="74">
        <f t="shared" si="14"/>
        <v>19403225</v>
      </c>
      <c r="AG31" s="41">
        <f t="shared" si="15"/>
        <v>0</v>
      </c>
      <c r="AH31" s="41">
        <f t="shared" si="16"/>
        <v>0.060818652569353704</v>
      </c>
      <c r="AI31" s="13">
        <v>0</v>
      </c>
      <c r="AJ31" s="13">
        <v>0</v>
      </c>
      <c r="AK31" s="13">
        <v>95071283</v>
      </c>
      <c r="AL31" s="13"/>
    </row>
    <row r="32" spans="1:38" s="14" customFormat="1" ht="12.75">
      <c r="A32" s="30" t="s">
        <v>82</v>
      </c>
      <c r="B32" s="58" t="s">
        <v>388</v>
      </c>
      <c r="C32" s="40" t="s">
        <v>389</v>
      </c>
      <c r="D32" s="73">
        <v>157176554</v>
      </c>
      <c r="E32" s="74">
        <v>55735538</v>
      </c>
      <c r="F32" s="75">
        <f t="shared" si="0"/>
        <v>212912092</v>
      </c>
      <c r="G32" s="73">
        <v>138415350</v>
      </c>
      <c r="H32" s="74">
        <v>34608014</v>
      </c>
      <c r="I32" s="76">
        <f t="shared" si="1"/>
        <v>173023364</v>
      </c>
      <c r="J32" s="73">
        <v>39836685</v>
      </c>
      <c r="K32" s="74">
        <v>4440503</v>
      </c>
      <c r="L32" s="74">
        <f t="shared" si="2"/>
        <v>44277188</v>
      </c>
      <c r="M32" s="41">
        <f t="shared" si="3"/>
        <v>0.2079599499684593</v>
      </c>
      <c r="N32" s="101">
        <v>34416313</v>
      </c>
      <c r="O32" s="102">
        <v>700067</v>
      </c>
      <c r="P32" s="103">
        <f t="shared" si="4"/>
        <v>35116380</v>
      </c>
      <c r="Q32" s="41">
        <f t="shared" si="5"/>
        <v>0.1649337041881116</v>
      </c>
      <c r="R32" s="101">
        <v>27662316</v>
      </c>
      <c r="S32" s="103">
        <v>4422188</v>
      </c>
      <c r="T32" s="103">
        <f t="shared" si="6"/>
        <v>32084504</v>
      </c>
      <c r="U32" s="41">
        <f t="shared" si="7"/>
        <v>0.18543451738691197</v>
      </c>
      <c r="V32" s="101">
        <v>34839579</v>
      </c>
      <c r="W32" s="103">
        <v>15309695</v>
      </c>
      <c r="X32" s="103">
        <f t="shared" si="8"/>
        <v>50149274</v>
      </c>
      <c r="Y32" s="41">
        <f t="shared" si="9"/>
        <v>0.2898410529112126</v>
      </c>
      <c r="Z32" s="73">
        <f t="shared" si="10"/>
        <v>136754893</v>
      </c>
      <c r="AA32" s="74">
        <f t="shared" si="11"/>
        <v>24872453</v>
      </c>
      <c r="AB32" s="74">
        <f t="shared" si="12"/>
        <v>161627346</v>
      </c>
      <c r="AC32" s="41">
        <f t="shared" si="13"/>
        <v>0.9341359586558495</v>
      </c>
      <c r="AD32" s="73">
        <v>37779422</v>
      </c>
      <c r="AE32" s="74">
        <v>13278125</v>
      </c>
      <c r="AF32" s="74">
        <f t="shared" si="14"/>
        <v>51057547</v>
      </c>
      <c r="AG32" s="41">
        <f t="shared" si="15"/>
        <v>1.0121213906379691</v>
      </c>
      <c r="AH32" s="41">
        <f t="shared" si="16"/>
        <v>-0.017789201662978482</v>
      </c>
      <c r="AI32" s="13">
        <v>162076288</v>
      </c>
      <c r="AJ32" s="13">
        <v>162076288</v>
      </c>
      <c r="AK32" s="13">
        <v>164040878</v>
      </c>
      <c r="AL32" s="13"/>
    </row>
    <row r="33" spans="1:38" s="14" customFormat="1" ht="12.75">
      <c r="A33" s="30" t="s">
        <v>82</v>
      </c>
      <c r="B33" s="58" t="s">
        <v>390</v>
      </c>
      <c r="C33" s="40" t="s">
        <v>391</v>
      </c>
      <c r="D33" s="73">
        <v>140029</v>
      </c>
      <c r="E33" s="74">
        <v>0</v>
      </c>
      <c r="F33" s="75">
        <f t="shared" si="0"/>
        <v>140029</v>
      </c>
      <c r="G33" s="73">
        <v>140029</v>
      </c>
      <c r="H33" s="74">
        <v>0</v>
      </c>
      <c r="I33" s="76">
        <f t="shared" si="1"/>
        <v>140029</v>
      </c>
      <c r="J33" s="73">
        <v>46571345</v>
      </c>
      <c r="K33" s="74">
        <v>418877</v>
      </c>
      <c r="L33" s="74">
        <f t="shared" si="2"/>
        <v>46990222</v>
      </c>
      <c r="M33" s="41">
        <f t="shared" si="3"/>
        <v>335.57493090716923</v>
      </c>
      <c r="N33" s="101">
        <v>41484705</v>
      </c>
      <c r="O33" s="102">
        <v>484404</v>
      </c>
      <c r="P33" s="103">
        <f t="shared" si="4"/>
        <v>41969109</v>
      </c>
      <c r="Q33" s="41">
        <f t="shared" si="5"/>
        <v>299.71726570924596</v>
      </c>
      <c r="R33" s="101">
        <v>38593885</v>
      </c>
      <c r="S33" s="103">
        <v>5238709</v>
      </c>
      <c r="T33" s="103">
        <f t="shared" si="6"/>
        <v>43832594</v>
      </c>
      <c r="U33" s="41">
        <f t="shared" si="7"/>
        <v>313.02511622592465</v>
      </c>
      <c r="V33" s="101">
        <v>23132951</v>
      </c>
      <c r="W33" s="103">
        <v>3683137</v>
      </c>
      <c r="X33" s="103">
        <f t="shared" si="8"/>
        <v>26816088</v>
      </c>
      <c r="Y33" s="41">
        <f t="shared" si="9"/>
        <v>191.5038170664648</v>
      </c>
      <c r="Z33" s="73">
        <f t="shared" si="10"/>
        <v>149782886</v>
      </c>
      <c r="AA33" s="74">
        <f t="shared" si="11"/>
        <v>9825127</v>
      </c>
      <c r="AB33" s="74">
        <f t="shared" si="12"/>
        <v>159608013</v>
      </c>
      <c r="AC33" s="41">
        <f t="shared" si="13"/>
        <v>1139.8211299088046</v>
      </c>
      <c r="AD33" s="73">
        <v>38958931</v>
      </c>
      <c r="AE33" s="74">
        <v>1776206</v>
      </c>
      <c r="AF33" s="74">
        <f t="shared" si="14"/>
        <v>40735137</v>
      </c>
      <c r="AG33" s="41">
        <f t="shared" si="15"/>
        <v>0</v>
      </c>
      <c r="AH33" s="41">
        <f t="shared" si="16"/>
        <v>-0.34169638364049204</v>
      </c>
      <c r="AI33" s="13">
        <v>0</v>
      </c>
      <c r="AJ33" s="13">
        <v>0</v>
      </c>
      <c r="AK33" s="13">
        <v>138267418</v>
      </c>
      <c r="AL33" s="13"/>
    </row>
    <row r="34" spans="1:38" s="14" customFormat="1" ht="12.75">
      <c r="A34" s="30" t="s">
        <v>82</v>
      </c>
      <c r="B34" s="58" t="s">
        <v>392</v>
      </c>
      <c r="C34" s="40" t="s">
        <v>393</v>
      </c>
      <c r="D34" s="73">
        <v>536512283</v>
      </c>
      <c r="E34" s="74">
        <v>2971499</v>
      </c>
      <c r="F34" s="75">
        <f t="shared" si="0"/>
        <v>539483782</v>
      </c>
      <c r="G34" s="73">
        <v>566475886</v>
      </c>
      <c r="H34" s="74">
        <v>208664684</v>
      </c>
      <c r="I34" s="76">
        <f t="shared" si="1"/>
        <v>775140570</v>
      </c>
      <c r="J34" s="73">
        <v>128105512</v>
      </c>
      <c r="K34" s="74">
        <v>7486050</v>
      </c>
      <c r="L34" s="74">
        <f t="shared" si="2"/>
        <v>135591562</v>
      </c>
      <c r="M34" s="41">
        <f t="shared" si="3"/>
        <v>0.2513357519244202</v>
      </c>
      <c r="N34" s="101">
        <v>113966898</v>
      </c>
      <c r="O34" s="102">
        <v>-30993166</v>
      </c>
      <c r="P34" s="103">
        <f t="shared" si="4"/>
        <v>82973732</v>
      </c>
      <c r="Q34" s="41">
        <f t="shared" si="5"/>
        <v>0.15380208778917473</v>
      </c>
      <c r="R34" s="101">
        <v>68552519</v>
      </c>
      <c r="S34" s="103">
        <v>-41675667</v>
      </c>
      <c r="T34" s="103">
        <f t="shared" si="6"/>
        <v>26876852</v>
      </c>
      <c r="U34" s="41">
        <f t="shared" si="7"/>
        <v>0.03467351992684372</v>
      </c>
      <c r="V34" s="101">
        <v>105362740</v>
      </c>
      <c r="W34" s="103">
        <v>-40586638</v>
      </c>
      <c r="X34" s="103">
        <f t="shared" si="8"/>
        <v>64776102</v>
      </c>
      <c r="Y34" s="41">
        <f t="shared" si="9"/>
        <v>0.08356690967678289</v>
      </c>
      <c r="Z34" s="73">
        <f t="shared" si="10"/>
        <v>415987669</v>
      </c>
      <c r="AA34" s="74">
        <f t="shared" si="11"/>
        <v>-105769421</v>
      </c>
      <c r="AB34" s="74">
        <f t="shared" si="12"/>
        <v>310218248</v>
      </c>
      <c r="AC34" s="41">
        <f t="shared" si="13"/>
        <v>0.400209020152306</v>
      </c>
      <c r="AD34" s="73">
        <v>187232405</v>
      </c>
      <c r="AE34" s="74">
        <v>-65593676</v>
      </c>
      <c r="AF34" s="74">
        <f t="shared" si="14"/>
        <v>121638729</v>
      </c>
      <c r="AG34" s="41">
        <f t="shared" si="15"/>
        <v>0</v>
      </c>
      <c r="AH34" s="41">
        <f t="shared" si="16"/>
        <v>-0.4674714004944922</v>
      </c>
      <c r="AI34" s="13">
        <v>0</v>
      </c>
      <c r="AJ34" s="13">
        <v>0</v>
      </c>
      <c r="AK34" s="13">
        <v>416444837</v>
      </c>
      <c r="AL34" s="13"/>
    </row>
    <row r="35" spans="1:38" s="14" customFormat="1" ht="12.75">
      <c r="A35" s="30" t="s">
        <v>101</v>
      </c>
      <c r="B35" s="58" t="s">
        <v>394</v>
      </c>
      <c r="C35" s="40" t="s">
        <v>395</v>
      </c>
      <c r="D35" s="73">
        <v>99376202</v>
      </c>
      <c r="E35" s="74">
        <v>29305000</v>
      </c>
      <c r="F35" s="75">
        <f t="shared" si="0"/>
        <v>128681202</v>
      </c>
      <c r="G35" s="73">
        <v>103149165</v>
      </c>
      <c r="H35" s="74">
        <v>26558116</v>
      </c>
      <c r="I35" s="76">
        <f t="shared" si="1"/>
        <v>129707281</v>
      </c>
      <c r="J35" s="73">
        <v>36534553</v>
      </c>
      <c r="K35" s="74">
        <v>788066</v>
      </c>
      <c r="L35" s="74">
        <f t="shared" si="2"/>
        <v>37322619</v>
      </c>
      <c r="M35" s="41">
        <f t="shared" si="3"/>
        <v>0.2900394029580171</v>
      </c>
      <c r="N35" s="101">
        <v>32184729</v>
      </c>
      <c r="O35" s="102">
        <v>1536186</v>
      </c>
      <c r="P35" s="103">
        <f t="shared" si="4"/>
        <v>33720915</v>
      </c>
      <c r="Q35" s="41">
        <f t="shared" si="5"/>
        <v>0.26205004675041815</v>
      </c>
      <c r="R35" s="101">
        <v>27762698</v>
      </c>
      <c r="S35" s="103">
        <v>1918398</v>
      </c>
      <c r="T35" s="103">
        <f t="shared" si="6"/>
        <v>29681096</v>
      </c>
      <c r="U35" s="41">
        <f t="shared" si="7"/>
        <v>0.22883137917292398</v>
      </c>
      <c r="V35" s="101">
        <v>5686916</v>
      </c>
      <c r="W35" s="103">
        <v>3831395</v>
      </c>
      <c r="X35" s="103">
        <f t="shared" si="8"/>
        <v>9518311</v>
      </c>
      <c r="Y35" s="41">
        <f t="shared" si="9"/>
        <v>0.0733830123229551</v>
      </c>
      <c r="Z35" s="73">
        <f t="shared" si="10"/>
        <v>102168896</v>
      </c>
      <c r="AA35" s="74">
        <f t="shared" si="11"/>
        <v>8074045</v>
      </c>
      <c r="AB35" s="74">
        <f t="shared" si="12"/>
        <v>110242941</v>
      </c>
      <c r="AC35" s="41">
        <f t="shared" si="13"/>
        <v>0.8499364118194722</v>
      </c>
      <c r="AD35" s="73">
        <v>7402491</v>
      </c>
      <c r="AE35" s="74">
        <v>390138</v>
      </c>
      <c r="AF35" s="74">
        <f t="shared" si="14"/>
        <v>7792629</v>
      </c>
      <c r="AG35" s="41">
        <f t="shared" si="15"/>
        <v>2.4250127320266333</v>
      </c>
      <c r="AH35" s="41">
        <f t="shared" si="16"/>
        <v>0.22145055282370052</v>
      </c>
      <c r="AI35" s="13">
        <v>38568094</v>
      </c>
      <c r="AJ35" s="13">
        <v>38568094</v>
      </c>
      <c r="AK35" s="13">
        <v>93528119</v>
      </c>
      <c r="AL35" s="13"/>
    </row>
    <row r="36" spans="1:38" s="55" customFormat="1" ht="12.75">
      <c r="A36" s="59"/>
      <c r="B36" s="115" t="s">
        <v>627</v>
      </c>
      <c r="C36" s="33"/>
      <c r="D36" s="77">
        <f>SUM(D29:D35)</f>
        <v>1176015786</v>
      </c>
      <c r="E36" s="78">
        <f>SUM(E29:E35)</f>
        <v>468609680</v>
      </c>
      <c r="F36" s="86">
        <f t="shared" si="0"/>
        <v>1644625466</v>
      </c>
      <c r="G36" s="77">
        <f>SUM(G29:G35)</f>
        <v>1302484914</v>
      </c>
      <c r="H36" s="78">
        <f>SUM(H29:H35)</f>
        <v>420938408</v>
      </c>
      <c r="I36" s="79">
        <f t="shared" si="1"/>
        <v>1723423322</v>
      </c>
      <c r="J36" s="77">
        <f>SUM(J29:J35)</f>
        <v>370011686</v>
      </c>
      <c r="K36" s="78">
        <f>SUM(K29:K35)</f>
        <v>30895652</v>
      </c>
      <c r="L36" s="78">
        <f t="shared" si="2"/>
        <v>400907338</v>
      </c>
      <c r="M36" s="45">
        <f t="shared" si="3"/>
        <v>0.24376816867312207</v>
      </c>
      <c r="N36" s="107">
        <f>SUM(N29:N35)</f>
        <v>381554862</v>
      </c>
      <c r="O36" s="108">
        <f>SUM(O29:O35)</f>
        <v>-2052442</v>
      </c>
      <c r="P36" s="109">
        <f t="shared" si="4"/>
        <v>379502420</v>
      </c>
      <c r="Q36" s="45">
        <f t="shared" si="5"/>
        <v>0.23075309719179551</v>
      </c>
      <c r="R36" s="107">
        <f>SUM(R29:R35)</f>
        <v>314965876</v>
      </c>
      <c r="S36" s="109">
        <f>SUM(S29:S35)</f>
        <v>-22262514</v>
      </c>
      <c r="T36" s="109">
        <f t="shared" si="6"/>
        <v>292703362</v>
      </c>
      <c r="U36" s="45">
        <f t="shared" si="7"/>
        <v>0.16983834340846873</v>
      </c>
      <c r="V36" s="107">
        <f>SUM(V29:V35)</f>
        <v>223617593</v>
      </c>
      <c r="W36" s="109">
        <f>SUM(W29:W35)</f>
        <v>-8728263</v>
      </c>
      <c r="X36" s="109">
        <f t="shared" si="8"/>
        <v>214889330</v>
      </c>
      <c r="Y36" s="45">
        <f t="shared" si="9"/>
        <v>0.124687491028394</v>
      </c>
      <c r="Z36" s="77">
        <f t="shared" si="10"/>
        <v>1290150017</v>
      </c>
      <c r="AA36" s="78">
        <f t="shared" si="11"/>
        <v>-2147567</v>
      </c>
      <c r="AB36" s="78">
        <f t="shared" si="12"/>
        <v>1288002450</v>
      </c>
      <c r="AC36" s="45">
        <f t="shared" si="13"/>
        <v>0.74735117806419</v>
      </c>
      <c r="AD36" s="77">
        <f>SUM(AD29:AD35)</f>
        <v>428194679</v>
      </c>
      <c r="AE36" s="78">
        <f>SUM(AE29:AE35)</f>
        <v>-30737381</v>
      </c>
      <c r="AF36" s="78">
        <f t="shared" si="14"/>
        <v>397457298</v>
      </c>
      <c r="AG36" s="45">
        <f t="shared" si="15"/>
        <v>4.3577205895957505</v>
      </c>
      <c r="AH36" s="45">
        <f t="shared" si="16"/>
        <v>-0.45933983076592044</v>
      </c>
      <c r="AI36" s="60">
        <f>SUM(AI29:AI35)</f>
        <v>304558301</v>
      </c>
      <c r="AJ36" s="60">
        <f>SUM(AJ29:AJ35)</f>
        <v>304558301</v>
      </c>
      <c r="AK36" s="60">
        <f>SUM(AK29:AK35)</f>
        <v>1327179979</v>
      </c>
      <c r="AL36" s="60"/>
    </row>
    <row r="37" spans="1:38" s="14" customFormat="1" ht="12.75">
      <c r="A37" s="30" t="s">
        <v>82</v>
      </c>
      <c r="B37" s="58" t="s">
        <v>396</v>
      </c>
      <c r="C37" s="40" t="s">
        <v>397</v>
      </c>
      <c r="D37" s="73">
        <v>105527165</v>
      </c>
      <c r="E37" s="74">
        <v>15877900</v>
      </c>
      <c r="F37" s="75">
        <f t="shared" si="0"/>
        <v>121405065</v>
      </c>
      <c r="G37" s="73">
        <v>97120594</v>
      </c>
      <c r="H37" s="74">
        <v>57421000</v>
      </c>
      <c r="I37" s="76">
        <f t="shared" si="1"/>
        <v>154541594</v>
      </c>
      <c r="J37" s="73">
        <v>33075033</v>
      </c>
      <c r="K37" s="74">
        <v>823636</v>
      </c>
      <c r="L37" s="74">
        <f t="shared" si="2"/>
        <v>33898669</v>
      </c>
      <c r="M37" s="41">
        <f t="shared" si="3"/>
        <v>0.27921956139144605</v>
      </c>
      <c r="N37" s="101">
        <v>27526791</v>
      </c>
      <c r="O37" s="102">
        <v>0</v>
      </c>
      <c r="P37" s="103">
        <f t="shared" si="4"/>
        <v>27526791</v>
      </c>
      <c r="Q37" s="41">
        <f t="shared" si="5"/>
        <v>0.22673511191645918</v>
      </c>
      <c r="R37" s="101">
        <v>54637637</v>
      </c>
      <c r="S37" s="103">
        <v>0</v>
      </c>
      <c r="T37" s="103">
        <f t="shared" si="6"/>
        <v>54637637</v>
      </c>
      <c r="U37" s="41">
        <f t="shared" si="7"/>
        <v>0.35354648276761014</v>
      </c>
      <c r="V37" s="101">
        <v>24871610</v>
      </c>
      <c r="W37" s="103">
        <v>0</v>
      </c>
      <c r="X37" s="103">
        <f t="shared" si="8"/>
        <v>24871610</v>
      </c>
      <c r="Y37" s="41">
        <f t="shared" si="9"/>
        <v>0.16093796728924642</v>
      </c>
      <c r="Z37" s="73">
        <f t="shared" si="10"/>
        <v>140111071</v>
      </c>
      <c r="AA37" s="74">
        <f t="shared" si="11"/>
        <v>823636</v>
      </c>
      <c r="AB37" s="74">
        <f t="shared" si="12"/>
        <v>140934707</v>
      </c>
      <c r="AC37" s="41">
        <f t="shared" si="13"/>
        <v>0.9119532376507</v>
      </c>
      <c r="AD37" s="73">
        <v>15605362</v>
      </c>
      <c r="AE37" s="74">
        <v>488767</v>
      </c>
      <c r="AF37" s="74">
        <f t="shared" si="14"/>
        <v>16094129</v>
      </c>
      <c r="AG37" s="41">
        <f t="shared" si="15"/>
        <v>0</v>
      </c>
      <c r="AH37" s="41">
        <f t="shared" si="16"/>
        <v>0.5453840341406484</v>
      </c>
      <c r="AI37" s="13">
        <v>0</v>
      </c>
      <c r="AJ37" s="13">
        <v>0</v>
      </c>
      <c r="AK37" s="13">
        <v>113469287</v>
      </c>
      <c r="AL37" s="13"/>
    </row>
    <row r="38" spans="1:38" s="14" customFormat="1" ht="12.75">
      <c r="A38" s="30" t="s">
        <v>82</v>
      </c>
      <c r="B38" s="58" t="s">
        <v>398</v>
      </c>
      <c r="C38" s="40" t="s">
        <v>399</v>
      </c>
      <c r="D38" s="73">
        <v>230073412</v>
      </c>
      <c r="E38" s="74">
        <v>64857600</v>
      </c>
      <c r="F38" s="75">
        <f t="shared" si="0"/>
        <v>294931012</v>
      </c>
      <c r="G38" s="73">
        <v>236484000</v>
      </c>
      <c r="H38" s="74">
        <v>0</v>
      </c>
      <c r="I38" s="76">
        <f t="shared" si="1"/>
        <v>236484000</v>
      </c>
      <c r="J38" s="73">
        <v>97586709</v>
      </c>
      <c r="K38" s="74">
        <v>5529642</v>
      </c>
      <c r="L38" s="74">
        <f t="shared" si="2"/>
        <v>103116351</v>
      </c>
      <c r="M38" s="41">
        <f t="shared" si="3"/>
        <v>0.3496287158842421</v>
      </c>
      <c r="N38" s="101">
        <v>68724232</v>
      </c>
      <c r="O38" s="102">
        <v>510889</v>
      </c>
      <c r="P38" s="103">
        <f t="shared" si="4"/>
        <v>69235121</v>
      </c>
      <c r="Q38" s="41">
        <f t="shared" si="5"/>
        <v>0.2347502235539747</v>
      </c>
      <c r="R38" s="101">
        <v>27655897</v>
      </c>
      <c r="S38" s="103">
        <v>0</v>
      </c>
      <c r="T38" s="103">
        <f t="shared" si="6"/>
        <v>27655897</v>
      </c>
      <c r="U38" s="41">
        <f t="shared" si="7"/>
        <v>0.11694616549111145</v>
      </c>
      <c r="V38" s="101">
        <v>41759000</v>
      </c>
      <c r="W38" s="103">
        <v>0</v>
      </c>
      <c r="X38" s="103">
        <f t="shared" si="8"/>
        <v>41759000</v>
      </c>
      <c r="Y38" s="41">
        <f t="shared" si="9"/>
        <v>0.17658277092742003</v>
      </c>
      <c r="Z38" s="73">
        <f t="shared" si="10"/>
        <v>235725838</v>
      </c>
      <c r="AA38" s="74">
        <f t="shared" si="11"/>
        <v>6040531</v>
      </c>
      <c r="AB38" s="74">
        <f t="shared" si="12"/>
        <v>241766369</v>
      </c>
      <c r="AC38" s="41">
        <f t="shared" si="13"/>
        <v>1.0223371094873226</v>
      </c>
      <c r="AD38" s="73">
        <v>3560210</v>
      </c>
      <c r="AE38" s="74">
        <v>7904264</v>
      </c>
      <c r="AF38" s="74">
        <f t="shared" si="14"/>
        <v>11464474</v>
      </c>
      <c r="AG38" s="41">
        <f t="shared" si="15"/>
        <v>0.6474794825657119</v>
      </c>
      <c r="AH38" s="41">
        <f t="shared" si="16"/>
        <v>2.6424697722721513</v>
      </c>
      <c r="AI38" s="13">
        <v>274116953</v>
      </c>
      <c r="AJ38" s="13">
        <v>249298593</v>
      </c>
      <c r="AK38" s="13">
        <v>161415724</v>
      </c>
      <c r="AL38" s="13"/>
    </row>
    <row r="39" spans="1:38" s="14" customFormat="1" ht="12.75">
      <c r="A39" s="30" t="s">
        <v>82</v>
      </c>
      <c r="B39" s="58" t="s">
        <v>400</v>
      </c>
      <c r="C39" s="40" t="s">
        <v>401</v>
      </c>
      <c r="D39" s="73">
        <v>0</v>
      </c>
      <c r="E39" s="74">
        <v>0</v>
      </c>
      <c r="F39" s="75">
        <f t="shared" si="0"/>
        <v>0</v>
      </c>
      <c r="G39" s="73">
        <v>0</v>
      </c>
      <c r="H39" s="74">
        <v>0</v>
      </c>
      <c r="I39" s="76">
        <f t="shared" si="1"/>
        <v>0</v>
      </c>
      <c r="J39" s="73">
        <v>57623634</v>
      </c>
      <c r="K39" s="74">
        <v>17999296</v>
      </c>
      <c r="L39" s="74">
        <f t="shared" si="2"/>
        <v>75622930</v>
      </c>
      <c r="M39" s="41">
        <f t="shared" si="3"/>
        <v>0</v>
      </c>
      <c r="N39" s="101">
        <v>35132634</v>
      </c>
      <c r="O39" s="102">
        <v>17066473</v>
      </c>
      <c r="P39" s="103">
        <f t="shared" si="4"/>
        <v>52199107</v>
      </c>
      <c r="Q39" s="41">
        <f t="shared" si="5"/>
        <v>0</v>
      </c>
      <c r="R39" s="101">
        <v>12468637</v>
      </c>
      <c r="S39" s="103">
        <v>8536100</v>
      </c>
      <c r="T39" s="103">
        <f t="shared" si="6"/>
        <v>21004737</v>
      </c>
      <c r="U39" s="41">
        <f t="shared" si="7"/>
        <v>0</v>
      </c>
      <c r="V39" s="101">
        <v>10170080</v>
      </c>
      <c r="W39" s="103">
        <v>5371243</v>
      </c>
      <c r="X39" s="103">
        <f t="shared" si="8"/>
        <v>15541323</v>
      </c>
      <c r="Y39" s="41">
        <f t="shared" si="9"/>
        <v>0</v>
      </c>
      <c r="Z39" s="73">
        <f t="shared" si="10"/>
        <v>115394985</v>
      </c>
      <c r="AA39" s="74">
        <f t="shared" si="11"/>
        <v>48973112</v>
      </c>
      <c r="AB39" s="74">
        <f t="shared" si="12"/>
        <v>164368097</v>
      </c>
      <c r="AC39" s="41">
        <f t="shared" si="13"/>
        <v>0</v>
      </c>
      <c r="AD39" s="73">
        <v>0</v>
      </c>
      <c r="AE39" s="74">
        <v>8418079</v>
      </c>
      <c r="AF39" s="74">
        <f t="shared" si="14"/>
        <v>8418079</v>
      </c>
      <c r="AG39" s="41">
        <f t="shared" si="15"/>
        <v>0</v>
      </c>
      <c r="AH39" s="41">
        <f t="shared" si="16"/>
        <v>0.8461840284463951</v>
      </c>
      <c r="AI39" s="13">
        <v>0</v>
      </c>
      <c r="AJ39" s="13">
        <v>0</v>
      </c>
      <c r="AK39" s="13">
        <v>57349718</v>
      </c>
      <c r="AL39" s="13"/>
    </row>
    <row r="40" spans="1:38" s="14" customFormat="1" ht="12.75">
      <c r="A40" s="30" t="s">
        <v>82</v>
      </c>
      <c r="B40" s="58" t="s">
        <v>402</v>
      </c>
      <c r="C40" s="40" t="s">
        <v>403</v>
      </c>
      <c r="D40" s="73">
        <v>42836300</v>
      </c>
      <c r="E40" s="74">
        <v>16050000</v>
      </c>
      <c r="F40" s="75">
        <f t="shared" si="0"/>
        <v>58886300</v>
      </c>
      <c r="G40" s="73">
        <v>46285124</v>
      </c>
      <c r="H40" s="74">
        <v>0</v>
      </c>
      <c r="I40" s="76">
        <f t="shared" si="1"/>
        <v>46285124</v>
      </c>
      <c r="J40" s="73">
        <v>1365608</v>
      </c>
      <c r="K40" s="74">
        <v>1004438</v>
      </c>
      <c r="L40" s="74">
        <f t="shared" si="2"/>
        <v>2370046</v>
      </c>
      <c r="M40" s="41">
        <f t="shared" si="3"/>
        <v>0.040247833536832846</v>
      </c>
      <c r="N40" s="101">
        <v>7862944</v>
      </c>
      <c r="O40" s="102">
        <v>3051937</v>
      </c>
      <c r="P40" s="103">
        <f t="shared" si="4"/>
        <v>10914881</v>
      </c>
      <c r="Q40" s="41">
        <f t="shared" si="5"/>
        <v>0.18535518448263857</v>
      </c>
      <c r="R40" s="101">
        <v>14634105</v>
      </c>
      <c r="S40" s="103">
        <v>216451</v>
      </c>
      <c r="T40" s="103">
        <f t="shared" si="6"/>
        <v>14850556</v>
      </c>
      <c r="U40" s="41">
        <f t="shared" si="7"/>
        <v>0.32084943749961653</v>
      </c>
      <c r="V40" s="101">
        <v>5554545</v>
      </c>
      <c r="W40" s="103">
        <v>0</v>
      </c>
      <c r="X40" s="103">
        <f t="shared" si="8"/>
        <v>5554545</v>
      </c>
      <c r="Y40" s="41">
        <f t="shared" si="9"/>
        <v>0.12000713231318123</v>
      </c>
      <c r="Z40" s="73">
        <f t="shared" si="10"/>
        <v>29417202</v>
      </c>
      <c r="AA40" s="74">
        <f t="shared" si="11"/>
        <v>4272826</v>
      </c>
      <c r="AB40" s="74">
        <f t="shared" si="12"/>
        <v>33690028</v>
      </c>
      <c r="AC40" s="41">
        <f t="shared" si="13"/>
        <v>0.7278802580284759</v>
      </c>
      <c r="AD40" s="73">
        <v>0</v>
      </c>
      <c r="AE40" s="74">
        <v>0</v>
      </c>
      <c r="AF40" s="74">
        <f t="shared" si="14"/>
        <v>0</v>
      </c>
      <c r="AG40" s="41">
        <f t="shared" si="15"/>
        <v>0</v>
      </c>
      <c r="AH40" s="41">
        <f t="shared" si="16"/>
        <v>0</v>
      </c>
      <c r="AI40" s="13">
        <v>0</v>
      </c>
      <c r="AJ40" s="13">
        <v>0</v>
      </c>
      <c r="AK40" s="13">
        <v>17221039</v>
      </c>
      <c r="AL40" s="13"/>
    </row>
    <row r="41" spans="1:38" s="14" customFormat="1" ht="12.75">
      <c r="A41" s="30" t="s">
        <v>82</v>
      </c>
      <c r="B41" s="58" t="s">
        <v>404</v>
      </c>
      <c r="C41" s="40" t="s">
        <v>405</v>
      </c>
      <c r="D41" s="73">
        <v>0</v>
      </c>
      <c r="E41" s="74">
        <v>0</v>
      </c>
      <c r="F41" s="75">
        <f t="shared" si="0"/>
        <v>0</v>
      </c>
      <c r="G41" s="73">
        <v>0</v>
      </c>
      <c r="H41" s="74">
        <v>0</v>
      </c>
      <c r="I41" s="76">
        <f t="shared" si="1"/>
        <v>0</v>
      </c>
      <c r="J41" s="73">
        <v>55421987</v>
      </c>
      <c r="K41" s="74">
        <v>0</v>
      </c>
      <c r="L41" s="74">
        <f t="shared" si="2"/>
        <v>55421987</v>
      </c>
      <c r="M41" s="41">
        <f t="shared" si="3"/>
        <v>0</v>
      </c>
      <c r="N41" s="101">
        <v>47123614</v>
      </c>
      <c r="O41" s="102">
        <v>0</v>
      </c>
      <c r="P41" s="103">
        <f t="shared" si="4"/>
        <v>47123614</v>
      </c>
      <c r="Q41" s="41">
        <f t="shared" si="5"/>
        <v>0</v>
      </c>
      <c r="R41" s="101">
        <v>55022768</v>
      </c>
      <c r="S41" s="103">
        <v>0</v>
      </c>
      <c r="T41" s="103">
        <f t="shared" si="6"/>
        <v>55022768</v>
      </c>
      <c r="U41" s="41">
        <f t="shared" si="7"/>
        <v>0</v>
      </c>
      <c r="V41" s="101">
        <v>28735087</v>
      </c>
      <c r="W41" s="103">
        <v>0</v>
      </c>
      <c r="X41" s="103">
        <f t="shared" si="8"/>
        <v>28735087</v>
      </c>
      <c r="Y41" s="41">
        <f t="shared" si="9"/>
        <v>0</v>
      </c>
      <c r="Z41" s="73">
        <f t="shared" si="10"/>
        <v>186303456</v>
      </c>
      <c r="AA41" s="74">
        <f t="shared" si="11"/>
        <v>0</v>
      </c>
      <c r="AB41" s="74">
        <f t="shared" si="12"/>
        <v>186303456</v>
      </c>
      <c r="AC41" s="41">
        <f t="shared" si="13"/>
        <v>0</v>
      </c>
      <c r="AD41" s="73">
        <v>4408568</v>
      </c>
      <c r="AE41" s="74">
        <v>5543821</v>
      </c>
      <c r="AF41" s="74">
        <f t="shared" si="14"/>
        <v>9952389</v>
      </c>
      <c r="AG41" s="41">
        <f t="shared" si="15"/>
        <v>0</v>
      </c>
      <c r="AH41" s="41">
        <f t="shared" si="16"/>
        <v>1.887255210784064</v>
      </c>
      <c r="AI41" s="13">
        <v>0</v>
      </c>
      <c r="AJ41" s="13">
        <v>0</v>
      </c>
      <c r="AK41" s="13">
        <v>111251780</v>
      </c>
      <c r="AL41" s="13"/>
    </row>
    <row r="42" spans="1:38" s="14" customFormat="1" ht="12.75">
      <c r="A42" s="30" t="s">
        <v>101</v>
      </c>
      <c r="B42" s="58" t="s">
        <v>406</v>
      </c>
      <c r="C42" s="40" t="s">
        <v>407</v>
      </c>
      <c r="D42" s="73">
        <v>93553367</v>
      </c>
      <c r="E42" s="74">
        <v>0</v>
      </c>
      <c r="F42" s="75">
        <f t="shared" si="0"/>
        <v>93553367</v>
      </c>
      <c r="G42" s="73">
        <v>93553367</v>
      </c>
      <c r="H42" s="74">
        <v>0</v>
      </c>
      <c r="I42" s="76">
        <f t="shared" si="1"/>
        <v>93553367</v>
      </c>
      <c r="J42" s="73">
        <v>208686</v>
      </c>
      <c r="K42" s="74">
        <v>117487473</v>
      </c>
      <c r="L42" s="74">
        <f t="shared" si="2"/>
        <v>117696159</v>
      </c>
      <c r="M42" s="41">
        <f t="shared" si="3"/>
        <v>1.2580643837222876</v>
      </c>
      <c r="N42" s="101">
        <v>0</v>
      </c>
      <c r="O42" s="102">
        <v>176007684</v>
      </c>
      <c r="P42" s="103">
        <f t="shared" si="4"/>
        <v>176007684</v>
      </c>
      <c r="Q42" s="41">
        <f t="shared" si="5"/>
        <v>1.8813612983058108</v>
      </c>
      <c r="R42" s="101">
        <v>0</v>
      </c>
      <c r="S42" s="103">
        <v>90211664</v>
      </c>
      <c r="T42" s="103">
        <f t="shared" si="6"/>
        <v>90211664</v>
      </c>
      <c r="U42" s="41">
        <f t="shared" si="7"/>
        <v>0.9642802487269111</v>
      </c>
      <c r="V42" s="101">
        <v>0</v>
      </c>
      <c r="W42" s="103">
        <v>53095150</v>
      </c>
      <c r="X42" s="103">
        <f t="shared" si="8"/>
        <v>53095150</v>
      </c>
      <c r="Y42" s="41">
        <f t="shared" si="9"/>
        <v>0.5675386327891331</v>
      </c>
      <c r="Z42" s="73">
        <f t="shared" si="10"/>
        <v>208686</v>
      </c>
      <c r="AA42" s="74">
        <f t="shared" si="11"/>
        <v>436801971</v>
      </c>
      <c r="AB42" s="74">
        <f t="shared" si="12"/>
        <v>437010657</v>
      </c>
      <c r="AC42" s="41">
        <f t="shared" si="13"/>
        <v>4.671244563544143</v>
      </c>
      <c r="AD42" s="73">
        <v>47874224</v>
      </c>
      <c r="AE42" s="74">
        <v>112185719</v>
      </c>
      <c r="AF42" s="74">
        <f t="shared" si="14"/>
        <v>160059943</v>
      </c>
      <c r="AG42" s="41">
        <f t="shared" si="15"/>
        <v>0.6573636990901046</v>
      </c>
      <c r="AH42" s="41">
        <f t="shared" si="16"/>
        <v>-0.6682795894785494</v>
      </c>
      <c r="AI42" s="13">
        <v>1316815439</v>
      </c>
      <c r="AJ42" s="13">
        <v>1316815439</v>
      </c>
      <c r="AK42" s="13">
        <v>865626668</v>
      </c>
      <c r="AL42" s="13"/>
    </row>
    <row r="43" spans="1:38" s="55" customFormat="1" ht="12.75">
      <c r="A43" s="59"/>
      <c r="B43" s="115" t="s">
        <v>628</v>
      </c>
      <c r="C43" s="33"/>
      <c r="D43" s="77">
        <f>SUM(D37:D42)</f>
        <v>471990244</v>
      </c>
      <c r="E43" s="78">
        <f>SUM(E37:E42)</f>
        <v>96785500</v>
      </c>
      <c r="F43" s="79">
        <f t="shared" si="0"/>
        <v>568775744</v>
      </c>
      <c r="G43" s="77">
        <f>SUM(G37:G42)</f>
        <v>473443085</v>
      </c>
      <c r="H43" s="78">
        <f>SUM(H37:H42)</f>
        <v>57421000</v>
      </c>
      <c r="I43" s="86">
        <f t="shared" si="1"/>
        <v>530864085</v>
      </c>
      <c r="J43" s="77">
        <f>SUM(J37:J42)</f>
        <v>245281657</v>
      </c>
      <c r="K43" s="88">
        <f>SUM(K37:K42)</f>
        <v>142844485</v>
      </c>
      <c r="L43" s="78">
        <f t="shared" si="2"/>
        <v>388126142</v>
      </c>
      <c r="M43" s="45">
        <f t="shared" si="3"/>
        <v>0.6823887025674569</v>
      </c>
      <c r="N43" s="107">
        <f>SUM(N37:N42)</f>
        <v>186370215</v>
      </c>
      <c r="O43" s="108">
        <f>SUM(O37:O42)</f>
        <v>196636983</v>
      </c>
      <c r="P43" s="109">
        <f t="shared" si="4"/>
        <v>383007198</v>
      </c>
      <c r="Q43" s="45">
        <f t="shared" si="5"/>
        <v>0.6733887688431383</v>
      </c>
      <c r="R43" s="107">
        <f>SUM(R37:R42)</f>
        <v>164419044</v>
      </c>
      <c r="S43" s="109">
        <f>SUM(S37:S42)</f>
        <v>98964215</v>
      </c>
      <c r="T43" s="109">
        <f t="shared" si="6"/>
        <v>263383259</v>
      </c>
      <c r="U43" s="45">
        <f t="shared" si="7"/>
        <v>0.49614066282144514</v>
      </c>
      <c r="V43" s="107">
        <f>SUM(V37:V42)</f>
        <v>111090322</v>
      </c>
      <c r="W43" s="109">
        <f>SUM(W37:W42)</f>
        <v>58466393</v>
      </c>
      <c r="X43" s="109">
        <f t="shared" si="8"/>
        <v>169556715</v>
      </c>
      <c r="Y43" s="45">
        <f t="shared" si="9"/>
        <v>0.31939760061184025</v>
      </c>
      <c r="Z43" s="77">
        <f t="shared" si="10"/>
        <v>707161238</v>
      </c>
      <c r="AA43" s="78">
        <f t="shared" si="11"/>
        <v>496912076</v>
      </c>
      <c r="AB43" s="78">
        <f t="shared" si="12"/>
        <v>1204073314</v>
      </c>
      <c r="AC43" s="45">
        <f t="shared" si="13"/>
        <v>2.2681385839089114</v>
      </c>
      <c r="AD43" s="77">
        <f>SUM(AD37:AD42)</f>
        <v>71448364</v>
      </c>
      <c r="AE43" s="78">
        <f>SUM(AE37:AE42)</f>
        <v>134540650</v>
      </c>
      <c r="AF43" s="78">
        <f t="shared" si="14"/>
        <v>205989014</v>
      </c>
      <c r="AG43" s="45">
        <f t="shared" si="15"/>
        <v>0.8468950465287702</v>
      </c>
      <c r="AH43" s="45">
        <f t="shared" si="16"/>
        <v>-0.17686525262944364</v>
      </c>
      <c r="AI43" s="60">
        <f>SUM(AI37:AI42)</f>
        <v>1590932392</v>
      </c>
      <c r="AJ43" s="60">
        <f>SUM(AJ37:AJ42)</f>
        <v>1566114032</v>
      </c>
      <c r="AK43" s="60">
        <f>SUM(AK37:AK42)</f>
        <v>1326334216</v>
      </c>
      <c r="AL43" s="60"/>
    </row>
    <row r="44" spans="1:38" s="55" customFormat="1" ht="12.75">
      <c r="A44" s="59"/>
      <c r="B44" s="115" t="s">
        <v>629</v>
      </c>
      <c r="C44" s="33"/>
      <c r="D44" s="77">
        <f>SUM(D9:D14,D16:D20,D22:D27,D29:D35,D37:D42)</f>
        <v>6130697269</v>
      </c>
      <c r="E44" s="78">
        <f>SUM(E9:E14,E16:E20,E22:E27,E29:E35,E37:E42)</f>
        <v>2827519724</v>
      </c>
      <c r="F44" s="79">
        <f t="shared" si="0"/>
        <v>8958216993</v>
      </c>
      <c r="G44" s="77">
        <f>SUM(G9:G14,G16:G20,G22:G27,G29:G35,G37:G42)</f>
        <v>6243445632</v>
      </c>
      <c r="H44" s="78">
        <f>SUM(H9:H14,H16:H20,H22:H27,H29:H35,H37:H42)</f>
        <v>2824013593</v>
      </c>
      <c r="I44" s="86">
        <f t="shared" si="1"/>
        <v>9067459225</v>
      </c>
      <c r="J44" s="77">
        <f>SUM(J9:J14,J16:J20,J22:J27,J29:J35,J37:J42)</f>
        <v>2475226246</v>
      </c>
      <c r="K44" s="88">
        <f>SUM(K9:K14,K16:K20,K22:K27,K29:K35,K37:K42)</f>
        <v>608384113</v>
      </c>
      <c r="L44" s="78">
        <f t="shared" si="2"/>
        <v>3083610359</v>
      </c>
      <c r="M44" s="45">
        <f t="shared" si="3"/>
        <v>0.3442214406515884</v>
      </c>
      <c r="N44" s="107">
        <f>SUM(N9:N14,N16:N20,N22:N27,N29:N35,N37:N42)</f>
        <v>2287527640</v>
      </c>
      <c r="O44" s="108">
        <f>SUM(O9:O14,O16:O20,O22:O27,O29:O35,O37:O42)</f>
        <v>779000025</v>
      </c>
      <c r="P44" s="109">
        <f t="shared" si="4"/>
        <v>3066527665</v>
      </c>
      <c r="Q44" s="45">
        <f t="shared" si="5"/>
        <v>0.3423145105098706</v>
      </c>
      <c r="R44" s="107">
        <f>SUM(R9:R14,R16:R20,R22:R27,R29:R35,R37:R42)</f>
        <v>3162245323</v>
      </c>
      <c r="S44" s="109">
        <f>SUM(S9:S14,S16:S20,S22:S27,S29:S35,S37:S42)</f>
        <v>943375484</v>
      </c>
      <c r="T44" s="109">
        <f t="shared" si="6"/>
        <v>4105620807</v>
      </c>
      <c r="U44" s="45">
        <f t="shared" si="7"/>
        <v>0.4527862442083383</v>
      </c>
      <c r="V44" s="107">
        <f>SUM(V9:V14,V16:V20,V22:V27,V29:V35,V37:V42)</f>
        <v>3474457155</v>
      </c>
      <c r="W44" s="109">
        <f>SUM(W9:W14,W16:W20,W22:W27,W29:W35,W37:W42)</f>
        <v>1696771523</v>
      </c>
      <c r="X44" s="109">
        <f t="shared" si="8"/>
        <v>5171228678</v>
      </c>
      <c r="Y44" s="45">
        <f t="shared" si="9"/>
        <v>0.5703062511428056</v>
      </c>
      <c r="Z44" s="77">
        <f t="shared" si="10"/>
        <v>11399456364</v>
      </c>
      <c r="AA44" s="78">
        <f t="shared" si="11"/>
        <v>4027531145</v>
      </c>
      <c r="AB44" s="78">
        <f t="shared" si="12"/>
        <v>15426987509</v>
      </c>
      <c r="AC44" s="45">
        <f t="shared" si="13"/>
        <v>1.7013572519263245</v>
      </c>
      <c r="AD44" s="77">
        <f>SUM(AD9:AD14,AD16:AD20,AD22:AD27,AD29:AD35,AD37:AD42)</f>
        <v>2997076975</v>
      </c>
      <c r="AE44" s="78">
        <f>SUM(AE9:AE14,AE16:AE20,AE22:AE27,AE29:AE35,AE37:AE42)</f>
        <v>738787282</v>
      </c>
      <c r="AF44" s="78">
        <f t="shared" si="14"/>
        <v>3735864257</v>
      </c>
      <c r="AG44" s="45">
        <f t="shared" si="15"/>
        <v>1.6321750107069837</v>
      </c>
      <c r="AH44" s="45">
        <f t="shared" si="16"/>
        <v>0.3842121453718548</v>
      </c>
      <c r="AI44" s="60">
        <f>SUM(AI9:AI14,AI16:AI20,AI22:AI27,AI29:AI35,AI37:AI42)</f>
        <v>7395736904</v>
      </c>
      <c r="AJ44" s="60">
        <f>SUM(AJ9:AJ14,AJ16:AJ20,AJ22:AJ27,AJ29:AJ35,AJ37:AJ42)</f>
        <v>7643684064</v>
      </c>
      <c r="AK44" s="60">
        <f>SUM(AK9:AK14,AK16:AK20,AK22:AK27,AK29:AK35,AK37:AK42)</f>
        <v>12475830119</v>
      </c>
      <c r="AL44" s="60"/>
    </row>
    <row r="45" spans="1:38" s="14" customFormat="1" ht="12.75">
      <c r="A45" s="61"/>
      <c r="B45" s="62"/>
      <c r="C45" s="63"/>
      <c r="D45" s="89"/>
      <c r="E45" s="89"/>
      <c r="F45" s="90"/>
      <c r="G45" s="91"/>
      <c r="H45" s="89"/>
      <c r="I45" s="92"/>
      <c r="J45" s="91"/>
      <c r="K45" s="93"/>
      <c r="L45" s="89"/>
      <c r="M45" s="67"/>
      <c r="N45" s="91"/>
      <c r="O45" s="93"/>
      <c r="P45" s="89"/>
      <c r="Q45" s="67"/>
      <c r="R45" s="91"/>
      <c r="S45" s="93"/>
      <c r="T45" s="89"/>
      <c r="U45" s="67"/>
      <c r="V45" s="91"/>
      <c r="W45" s="93"/>
      <c r="X45" s="89"/>
      <c r="Y45" s="67"/>
      <c r="Z45" s="91"/>
      <c r="AA45" s="93"/>
      <c r="AB45" s="89"/>
      <c r="AC45" s="67"/>
      <c r="AD45" s="91"/>
      <c r="AE45" s="89"/>
      <c r="AF45" s="89"/>
      <c r="AG45" s="67"/>
      <c r="AH45" s="67"/>
      <c r="AI45" s="13"/>
      <c r="AJ45" s="13"/>
      <c r="AK45" s="13"/>
      <c r="AL45" s="13"/>
    </row>
    <row r="46" spans="1:38" s="70" customFormat="1" ht="13.5">
      <c r="A46" s="72"/>
      <c r="B46" s="116" t="s">
        <v>651</v>
      </c>
      <c r="C46" s="72"/>
      <c r="D46" s="94"/>
      <c r="E46" s="94"/>
      <c r="F46" s="94"/>
      <c r="G46" s="94"/>
      <c r="H46" s="94"/>
      <c r="I46" s="94"/>
      <c r="J46" s="94"/>
      <c r="K46" s="94"/>
      <c r="L46" s="94"/>
      <c r="M46" s="72"/>
      <c r="N46" s="94"/>
      <c r="O46" s="94"/>
      <c r="P46" s="94"/>
      <c r="Q46" s="72"/>
      <c r="R46" s="94"/>
      <c r="S46" s="94"/>
      <c r="T46" s="94"/>
      <c r="U46" s="72"/>
      <c r="V46" s="94"/>
      <c r="W46" s="94"/>
      <c r="X46" s="94"/>
      <c r="Y46" s="72"/>
      <c r="Z46" s="94"/>
      <c r="AA46" s="94"/>
      <c r="AB46" s="94"/>
      <c r="AC46" s="72"/>
      <c r="AD46" s="94"/>
      <c r="AE46" s="94"/>
      <c r="AF46" s="94"/>
      <c r="AG46" s="72"/>
      <c r="AH46" s="72"/>
      <c r="AI46" s="72"/>
      <c r="AJ46" s="72"/>
      <c r="AK46" s="72"/>
      <c r="AL46" s="72"/>
    </row>
    <row r="47" spans="1:38" s="71" customFormat="1" ht="12.75">
      <c r="A47" s="49"/>
      <c r="B47" s="49"/>
      <c r="C47" s="49"/>
      <c r="D47" s="95"/>
      <c r="E47" s="95"/>
      <c r="F47" s="95"/>
      <c r="G47" s="95"/>
      <c r="H47" s="95"/>
      <c r="I47" s="95"/>
      <c r="J47" s="95"/>
      <c r="K47" s="95"/>
      <c r="L47" s="95"/>
      <c r="M47" s="49"/>
      <c r="N47" s="95"/>
      <c r="O47" s="95"/>
      <c r="P47" s="95"/>
      <c r="Q47" s="49"/>
      <c r="R47" s="95"/>
      <c r="S47" s="95"/>
      <c r="T47" s="95"/>
      <c r="U47" s="49"/>
      <c r="V47" s="95"/>
      <c r="W47" s="95"/>
      <c r="X47" s="95"/>
      <c r="Y47" s="49"/>
      <c r="Z47" s="95"/>
      <c r="AA47" s="95"/>
      <c r="AB47" s="95"/>
      <c r="AC47" s="49"/>
      <c r="AD47" s="95"/>
      <c r="AE47" s="95"/>
      <c r="AF47" s="95"/>
      <c r="AG47" s="49"/>
      <c r="AH47" s="49"/>
      <c r="AI47" s="49"/>
      <c r="AJ47" s="49"/>
      <c r="AK47" s="49"/>
      <c r="AL47" s="49"/>
    </row>
    <row r="48" spans="1:38" s="71" customFormat="1" ht="12.75">
      <c r="A48" s="49"/>
      <c r="B48" s="49"/>
      <c r="C48" s="49"/>
      <c r="D48" s="95"/>
      <c r="E48" s="95"/>
      <c r="F48" s="95"/>
      <c r="G48" s="95"/>
      <c r="H48" s="95"/>
      <c r="I48" s="95"/>
      <c r="J48" s="95"/>
      <c r="K48" s="95"/>
      <c r="L48" s="95"/>
      <c r="M48" s="49"/>
      <c r="N48" s="95"/>
      <c r="O48" s="95"/>
      <c r="P48" s="95"/>
      <c r="Q48" s="49"/>
      <c r="R48" s="95"/>
      <c r="S48" s="95"/>
      <c r="T48" s="95"/>
      <c r="U48" s="49"/>
      <c r="V48" s="95"/>
      <c r="W48" s="95"/>
      <c r="X48" s="95"/>
      <c r="Y48" s="49"/>
      <c r="Z48" s="95"/>
      <c r="AA48" s="95"/>
      <c r="AB48" s="95"/>
      <c r="AC48" s="49"/>
      <c r="AD48" s="95"/>
      <c r="AE48" s="95"/>
      <c r="AF48" s="95"/>
      <c r="AG48" s="49"/>
      <c r="AH48" s="49"/>
      <c r="AI48" s="49"/>
      <c r="AJ48" s="49"/>
      <c r="AK48" s="49"/>
      <c r="AL48" s="49"/>
    </row>
    <row r="49" spans="1:38" s="71" customFormat="1" ht="12.75">
      <c r="A49" s="49"/>
      <c r="B49" s="49"/>
      <c r="C49" s="49"/>
      <c r="D49" s="95"/>
      <c r="E49" s="95"/>
      <c r="F49" s="95"/>
      <c r="G49" s="95"/>
      <c r="H49" s="95"/>
      <c r="I49" s="95"/>
      <c r="J49" s="95"/>
      <c r="K49" s="95"/>
      <c r="L49" s="95"/>
      <c r="M49" s="49"/>
      <c r="N49" s="95"/>
      <c r="O49" s="95"/>
      <c r="P49" s="95"/>
      <c r="Q49" s="49"/>
      <c r="R49" s="95"/>
      <c r="S49" s="95"/>
      <c r="T49" s="95"/>
      <c r="U49" s="49"/>
      <c r="V49" s="95"/>
      <c r="W49" s="95"/>
      <c r="X49" s="95"/>
      <c r="Y49" s="49"/>
      <c r="Z49" s="95"/>
      <c r="AA49" s="95"/>
      <c r="AB49" s="95"/>
      <c r="AC49" s="49"/>
      <c r="AD49" s="95"/>
      <c r="AE49" s="95"/>
      <c r="AF49" s="95"/>
      <c r="AG49" s="49"/>
      <c r="AH49" s="49"/>
      <c r="AI49" s="49"/>
      <c r="AJ49" s="49"/>
      <c r="AK49" s="49"/>
      <c r="AL49" s="49"/>
    </row>
    <row r="50" spans="1:38" s="71" customFormat="1" ht="12.75">
      <c r="A50" s="49"/>
      <c r="B50" s="49"/>
      <c r="C50" s="49"/>
      <c r="D50" s="95"/>
      <c r="E50" s="95"/>
      <c r="F50" s="95"/>
      <c r="G50" s="95"/>
      <c r="H50" s="95"/>
      <c r="I50" s="95"/>
      <c r="J50" s="95"/>
      <c r="K50" s="95"/>
      <c r="L50" s="95"/>
      <c r="M50" s="49"/>
      <c r="N50" s="95"/>
      <c r="O50" s="95"/>
      <c r="P50" s="95"/>
      <c r="Q50" s="49"/>
      <c r="R50" s="95"/>
      <c r="S50" s="95"/>
      <c r="T50" s="95"/>
      <c r="U50" s="49"/>
      <c r="V50" s="95"/>
      <c r="W50" s="95"/>
      <c r="X50" s="95"/>
      <c r="Y50" s="49"/>
      <c r="Z50" s="95"/>
      <c r="AA50" s="95"/>
      <c r="AB50" s="95"/>
      <c r="AC50" s="49"/>
      <c r="AD50" s="95"/>
      <c r="AE50" s="95"/>
      <c r="AF50" s="95"/>
      <c r="AG50" s="49"/>
      <c r="AH50" s="49"/>
      <c r="AI50" s="49"/>
      <c r="AJ50" s="49"/>
      <c r="AK50" s="49"/>
      <c r="AL50" s="49"/>
    </row>
    <row r="51" spans="1:38" s="71" customFormat="1" ht="12.75">
      <c r="A51" s="49"/>
      <c r="B51" s="49"/>
      <c r="C51" s="49"/>
      <c r="D51" s="95"/>
      <c r="E51" s="95"/>
      <c r="F51" s="95"/>
      <c r="G51" s="95"/>
      <c r="H51" s="95"/>
      <c r="I51" s="95"/>
      <c r="J51" s="95"/>
      <c r="K51" s="95"/>
      <c r="L51" s="95"/>
      <c r="M51" s="49"/>
      <c r="N51" s="95"/>
      <c r="O51" s="95"/>
      <c r="P51" s="95"/>
      <c r="Q51" s="49"/>
      <c r="R51" s="95"/>
      <c r="S51" s="95"/>
      <c r="T51" s="95"/>
      <c r="U51" s="49"/>
      <c r="V51" s="95"/>
      <c r="W51" s="95"/>
      <c r="X51" s="95"/>
      <c r="Y51" s="49"/>
      <c r="Z51" s="95"/>
      <c r="AA51" s="95"/>
      <c r="AB51" s="95"/>
      <c r="AC51" s="49"/>
      <c r="AD51" s="95"/>
      <c r="AE51" s="95"/>
      <c r="AF51" s="95"/>
      <c r="AG51" s="49"/>
      <c r="AH51" s="49"/>
      <c r="AI51" s="49"/>
      <c r="AJ51" s="49"/>
      <c r="AK51" s="49"/>
      <c r="AL51" s="49"/>
    </row>
    <row r="52" spans="1:38" s="71" customFormat="1" ht="12.75">
      <c r="A52" s="49"/>
      <c r="B52" s="49"/>
      <c r="C52" s="49"/>
      <c r="D52" s="95"/>
      <c r="E52" s="95"/>
      <c r="F52" s="95"/>
      <c r="G52" s="95"/>
      <c r="H52" s="95"/>
      <c r="I52" s="95"/>
      <c r="J52" s="95"/>
      <c r="K52" s="95"/>
      <c r="L52" s="95"/>
      <c r="M52" s="49"/>
      <c r="N52" s="95"/>
      <c r="O52" s="95"/>
      <c r="P52" s="95"/>
      <c r="Q52" s="49"/>
      <c r="R52" s="95"/>
      <c r="S52" s="95"/>
      <c r="T52" s="95"/>
      <c r="U52" s="49"/>
      <c r="V52" s="95"/>
      <c r="W52" s="95"/>
      <c r="X52" s="95"/>
      <c r="Y52" s="49"/>
      <c r="Z52" s="95"/>
      <c r="AA52" s="95"/>
      <c r="AB52" s="95"/>
      <c r="AC52" s="49"/>
      <c r="AD52" s="95"/>
      <c r="AE52" s="95"/>
      <c r="AF52" s="95"/>
      <c r="AG52" s="49"/>
      <c r="AH52" s="49"/>
      <c r="AI52" s="49"/>
      <c r="AJ52" s="49"/>
      <c r="AK52" s="49"/>
      <c r="AL52" s="49"/>
    </row>
    <row r="53" spans="1:38" s="71" customFormat="1" ht="12.75">
      <c r="A53" s="49"/>
      <c r="B53" s="49"/>
      <c r="C53" s="49"/>
      <c r="D53" s="95"/>
      <c r="E53" s="95"/>
      <c r="F53" s="95"/>
      <c r="G53" s="95"/>
      <c r="H53" s="95"/>
      <c r="I53" s="95"/>
      <c r="J53" s="95"/>
      <c r="K53" s="95"/>
      <c r="L53" s="95"/>
      <c r="M53" s="49"/>
      <c r="N53" s="95"/>
      <c r="O53" s="95"/>
      <c r="P53" s="95"/>
      <c r="Q53" s="49"/>
      <c r="R53" s="95"/>
      <c r="S53" s="95"/>
      <c r="T53" s="95"/>
      <c r="U53" s="49"/>
      <c r="V53" s="95"/>
      <c r="W53" s="95"/>
      <c r="X53" s="95"/>
      <c r="Y53" s="49"/>
      <c r="Z53" s="95"/>
      <c r="AA53" s="95"/>
      <c r="AB53" s="95"/>
      <c r="AC53" s="49"/>
      <c r="AD53" s="95"/>
      <c r="AE53" s="95"/>
      <c r="AF53" s="95"/>
      <c r="AG53" s="49"/>
      <c r="AH53" s="49"/>
      <c r="AI53" s="49"/>
      <c r="AJ53" s="49"/>
      <c r="AK53" s="49"/>
      <c r="AL53" s="49"/>
    </row>
    <row r="54" spans="1:38" s="71" customFormat="1" ht="12.75">
      <c r="A54" s="49"/>
      <c r="B54" s="49"/>
      <c r="C54" s="49"/>
      <c r="D54" s="95"/>
      <c r="E54" s="95"/>
      <c r="F54" s="95"/>
      <c r="G54" s="95"/>
      <c r="H54" s="95"/>
      <c r="I54" s="95"/>
      <c r="J54" s="95"/>
      <c r="K54" s="95"/>
      <c r="L54" s="95"/>
      <c r="M54" s="49"/>
      <c r="N54" s="95"/>
      <c r="O54" s="95"/>
      <c r="P54" s="95"/>
      <c r="Q54" s="49"/>
      <c r="R54" s="95"/>
      <c r="S54" s="95"/>
      <c r="T54" s="95"/>
      <c r="U54" s="49"/>
      <c r="V54" s="95"/>
      <c r="W54" s="95"/>
      <c r="X54" s="95"/>
      <c r="Y54" s="49"/>
      <c r="Z54" s="95"/>
      <c r="AA54" s="95"/>
      <c r="AB54" s="95"/>
      <c r="AC54" s="49"/>
      <c r="AD54" s="95"/>
      <c r="AE54" s="95"/>
      <c r="AF54" s="95"/>
      <c r="AG54" s="49"/>
      <c r="AH54" s="49"/>
      <c r="AI54" s="49"/>
      <c r="AJ54" s="49"/>
      <c r="AK54" s="49"/>
      <c r="AL54" s="49"/>
    </row>
    <row r="55" spans="1:38" s="71" customFormat="1" ht="12.75">
      <c r="A55" s="49"/>
      <c r="B55" s="49"/>
      <c r="C55" s="49"/>
      <c r="D55" s="95"/>
      <c r="E55" s="95"/>
      <c r="F55" s="95"/>
      <c r="G55" s="95"/>
      <c r="H55" s="95"/>
      <c r="I55" s="95"/>
      <c r="J55" s="95"/>
      <c r="K55" s="95"/>
      <c r="L55" s="95"/>
      <c r="M55" s="49"/>
      <c r="N55" s="95"/>
      <c r="O55" s="95"/>
      <c r="P55" s="95"/>
      <c r="Q55" s="49"/>
      <c r="R55" s="95"/>
      <c r="S55" s="95"/>
      <c r="T55" s="95"/>
      <c r="U55" s="49"/>
      <c r="V55" s="95"/>
      <c r="W55" s="95"/>
      <c r="X55" s="95"/>
      <c r="Y55" s="49"/>
      <c r="Z55" s="95"/>
      <c r="AA55" s="95"/>
      <c r="AB55" s="95"/>
      <c r="AC55" s="49"/>
      <c r="AD55" s="95"/>
      <c r="AE55" s="95"/>
      <c r="AF55" s="95"/>
      <c r="AG55" s="49"/>
      <c r="AH55" s="49"/>
      <c r="AI55" s="49"/>
      <c r="AJ55" s="49"/>
      <c r="AK55" s="49"/>
      <c r="AL55" s="49"/>
    </row>
    <row r="56" spans="1:38" s="71" customFormat="1" ht="12.75">
      <c r="A56" s="49"/>
      <c r="B56" s="49"/>
      <c r="C56" s="49"/>
      <c r="D56" s="95"/>
      <c r="E56" s="95"/>
      <c r="F56" s="95"/>
      <c r="G56" s="95"/>
      <c r="H56" s="95"/>
      <c r="I56" s="95"/>
      <c r="J56" s="95"/>
      <c r="K56" s="95"/>
      <c r="L56" s="95"/>
      <c r="M56" s="49"/>
      <c r="N56" s="95"/>
      <c r="O56" s="95"/>
      <c r="P56" s="95"/>
      <c r="Q56" s="49"/>
      <c r="R56" s="95"/>
      <c r="S56" s="95"/>
      <c r="T56" s="95"/>
      <c r="U56" s="49"/>
      <c r="V56" s="95"/>
      <c r="W56" s="95"/>
      <c r="X56" s="95"/>
      <c r="Y56" s="49"/>
      <c r="Z56" s="95"/>
      <c r="AA56" s="95"/>
      <c r="AB56" s="95"/>
      <c r="AC56" s="49"/>
      <c r="AD56" s="95"/>
      <c r="AE56" s="95"/>
      <c r="AF56" s="95"/>
      <c r="AG56" s="49"/>
      <c r="AH56" s="49"/>
      <c r="AI56" s="49"/>
      <c r="AJ56" s="49"/>
      <c r="AK56" s="49"/>
      <c r="AL56" s="49"/>
    </row>
    <row r="57" spans="1:38" s="71" customFormat="1" ht="12.75">
      <c r="A57" s="49"/>
      <c r="B57" s="49"/>
      <c r="C57" s="49"/>
      <c r="D57" s="95"/>
      <c r="E57" s="95"/>
      <c r="F57" s="95"/>
      <c r="G57" s="95"/>
      <c r="H57" s="95"/>
      <c r="I57" s="95"/>
      <c r="J57" s="95"/>
      <c r="K57" s="95"/>
      <c r="L57" s="95"/>
      <c r="M57" s="49"/>
      <c r="N57" s="95"/>
      <c r="O57" s="95"/>
      <c r="P57" s="95"/>
      <c r="Q57" s="49"/>
      <c r="R57" s="95"/>
      <c r="S57" s="95"/>
      <c r="T57" s="95"/>
      <c r="U57" s="49"/>
      <c r="V57" s="95"/>
      <c r="W57" s="95"/>
      <c r="X57" s="95"/>
      <c r="Y57" s="49"/>
      <c r="Z57" s="95"/>
      <c r="AA57" s="95"/>
      <c r="AB57" s="95"/>
      <c r="AC57" s="49"/>
      <c r="AD57" s="95"/>
      <c r="AE57" s="95"/>
      <c r="AF57" s="95"/>
      <c r="AG57" s="49"/>
      <c r="AH57" s="49"/>
      <c r="AI57" s="49"/>
      <c r="AJ57" s="49"/>
      <c r="AK57" s="49"/>
      <c r="AL57" s="49"/>
    </row>
    <row r="58" spans="1:38" s="71" customFormat="1" ht="12.75">
      <c r="A58" s="49"/>
      <c r="B58" s="49"/>
      <c r="C58" s="49"/>
      <c r="D58" s="95"/>
      <c r="E58" s="95"/>
      <c r="F58" s="95"/>
      <c r="G58" s="95"/>
      <c r="H58" s="95"/>
      <c r="I58" s="95"/>
      <c r="J58" s="95"/>
      <c r="K58" s="95"/>
      <c r="L58" s="95"/>
      <c r="M58" s="49"/>
      <c r="N58" s="95"/>
      <c r="O58" s="95"/>
      <c r="P58" s="95"/>
      <c r="Q58" s="49"/>
      <c r="R58" s="95"/>
      <c r="S58" s="95"/>
      <c r="T58" s="95"/>
      <c r="U58" s="49"/>
      <c r="V58" s="95"/>
      <c r="W58" s="95"/>
      <c r="X58" s="95"/>
      <c r="Y58" s="49"/>
      <c r="Z58" s="95"/>
      <c r="AA58" s="95"/>
      <c r="AB58" s="95"/>
      <c r="AC58" s="49"/>
      <c r="AD58" s="95"/>
      <c r="AE58" s="95"/>
      <c r="AF58" s="95"/>
      <c r="AG58" s="49"/>
      <c r="AH58" s="49"/>
      <c r="AI58" s="49"/>
      <c r="AJ58" s="49"/>
      <c r="AK58" s="49"/>
      <c r="AL58" s="49"/>
    </row>
    <row r="59" spans="1:38" s="71" customFormat="1" ht="12.75">
      <c r="A59" s="49"/>
      <c r="B59" s="49"/>
      <c r="C59" s="49"/>
      <c r="D59" s="95"/>
      <c r="E59" s="95"/>
      <c r="F59" s="95"/>
      <c r="G59" s="95"/>
      <c r="H59" s="95"/>
      <c r="I59" s="95"/>
      <c r="J59" s="95"/>
      <c r="K59" s="95"/>
      <c r="L59" s="95"/>
      <c r="M59" s="49"/>
      <c r="N59" s="95"/>
      <c r="O59" s="95"/>
      <c r="P59" s="95"/>
      <c r="Q59" s="49"/>
      <c r="R59" s="95"/>
      <c r="S59" s="95"/>
      <c r="T59" s="95"/>
      <c r="U59" s="49"/>
      <c r="V59" s="95"/>
      <c r="W59" s="95"/>
      <c r="X59" s="95"/>
      <c r="Y59" s="49"/>
      <c r="Z59" s="95"/>
      <c r="AA59" s="95"/>
      <c r="AB59" s="95"/>
      <c r="AC59" s="49"/>
      <c r="AD59" s="95"/>
      <c r="AE59" s="95"/>
      <c r="AF59" s="95"/>
      <c r="AG59" s="49"/>
      <c r="AH59" s="49"/>
      <c r="AI59" s="49"/>
      <c r="AJ59" s="49"/>
      <c r="AK59" s="49"/>
      <c r="AL59" s="49"/>
    </row>
    <row r="60" spans="1:38" s="71" customFormat="1" ht="12.75">
      <c r="A60" s="49"/>
      <c r="B60" s="49"/>
      <c r="C60" s="49"/>
      <c r="D60" s="95"/>
      <c r="E60" s="95"/>
      <c r="F60" s="95"/>
      <c r="G60" s="95"/>
      <c r="H60" s="95"/>
      <c r="I60" s="95"/>
      <c r="J60" s="95"/>
      <c r="K60" s="95"/>
      <c r="L60" s="95"/>
      <c r="M60" s="49"/>
      <c r="N60" s="95"/>
      <c r="O60" s="95"/>
      <c r="P60" s="95"/>
      <c r="Q60" s="49"/>
      <c r="R60" s="95"/>
      <c r="S60" s="95"/>
      <c r="T60" s="95"/>
      <c r="U60" s="49"/>
      <c r="V60" s="95"/>
      <c r="W60" s="95"/>
      <c r="X60" s="95"/>
      <c r="Y60" s="49"/>
      <c r="Z60" s="95"/>
      <c r="AA60" s="95"/>
      <c r="AB60" s="95"/>
      <c r="AC60" s="49"/>
      <c r="AD60" s="95"/>
      <c r="AE60" s="95"/>
      <c r="AF60" s="95"/>
      <c r="AG60" s="49"/>
      <c r="AH60" s="49"/>
      <c r="AI60" s="49"/>
      <c r="AJ60" s="49"/>
      <c r="AK60" s="49"/>
      <c r="AL60" s="49"/>
    </row>
    <row r="61" spans="1:38" s="71" customFormat="1" ht="12.75">
      <c r="A61" s="49"/>
      <c r="B61" s="49"/>
      <c r="C61" s="49"/>
      <c r="D61" s="95"/>
      <c r="E61" s="95"/>
      <c r="F61" s="95"/>
      <c r="G61" s="95"/>
      <c r="H61" s="95"/>
      <c r="I61" s="95"/>
      <c r="J61" s="95"/>
      <c r="K61" s="95"/>
      <c r="L61" s="95"/>
      <c r="M61" s="49"/>
      <c r="N61" s="95"/>
      <c r="O61" s="95"/>
      <c r="P61" s="95"/>
      <c r="Q61" s="49"/>
      <c r="R61" s="95"/>
      <c r="S61" s="95"/>
      <c r="T61" s="95"/>
      <c r="U61" s="49"/>
      <c r="V61" s="95"/>
      <c r="W61" s="95"/>
      <c r="X61" s="95"/>
      <c r="Y61" s="49"/>
      <c r="Z61" s="95"/>
      <c r="AA61" s="95"/>
      <c r="AB61" s="95"/>
      <c r="AC61" s="49"/>
      <c r="AD61" s="95"/>
      <c r="AE61" s="95"/>
      <c r="AF61" s="95"/>
      <c r="AG61" s="49"/>
      <c r="AH61" s="49"/>
      <c r="AI61" s="49"/>
      <c r="AJ61" s="49"/>
      <c r="AK61" s="49"/>
      <c r="AL61" s="49"/>
    </row>
    <row r="62" spans="1:38" s="71" customFormat="1" ht="12.75">
      <c r="A62" s="49"/>
      <c r="B62" s="49"/>
      <c r="C62" s="49"/>
      <c r="D62" s="95"/>
      <c r="E62" s="95"/>
      <c r="F62" s="95"/>
      <c r="G62" s="95"/>
      <c r="H62" s="95"/>
      <c r="I62" s="95"/>
      <c r="J62" s="95"/>
      <c r="K62" s="95"/>
      <c r="L62" s="95"/>
      <c r="M62" s="49"/>
      <c r="N62" s="95"/>
      <c r="O62" s="95"/>
      <c r="P62" s="95"/>
      <c r="Q62" s="49"/>
      <c r="R62" s="95"/>
      <c r="S62" s="95"/>
      <c r="T62" s="95"/>
      <c r="U62" s="49"/>
      <c r="V62" s="95"/>
      <c r="W62" s="95"/>
      <c r="X62" s="95"/>
      <c r="Y62" s="49"/>
      <c r="Z62" s="95"/>
      <c r="AA62" s="95"/>
      <c r="AB62" s="95"/>
      <c r="AC62" s="49"/>
      <c r="AD62" s="95"/>
      <c r="AE62" s="95"/>
      <c r="AF62" s="95"/>
      <c r="AG62" s="49"/>
      <c r="AH62" s="49"/>
      <c r="AI62" s="49"/>
      <c r="AJ62" s="49"/>
      <c r="AK62" s="49"/>
      <c r="AL62" s="49"/>
    </row>
    <row r="63" spans="1:38" s="71" customFormat="1" ht="12.75">
      <c r="A63" s="49"/>
      <c r="B63" s="49"/>
      <c r="C63" s="49"/>
      <c r="D63" s="95"/>
      <c r="E63" s="95"/>
      <c r="F63" s="95"/>
      <c r="G63" s="95"/>
      <c r="H63" s="95"/>
      <c r="I63" s="95"/>
      <c r="J63" s="95"/>
      <c r="K63" s="95"/>
      <c r="L63" s="95"/>
      <c r="M63" s="49"/>
      <c r="N63" s="95"/>
      <c r="O63" s="95"/>
      <c r="P63" s="95"/>
      <c r="Q63" s="49"/>
      <c r="R63" s="95"/>
      <c r="S63" s="95"/>
      <c r="T63" s="95"/>
      <c r="U63" s="49"/>
      <c r="V63" s="95"/>
      <c r="W63" s="95"/>
      <c r="X63" s="95"/>
      <c r="Y63" s="49"/>
      <c r="Z63" s="95"/>
      <c r="AA63" s="95"/>
      <c r="AB63" s="95"/>
      <c r="AC63" s="49"/>
      <c r="AD63" s="95"/>
      <c r="AE63" s="95"/>
      <c r="AF63" s="95"/>
      <c r="AG63" s="49"/>
      <c r="AH63" s="49"/>
      <c r="AI63" s="49"/>
      <c r="AJ63" s="49"/>
      <c r="AK63" s="49"/>
      <c r="AL63" s="49"/>
    </row>
    <row r="64" spans="1:38" s="71" customFormat="1" ht="12.75">
      <c r="A64" s="49"/>
      <c r="B64" s="49"/>
      <c r="C64" s="49"/>
      <c r="D64" s="95"/>
      <c r="E64" s="95"/>
      <c r="F64" s="95"/>
      <c r="G64" s="95"/>
      <c r="H64" s="95"/>
      <c r="I64" s="95"/>
      <c r="J64" s="95"/>
      <c r="K64" s="95"/>
      <c r="L64" s="95"/>
      <c r="M64" s="49"/>
      <c r="N64" s="95"/>
      <c r="O64" s="95"/>
      <c r="P64" s="95"/>
      <c r="Q64" s="49"/>
      <c r="R64" s="95"/>
      <c r="S64" s="95"/>
      <c r="T64" s="95"/>
      <c r="U64" s="49"/>
      <c r="V64" s="95"/>
      <c r="W64" s="95"/>
      <c r="X64" s="95"/>
      <c r="Y64" s="49"/>
      <c r="Z64" s="95"/>
      <c r="AA64" s="95"/>
      <c r="AB64" s="95"/>
      <c r="AC64" s="49"/>
      <c r="AD64" s="95"/>
      <c r="AE64" s="95"/>
      <c r="AF64" s="95"/>
      <c r="AG64" s="49"/>
      <c r="AH64" s="49"/>
      <c r="AI64" s="49"/>
      <c r="AJ64" s="49"/>
      <c r="AK64" s="49"/>
      <c r="AL64" s="49"/>
    </row>
    <row r="65" spans="1:38" s="71" customFormat="1" ht="12.75">
      <c r="A65" s="49"/>
      <c r="B65" s="49"/>
      <c r="C65" s="49"/>
      <c r="D65" s="95"/>
      <c r="E65" s="95"/>
      <c r="F65" s="95"/>
      <c r="G65" s="95"/>
      <c r="H65" s="95"/>
      <c r="I65" s="95"/>
      <c r="J65" s="95"/>
      <c r="K65" s="95"/>
      <c r="L65" s="95"/>
      <c r="M65" s="49"/>
      <c r="N65" s="95"/>
      <c r="O65" s="95"/>
      <c r="P65" s="95"/>
      <c r="Q65" s="49"/>
      <c r="R65" s="95"/>
      <c r="S65" s="95"/>
      <c r="T65" s="95"/>
      <c r="U65" s="49"/>
      <c r="V65" s="95"/>
      <c r="W65" s="95"/>
      <c r="X65" s="95"/>
      <c r="Y65" s="49"/>
      <c r="Z65" s="95"/>
      <c r="AA65" s="95"/>
      <c r="AB65" s="95"/>
      <c r="AC65" s="49"/>
      <c r="AD65" s="95"/>
      <c r="AE65" s="95"/>
      <c r="AF65" s="95"/>
      <c r="AG65" s="49"/>
      <c r="AH65" s="49"/>
      <c r="AI65" s="49"/>
      <c r="AJ65" s="49"/>
      <c r="AK65" s="49"/>
      <c r="AL65" s="49"/>
    </row>
    <row r="66" spans="1:38" s="71" customFormat="1" ht="12.75">
      <c r="A66" s="49"/>
      <c r="B66" s="49"/>
      <c r="C66" s="49"/>
      <c r="D66" s="95"/>
      <c r="E66" s="95"/>
      <c r="F66" s="95"/>
      <c r="G66" s="95"/>
      <c r="H66" s="95"/>
      <c r="I66" s="95"/>
      <c r="J66" s="95"/>
      <c r="K66" s="95"/>
      <c r="L66" s="95"/>
      <c r="M66" s="49"/>
      <c r="N66" s="95"/>
      <c r="O66" s="95"/>
      <c r="P66" s="95"/>
      <c r="Q66" s="49"/>
      <c r="R66" s="95"/>
      <c r="S66" s="95"/>
      <c r="T66" s="95"/>
      <c r="U66" s="49"/>
      <c r="V66" s="95"/>
      <c r="W66" s="95"/>
      <c r="X66" s="95"/>
      <c r="Y66" s="49"/>
      <c r="Z66" s="95"/>
      <c r="AA66" s="95"/>
      <c r="AB66" s="95"/>
      <c r="AC66" s="49"/>
      <c r="AD66" s="95"/>
      <c r="AE66" s="95"/>
      <c r="AF66" s="95"/>
      <c r="AG66" s="49"/>
      <c r="AH66" s="49"/>
      <c r="AI66" s="49"/>
      <c r="AJ66" s="49"/>
      <c r="AK66" s="49"/>
      <c r="AL66" s="49"/>
    </row>
    <row r="67" spans="1:38" s="71" customFormat="1" ht="12.75">
      <c r="A67" s="49"/>
      <c r="B67" s="49"/>
      <c r="C67" s="49"/>
      <c r="D67" s="95"/>
      <c r="E67" s="95"/>
      <c r="F67" s="95"/>
      <c r="G67" s="95"/>
      <c r="H67" s="95"/>
      <c r="I67" s="95"/>
      <c r="J67" s="95"/>
      <c r="K67" s="95"/>
      <c r="L67" s="95"/>
      <c r="M67" s="49"/>
      <c r="N67" s="95"/>
      <c r="O67" s="95"/>
      <c r="P67" s="95"/>
      <c r="Q67" s="49"/>
      <c r="R67" s="95"/>
      <c r="S67" s="95"/>
      <c r="T67" s="95"/>
      <c r="U67" s="49"/>
      <c r="V67" s="95"/>
      <c r="W67" s="95"/>
      <c r="X67" s="95"/>
      <c r="Y67" s="49"/>
      <c r="Z67" s="95"/>
      <c r="AA67" s="95"/>
      <c r="AB67" s="95"/>
      <c r="AC67" s="49"/>
      <c r="AD67" s="95"/>
      <c r="AE67" s="95"/>
      <c r="AF67" s="95"/>
      <c r="AG67" s="49"/>
      <c r="AH67" s="49"/>
      <c r="AI67" s="49"/>
      <c r="AJ67" s="49"/>
      <c r="AK67" s="49"/>
      <c r="AL67" s="49"/>
    </row>
    <row r="68" spans="1:38" s="71" customFormat="1" ht="12.75">
      <c r="A68" s="49"/>
      <c r="B68" s="49"/>
      <c r="C68" s="49"/>
      <c r="D68" s="95"/>
      <c r="E68" s="95"/>
      <c r="F68" s="95"/>
      <c r="G68" s="95"/>
      <c r="H68" s="95"/>
      <c r="I68" s="95"/>
      <c r="J68" s="95"/>
      <c r="K68" s="95"/>
      <c r="L68" s="95"/>
      <c r="M68" s="49"/>
      <c r="N68" s="95"/>
      <c r="O68" s="95"/>
      <c r="P68" s="95"/>
      <c r="Q68" s="49"/>
      <c r="R68" s="95"/>
      <c r="S68" s="95"/>
      <c r="T68" s="95"/>
      <c r="U68" s="49"/>
      <c r="V68" s="95"/>
      <c r="W68" s="95"/>
      <c r="X68" s="95"/>
      <c r="Y68" s="49"/>
      <c r="Z68" s="95"/>
      <c r="AA68" s="95"/>
      <c r="AB68" s="95"/>
      <c r="AC68" s="49"/>
      <c r="AD68" s="95"/>
      <c r="AE68" s="95"/>
      <c r="AF68" s="95"/>
      <c r="AG68" s="49"/>
      <c r="AH68" s="49"/>
      <c r="AI68" s="49"/>
      <c r="AJ68" s="49"/>
      <c r="AK68" s="49"/>
      <c r="AL68" s="49"/>
    </row>
    <row r="69" spans="1:38" s="71" customFormat="1" ht="12.75">
      <c r="A69" s="49"/>
      <c r="B69" s="49"/>
      <c r="C69" s="49"/>
      <c r="D69" s="95"/>
      <c r="E69" s="95"/>
      <c r="F69" s="95"/>
      <c r="G69" s="95"/>
      <c r="H69" s="95"/>
      <c r="I69" s="95"/>
      <c r="J69" s="95"/>
      <c r="K69" s="95"/>
      <c r="L69" s="95"/>
      <c r="M69" s="49"/>
      <c r="N69" s="95"/>
      <c r="O69" s="95"/>
      <c r="P69" s="95"/>
      <c r="Q69" s="49"/>
      <c r="R69" s="95"/>
      <c r="S69" s="95"/>
      <c r="T69" s="95"/>
      <c r="U69" s="49"/>
      <c r="V69" s="95"/>
      <c r="W69" s="95"/>
      <c r="X69" s="95"/>
      <c r="Y69" s="49"/>
      <c r="Z69" s="95"/>
      <c r="AA69" s="95"/>
      <c r="AB69" s="95"/>
      <c r="AC69" s="49"/>
      <c r="AD69" s="95"/>
      <c r="AE69" s="95"/>
      <c r="AF69" s="95"/>
      <c r="AG69" s="49"/>
      <c r="AH69" s="49"/>
      <c r="AI69" s="49"/>
      <c r="AJ69" s="49"/>
      <c r="AK69" s="49"/>
      <c r="AL69" s="49"/>
    </row>
    <row r="70" spans="1:38" s="71" customFormat="1" ht="12.75">
      <c r="A70" s="49"/>
      <c r="B70" s="49"/>
      <c r="C70" s="49"/>
      <c r="D70" s="95"/>
      <c r="E70" s="95"/>
      <c r="F70" s="95"/>
      <c r="G70" s="95"/>
      <c r="H70" s="95"/>
      <c r="I70" s="95"/>
      <c r="J70" s="95"/>
      <c r="K70" s="95"/>
      <c r="L70" s="95"/>
      <c r="M70" s="49"/>
      <c r="N70" s="95"/>
      <c r="O70" s="95"/>
      <c r="P70" s="95"/>
      <c r="Q70" s="49"/>
      <c r="R70" s="95"/>
      <c r="S70" s="95"/>
      <c r="T70" s="95"/>
      <c r="U70" s="49"/>
      <c r="V70" s="95"/>
      <c r="W70" s="95"/>
      <c r="X70" s="95"/>
      <c r="Y70" s="49"/>
      <c r="Z70" s="95"/>
      <c r="AA70" s="95"/>
      <c r="AB70" s="95"/>
      <c r="AC70" s="49"/>
      <c r="AD70" s="95"/>
      <c r="AE70" s="95"/>
      <c r="AF70" s="95"/>
      <c r="AG70" s="49"/>
      <c r="AH70" s="49"/>
      <c r="AI70" s="49"/>
      <c r="AJ70" s="49"/>
      <c r="AK70" s="49"/>
      <c r="AL70" s="49"/>
    </row>
    <row r="71" spans="1:38" s="71" customFormat="1" ht="12.75">
      <c r="A71" s="49"/>
      <c r="B71" s="49"/>
      <c r="C71" s="49"/>
      <c r="D71" s="95"/>
      <c r="E71" s="95"/>
      <c r="F71" s="95"/>
      <c r="G71" s="95"/>
      <c r="H71" s="95"/>
      <c r="I71" s="95"/>
      <c r="J71" s="95"/>
      <c r="K71" s="95"/>
      <c r="L71" s="95"/>
      <c r="M71" s="49"/>
      <c r="N71" s="95"/>
      <c r="O71" s="95"/>
      <c r="P71" s="95"/>
      <c r="Q71" s="49"/>
      <c r="R71" s="95"/>
      <c r="S71" s="95"/>
      <c r="T71" s="95"/>
      <c r="U71" s="49"/>
      <c r="V71" s="95"/>
      <c r="W71" s="95"/>
      <c r="X71" s="95"/>
      <c r="Y71" s="49"/>
      <c r="Z71" s="95"/>
      <c r="AA71" s="95"/>
      <c r="AB71" s="95"/>
      <c r="AC71" s="49"/>
      <c r="AD71" s="95"/>
      <c r="AE71" s="95"/>
      <c r="AF71" s="95"/>
      <c r="AG71" s="49"/>
      <c r="AH71" s="49"/>
      <c r="AI71" s="49"/>
      <c r="AJ71" s="49"/>
      <c r="AK71" s="49"/>
      <c r="AL71" s="49"/>
    </row>
    <row r="72" spans="1:38" s="71" customFormat="1" ht="12.75">
      <c r="A72" s="49"/>
      <c r="B72" s="49"/>
      <c r="C72" s="49"/>
      <c r="D72" s="95"/>
      <c r="E72" s="95"/>
      <c r="F72" s="95"/>
      <c r="G72" s="95"/>
      <c r="H72" s="95"/>
      <c r="I72" s="95"/>
      <c r="J72" s="95"/>
      <c r="K72" s="95"/>
      <c r="L72" s="95"/>
      <c r="M72" s="49"/>
      <c r="N72" s="95"/>
      <c r="O72" s="95"/>
      <c r="P72" s="95"/>
      <c r="Q72" s="49"/>
      <c r="R72" s="95"/>
      <c r="S72" s="95"/>
      <c r="T72" s="95"/>
      <c r="U72" s="49"/>
      <c r="V72" s="95"/>
      <c r="W72" s="95"/>
      <c r="X72" s="95"/>
      <c r="Y72" s="49"/>
      <c r="Z72" s="95"/>
      <c r="AA72" s="95"/>
      <c r="AB72" s="95"/>
      <c r="AC72" s="49"/>
      <c r="AD72" s="95"/>
      <c r="AE72" s="95"/>
      <c r="AF72" s="95"/>
      <c r="AG72" s="49"/>
      <c r="AH72" s="49"/>
      <c r="AI72" s="49"/>
      <c r="AJ72" s="49"/>
      <c r="AK72" s="49"/>
      <c r="AL72" s="49"/>
    </row>
    <row r="73" spans="1:38" s="71" customFormat="1" ht="12.75">
      <c r="A73" s="49"/>
      <c r="B73" s="49"/>
      <c r="C73" s="49"/>
      <c r="D73" s="95"/>
      <c r="E73" s="95"/>
      <c r="F73" s="95"/>
      <c r="G73" s="95"/>
      <c r="H73" s="95"/>
      <c r="I73" s="95"/>
      <c r="J73" s="95"/>
      <c r="K73" s="95"/>
      <c r="L73" s="95"/>
      <c r="M73" s="49"/>
      <c r="N73" s="95"/>
      <c r="O73" s="95"/>
      <c r="P73" s="95"/>
      <c r="Q73" s="49"/>
      <c r="R73" s="95"/>
      <c r="S73" s="95"/>
      <c r="T73" s="95"/>
      <c r="U73" s="49"/>
      <c r="V73" s="95"/>
      <c r="W73" s="95"/>
      <c r="X73" s="95"/>
      <c r="Y73" s="49"/>
      <c r="Z73" s="95"/>
      <c r="AA73" s="95"/>
      <c r="AB73" s="95"/>
      <c r="AC73" s="49"/>
      <c r="AD73" s="95"/>
      <c r="AE73" s="95"/>
      <c r="AF73" s="95"/>
      <c r="AG73" s="49"/>
      <c r="AH73" s="49"/>
      <c r="AI73" s="49"/>
      <c r="AJ73" s="49"/>
      <c r="AK73" s="49"/>
      <c r="AL73" s="49"/>
    </row>
    <row r="74" spans="1:38" s="71" customFormat="1" ht="12.75">
      <c r="A74" s="49"/>
      <c r="B74" s="49"/>
      <c r="C74" s="49"/>
      <c r="D74" s="95"/>
      <c r="E74" s="95"/>
      <c r="F74" s="95"/>
      <c r="G74" s="95"/>
      <c r="H74" s="95"/>
      <c r="I74" s="95"/>
      <c r="J74" s="95"/>
      <c r="K74" s="95"/>
      <c r="L74" s="95"/>
      <c r="M74" s="49"/>
      <c r="N74" s="95"/>
      <c r="O74" s="95"/>
      <c r="P74" s="95"/>
      <c r="Q74" s="49"/>
      <c r="R74" s="95"/>
      <c r="S74" s="95"/>
      <c r="T74" s="95"/>
      <c r="U74" s="49"/>
      <c r="V74" s="95"/>
      <c r="W74" s="95"/>
      <c r="X74" s="95"/>
      <c r="Y74" s="49"/>
      <c r="Z74" s="95"/>
      <c r="AA74" s="95"/>
      <c r="AB74" s="95"/>
      <c r="AC74" s="49"/>
      <c r="AD74" s="95"/>
      <c r="AE74" s="95"/>
      <c r="AF74" s="95"/>
      <c r="AG74" s="49"/>
      <c r="AH74" s="49"/>
      <c r="AI74" s="49"/>
      <c r="AJ74" s="49"/>
      <c r="AK74" s="49"/>
      <c r="AL74" s="49"/>
    </row>
    <row r="75" spans="1:38" s="71" customFormat="1" ht="12.75">
      <c r="A75" s="49"/>
      <c r="B75" s="49"/>
      <c r="C75" s="49"/>
      <c r="D75" s="95"/>
      <c r="E75" s="95"/>
      <c r="F75" s="95"/>
      <c r="G75" s="95"/>
      <c r="H75" s="95"/>
      <c r="I75" s="95"/>
      <c r="J75" s="95"/>
      <c r="K75" s="95"/>
      <c r="L75" s="95"/>
      <c r="M75" s="49"/>
      <c r="N75" s="95"/>
      <c r="O75" s="95"/>
      <c r="P75" s="95"/>
      <c r="Q75" s="49"/>
      <c r="R75" s="95"/>
      <c r="S75" s="95"/>
      <c r="T75" s="95"/>
      <c r="U75" s="49"/>
      <c r="V75" s="95"/>
      <c r="W75" s="95"/>
      <c r="X75" s="95"/>
      <c r="Y75" s="49"/>
      <c r="Z75" s="95"/>
      <c r="AA75" s="95"/>
      <c r="AB75" s="95"/>
      <c r="AC75" s="49"/>
      <c r="AD75" s="95"/>
      <c r="AE75" s="95"/>
      <c r="AF75" s="95"/>
      <c r="AG75" s="49"/>
      <c r="AH75" s="49"/>
      <c r="AI75" s="49"/>
      <c r="AJ75" s="49"/>
      <c r="AK75" s="49"/>
      <c r="AL75" s="49"/>
    </row>
    <row r="76" spans="1:38" s="71" customFormat="1" ht="12.75">
      <c r="A76" s="49"/>
      <c r="B76" s="49"/>
      <c r="C76" s="49"/>
      <c r="D76" s="95"/>
      <c r="E76" s="95"/>
      <c r="F76" s="95"/>
      <c r="G76" s="95"/>
      <c r="H76" s="95"/>
      <c r="I76" s="95"/>
      <c r="J76" s="95"/>
      <c r="K76" s="95"/>
      <c r="L76" s="95"/>
      <c r="M76" s="49"/>
      <c r="N76" s="95"/>
      <c r="O76" s="95"/>
      <c r="P76" s="95"/>
      <c r="Q76" s="49"/>
      <c r="R76" s="95"/>
      <c r="S76" s="95"/>
      <c r="T76" s="95"/>
      <c r="U76" s="49"/>
      <c r="V76" s="95"/>
      <c r="W76" s="95"/>
      <c r="X76" s="95"/>
      <c r="Y76" s="49"/>
      <c r="Z76" s="95"/>
      <c r="AA76" s="95"/>
      <c r="AB76" s="95"/>
      <c r="AC76" s="49"/>
      <c r="AD76" s="95"/>
      <c r="AE76" s="95"/>
      <c r="AF76" s="95"/>
      <c r="AG76" s="49"/>
      <c r="AH76" s="49"/>
      <c r="AI76" s="49"/>
      <c r="AJ76" s="49"/>
      <c r="AK76" s="49"/>
      <c r="AL76" s="49"/>
    </row>
    <row r="77" spans="1:38" s="71" customFormat="1" ht="12.75">
      <c r="A77" s="49"/>
      <c r="B77" s="49"/>
      <c r="C77" s="49"/>
      <c r="D77" s="95"/>
      <c r="E77" s="95"/>
      <c r="F77" s="95"/>
      <c r="G77" s="95"/>
      <c r="H77" s="95"/>
      <c r="I77" s="95"/>
      <c r="J77" s="95"/>
      <c r="K77" s="95"/>
      <c r="L77" s="95"/>
      <c r="M77" s="49"/>
      <c r="N77" s="95"/>
      <c r="O77" s="95"/>
      <c r="P77" s="95"/>
      <c r="Q77" s="49"/>
      <c r="R77" s="95"/>
      <c r="S77" s="95"/>
      <c r="T77" s="95"/>
      <c r="U77" s="49"/>
      <c r="V77" s="95"/>
      <c r="W77" s="95"/>
      <c r="X77" s="95"/>
      <c r="Y77" s="49"/>
      <c r="Z77" s="95"/>
      <c r="AA77" s="95"/>
      <c r="AB77" s="95"/>
      <c r="AC77" s="49"/>
      <c r="AD77" s="95"/>
      <c r="AE77" s="95"/>
      <c r="AF77" s="95"/>
      <c r="AG77" s="49"/>
      <c r="AH77" s="49"/>
      <c r="AI77" s="49"/>
      <c r="AJ77" s="49"/>
      <c r="AK77" s="49"/>
      <c r="AL77" s="49"/>
    </row>
    <row r="78" spans="1:38" s="71" customFormat="1" ht="12.75">
      <c r="A78" s="49"/>
      <c r="B78" s="49"/>
      <c r="C78" s="49"/>
      <c r="D78" s="95"/>
      <c r="E78" s="95"/>
      <c r="F78" s="95"/>
      <c r="G78" s="95"/>
      <c r="H78" s="95"/>
      <c r="I78" s="95"/>
      <c r="J78" s="95"/>
      <c r="K78" s="95"/>
      <c r="L78" s="95"/>
      <c r="M78" s="49"/>
      <c r="N78" s="95"/>
      <c r="O78" s="95"/>
      <c r="P78" s="95"/>
      <c r="Q78" s="49"/>
      <c r="R78" s="95"/>
      <c r="S78" s="95"/>
      <c r="T78" s="95"/>
      <c r="U78" s="49"/>
      <c r="V78" s="95"/>
      <c r="W78" s="95"/>
      <c r="X78" s="95"/>
      <c r="Y78" s="49"/>
      <c r="Z78" s="95"/>
      <c r="AA78" s="95"/>
      <c r="AB78" s="95"/>
      <c r="AC78" s="49"/>
      <c r="AD78" s="95"/>
      <c r="AE78" s="95"/>
      <c r="AF78" s="95"/>
      <c r="AG78" s="49"/>
      <c r="AH78" s="49"/>
      <c r="AI78" s="49"/>
      <c r="AJ78" s="49"/>
      <c r="AK78" s="49"/>
      <c r="AL78" s="49"/>
    </row>
    <row r="79" spans="1:38" s="71" customFormat="1" ht="12.75">
      <c r="A79" s="49"/>
      <c r="B79" s="49"/>
      <c r="C79" s="49"/>
      <c r="D79" s="95"/>
      <c r="E79" s="95"/>
      <c r="F79" s="95"/>
      <c r="G79" s="95"/>
      <c r="H79" s="95"/>
      <c r="I79" s="95"/>
      <c r="J79" s="95"/>
      <c r="K79" s="95"/>
      <c r="L79" s="95"/>
      <c r="M79" s="49"/>
      <c r="N79" s="95"/>
      <c r="O79" s="95"/>
      <c r="P79" s="95"/>
      <c r="Q79" s="49"/>
      <c r="R79" s="95"/>
      <c r="S79" s="95"/>
      <c r="T79" s="95"/>
      <c r="U79" s="49"/>
      <c r="V79" s="95"/>
      <c r="W79" s="95"/>
      <c r="X79" s="95"/>
      <c r="Y79" s="49"/>
      <c r="Z79" s="95"/>
      <c r="AA79" s="95"/>
      <c r="AB79" s="95"/>
      <c r="AC79" s="49"/>
      <c r="AD79" s="95"/>
      <c r="AE79" s="95"/>
      <c r="AF79" s="95"/>
      <c r="AG79" s="49"/>
      <c r="AH79" s="49"/>
      <c r="AI79" s="49"/>
      <c r="AJ79" s="49"/>
      <c r="AK79" s="49"/>
      <c r="AL79" s="49"/>
    </row>
    <row r="80" spans="1:38" s="71" customFormat="1" ht="12.75">
      <c r="A80" s="49"/>
      <c r="B80" s="49"/>
      <c r="C80" s="49"/>
      <c r="D80" s="95"/>
      <c r="E80" s="95"/>
      <c r="F80" s="95"/>
      <c r="G80" s="95"/>
      <c r="H80" s="95"/>
      <c r="I80" s="95"/>
      <c r="J80" s="95"/>
      <c r="K80" s="95"/>
      <c r="L80" s="95"/>
      <c r="M80" s="49"/>
      <c r="N80" s="95"/>
      <c r="O80" s="95"/>
      <c r="P80" s="95"/>
      <c r="Q80" s="49"/>
      <c r="R80" s="95"/>
      <c r="S80" s="95"/>
      <c r="T80" s="95"/>
      <c r="U80" s="49"/>
      <c r="V80" s="95"/>
      <c r="W80" s="95"/>
      <c r="X80" s="95"/>
      <c r="Y80" s="49"/>
      <c r="Z80" s="95"/>
      <c r="AA80" s="95"/>
      <c r="AB80" s="95"/>
      <c r="AC80" s="49"/>
      <c r="AD80" s="95"/>
      <c r="AE80" s="95"/>
      <c r="AF80" s="95"/>
      <c r="AG80" s="49"/>
      <c r="AH80" s="49"/>
      <c r="AI80" s="49"/>
      <c r="AJ80" s="49"/>
      <c r="AK80" s="49"/>
      <c r="AL80" s="49"/>
    </row>
    <row r="81" spans="1:38" s="71" customFormat="1" ht="12.75">
      <c r="A81" s="49"/>
      <c r="B81" s="49"/>
      <c r="C81" s="49"/>
      <c r="D81" s="95"/>
      <c r="E81" s="95"/>
      <c r="F81" s="95"/>
      <c r="G81" s="95"/>
      <c r="H81" s="95"/>
      <c r="I81" s="95"/>
      <c r="J81" s="95"/>
      <c r="K81" s="95"/>
      <c r="L81" s="95"/>
      <c r="M81" s="49"/>
      <c r="N81" s="95"/>
      <c r="O81" s="95"/>
      <c r="P81" s="95"/>
      <c r="Q81" s="49"/>
      <c r="R81" s="95"/>
      <c r="S81" s="95"/>
      <c r="T81" s="95"/>
      <c r="U81" s="49"/>
      <c r="V81" s="95"/>
      <c r="W81" s="95"/>
      <c r="X81" s="95"/>
      <c r="Y81" s="49"/>
      <c r="Z81" s="95"/>
      <c r="AA81" s="95"/>
      <c r="AB81" s="95"/>
      <c r="AC81" s="49"/>
      <c r="AD81" s="95"/>
      <c r="AE81" s="95"/>
      <c r="AF81" s="95"/>
      <c r="AG81" s="49"/>
      <c r="AH81" s="49"/>
      <c r="AI81" s="49"/>
      <c r="AJ81" s="49"/>
      <c r="AK81" s="49"/>
      <c r="AL81" s="49"/>
    </row>
    <row r="82" spans="1:38" s="71" customFormat="1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s="71" customFormat="1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s="71" customFormat="1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="71" customFormat="1" ht="12.75"/>
    <row r="86" s="71" customFormat="1" ht="12.75"/>
    <row r="87" s="71" customFormat="1" ht="12.75"/>
    <row r="88" s="71" customFormat="1" ht="12.75"/>
    <row r="89" s="71" customFormat="1" ht="12.75"/>
    <row r="90" s="71" customFormat="1" ht="12.75"/>
    <row r="91" s="71" customFormat="1" ht="12.75"/>
    <row r="92" s="71" customFormat="1" ht="12.75"/>
    <row r="93" s="71" customFormat="1" ht="12.75"/>
    <row r="94" s="71" customFormat="1" ht="12.75"/>
    <row r="95" s="71" customFormat="1" ht="12.75"/>
    <row r="96" s="71" customFormat="1" ht="12.75"/>
    <row r="97" s="71" customFormat="1" ht="12.75"/>
    <row r="98" s="71" customFormat="1" ht="12.75"/>
    <row r="99" s="71" customFormat="1" ht="12.75"/>
    <row r="100" s="71" customFormat="1" ht="12.75"/>
  </sheetData>
  <sheetProtection password="F954" sheet="1" objects="1" scenarios="1"/>
  <mergeCells count="9">
    <mergeCell ref="B2:AH2"/>
    <mergeCell ref="R4:U4"/>
    <mergeCell ref="V4:Y4"/>
    <mergeCell ref="Z4:AC4"/>
    <mergeCell ref="AD4:AG4"/>
    <mergeCell ref="D4:F4"/>
    <mergeCell ref="G4:I4"/>
    <mergeCell ref="J4:M4"/>
    <mergeCell ref="N4:Q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3.28125" style="3" customWidth="1"/>
    <col min="3" max="3" width="6.8515625" style="3" customWidth="1"/>
    <col min="4" max="12" width="10.7109375" style="3" customWidth="1"/>
    <col min="13" max="13" width="7.7109375" style="3" customWidth="1"/>
    <col min="14" max="16" width="10.7109375" style="3" customWidth="1"/>
    <col min="17" max="17" width="7.7109375" style="3" customWidth="1"/>
    <col min="18" max="20" width="10.7109375" style="3" customWidth="1"/>
    <col min="21" max="21" width="8.421875" style="3" customWidth="1"/>
    <col min="22" max="24" width="10.7109375" style="3" customWidth="1"/>
    <col min="25" max="25" width="7.7109375" style="3" customWidth="1"/>
    <col min="26" max="28" width="10.7109375" style="3" customWidth="1"/>
    <col min="29" max="29" width="9.7109375" style="3" customWidth="1"/>
    <col min="30" max="32" width="10.7109375" style="3" customWidth="1"/>
    <col min="33" max="33" width="10.28125" style="3" customWidth="1"/>
    <col min="34" max="34" width="8.8515625" style="3" customWidth="1"/>
    <col min="35" max="35" width="12.140625" style="3" hidden="1" customWidth="1"/>
    <col min="36" max="36" width="13.7109375" style="3" hidden="1" customWidth="1"/>
    <col min="37" max="37" width="12.14062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7" t="s">
        <v>1</v>
      </c>
      <c r="E4" s="127"/>
      <c r="F4" s="127"/>
      <c r="G4" s="127" t="s">
        <v>2</v>
      </c>
      <c r="H4" s="127"/>
      <c r="I4" s="127"/>
      <c r="J4" s="120" t="s">
        <v>3</v>
      </c>
      <c r="K4" s="125"/>
      <c r="L4" s="125"/>
      <c r="M4" s="126"/>
      <c r="N4" s="120" t="s">
        <v>4</v>
      </c>
      <c r="O4" s="121"/>
      <c r="P4" s="121"/>
      <c r="Q4" s="122"/>
      <c r="R4" s="120" t="s">
        <v>5</v>
      </c>
      <c r="S4" s="121"/>
      <c r="T4" s="121"/>
      <c r="U4" s="122"/>
      <c r="V4" s="120" t="s">
        <v>6</v>
      </c>
      <c r="W4" s="123"/>
      <c r="X4" s="123"/>
      <c r="Y4" s="124"/>
      <c r="Z4" s="120" t="s">
        <v>7</v>
      </c>
      <c r="AA4" s="125"/>
      <c r="AB4" s="125"/>
      <c r="AC4" s="126"/>
      <c r="AD4" s="120" t="s">
        <v>8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51">
      <c r="A5" s="15"/>
      <c r="B5" s="16" t="s">
        <v>9</v>
      </c>
      <c r="C5" s="17" t="s">
        <v>10</v>
      </c>
      <c r="D5" s="18" t="s">
        <v>11</v>
      </c>
      <c r="E5" s="19" t="s">
        <v>12</v>
      </c>
      <c r="F5" s="20" t="s">
        <v>13</v>
      </c>
      <c r="G5" s="18" t="s">
        <v>11</v>
      </c>
      <c r="H5" s="19" t="s">
        <v>12</v>
      </c>
      <c r="I5" s="20" t="s">
        <v>13</v>
      </c>
      <c r="J5" s="18" t="s">
        <v>11</v>
      </c>
      <c r="K5" s="19" t="s">
        <v>12</v>
      </c>
      <c r="L5" s="19" t="s">
        <v>13</v>
      </c>
      <c r="M5" s="20" t="s">
        <v>652</v>
      </c>
      <c r="N5" s="18" t="s">
        <v>11</v>
      </c>
      <c r="O5" s="19" t="s">
        <v>12</v>
      </c>
      <c r="P5" s="21" t="s">
        <v>13</v>
      </c>
      <c r="Q5" s="22" t="s">
        <v>653</v>
      </c>
      <c r="R5" s="19" t="s">
        <v>11</v>
      </c>
      <c r="S5" s="19" t="s">
        <v>12</v>
      </c>
      <c r="T5" s="21" t="s">
        <v>13</v>
      </c>
      <c r="U5" s="22" t="s">
        <v>654</v>
      </c>
      <c r="V5" s="19" t="s">
        <v>11</v>
      </c>
      <c r="W5" s="19" t="s">
        <v>12</v>
      </c>
      <c r="X5" s="21" t="s">
        <v>13</v>
      </c>
      <c r="Y5" s="22" t="s">
        <v>655</v>
      </c>
      <c r="Z5" s="18" t="s">
        <v>11</v>
      </c>
      <c r="AA5" s="19" t="s">
        <v>12</v>
      </c>
      <c r="AB5" s="19" t="s">
        <v>13</v>
      </c>
      <c r="AC5" s="20" t="s">
        <v>656</v>
      </c>
      <c r="AD5" s="18" t="s">
        <v>11</v>
      </c>
      <c r="AE5" s="19" t="s">
        <v>12</v>
      </c>
      <c r="AF5" s="19" t="s">
        <v>13</v>
      </c>
      <c r="AG5" s="23" t="s">
        <v>656</v>
      </c>
      <c r="AH5" s="24" t="s">
        <v>14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21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82</v>
      </c>
      <c r="B9" s="58" t="s">
        <v>408</v>
      </c>
      <c r="C9" s="40" t="s">
        <v>409</v>
      </c>
      <c r="D9" s="73">
        <v>173855043</v>
      </c>
      <c r="E9" s="74">
        <v>14610184</v>
      </c>
      <c r="F9" s="75">
        <f>$D9+$E9</f>
        <v>188465227</v>
      </c>
      <c r="G9" s="73">
        <v>173855043</v>
      </c>
      <c r="H9" s="74">
        <v>14610184</v>
      </c>
      <c r="I9" s="76">
        <f>$G9+$H9</f>
        <v>188465227</v>
      </c>
      <c r="J9" s="73">
        <v>82399499</v>
      </c>
      <c r="K9" s="74">
        <v>0</v>
      </c>
      <c r="L9" s="74">
        <f>$J9+$K9</f>
        <v>82399499</v>
      </c>
      <c r="M9" s="41">
        <f>IF($F9=0,0,$L9/$F9)</f>
        <v>0.4372132743617474</v>
      </c>
      <c r="N9" s="101">
        <v>47053996</v>
      </c>
      <c r="O9" s="102">
        <v>0</v>
      </c>
      <c r="P9" s="103">
        <f>$N9+$O9</f>
        <v>47053996</v>
      </c>
      <c r="Q9" s="41">
        <f>IF($F9=0,0,$P9/$F9)</f>
        <v>0.24966937800149203</v>
      </c>
      <c r="R9" s="101">
        <v>42162791</v>
      </c>
      <c r="S9" s="103">
        <v>0</v>
      </c>
      <c r="T9" s="103">
        <f>$R9+$S9</f>
        <v>42162791</v>
      </c>
      <c r="U9" s="41">
        <f>IF($I9=0,0,$T9/$I9)</f>
        <v>0.2237165532928788</v>
      </c>
      <c r="V9" s="101">
        <v>15731941</v>
      </c>
      <c r="W9" s="103">
        <v>0</v>
      </c>
      <c r="X9" s="103">
        <f>$V9+$W9</f>
        <v>15731941</v>
      </c>
      <c r="Y9" s="41">
        <f>IF($I9=0,0,$X9/$I9)</f>
        <v>0.08347397156717934</v>
      </c>
      <c r="Z9" s="73">
        <f>(($J9+$N9)+$R9)+$V9</f>
        <v>187348227</v>
      </c>
      <c r="AA9" s="74">
        <f>(($K9+$O9)+$S9)+$W9</f>
        <v>0</v>
      </c>
      <c r="AB9" s="74">
        <f>$Z9+$AA9</f>
        <v>187348227</v>
      </c>
      <c r="AC9" s="41">
        <f>IF($I9=0,0,$AB9/$I9)</f>
        <v>0.9940731772232976</v>
      </c>
      <c r="AD9" s="73">
        <v>11307432</v>
      </c>
      <c r="AE9" s="74">
        <v>18136583</v>
      </c>
      <c r="AF9" s="74">
        <f>$AD9+$AE9</f>
        <v>29444015</v>
      </c>
      <c r="AG9" s="41">
        <f>IF($AJ9=0,0,$AK9/$AJ9)</f>
        <v>0.8092928209748741</v>
      </c>
      <c r="AH9" s="41">
        <f>IF($AF9=0,0,$X9/$AF9-1)</f>
        <v>-0.46569987143397396</v>
      </c>
      <c r="AI9" s="13">
        <v>188269225</v>
      </c>
      <c r="AJ9" s="13">
        <v>235210794</v>
      </c>
      <c r="AK9" s="13">
        <v>190354407</v>
      </c>
      <c r="AL9" s="13"/>
    </row>
    <row r="10" spans="1:38" s="14" customFormat="1" ht="12.75">
      <c r="A10" s="30" t="s">
        <v>82</v>
      </c>
      <c r="B10" s="58" t="s">
        <v>410</v>
      </c>
      <c r="C10" s="40" t="s">
        <v>411</v>
      </c>
      <c r="D10" s="73">
        <v>263097485</v>
      </c>
      <c r="E10" s="74">
        <v>49298400</v>
      </c>
      <c r="F10" s="76">
        <f aca="true" t="shared" si="0" ref="F10:F33">$D10+$E10</f>
        <v>312395885</v>
      </c>
      <c r="G10" s="73">
        <v>326524965</v>
      </c>
      <c r="H10" s="74">
        <v>49298400</v>
      </c>
      <c r="I10" s="76">
        <f aca="true" t="shared" si="1" ref="I10:I33">$G10+$H10</f>
        <v>375823365</v>
      </c>
      <c r="J10" s="73">
        <v>72819491</v>
      </c>
      <c r="K10" s="74">
        <v>2562202</v>
      </c>
      <c r="L10" s="74">
        <f aca="true" t="shared" si="2" ref="L10:L33">$J10+$K10</f>
        <v>75381693</v>
      </c>
      <c r="M10" s="41">
        <f aca="true" t="shared" si="3" ref="M10:M33">IF($F10=0,0,$L10/$F10)</f>
        <v>0.24130181164198114</v>
      </c>
      <c r="N10" s="101">
        <v>63139465</v>
      </c>
      <c r="O10" s="102">
        <v>8557312</v>
      </c>
      <c r="P10" s="103">
        <f aca="true" t="shared" si="4" ref="P10:P33">$N10+$O10</f>
        <v>71696777</v>
      </c>
      <c r="Q10" s="41">
        <f aca="true" t="shared" si="5" ref="Q10:Q33">IF($F10=0,0,$P10/$F10)</f>
        <v>0.2295061505051515</v>
      </c>
      <c r="R10" s="101">
        <v>46846161</v>
      </c>
      <c r="S10" s="103">
        <v>-1081873</v>
      </c>
      <c r="T10" s="103">
        <f aca="true" t="shared" si="6" ref="T10:T33">$R10+$S10</f>
        <v>45764288</v>
      </c>
      <c r="U10" s="41">
        <f aca="true" t="shared" si="7" ref="U10:U33">IF($I10=0,0,$T10/$I10)</f>
        <v>0.12177073663315212</v>
      </c>
      <c r="V10" s="101">
        <v>31037897</v>
      </c>
      <c r="W10" s="103">
        <v>5747444</v>
      </c>
      <c r="X10" s="103">
        <f aca="true" t="shared" si="8" ref="X10:X33">$V10+$W10</f>
        <v>36785341</v>
      </c>
      <c r="Y10" s="41">
        <f aca="true" t="shared" si="9" ref="Y10:Y33">IF($I10=0,0,$X10/$I10)</f>
        <v>0.09787933488382235</v>
      </c>
      <c r="Z10" s="73">
        <f aca="true" t="shared" si="10" ref="Z10:Z33">(($J10+$N10)+$R10)+$V10</f>
        <v>213843014</v>
      </c>
      <c r="AA10" s="74">
        <f aca="true" t="shared" si="11" ref="AA10:AA33">(($K10+$O10)+$S10)+$W10</f>
        <v>15785085</v>
      </c>
      <c r="AB10" s="74">
        <f aca="true" t="shared" si="12" ref="AB10:AB33">$Z10+$AA10</f>
        <v>229628099</v>
      </c>
      <c r="AC10" s="41">
        <f aca="true" t="shared" si="13" ref="AC10:AC33">IF($I10=0,0,$AB10/$I10)</f>
        <v>0.61100006115905</v>
      </c>
      <c r="AD10" s="73">
        <v>47673589</v>
      </c>
      <c r="AE10" s="74">
        <v>6451004</v>
      </c>
      <c r="AF10" s="74">
        <f aca="true" t="shared" si="14" ref="AF10:AF33">$AD10+$AE10</f>
        <v>54124593</v>
      </c>
      <c r="AG10" s="41">
        <f aca="true" t="shared" si="15" ref="AG10:AG33">IF($AJ10=0,0,$AK10/$AJ10)</f>
        <v>0.8968444712541025</v>
      </c>
      <c r="AH10" s="41">
        <f aca="true" t="shared" si="16" ref="AH10:AH33">IF($AF10=0,0,$X10/$AF10-1)</f>
        <v>-0.32035810412468135</v>
      </c>
      <c r="AI10" s="13">
        <v>281155968</v>
      </c>
      <c r="AJ10" s="13">
        <v>285316748</v>
      </c>
      <c r="AK10" s="13">
        <v>255884748</v>
      </c>
      <c r="AL10" s="13"/>
    </row>
    <row r="11" spans="1:38" s="14" customFormat="1" ht="12.75">
      <c r="A11" s="30" t="s">
        <v>82</v>
      </c>
      <c r="B11" s="58" t="s">
        <v>412</v>
      </c>
      <c r="C11" s="40" t="s">
        <v>413</v>
      </c>
      <c r="D11" s="73">
        <v>176436541</v>
      </c>
      <c r="E11" s="74">
        <v>0</v>
      </c>
      <c r="F11" s="75">
        <f t="shared" si="0"/>
        <v>176436541</v>
      </c>
      <c r="G11" s="73">
        <v>176436541</v>
      </c>
      <c r="H11" s="74">
        <v>0</v>
      </c>
      <c r="I11" s="76">
        <f t="shared" si="1"/>
        <v>176436541</v>
      </c>
      <c r="J11" s="73">
        <v>12178902</v>
      </c>
      <c r="K11" s="74">
        <v>0</v>
      </c>
      <c r="L11" s="74">
        <f t="shared" si="2"/>
        <v>12178902</v>
      </c>
      <c r="M11" s="41">
        <f t="shared" si="3"/>
        <v>0.06902709569669017</v>
      </c>
      <c r="N11" s="101">
        <v>32840165</v>
      </c>
      <c r="O11" s="102">
        <v>0</v>
      </c>
      <c r="P11" s="103">
        <f t="shared" si="4"/>
        <v>32840165</v>
      </c>
      <c r="Q11" s="41">
        <f t="shared" si="5"/>
        <v>0.18613017923537734</v>
      </c>
      <c r="R11" s="101">
        <v>25632435</v>
      </c>
      <c r="S11" s="103">
        <v>0</v>
      </c>
      <c r="T11" s="103">
        <f t="shared" si="6"/>
        <v>25632435</v>
      </c>
      <c r="U11" s="41">
        <f t="shared" si="7"/>
        <v>0.14527849420942796</v>
      </c>
      <c r="V11" s="101">
        <v>27869783</v>
      </c>
      <c r="W11" s="103">
        <v>0</v>
      </c>
      <c r="X11" s="103">
        <f t="shared" si="8"/>
        <v>27869783</v>
      </c>
      <c r="Y11" s="41">
        <f t="shared" si="9"/>
        <v>0.15795924609517253</v>
      </c>
      <c r="Z11" s="73">
        <f t="shared" si="10"/>
        <v>98521285</v>
      </c>
      <c r="AA11" s="74">
        <f t="shared" si="11"/>
        <v>0</v>
      </c>
      <c r="AB11" s="74">
        <f t="shared" si="12"/>
        <v>98521285</v>
      </c>
      <c r="AC11" s="41">
        <f t="shared" si="13"/>
        <v>0.558395015236668</v>
      </c>
      <c r="AD11" s="73">
        <v>11618009</v>
      </c>
      <c r="AE11" s="74">
        <v>10461373</v>
      </c>
      <c r="AF11" s="74">
        <f t="shared" si="14"/>
        <v>22079382</v>
      </c>
      <c r="AG11" s="41">
        <f t="shared" si="15"/>
        <v>0.5536294115770551</v>
      </c>
      <c r="AH11" s="41">
        <f t="shared" si="16"/>
        <v>0.2622537623562109</v>
      </c>
      <c r="AI11" s="13">
        <v>199964687</v>
      </c>
      <c r="AJ11" s="13">
        <v>199964687</v>
      </c>
      <c r="AK11" s="13">
        <v>110706332</v>
      </c>
      <c r="AL11" s="13"/>
    </row>
    <row r="12" spans="1:38" s="14" customFormat="1" ht="12.75">
      <c r="A12" s="30" t="s">
        <v>82</v>
      </c>
      <c r="B12" s="58" t="s">
        <v>414</v>
      </c>
      <c r="C12" s="40" t="s">
        <v>415</v>
      </c>
      <c r="D12" s="73">
        <v>130477623</v>
      </c>
      <c r="E12" s="74">
        <v>0</v>
      </c>
      <c r="F12" s="75">
        <f t="shared" si="0"/>
        <v>130477623</v>
      </c>
      <c r="G12" s="73">
        <v>130477623</v>
      </c>
      <c r="H12" s="74">
        <v>0</v>
      </c>
      <c r="I12" s="76">
        <f t="shared" si="1"/>
        <v>130477623</v>
      </c>
      <c r="J12" s="73">
        <v>1555499</v>
      </c>
      <c r="K12" s="74">
        <v>0</v>
      </c>
      <c r="L12" s="74">
        <f t="shared" si="2"/>
        <v>1555499</v>
      </c>
      <c r="M12" s="41">
        <f t="shared" si="3"/>
        <v>0.011921576774892657</v>
      </c>
      <c r="N12" s="101">
        <v>0</v>
      </c>
      <c r="O12" s="102">
        <v>0</v>
      </c>
      <c r="P12" s="103">
        <f t="shared" si="4"/>
        <v>0</v>
      </c>
      <c r="Q12" s="41">
        <f t="shared" si="5"/>
        <v>0</v>
      </c>
      <c r="R12" s="101">
        <v>0</v>
      </c>
      <c r="S12" s="103">
        <v>0</v>
      </c>
      <c r="T12" s="103">
        <f t="shared" si="6"/>
        <v>0</v>
      </c>
      <c r="U12" s="41">
        <f t="shared" si="7"/>
        <v>0</v>
      </c>
      <c r="V12" s="101">
        <v>0</v>
      </c>
      <c r="W12" s="103">
        <v>0</v>
      </c>
      <c r="X12" s="103">
        <f t="shared" si="8"/>
        <v>0</v>
      </c>
      <c r="Y12" s="41">
        <f t="shared" si="9"/>
        <v>0</v>
      </c>
      <c r="Z12" s="73">
        <f t="shared" si="10"/>
        <v>1555499</v>
      </c>
      <c r="AA12" s="74">
        <f t="shared" si="11"/>
        <v>0</v>
      </c>
      <c r="AB12" s="74">
        <f t="shared" si="12"/>
        <v>1555499</v>
      </c>
      <c r="AC12" s="41">
        <f t="shared" si="13"/>
        <v>0.011921576774892657</v>
      </c>
      <c r="AD12" s="73">
        <v>11462344</v>
      </c>
      <c r="AE12" s="74">
        <v>1878679</v>
      </c>
      <c r="AF12" s="74">
        <f t="shared" si="14"/>
        <v>13341023</v>
      </c>
      <c r="AG12" s="41">
        <f t="shared" si="15"/>
        <v>0.45167646299978775</v>
      </c>
      <c r="AH12" s="41">
        <f t="shared" si="16"/>
        <v>-1</v>
      </c>
      <c r="AI12" s="13">
        <v>160557525</v>
      </c>
      <c r="AJ12" s="13">
        <v>160557525</v>
      </c>
      <c r="AK12" s="13">
        <v>72520055</v>
      </c>
      <c r="AL12" s="13"/>
    </row>
    <row r="13" spans="1:38" s="14" customFormat="1" ht="12.75">
      <c r="A13" s="30" t="s">
        <v>82</v>
      </c>
      <c r="B13" s="58" t="s">
        <v>416</v>
      </c>
      <c r="C13" s="40" t="s">
        <v>417</v>
      </c>
      <c r="D13" s="73">
        <v>259512819</v>
      </c>
      <c r="E13" s="74">
        <v>0</v>
      </c>
      <c r="F13" s="75">
        <f t="shared" si="0"/>
        <v>259512819</v>
      </c>
      <c r="G13" s="73">
        <v>262569683</v>
      </c>
      <c r="H13" s="74">
        <v>0</v>
      </c>
      <c r="I13" s="76">
        <f t="shared" si="1"/>
        <v>262569683</v>
      </c>
      <c r="J13" s="73">
        <v>71725259</v>
      </c>
      <c r="K13" s="74">
        <v>0</v>
      </c>
      <c r="L13" s="74">
        <f t="shared" si="2"/>
        <v>71725259</v>
      </c>
      <c r="M13" s="41">
        <f t="shared" si="3"/>
        <v>0.2763842621585487</v>
      </c>
      <c r="N13" s="101">
        <v>50587341</v>
      </c>
      <c r="O13" s="102">
        <v>0</v>
      </c>
      <c r="P13" s="103">
        <f t="shared" si="4"/>
        <v>50587341</v>
      </c>
      <c r="Q13" s="41">
        <f t="shared" si="5"/>
        <v>0.1949319544018363</v>
      </c>
      <c r="R13" s="101">
        <v>86734870</v>
      </c>
      <c r="S13" s="103">
        <v>0</v>
      </c>
      <c r="T13" s="103">
        <f t="shared" si="6"/>
        <v>86734870</v>
      </c>
      <c r="U13" s="41">
        <f t="shared" si="7"/>
        <v>0.33033086306464404</v>
      </c>
      <c r="V13" s="101">
        <v>19076266</v>
      </c>
      <c r="W13" s="103">
        <v>10000000</v>
      </c>
      <c r="X13" s="103">
        <f t="shared" si="8"/>
        <v>29076266</v>
      </c>
      <c r="Y13" s="41">
        <f t="shared" si="9"/>
        <v>0.11073733139252029</v>
      </c>
      <c r="Z13" s="73">
        <f t="shared" si="10"/>
        <v>228123736</v>
      </c>
      <c r="AA13" s="74">
        <f t="shared" si="11"/>
        <v>10000000</v>
      </c>
      <c r="AB13" s="74">
        <f t="shared" si="12"/>
        <v>238123736</v>
      </c>
      <c r="AC13" s="41">
        <f t="shared" si="13"/>
        <v>0.9068972978117965</v>
      </c>
      <c r="AD13" s="73">
        <v>51798631</v>
      </c>
      <c r="AE13" s="74">
        <v>0</v>
      </c>
      <c r="AF13" s="74">
        <f t="shared" si="14"/>
        <v>51798631</v>
      </c>
      <c r="AG13" s="41">
        <f t="shared" si="15"/>
        <v>1.0463759963327812</v>
      </c>
      <c r="AH13" s="41">
        <f t="shared" si="16"/>
        <v>-0.438667288330458</v>
      </c>
      <c r="AI13" s="13">
        <v>251037108</v>
      </c>
      <c r="AJ13" s="13">
        <v>251037108</v>
      </c>
      <c r="AK13" s="13">
        <v>262679204</v>
      </c>
      <c r="AL13" s="13"/>
    </row>
    <row r="14" spans="1:38" s="14" customFormat="1" ht="12.75">
      <c r="A14" s="30" t="s">
        <v>82</v>
      </c>
      <c r="B14" s="58" t="s">
        <v>418</v>
      </c>
      <c r="C14" s="40" t="s">
        <v>419</v>
      </c>
      <c r="D14" s="73">
        <v>87144700</v>
      </c>
      <c r="E14" s="74">
        <v>38524720</v>
      </c>
      <c r="F14" s="75">
        <f t="shared" si="0"/>
        <v>125669420</v>
      </c>
      <c r="G14" s="73">
        <v>87144700</v>
      </c>
      <c r="H14" s="74">
        <v>38524720</v>
      </c>
      <c r="I14" s="76">
        <f t="shared" si="1"/>
        <v>125669420</v>
      </c>
      <c r="J14" s="73">
        <v>17933535</v>
      </c>
      <c r="K14" s="74">
        <v>4094840</v>
      </c>
      <c r="L14" s="74">
        <f t="shared" si="2"/>
        <v>22028375</v>
      </c>
      <c r="M14" s="41">
        <f t="shared" si="3"/>
        <v>0.17528826821990584</v>
      </c>
      <c r="N14" s="101">
        <v>0</v>
      </c>
      <c r="O14" s="102">
        <v>1845725</v>
      </c>
      <c r="P14" s="103">
        <f t="shared" si="4"/>
        <v>1845725</v>
      </c>
      <c r="Q14" s="41">
        <f t="shared" si="5"/>
        <v>0.014687145050880318</v>
      </c>
      <c r="R14" s="101">
        <v>26164935</v>
      </c>
      <c r="S14" s="103">
        <v>289745</v>
      </c>
      <c r="T14" s="103">
        <f t="shared" si="6"/>
        <v>26454680</v>
      </c>
      <c r="U14" s="41">
        <f t="shared" si="7"/>
        <v>0.21051008272338648</v>
      </c>
      <c r="V14" s="101">
        <v>26788205</v>
      </c>
      <c r="W14" s="103">
        <v>4415980</v>
      </c>
      <c r="X14" s="103">
        <f t="shared" si="8"/>
        <v>31204185</v>
      </c>
      <c r="Y14" s="41">
        <f t="shared" si="9"/>
        <v>0.24830372416774105</v>
      </c>
      <c r="Z14" s="73">
        <f t="shared" si="10"/>
        <v>70886675</v>
      </c>
      <c r="AA14" s="74">
        <f t="shared" si="11"/>
        <v>10646290</v>
      </c>
      <c r="AB14" s="74">
        <f t="shared" si="12"/>
        <v>81532965</v>
      </c>
      <c r="AC14" s="41">
        <f t="shared" si="13"/>
        <v>0.6487892201619136</v>
      </c>
      <c r="AD14" s="73">
        <v>12594470</v>
      </c>
      <c r="AE14" s="74">
        <v>15372965</v>
      </c>
      <c r="AF14" s="74">
        <f t="shared" si="14"/>
        <v>27967435</v>
      </c>
      <c r="AG14" s="41">
        <f t="shared" si="15"/>
        <v>1.0254827580780488</v>
      </c>
      <c r="AH14" s="41">
        <f t="shared" si="16"/>
        <v>0.11573281568366922</v>
      </c>
      <c r="AI14" s="13">
        <v>89333080</v>
      </c>
      <c r="AJ14" s="13">
        <v>104215760</v>
      </c>
      <c r="AK14" s="13">
        <v>106871465</v>
      </c>
      <c r="AL14" s="13"/>
    </row>
    <row r="15" spans="1:38" s="14" customFormat="1" ht="12.75">
      <c r="A15" s="30" t="s">
        <v>82</v>
      </c>
      <c r="B15" s="58" t="s">
        <v>51</v>
      </c>
      <c r="C15" s="40" t="s">
        <v>52</v>
      </c>
      <c r="D15" s="73">
        <v>778764650</v>
      </c>
      <c r="E15" s="74">
        <v>108670335</v>
      </c>
      <c r="F15" s="75">
        <f t="shared" si="0"/>
        <v>887434985</v>
      </c>
      <c r="G15" s="73">
        <v>778764650</v>
      </c>
      <c r="H15" s="74">
        <v>108670335</v>
      </c>
      <c r="I15" s="76">
        <f t="shared" si="1"/>
        <v>887434985</v>
      </c>
      <c r="J15" s="73">
        <v>219715329</v>
      </c>
      <c r="K15" s="74">
        <v>10934365</v>
      </c>
      <c r="L15" s="74">
        <f t="shared" si="2"/>
        <v>230649694</v>
      </c>
      <c r="M15" s="41">
        <f t="shared" si="3"/>
        <v>0.259906018918107</v>
      </c>
      <c r="N15" s="101">
        <v>186784162</v>
      </c>
      <c r="O15" s="102">
        <v>15589063</v>
      </c>
      <c r="P15" s="103">
        <f t="shared" si="4"/>
        <v>202373225</v>
      </c>
      <c r="Q15" s="41">
        <f t="shared" si="5"/>
        <v>0.22804287459999112</v>
      </c>
      <c r="R15" s="101">
        <v>225079688</v>
      </c>
      <c r="S15" s="103">
        <v>13273131</v>
      </c>
      <c r="T15" s="103">
        <f t="shared" si="6"/>
        <v>238352819</v>
      </c>
      <c r="U15" s="41">
        <f t="shared" si="7"/>
        <v>0.2685862322635387</v>
      </c>
      <c r="V15" s="101">
        <v>239314654</v>
      </c>
      <c r="W15" s="103">
        <v>20834177</v>
      </c>
      <c r="X15" s="103">
        <f t="shared" si="8"/>
        <v>260148831</v>
      </c>
      <c r="Y15" s="41">
        <f t="shared" si="9"/>
        <v>0.29314691825001693</v>
      </c>
      <c r="Z15" s="73">
        <f t="shared" si="10"/>
        <v>870893833</v>
      </c>
      <c r="AA15" s="74">
        <f t="shared" si="11"/>
        <v>60630736</v>
      </c>
      <c r="AB15" s="74">
        <f t="shared" si="12"/>
        <v>931524569</v>
      </c>
      <c r="AC15" s="41">
        <f t="shared" si="13"/>
        <v>1.0496820440316537</v>
      </c>
      <c r="AD15" s="73">
        <v>143236628</v>
      </c>
      <c r="AE15" s="74">
        <v>-5189197</v>
      </c>
      <c r="AF15" s="74">
        <f t="shared" si="14"/>
        <v>138047431</v>
      </c>
      <c r="AG15" s="41">
        <f t="shared" si="15"/>
        <v>0.7499983550153849</v>
      </c>
      <c r="AH15" s="41">
        <f t="shared" si="16"/>
        <v>0.8844887522752958</v>
      </c>
      <c r="AI15" s="13">
        <v>835200200</v>
      </c>
      <c r="AJ15" s="13">
        <v>866269500</v>
      </c>
      <c r="AK15" s="13">
        <v>649700700</v>
      </c>
      <c r="AL15" s="13"/>
    </row>
    <row r="16" spans="1:38" s="14" customFormat="1" ht="12.75">
      <c r="A16" s="30" t="s">
        <v>101</v>
      </c>
      <c r="B16" s="58" t="s">
        <v>420</v>
      </c>
      <c r="C16" s="40" t="s">
        <v>421</v>
      </c>
      <c r="D16" s="73">
        <v>237569310</v>
      </c>
      <c r="E16" s="74">
        <v>94000000</v>
      </c>
      <c r="F16" s="75">
        <f t="shared" si="0"/>
        <v>331569310</v>
      </c>
      <c r="G16" s="73">
        <v>250004999</v>
      </c>
      <c r="H16" s="74">
        <v>90004315</v>
      </c>
      <c r="I16" s="76">
        <f t="shared" si="1"/>
        <v>340009314</v>
      </c>
      <c r="J16" s="73">
        <v>98448814</v>
      </c>
      <c r="K16" s="74">
        <v>14539433</v>
      </c>
      <c r="L16" s="74">
        <f t="shared" si="2"/>
        <v>112988247</v>
      </c>
      <c r="M16" s="41">
        <f t="shared" si="3"/>
        <v>0.34076810969024846</v>
      </c>
      <c r="N16" s="101">
        <v>83556126</v>
      </c>
      <c r="O16" s="102">
        <v>32641492</v>
      </c>
      <c r="P16" s="103">
        <f t="shared" si="4"/>
        <v>116197618</v>
      </c>
      <c r="Q16" s="41">
        <f t="shared" si="5"/>
        <v>0.35044744641776404</v>
      </c>
      <c r="R16" s="101">
        <v>67931684</v>
      </c>
      <c r="S16" s="103">
        <v>20448691</v>
      </c>
      <c r="T16" s="103">
        <f t="shared" si="6"/>
        <v>88380375</v>
      </c>
      <c r="U16" s="41">
        <f t="shared" si="7"/>
        <v>0.2599351587174462</v>
      </c>
      <c r="V16" s="101">
        <v>13092889</v>
      </c>
      <c r="W16" s="103">
        <v>38677597</v>
      </c>
      <c r="X16" s="103">
        <f t="shared" si="8"/>
        <v>51770486</v>
      </c>
      <c r="Y16" s="41">
        <f t="shared" si="9"/>
        <v>0.15226196421195684</v>
      </c>
      <c r="Z16" s="73">
        <f t="shared" si="10"/>
        <v>263029513</v>
      </c>
      <c r="AA16" s="74">
        <f t="shared" si="11"/>
        <v>106307213</v>
      </c>
      <c r="AB16" s="74">
        <f t="shared" si="12"/>
        <v>369336726</v>
      </c>
      <c r="AC16" s="41">
        <f t="shared" si="13"/>
        <v>1.0862547312453916</v>
      </c>
      <c r="AD16" s="73">
        <v>11360732</v>
      </c>
      <c r="AE16" s="74">
        <v>29613506</v>
      </c>
      <c r="AF16" s="74">
        <f t="shared" si="14"/>
        <v>40974238</v>
      </c>
      <c r="AG16" s="41">
        <f t="shared" si="15"/>
        <v>0.9605713821689932</v>
      </c>
      <c r="AH16" s="41">
        <f t="shared" si="16"/>
        <v>0.2634886828157732</v>
      </c>
      <c r="AI16" s="13">
        <v>273036040</v>
      </c>
      <c r="AJ16" s="13">
        <v>319096552</v>
      </c>
      <c r="AK16" s="13">
        <v>306515016</v>
      </c>
      <c r="AL16" s="13"/>
    </row>
    <row r="17" spans="1:38" s="55" customFormat="1" ht="12.75">
      <c r="A17" s="59"/>
      <c r="B17" s="115" t="s">
        <v>630</v>
      </c>
      <c r="C17" s="33"/>
      <c r="D17" s="77">
        <f>SUM(D9:D16)</f>
        <v>2106858171</v>
      </c>
      <c r="E17" s="78">
        <f>SUM(E9:E16)</f>
        <v>305103639</v>
      </c>
      <c r="F17" s="86">
        <f t="shared" si="0"/>
        <v>2411961810</v>
      </c>
      <c r="G17" s="77">
        <f>SUM(G9:G16)</f>
        <v>2185778204</v>
      </c>
      <c r="H17" s="78">
        <f>SUM(H9:H16)</f>
        <v>301107954</v>
      </c>
      <c r="I17" s="79">
        <f t="shared" si="1"/>
        <v>2486886158</v>
      </c>
      <c r="J17" s="77">
        <f>SUM(J9:J16)</f>
        <v>576776328</v>
      </c>
      <c r="K17" s="78">
        <f>SUM(K9:K16)</f>
        <v>32130840</v>
      </c>
      <c r="L17" s="78">
        <f t="shared" si="2"/>
        <v>608907168</v>
      </c>
      <c r="M17" s="45">
        <f t="shared" si="3"/>
        <v>0.2524530718005025</v>
      </c>
      <c r="N17" s="107">
        <f>SUM(N9:N16)</f>
        <v>463961255</v>
      </c>
      <c r="O17" s="108">
        <f>SUM(O9:O16)</f>
        <v>58633592</v>
      </c>
      <c r="P17" s="109">
        <f t="shared" si="4"/>
        <v>522594847</v>
      </c>
      <c r="Q17" s="45">
        <f t="shared" si="5"/>
        <v>0.21666796084138662</v>
      </c>
      <c r="R17" s="107">
        <f>SUM(R9:R16)</f>
        <v>520552564</v>
      </c>
      <c r="S17" s="109">
        <f>SUM(S9:S16)</f>
        <v>32929694</v>
      </c>
      <c r="T17" s="109">
        <f t="shared" si="6"/>
        <v>553482258</v>
      </c>
      <c r="U17" s="45">
        <f t="shared" si="7"/>
        <v>0.2225603517151427</v>
      </c>
      <c r="V17" s="107">
        <f>SUM(V9:V16)</f>
        <v>372911635</v>
      </c>
      <c r="W17" s="109">
        <f>SUM(W9:W16)</f>
        <v>79675198</v>
      </c>
      <c r="X17" s="109">
        <f t="shared" si="8"/>
        <v>452586833</v>
      </c>
      <c r="Y17" s="45">
        <f t="shared" si="9"/>
        <v>0.1819893651119031</v>
      </c>
      <c r="Z17" s="77">
        <f t="shared" si="10"/>
        <v>1934201782</v>
      </c>
      <c r="AA17" s="78">
        <f t="shared" si="11"/>
        <v>203369324</v>
      </c>
      <c r="AB17" s="78">
        <f t="shared" si="12"/>
        <v>2137571106</v>
      </c>
      <c r="AC17" s="45">
        <f t="shared" si="13"/>
        <v>0.859537176289193</v>
      </c>
      <c r="AD17" s="77">
        <f>SUM(AD9:AD16)</f>
        <v>301051835</v>
      </c>
      <c r="AE17" s="78">
        <f>SUM(AE9:AE16)</f>
        <v>76724913</v>
      </c>
      <c r="AF17" s="78">
        <f t="shared" si="14"/>
        <v>377776748</v>
      </c>
      <c r="AG17" s="45">
        <f t="shared" si="15"/>
        <v>0.8073903535988012</v>
      </c>
      <c r="AH17" s="45">
        <f t="shared" si="16"/>
        <v>0.1980272353871817</v>
      </c>
      <c r="AI17" s="60">
        <f>SUM(AI9:AI16)</f>
        <v>2278553833</v>
      </c>
      <c r="AJ17" s="60">
        <f>SUM(AJ9:AJ16)</f>
        <v>2421668674</v>
      </c>
      <c r="AK17" s="60">
        <f>SUM(AK9:AK16)</f>
        <v>1955231927</v>
      </c>
      <c r="AL17" s="60"/>
    </row>
    <row r="18" spans="1:38" s="14" customFormat="1" ht="12.75">
      <c r="A18" s="30" t="s">
        <v>82</v>
      </c>
      <c r="B18" s="58" t="s">
        <v>422</v>
      </c>
      <c r="C18" s="40" t="s">
        <v>423</v>
      </c>
      <c r="D18" s="73">
        <v>154692371</v>
      </c>
      <c r="E18" s="74">
        <v>45262978</v>
      </c>
      <c r="F18" s="75">
        <f t="shared" si="0"/>
        <v>199955349</v>
      </c>
      <c r="G18" s="73">
        <v>154692371</v>
      </c>
      <c r="H18" s="74">
        <v>45262978</v>
      </c>
      <c r="I18" s="76">
        <f t="shared" si="1"/>
        <v>199955349</v>
      </c>
      <c r="J18" s="73">
        <v>50591671</v>
      </c>
      <c r="K18" s="74">
        <v>0</v>
      </c>
      <c r="L18" s="74">
        <f t="shared" si="2"/>
        <v>50591671</v>
      </c>
      <c r="M18" s="41">
        <f t="shared" si="3"/>
        <v>0.2530148418285124</v>
      </c>
      <c r="N18" s="101">
        <v>42764654</v>
      </c>
      <c r="O18" s="102">
        <v>4943501</v>
      </c>
      <c r="P18" s="103">
        <f t="shared" si="4"/>
        <v>47708155</v>
      </c>
      <c r="Q18" s="41">
        <f t="shared" si="5"/>
        <v>0.23859404231291656</v>
      </c>
      <c r="R18" s="101">
        <v>43756370</v>
      </c>
      <c r="S18" s="103">
        <v>84903</v>
      </c>
      <c r="T18" s="103">
        <f t="shared" si="6"/>
        <v>43841273</v>
      </c>
      <c r="U18" s="41">
        <f t="shared" si="7"/>
        <v>0.2192553148453158</v>
      </c>
      <c r="V18" s="101">
        <v>64044783</v>
      </c>
      <c r="W18" s="103">
        <v>119123</v>
      </c>
      <c r="X18" s="103">
        <f t="shared" si="8"/>
        <v>64163906</v>
      </c>
      <c r="Y18" s="41">
        <f t="shared" si="9"/>
        <v>0.320891170558283</v>
      </c>
      <c r="Z18" s="73">
        <f t="shared" si="10"/>
        <v>201157478</v>
      </c>
      <c r="AA18" s="74">
        <f t="shared" si="11"/>
        <v>5147527</v>
      </c>
      <c r="AB18" s="74">
        <f t="shared" si="12"/>
        <v>206305005</v>
      </c>
      <c r="AC18" s="41">
        <f t="shared" si="13"/>
        <v>1.0317553695450277</v>
      </c>
      <c r="AD18" s="73">
        <v>28160889</v>
      </c>
      <c r="AE18" s="74">
        <v>0</v>
      </c>
      <c r="AF18" s="74">
        <f t="shared" si="14"/>
        <v>28160889</v>
      </c>
      <c r="AG18" s="41">
        <f t="shared" si="15"/>
        <v>1.0415150855948427</v>
      </c>
      <c r="AH18" s="41">
        <f t="shared" si="16"/>
        <v>1.2784758677185226</v>
      </c>
      <c r="AI18" s="13">
        <v>150422887</v>
      </c>
      <c r="AJ18" s="13">
        <v>155922887</v>
      </c>
      <c r="AK18" s="13">
        <v>162396039</v>
      </c>
      <c r="AL18" s="13"/>
    </row>
    <row r="19" spans="1:38" s="14" customFormat="1" ht="12.75">
      <c r="A19" s="30" t="s">
        <v>82</v>
      </c>
      <c r="B19" s="58" t="s">
        <v>45</v>
      </c>
      <c r="C19" s="40" t="s">
        <v>46</v>
      </c>
      <c r="D19" s="73">
        <v>1041805160</v>
      </c>
      <c r="E19" s="74">
        <v>328378019</v>
      </c>
      <c r="F19" s="75">
        <f t="shared" si="0"/>
        <v>1370183179</v>
      </c>
      <c r="G19" s="73">
        <v>1041805160</v>
      </c>
      <c r="H19" s="74">
        <v>328378019</v>
      </c>
      <c r="I19" s="76">
        <f t="shared" si="1"/>
        <v>1370183179</v>
      </c>
      <c r="J19" s="73">
        <v>262349774</v>
      </c>
      <c r="K19" s="74">
        <v>19896062</v>
      </c>
      <c r="L19" s="74">
        <f t="shared" si="2"/>
        <v>282245836</v>
      </c>
      <c r="M19" s="41">
        <f t="shared" si="3"/>
        <v>0.20599131585164498</v>
      </c>
      <c r="N19" s="101">
        <v>212290619</v>
      </c>
      <c r="O19" s="102">
        <v>29794326</v>
      </c>
      <c r="P19" s="103">
        <f t="shared" si="4"/>
        <v>242084945</v>
      </c>
      <c r="Q19" s="41">
        <f t="shared" si="5"/>
        <v>0.17668071591470033</v>
      </c>
      <c r="R19" s="101">
        <v>225583296</v>
      </c>
      <c r="S19" s="103">
        <v>21766343</v>
      </c>
      <c r="T19" s="103">
        <f t="shared" si="6"/>
        <v>247349639</v>
      </c>
      <c r="U19" s="41">
        <f t="shared" si="7"/>
        <v>0.1805230445030883</v>
      </c>
      <c r="V19" s="101">
        <v>183294692</v>
      </c>
      <c r="W19" s="103">
        <v>4109481</v>
      </c>
      <c r="X19" s="103">
        <f t="shared" si="8"/>
        <v>187404173</v>
      </c>
      <c r="Y19" s="41">
        <f t="shared" si="9"/>
        <v>0.1367730795941993</v>
      </c>
      <c r="Z19" s="73">
        <f t="shared" si="10"/>
        <v>883518381</v>
      </c>
      <c r="AA19" s="74">
        <f t="shared" si="11"/>
        <v>75566212</v>
      </c>
      <c r="AB19" s="74">
        <f t="shared" si="12"/>
        <v>959084593</v>
      </c>
      <c r="AC19" s="41">
        <f t="shared" si="13"/>
        <v>0.6999681558636329</v>
      </c>
      <c r="AD19" s="73">
        <v>168909050</v>
      </c>
      <c r="AE19" s="74">
        <v>59412830</v>
      </c>
      <c r="AF19" s="74">
        <f t="shared" si="14"/>
        <v>228321880</v>
      </c>
      <c r="AG19" s="41">
        <f t="shared" si="15"/>
        <v>1.9440460283901777</v>
      </c>
      <c r="AH19" s="41">
        <f t="shared" si="16"/>
        <v>-0.17921062580598934</v>
      </c>
      <c r="AI19" s="13">
        <v>1400105541</v>
      </c>
      <c r="AJ19" s="13">
        <v>494681650</v>
      </c>
      <c r="AK19" s="13">
        <v>961683897</v>
      </c>
      <c r="AL19" s="13"/>
    </row>
    <row r="20" spans="1:38" s="14" customFormat="1" ht="12.75">
      <c r="A20" s="30" t="s">
        <v>82</v>
      </c>
      <c r="B20" s="58" t="s">
        <v>75</v>
      </c>
      <c r="C20" s="40" t="s">
        <v>76</v>
      </c>
      <c r="D20" s="73">
        <v>617072750</v>
      </c>
      <c r="E20" s="74">
        <v>368084192</v>
      </c>
      <c r="F20" s="75">
        <f t="shared" si="0"/>
        <v>985156942</v>
      </c>
      <c r="G20" s="73">
        <v>639993497</v>
      </c>
      <c r="H20" s="74">
        <v>355399382</v>
      </c>
      <c r="I20" s="76">
        <f t="shared" si="1"/>
        <v>995392879</v>
      </c>
      <c r="J20" s="73">
        <v>170739844</v>
      </c>
      <c r="K20" s="74">
        <v>7413815</v>
      </c>
      <c r="L20" s="74">
        <f t="shared" si="2"/>
        <v>178153659</v>
      </c>
      <c r="M20" s="41">
        <f t="shared" si="3"/>
        <v>0.18083784563130043</v>
      </c>
      <c r="N20" s="101">
        <v>151247854</v>
      </c>
      <c r="O20" s="102">
        <v>31338907</v>
      </c>
      <c r="P20" s="103">
        <f t="shared" si="4"/>
        <v>182586761</v>
      </c>
      <c r="Q20" s="41">
        <f t="shared" si="5"/>
        <v>0.18533773982176335</v>
      </c>
      <c r="R20" s="101">
        <v>168537270</v>
      </c>
      <c r="S20" s="103">
        <v>37714708</v>
      </c>
      <c r="T20" s="103">
        <f t="shared" si="6"/>
        <v>206251978</v>
      </c>
      <c r="U20" s="41">
        <f t="shared" si="7"/>
        <v>0.20720660389614862</v>
      </c>
      <c r="V20" s="101">
        <v>146563312</v>
      </c>
      <c r="W20" s="103">
        <v>74051908</v>
      </c>
      <c r="X20" s="103">
        <f t="shared" si="8"/>
        <v>220615220</v>
      </c>
      <c r="Y20" s="41">
        <f t="shared" si="9"/>
        <v>0.2216363253689702</v>
      </c>
      <c r="Z20" s="73">
        <f t="shared" si="10"/>
        <v>637088280</v>
      </c>
      <c r="AA20" s="74">
        <f t="shared" si="11"/>
        <v>150519338</v>
      </c>
      <c r="AB20" s="74">
        <f t="shared" si="12"/>
        <v>787607618</v>
      </c>
      <c r="AC20" s="41">
        <f t="shared" si="13"/>
        <v>0.7912530163881151</v>
      </c>
      <c r="AD20" s="73">
        <v>138012946</v>
      </c>
      <c r="AE20" s="74">
        <v>62131458</v>
      </c>
      <c r="AF20" s="74">
        <f t="shared" si="14"/>
        <v>200144404</v>
      </c>
      <c r="AG20" s="41">
        <f t="shared" si="15"/>
        <v>0.8086982243007363</v>
      </c>
      <c r="AH20" s="41">
        <f t="shared" si="16"/>
        <v>0.10228023162716049</v>
      </c>
      <c r="AI20" s="13">
        <v>801008199</v>
      </c>
      <c r="AJ20" s="13">
        <v>898518816</v>
      </c>
      <c r="AK20" s="13">
        <v>726630571</v>
      </c>
      <c r="AL20" s="13"/>
    </row>
    <row r="21" spans="1:38" s="14" customFormat="1" ht="12.75">
      <c r="A21" s="30" t="s">
        <v>82</v>
      </c>
      <c r="B21" s="58" t="s">
        <v>424</v>
      </c>
      <c r="C21" s="40" t="s">
        <v>425</v>
      </c>
      <c r="D21" s="73">
        <v>102390967</v>
      </c>
      <c r="E21" s="74">
        <v>21904000</v>
      </c>
      <c r="F21" s="76">
        <f t="shared" si="0"/>
        <v>124294967</v>
      </c>
      <c r="G21" s="73">
        <v>102390967</v>
      </c>
      <c r="H21" s="74">
        <v>21904000</v>
      </c>
      <c r="I21" s="76">
        <f t="shared" si="1"/>
        <v>124294967</v>
      </c>
      <c r="J21" s="73">
        <v>30419876</v>
      </c>
      <c r="K21" s="74">
        <v>865068</v>
      </c>
      <c r="L21" s="74">
        <f t="shared" si="2"/>
        <v>31284944</v>
      </c>
      <c r="M21" s="41">
        <f t="shared" si="3"/>
        <v>0.2516992019475736</v>
      </c>
      <c r="N21" s="101">
        <v>15022776</v>
      </c>
      <c r="O21" s="102">
        <v>2297830</v>
      </c>
      <c r="P21" s="103">
        <f t="shared" si="4"/>
        <v>17320606</v>
      </c>
      <c r="Q21" s="41">
        <f t="shared" si="5"/>
        <v>0.13935082343277824</v>
      </c>
      <c r="R21" s="101">
        <v>12456541</v>
      </c>
      <c r="S21" s="103">
        <v>971295</v>
      </c>
      <c r="T21" s="103">
        <f t="shared" si="6"/>
        <v>13427836</v>
      </c>
      <c r="U21" s="41">
        <f t="shared" si="7"/>
        <v>0.10803201709687892</v>
      </c>
      <c r="V21" s="101">
        <v>33301144</v>
      </c>
      <c r="W21" s="103">
        <v>377352</v>
      </c>
      <c r="X21" s="103">
        <f t="shared" si="8"/>
        <v>33678496</v>
      </c>
      <c r="Y21" s="41">
        <f t="shared" si="9"/>
        <v>0.27095623268478763</v>
      </c>
      <c r="Z21" s="73">
        <f t="shared" si="10"/>
        <v>91200337</v>
      </c>
      <c r="AA21" s="74">
        <f t="shared" si="11"/>
        <v>4511545</v>
      </c>
      <c r="AB21" s="74">
        <f t="shared" si="12"/>
        <v>95711882</v>
      </c>
      <c r="AC21" s="41">
        <f t="shared" si="13"/>
        <v>0.7700382751620184</v>
      </c>
      <c r="AD21" s="73">
        <v>4313466</v>
      </c>
      <c r="AE21" s="74">
        <v>421742</v>
      </c>
      <c r="AF21" s="74">
        <f t="shared" si="14"/>
        <v>4735208</v>
      </c>
      <c r="AG21" s="41">
        <f t="shared" si="15"/>
        <v>0</v>
      </c>
      <c r="AH21" s="41">
        <f t="shared" si="16"/>
        <v>6.112358316677958</v>
      </c>
      <c r="AI21" s="13">
        <v>0</v>
      </c>
      <c r="AJ21" s="13">
        <v>0</v>
      </c>
      <c r="AK21" s="13">
        <v>45158768</v>
      </c>
      <c r="AL21" s="13"/>
    </row>
    <row r="22" spans="1:38" s="14" customFormat="1" ht="12.75">
      <c r="A22" s="30" t="s">
        <v>82</v>
      </c>
      <c r="B22" s="58" t="s">
        <v>426</v>
      </c>
      <c r="C22" s="40" t="s">
        <v>427</v>
      </c>
      <c r="D22" s="73">
        <v>269854044</v>
      </c>
      <c r="E22" s="74">
        <v>0</v>
      </c>
      <c r="F22" s="75">
        <f t="shared" si="0"/>
        <v>269854044</v>
      </c>
      <c r="G22" s="73">
        <v>269854044</v>
      </c>
      <c r="H22" s="74">
        <v>0</v>
      </c>
      <c r="I22" s="76">
        <f t="shared" si="1"/>
        <v>269854044</v>
      </c>
      <c r="J22" s="73">
        <v>64666565</v>
      </c>
      <c r="K22" s="74">
        <v>0</v>
      </c>
      <c r="L22" s="74">
        <f t="shared" si="2"/>
        <v>64666565</v>
      </c>
      <c r="M22" s="41">
        <f t="shared" si="3"/>
        <v>0.2396353378347</v>
      </c>
      <c r="N22" s="101">
        <v>0</v>
      </c>
      <c r="O22" s="102">
        <v>0</v>
      </c>
      <c r="P22" s="103">
        <f t="shared" si="4"/>
        <v>0</v>
      </c>
      <c r="Q22" s="41">
        <f t="shared" si="5"/>
        <v>0</v>
      </c>
      <c r="R22" s="101">
        <v>0</v>
      </c>
      <c r="S22" s="103">
        <v>0</v>
      </c>
      <c r="T22" s="103">
        <f t="shared" si="6"/>
        <v>0</v>
      </c>
      <c r="U22" s="41">
        <f t="shared" si="7"/>
        <v>0</v>
      </c>
      <c r="V22" s="101">
        <v>0</v>
      </c>
      <c r="W22" s="103">
        <v>0</v>
      </c>
      <c r="X22" s="103">
        <f t="shared" si="8"/>
        <v>0</v>
      </c>
      <c r="Y22" s="41">
        <f t="shared" si="9"/>
        <v>0</v>
      </c>
      <c r="Z22" s="73">
        <f t="shared" si="10"/>
        <v>64666565</v>
      </c>
      <c r="AA22" s="74">
        <f t="shared" si="11"/>
        <v>0</v>
      </c>
      <c r="AB22" s="74">
        <f t="shared" si="12"/>
        <v>64666565</v>
      </c>
      <c r="AC22" s="41">
        <f t="shared" si="13"/>
        <v>0.2396353378347</v>
      </c>
      <c r="AD22" s="73">
        <v>0</v>
      </c>
      <c r="AE22" s="74">
        <v>0</v>
      </c>
      <c r="AF22" s="74">
        <f t="shared" si="14"/>
        <v>0</v>
      </c>
      <c r="AG22" s="41">
        <f t="shared" si="15"/>
        <v>0</v>
      </c>
      <c r="AH22" s="41">
        <f t="shared" si="16"/>
        <v>0</v>
      </c>
      <c r="AI22" s="13">
        <v>310853989</v>
      </c>
      <c r="AJ22" s="13">
        <v>310853989</v>
      </c>
      <c r="AK22" s="13">
        <v>0</v>
      </c>
      <c r="AL22" s="13"/>
    </row>
    <row r="23" spans="1:38" s="14" customFormat="1" ht="12.75">
      <c r="A23" s="30" t="s">
        <v>82</v>
      </c>
      <c r="B23" s="58" t="s">
        <v>428</v>
      </c>
      <c r="C23" s="40" t="s">
        <v>429</v>
      </c>
      <c r="D23" s="73">
        <v>392909285</v>
      </c>
      <c r="E23" s="74">
        <v>117795000</v>
      </c>
      <c r="F23" s="75">
        <f t="shared" si="0"/>
        <v>510704285</v>
      </c>
      <c r="G23" s="73">
        <v>273118585</v>
      </c>
      <c r="H23" s="74">
        <v>117795000</v>
      </c>
      <c r="I23" s="76">
        <f t="shared" si="1"/>
        <v>390913585</v>
      </c>
      <c r="J23" s="73">
        <v>109837400</v>
      </c>
      <c r="K23" s="74">
        <v>0</v>
      </c>
      <c r="L23" s="74">
        <f t="shared" si="2"/>
        <v>109837400</v>
      </c>
      <c r="M23" s="41">
        <f t="shared" si="3"/>
        <v>0.2150704492326709</v>
      </c>
      <c r="N23" s="101">
        <v>79071200</v>
      </c>
      <c r="O23" s="102">
        <v>35256306</v>
      </c>
      <c r="P23" s="103">
        <f t="shared" si="4"/>
        <v>114327506</v>
      </c>
      <c r="Q23" s="41">
        <f t="shared" si="5"/>
        <v>0.22386243733983943</v>
      </c>
      <c r="R23" s="101">
        <v>15470074</v>
      </c>
      <c r="S23" s="103">
        <v>26416193</v>
      </c>
      <c r="T23" s="103">
        <f t="shared" si="6"/>
        <v>41886267</v>
      </c>
      <c r="U23" s="41">
        <f t="shared" si="7"/>
        <v>0.10714968373381038</v>
      </c>
      <c r="V23" s="101">
        <v>22049372</v>
      </c>
      <c r="W23" s="103">
        <v>17078732</v>
      </c>
      <c r="X23" s="103">
        <f t="shared" si="8"/>
        <v>39128104</v>
      </c>
      <c r="Y23" s="41">
        <f t="shared" si="9"/>
        <v>0.10009399903561807</v>
      </c>
      <c r="Z23" s="73">
        <f t="shared" si="10"/>
        <v>226428046</v>
      </c>
      <c r="AA23" s="74">
        <f t="shared" si="11"/>
        <v>78751231</v>
      </c>
      <c r="AB23" s="74">
        <f t="shared" si="12"/>
        <v>305179277</v>
      </c>
      <c r="AC23" s="41">
        <f t="shared" si="13"/>
        <v>0.7806821985989564</v>
      </c>
      <c r="AD23" s="73">
        <v>35364484</v>
      </c>
      <c r="AE23" s="74">
        <v>29561261</v>
      </c>
      <c r="AF23" s="74">
        <f t="shared" si="14"/>
        <v>64925745</v>
      </c>
      <c r="AG23" s="41">
        <f t="shared" si="15"/>
        <v>0.870191243687635</v>
      </c>
      <c r="AH23" s="41">
        <f t="shared" si="16"/>
        <v>-0.3973407005187234</v>
      </c>
      <c r="AI23" s="13">
        <v>327938301</v>
      </c>
      <c r="AJ23" s="13">
        <v>327938301</v>
      </c>
      <c r="AK23" s="13">
        <v>285369038</v>
      </c>
      <c r="AL23" s="13"/>
    </row>
    <row r="24" spans="1:38" s="14" customFormat="1" ht="12.75">
      <c r="A24" s="30" t="s">
        <v>101</v>
      </c>
      <c r="B24" s="58" t="s">
        <v>430</v>
      </c>
      <c r="C24" s="40" t="s">
        <v>431</v>
      </c>
      <c r="D24" s="73">
        <v>484782955</v>
      </c>
      <c r="E24" s="74">
        <v>13780500</v>
      </c>
      <c r="F24" s="75">
        <f t="shared" si="0"/>
        <v>498563455</v>
      </c>
      <c r="G24" s="73">
        <v>484782955</v>
      </c>
      <c r="H24" s="74">
        <v>13780500</v>
      </c>
      <c r="I24" s="76">
        <f t="shared" si="1"/>
        <v>498563455</v>
      </c>
      <c r="J24" s="73">
        <v>117012496</v>
      </c>
      <c r="K24" s="74">
        <v>232443</v>
      </c>
      <c r="L24" s="74">
        <f t="shared" si="2"/>
        <v>117244939</v>
      </c>
      <c r="M24" s="41">
        <f t="shared" si="3"/>
        <v>0.23516552973181717</v>
      </c>
      <c r="N24" s="101">
        <v>95466062</v>
      </c>
      <c r="O24" s="102">
        <v>89582</v>
      </c>
      <c r="P24" s="103">
        <f t="shared" si="4"/>
        <v>95555644</v>
      </c>
      <c r="Q24" s="41">
        <f t="shared" si="5"/>
        <v>0.1916619500320175</v>
      </c>
      <c r="R24" s="101">
        <v>73798651</v>
      </c>
      <c r="S24" s="103">
        <v>1839710</v>
      </c>
      <c r="T24" s="103">
        <f t="shared" si="6"/>
        <v>75638361</v>
      </c>
      <c r="U24" s="41">
        <f t="shared" si="7"/>
        <v>0.1517126059710895</v>
      </c>
      <c r="V24" s="101">
        <v>8042743</v>
      </c>
      <c r="W24" s="103">
        <v>1641760</v>
      </c>
      <c r="X24" s="103">
        <f t="shared" si="8"/>
        <v>9684503</v>
      </c>
      <c r="Y24" s="41">
        <f t="shared" si="9"/>
        <v>0.01942481524242486</v>
      </c>
      <c r="Z24" s="73">
        <f t="shared" si="10"/>
        <v>294319952</v>
      </c>
      <c r="AA24" s="74">
        <f t="shared" si="11"/>
        <v>3803495</v>
      </c>
      <c r="AB24" s="74">
        <f t="shared" si="12"/>
        <v>298123447</v>
      </c>
      <c r="AC24" s="41">
        <f t="shared" si="13"/>
        <v>0.597964900977349</v>
      </c>
      <c r="AD24" s="73">
        <v>7776256</v>
      </c>
      <c r="AE24" s="74">
        <v>147986</v>
      </c>
      <c r="AF24" s="74">
        <f t="shared" si="14"/>
        <v>7924242</v>
      </c>
      <c r="AG24" s="41">
        <f t="shared" si="15"/>
        <v>1.0881639046890401</v>
      </c>
      <c r="AH24" s="41">
        <f t="shared" si="16"/>
        <v>0.22213619927306616</v>
      </c>
      <c r="AI24" s="13">
        <v>262849100</v>
      </c>
      <c r="AJ24" s="13">
        <v>262849100</v>
      </c>
      <c r="AK24" s="13">
        <v>286022903</v>
      </c>
      <c r="AL24" s="13"/>
    </row>
    <row r="25" spans="1:38" s="55" customFormat="1" ht="12.75">
      <c r="A25" s="59"/>
      <c r="B25" s="115" t="s">
        <v>631</v>
      </c>
      <c r="C25" s="33"/>
      <c r="D25" s="77">
        <f>SUM(D18:D24)</f>
        <v>3063507532</v>
      </c>
      <c r="E25" s="78">
        <f>SUM(E18:E24)</f>
        <v>895204689</v>
      </c>
      <c r="F25" s="86">
        <f t="shared" si="0"/>
        <v>3958712221</v>
      </c>
      <c r="G25" s="77">
        <f>SUM(G18:G24)</f>
        <v>2966637579</v>
      </c>
      <c r="H25" s="78">
        <f>SUM(H18:H24)</f>
        <v>882519879</v>
      </c>
      <c r="I25" s="79">
        <f t="shared" si="1"/>
        <v>3849157458</v>
      </c>
      <c r="J25" s="77">
        <f>SUM(J18:J24)</f>
        <v>805617626</v>
      </c>
      <c r="K25" s="78">
        <f>SUM(K18:K24)</f>
        <v>28407388</v>
      </c>
      <c r="L25" s="78">
        <f t="shared" si="2"/>
        <v>834025014</v>
      </c>
      <c r="M25" s="45">
        <f t="shared" si="3"/>
        <v>0.2106808900065282</v>
      </c>
      <c r="N25" s="107">
        <f>SUM(N18:N24)</f>
        <v>595863165</v>
      </c>
      <c r="O25" s="108">
        <f>SUM(O18:O24)</f>
        <v>103720452</v>
      </c>
      <c r="P25" s="109">
        <f t="shared" si="4"/>
        <v>699583617</v>
      </c>
      <c r="Q25" s="45">
        <f t="shared" si="5"/>
        <v>0.17671999830876314</v>
      </c>
      <c r="R25" s="107">
        <f>SUM(R18:R24)</f>
        <v>539602202</v>
      </c>
      <c r="S25" s="109">
        <f>SUM(S18:S24)</f>
        <v>88793152</v>
      </c>
      <c r="T25" s="109">
        <f t="shared" si="6"/>
        <v>628395354</v>
      </c>
      <c r="U25" s="45">
        <f t="shared" si="7"/>
        <v>0.16325529959652796</v>
      </c>
      <c r="V25" s="107">
        <f>SUM(V18:V24)</f>
        <v>457296046</v>
      </c>
      <c r="W25" s="109">
        <f>SUM(W18:W24)</f>
        <v>97378356</v>
      </c>
      <c r="X25" s="109">
        <f t="shared" si="8"/>
        <v>554674402</v>
      </c>
      <c r="Y25" s="45">
        <f t="shared" si="9"/>
        <v>0.1441028090049103</v>
      </c>
      <c r="Z25" s="77">
        <f t="shared" si="10"/>
        <v>2398379039</v>
      </c>
      <c r="AA25" s="78">
        <f t="shared" si="11"/>
        <v>318299348</v>
      </c>
      <c r="AB25" s="78">
        <f t="shared" si="12"/>
        <v>2716678387</v>
      </c>
      <c r="AC25" s="45">
        <f t="shared" si="13"/>
        <v>0.70578520537104</v>
      </c>
      <c r="AD25" s="77">
        <f>SUM(AD18:AD24)</f>
        <v>382537091</v>
      </c>
      <c r="AE25" s="78">
        <f>SUM(AE18:AE24)</f>
        <v>151675277</v>
      </c>
      <c r="AF25" s="78">
        <f t="shared" si="14"/>
        <v>534212368</v>
      </c>
      <c r="AG25" s="45">
        <f t="shared" si="15"/>
        <v>1.006731153223547</v>
      </c>
      <c r="AH25" s="45">
        <f t="shared" si="16"/>
        <v>0.038303182827096105</v>
      </c>
      <c r="AI25" s="60">
        <f>SUM(AI18:AI24)</f>
        <v>3253178017</v>
      </c>
      <c r="AJ25" s="60">
        <f>SUM(AJ18:AJ24)</f>
        <v>2450764743</v>
      </c>
      <c r="AK25" s="60">
        <f>SUM(AK18:AK24)</f>
        <v>2467261216</v>
      </c>
      <c r="AL25" s="60"/>
    </row>
    <row r="26" spans="1:38" s="14" customFormat="1" ht="12.75">
      <c r="A26" s="30" t="s">
        <v>82</v>
      </c>
      <c r="B26" s="58" t="s">
        <v>432</v>
      </c>
      <c r="C26" s="40" t="s">
        <v>433</v>
      </c>
      <c r="D26" s="73">
        <v>0</v>
      </c>
      <c r="E26" s="74">
        <v>0</v>
      </c>
      <c r="F26" s="75">
        <f t="shared" si="0"/>
        <v>0</v>
      </c>
      <c r="G26" s="73">
        <v>0</v>
      </c>
      <c r="H26" s="74">
        <v>0</v>
      </c>
      <c r="I26" s="76">
        <f t="shared" si="1"/>
        <v>0</v>
      </c>
      <c r="J26" s="73">
        <v>0</v>
      </c>
      <c r="K26" s="74">
        <v>3884617</v>
      </c>
      <c r="L26" s="74">
        <f t="shared" si="2"/>
        <v>3884617</v>
      </c>
      <c r="M26" s="41">
        <f t="shared" si="3"/>
        <v>0</v>
      </c>
      <c r="N26" s="101">
        <v>0</v>
      </c>
      <c r="O26" s="102">
        <v>0</v>
      </c>
      <c r="P26" s="103">
        <f t="shared" si="4"/>
        <v>0</v>
      </c>
      <c r="Q26" s="41">
        <f t="shared" si="5"/>
        <v>0</v>
      </c>
      <c r="R26" s="101">
        <v>0</v>
      </c>
      <c r="S26" s="103">
        <v>0</v>
      </c>
      <c r="T26" s="103">
        <f t="shared" si="6"/>
        <v>0</v>
      </c>
      <c r="U26" s="41">
        <f t="shared" si="7"/>
        <v>0</v>
      </c>
      <c r="V26" s="101">
        <v>52369153</v>
      </c>
      <c r="W26" s="103">
        <v>3884617</v>
      </c>
      <c r="X26" s="103">
        <f t="shared" si="8"/>
        <v>56253770</v>
      </c>
      <c r="Y26" s="41">
        <f t="shared" si="9"/>
        <v>0</v>
      </c>
      <c r="Z26" s="73">
        <f t="shared" si="10"/>
        <v>52369153</v>
      </c>
      <c r="AA26" s="74">
        <f t="shared" si="11"/>
        <v>7769234</v>
      </c>
      <c r="AB26" s="74">
        <f t="shared" si="12"/>
        <v>60138387</v>
      </c>
      <c r="AC26" s="41">
        <f t="shared" si="13"/>
        <v>0</v>
      </c>
      <c r="AD26" s="73">
        <v>34240321</v>
      </c>
      <c r="AE26" s="74">
        <v>2085493</v>
      </c>
      <c r="AF26" s="74">
        <f t="shared" si="14"/>
        <v>36325814</v>
      </c>
      <c r="AG26" s="41">
        <f t="shared" si="15"/>
        <v>0.9663192010816192</v>
      </c>
      <c r="AH26" s="41">
        <f t="shared" si="16"/>
        <v>0.5485893860492705</v>
      </c>
      <c r="AI26" s="13">
        <v>266750489</v>
      </c>
      <c r="AJ26" s="13">
        <v>173581987</v>
      </c>
      <c r="AK26" s="13">
        <v>167735607</v>
      </c>
      <c r="AL26" s="13"/>
    </row>
    <row r="27" spans="1:38" s="14" customFormat="1" ht="12.75">
      <c r="A27" s="30" t="s">
        <v>82</v>
      </c>
      <c r="B27" s="58" t="s">
        <v>59</v>
      </c>
      <c r="C27" s="40" t="s">
        <v>60</v>
      </c>
      <c r="D27" s="73">
        <v>931701594</v>
      </c>
      <c r="E27" s="74">
        <v>1339189629</v>
      </c>
      <c r="F27" s="75">
        <f t="shared" si="0"/>
        <v>2270891223</v>
      </c>
      <c r="G27" s="73">
        <v>1195328606</v>
      </c>
      <c r="H27" s="74">
        <v>1339189629</v>
      </c>
      <c r="I27" s="76">
        <f t="shared" si="1"/>
        <v>2534518235</v>
      </c>
      <c r="J27" s="73">
        <v>293431461</v>
      </c>
      <c r="K27" s="74">
        <v>240457205</v>
      </c>
      <c r="L27" s="74">
        <f t="shared" si="2"/>
        <v>533888666</v>
      </c>
      <c r="M27" s="41">
        <f t="shared" si="3"/>
        <v>0.23510094212909818</v>
      </c>
      <c r="N27" s="101">
        <v>311050278</v>
      </c>
      <c r="O27" s="102">
        <v>252428354</v>
      </c>
      <c r="P27" s="103">
        <f t="shared" si="4"/>
        <v>563478632</v>
      </c>
      <c r="Q27" s="41">
        <f t="shared" si="5"/>
        <v>0.2481310536995281</v>
      </c>
      <c r="R27" s="101">
        <v>257276932</v>
      </c>
      <c r="S27" s="103">
        <v>165787868</v>
      </c>
      <c r="T27" s="103">
        <f t="shared" si="6"/>
        <v>423064800</v>
      </c>
      <c r="U27" s="41">
        <f t="shared" si="7"/>
        <v>0.16692119005409325</v>
      </c>
      <c r="V27" s="101">
        <v>361071831</v>
      </c>
      <c r="W27" s="103">
        <v>266752774</v>
      </c>
      <c r="X27" s="103">
        <f t="shared" si="8"/>
        <v>627824605</v>
      </c>
      <c r="Y27" s="41">
        <f t="shared" si="9"/>
        <v>0.24770964214427915</v>
      </c>
      <c r="Z27" s="73">
        <f t="shared" si="10"/>
        <v>1222830502</v>
      </c>
      <c r="AA27" s="74">
        <f t="shared" si="11"/>
        <v>925426201</v>
      </c>
      <c r="AB27" s="74">
        <f t="shared" si="12"/>
        <v>2148256703</v>
      </c>
      <c r="AC27" s="41">
        <f t="shared" si="13"/>
        <v>0.8475996239971815</v>
      </c>
      <c r="AD27" s="73">
        <v>138309660</v>
      </c>
      <c r="AE27" s="74">
        <v>251642804</v>
      </c>
      <c r="AF27" s="74">
        <f t="shared" si="14"/>
        <v>389952464</v>
      </c>
      <c r="AG27" s="41">
        <f t="shared" si="15"/>
        <v>0.6967026816132695</v>
      </c>
      <c r="AH27" s="41">
        <f t="shared" si="16"/>
        <v>0.6100029182018452</v>
      </c>
      <c r="AI27" s="13">
        <v>1992859840</v>
      </c>
      <c r="AJ27" s="13">
        <v>1996580775</v>
      </c>
      <c r="AK27" s="13">
        <v>1391023180</v>
      </c>
      <c r="AL27" s="13"/>
    </row>
    <row r="28" spans="1:38" s="14" customFormat="1" ht="12.75">
      <c r="A28" s="30" t="s">
        <v>82</v>
      </c>
      <c r="B28" s="58" t="s">
        <v>434</v>
      </c>
      <c r="C28" s="40" t="s">
        <v>435</v>
      </c>
      <c r="D28" s="73">
        <v>181020021</v>
      </c>
      <c r="E28" s="74">
        <v>0</v>
      </c>
      <c r="F28" s="75">
        <f t="shared" si="0"/>
        <v>181020021</v>
      </c>
      <c r="G28" s="73">
        <v>155557495</v>
      </c>
      <c r="H28" s="74">
        <v>41814100</v>
      </c>
      <c r="I28" s="76">
        <f t="shared" si="1"/>
        <v>197371595</v>
      </c>
      <c r="J28" s="73">
        <v>43194947</v>
      </c>
      <c r="K28" s="74">
        <v>8073547</v>
      </c>
      <c r="L28" s="74">
        <f t="shared" si="2"/>
        <v>51268494</v>
      </c>
      <c r="M28" s="41">
        <f t="shared" si="3"/>
        <v>0.2832200201766632</v>
      </c>
      <c r="N28" s="101">
        <v>39379467</v>
      </c>
      <c r="O28" s="102">
        <v>14405216</v>
      </c>
      <c r="P28" s="103">
        <f t="shared" si="4"/>
        <v>53784683</v>
      </c>
      <c r="Q28" s="41">
        <f t="shared" si="5"/>
        <v>0.29712007933089346</v>
      </c>
      <c r="R28" s="101">
        <v>35795951</v>
      </c>
      <c r="S28" s="103">
        <v>8283534</v>
      </c>
      <c r="T28" s="103">
        <f t="shared" si="6"/>
        <v>44079485</v>
      </c>
      <c r="U28" s="41">
        <f t="shared" si="7"/>
        <v>0.22333246584950586</v>
      </c>
      <c r="V28" s="101">
        <v>29437160</v>
      </c>
      <c r="W28" s="103">
        <v>720500</v>
      </c>
      <c r="X28" s="103">
        <f t="shared" si="8"/>
        <v>30157660</v>
      </c>
      <c r="Y28" s="41">
        <f t="shared" si="9"/>
        <v>0.15279635349757395</v>
      </c>
      <c r="Z28" s="73">
        <f t="shared" si="10"/>
        <v>147807525</v>
      </c>
      <c r="AA28" s="74">
        <f t="shared" si="11"/>
        <v>31482797</v>
      </c>
      <c r="AB28" s="74">
        <f t="shared" si="12"/>
        <v>179290322</v>
      </c>
      <c r="AC28" s="41">
        <f t="shared" si="13"/>
        <v>0.9083896900159316</v>
      </c>
      <c r="AD28" s="73">
        <v>19691745</v>
      </c>
      <c r="AE28" s="74">
        <v>2587293</v>
      </c>
      <c r="AF28" s="74">
        <f t="shared" si="14"/>
        <v>22279038</v>
      </c>
      <c r="AG28" s="41">
        <f t="shared" si="15"/>
        <v>0.8379967852348738</v>
      </c>
      <c r="AH28" s="41">
        <f t="shared" si="16"/>
        <v>0.353633850797328</v>
      </c>
      <c r="AI28" s="13">
        <v>153170571</v>
      </c>
      <c r="AJ28" s="13">
        <v>154518909</v>
      </c>
      <c r="AK28" s="13">
        <v>129486349</v>
      </c>
      <c r="AL28" s="13"/>
    </row>
    <row r="29" spans="1:38" s="14" customFormat="1" ht="12.75">
      <c r="A29" s="30" t="s">
        <v>82</v>
      </c>
      <c r="B29" s="58" t="s">
        <v>436</v>
      </c>
      <c r="C29" s="40" t="s">
        <v>437</v>
      </c>
      <c r="D29" s="73">
        <v>305532441</v>
      </c>
      <c r="E29" s="74">
        <v>161646656</v>
      </c>
      <c r="F29" s="75">
        <f t="shared" si="0"/>
        <v>467179097</v>
      </c>
      <c r="G29" s="73">
        <v>309875441</v>
      </c>
      <c r="H29" s="74">
        <v>161646656</v>
      </c>
      <c r="I29" s="76">
        <f t="shared" si="1"/>
        <v>471522097</v>
      </c>
      <c r="J29" s="73">
        <v>92985906</v>
      </c>
      <c r="K29" s="74">
        <v>11302610</v>
      </c>
      <c r="L29" s="74">
        <f t="shared" si="2"/>
        <v>104288516</v>
      </c>
      <c r="M29" s="41">
        <f t="shared" si="3"/>
        <v>0.2232302700820538</v>
      </c>
      <c r="N29" s="101">
        <v>33014947</v>
      </c>
      <c r="O29" s="102">
        <v>28466342</v>
      </c>
      <c r="P29" s="103">
        <f t="shared" si="4"/>
        <v>61481289</v>
      </c>
      <c r="Q29" s="41">
        <f t="shared" si="5"/>
        <v>0.1316011127098865</v>
      </c>
      <c r="R29" s="101">
        <v>81163049</v>
      </c>
      <c r="S29" s="103">
        <v>6379377</v>
      </c>
      <c r="T29" s="103">
        <f t="shared" si="6"/>
        <v>87542426</v>
      </c>
      <c r="U29" s="41">
        <f t="shared" si="7"/>
        <v>0.18565922266841292</v>
      </c>
      <c r="V29" s="101">
        <v>36860382</v>
      </c>
      <c r="W29" s="103">
        <v>14682818</v>
      </c>
      <c r="X29" s="103">
        <f t="shared" si="8"/>
        <v>51543200</v>
      </c>
      <c r="Y29" s="41">
        <f t="shared" si="9"/>
        <v>0.10931237438910525</v>
      </c>
      <c r="Z29" s="73">
        <f t="shared" si="10"/>
        <v>244024284</v>
      </c>
      <c r="AA29" s="74">
        <f t="shared" si="11"/>
        <v>60831147</v>
      </c>
      <c r="AB29" s="74">
        <f t="shared" si="12"/>
        <v>304855431</v>
      </c>
      <c r="AC29" s="41">
        <f t="shared" si="13"/>
        <v>0.6465347709886861</v>
      </c>
      <c r="AD29" s="73">
        <v>120524920</v>
      </c>
      <c r="AE29" s="74">
        <v>38091771</v>
      </c>
      <c r="AF29" s="74">
        <f t="shared" si="14"/>
        <v>158616691</v>
      </c>
      <c r="AG29" s="41">
        <f t="shared" si="15"/>
        <v>1.1944362840367977</v>
      </c>
      <c r="AH29" s="41">
        <f t="shared" si="16"/>
        <v>-0.6750455473818957</v>
      </c>
      <c r="AI29" s="13">
        <v>349524074</v>
      </c>
      <c r="AJ29" s="13">
        <v>368663500</v>
      </c>
      <c r="AK29" s="13">
        <v>440345061</v>
      </c>
      <c r="AL29" s="13"/>
    </row>
    <row r="30" spans="1:38" s="14" customFormat="1" ht="12.75">
      <c r="A30" s="30" t="s">
        <v>82</v>
      </c>
      <c r="B30" s="58" t="s">
        <v>438</v>
      </c>
      <c r="C30" s="40" t="s">
        <v>439</v>
      </c>
      <c r="D30" s="73">
        <v>0</v>
      </c>
      <c r="E30" s="74">
        <v>0</v>
      </c>
      <c r="F30" s="75">
        <f t="shared" si="0"/>
        <v>0</v>
      </c>
      <c r="G30" s="73">
        <v>0</v>
      </c>
      <c r="H30" s="74">
        <v>0</v>
      </c>
      <c r="I30" s="76">
        <f t="shared" si="1"/>
        <v>0</v>
      </c>
      <c r="J30" s="73">
        <v>31680242</v>
      </c>
      <c r="K30" s="74">
        <v>0</v>
      </c>
      <c r="L30" s="74">
        <f t="shared" si="2"/>
        <v>31680242</v>
      </c>
      <c r="M30" s="41">
        <f t="shared" si="3"/>
        <v>0</v>
      </c>
      <c r="N30" s="101">
        <v>0</v>
      </c>
      <c r="O30" s="102">
        <v>0</v>
      </c>
      <c r="P30" s="103">
        <f t="shared" si="4"/>
        <v>0</v>
      </c>
      <c r="Q30" s="41">
        <f t="shared" si="5"/>
        <v>0</v>
      </c>
      <c r="R30" s="101">
        <v>133564104</v>
      </c>
      <c r="S30" s="103">
        <v>0</v>
      </c>
      <c r="T30" s="103">
        <f t="shared" si="6"/>
        <v>133564104</v>
      </c>
      <c r="U30" s="41">
        <f t="shared" si="7"/>
        <v>0</v>
      </c>
      <c r="V30" s="101">
        <v>53681914</v>
      </c>
      <c r="W30" s="103">
        <v>0</v>
      </c>
      <c r="X30" s="103">
        <f t="shared" si="8"/>
        <v>53681914</v>
      </c>
      <c r="Y30" s="41">
        <f t="shared" si="9"/>
        <v>0</v>
      </c>
      <c r="Z30" s="73">
        <f t="shared" si="10"/>
        <v>218926260</v>
      </c>
      <c r="AA30" s="74">
        <f t="shared" si="11"/>
        <v>0</v>
      </c>
      <c r="AB30" s="74">
        <f t="shared" si="12"/>
        <v>218926260</v>
      </c>
      <c r="AC30" s="41">
        <f t="shared" si="13"/>
        <v>0</v>
      </c>
      <c r="AD30" s="73">
        <v>123786774</v>
      </c>
      <c r="AE30" s="74">
        <v>78688198</v>
      </c>
      <c r="AF30" s="74">
        <f t="shared" si="14"/>
        <v>202474972</v>
      </c>
      <c r="AG30" s="41">
        <f t="shared" si="15"/>
        <v>0.7516206089182872</v>
      </c>
      <c r="AH30" s="41">
        <f t="shared" si="16"/>
        <v>-0.7348713598044108</v>
      </c>
      <c r="AI30" s="13">
        <v>689031999</v>
      </c>
      <c r="AJ30" s="13">
        <v>774976298</v>
      </c>
      <c r="AK30" s="13">
        <v>582488157</v>
      </c>
      <c r="AL30" s="13"/>
    </row>
    <row r="31" spans="1:38" s="14" customFormat="1" ht="12.75">
      <c r="A31" s="30" t="s">
        <v>101</v>
      </c>
      <c r="B31" s="58" t="s">
        <v>440</v>
      </c>
      <c r="C31" s="40" t="s">
        <v>441</v>
      </c>
      <c r="D31" s="73">
        <v>173635363</v>
      </c>
      <c r="E31" s="74">
        <v>316779350</v>
      </c>
      <c r="F31" s="76">
        <f t="shared" si="0"/>
        <v>490414713</v>
      </c>
      <c r="G31" s="73">
        <v>173635363</v>
      </c>
      <c r="H31" s="74">
        <v>316779350</v>
      </c>
      <c r="I31" s="76">
        <f t="shared" si="1"/>
        <v>490414713</v>
      </c>
      <c r="J31" s="73">
        <v>64494897</v>
      </c>
      <c r="K31" s="74">
        <v>37771749</v>
      </c>
      <c r="L31" s="74">
        <f t="shared" si="2"/>
        <v>102266646</v>
      </c>
      <c r="M31" s="41">
        <f t="shared" si="3"/>
        <v>0.20853095000842684</v>
      </c>
      <c r="N31" s="101">
        <v>8664929</v>
      </c>
      <c r="O31" s="102">
        <v>80201861</v>
      </c>
      <c r="P31" s="103">
        <f t="shared" si="4"/>
        <v>88866790</v>
      </c>
      <c r="Q31" s="41">
        <f t="shared" si="5"/>
        <v>0.18120743045488524</v>
      </c>
      <c r="R31" s="101">
        <v>57753555</v>
      </c>
      <c r="S31" s="103">
        <v>50960094</v>
      </c>
      <c r="T31" s="103">
        <f t="shared" si="6"/>
        <v>108713649</v>
      </c>
      <c r="U31" s="41">
        <f t="shared" si="7"/>
        <v>0.2216769728113765</v>
      </c>
      <c r="V31" s="101">
        <v>57395604</v>
      </c>
      <c r="W31" s="103">
        <v>80737394</v>
      </c>
      <c r="X31" s="103">
        <f t="shared" si="8"/>
        <v>138132998</v>
      </c>
      <c r="Y31" s="41">
        <f t="shared" si="9"/>
        <v>0.2816656889329501</v>
      </c>
      <c r="Z31" s="73">
        <f t="shared" si="10"/>
        <v>188308985</v>
      </c>
      <c r="AA31" s="74">
        <f t="shared" si="11"/>
        <v>249671098</v>
      </c>
      <c r="AB31" s="74">
        <f t="shared" si="12"/>
        <v>437980083</v>
      </c>
      <c r="AC31" s="41">
        <f t="shared" si="13"/>
        <v>0.8930810422076386</v>
      </c>
      <c r="AD31" s="73">
        <v>11537890</v>
      </c>
      <c r="AE31" s="74">
        <v>-21721892</v>
      </c>
      <c r="AF31" s="74">
        <f t="shared" si="14"/>
        <v>-10184002</v>
      </c>
      <c r="AG31" s="41">
        <f t="shared" si="15"/>
        <v>0</v>
      </c>
      <c r="AH31" s="41">
        <f t="shared" si="16"/>
        <v>-14.563724555435083</v>
      </c>
      <c r="AI31" s="13">
        <v>0</v>
      </c>
      <c r="AJ31" s="13">
        <v>0</v>
      </c>
      <c r="AK31" s="13">
        <v>169973381</v>
      </c>
      <c r="AL31" s="13"/>
    </row>
    <row r="32" spans="1:38" s="55" customFormat="1" ht="12.75">
      <c r="A32" s="59"/>
      <c r="B32" s="115" t="s">
        <v>632</v>
      </c>
      <c r="C32" s="33"/>
      <c r="D32" s="77">
        <f>SUM(D26:D31)</f>
        <v>1591889419</v>
      </c>
      <c r="E32" s="78">
        <f>SUM(E26:E31)</f>
        <v>1817615635</v>
      </c>
      <c r="F32" s="79">
        <f t="shared" si="0"/>
        <v>3409505054</v>
      </c>
      <c r="G32" s="77">
        <f>SUM(G26:G31)</f>
        <v>1834396905</v>
      </c>
      <c r="H32" s="78">
        <f>SUM(H26:H31)</f>
        <v>1859429735</v>
      </c>
      <c r="I32" s="86">
        <f t="shared" si="1"/>
        <v>3693826640</v>
      </c>
      <c r="J32" s="77">
        <f>SUM(J26:J31)</f>
        <v>525787453</v>
      </c>
      <c r="K32" s="88">
        <f>SUM(K26:K31)</f>
        <v>301489728</v>
      </c>
      <c r="L32" s="78">
        <f t="shared" si="2"/>
        <v>827277181</v>
      </c>
      <c r="M32" s="45">
        <f t="shared" si="3"/>
        <v>0.24263849676053303</v>
      </c>
      <c r="N32" s="107">
        <f>SUM(N26:N31)</f>
        <v>392109621</v>
      </c>
      <c r="O32" s="108">
        <f>SUM(O26:O31)</f>
        <v>375501773</v>
      </c>
      <c r="P32" s="109">
        <f t="shared" si="4"/>
        <v>767611394</v>
      </c>
      <c r="Q32" s="45">
        <f t="shared" si="5"/>
        <v>0.22513865849808476</v>
      </c>
      <c r="R32" s="107">
        <f>SUM(R26:R31)</f>
        <v>565553591</v>
      </c>
      <c r="S32" s="109">
        <f>SUM(S26:S31)</f>
        <v>231410873</v>
      </c>
      <c r="T32" s="109">
        <f t="shared" si="6"/>
        <v>796964464</v>
      </c>
      <c r="U32" s="45">
        <f t="shared" si="7"/>
        <v>0.21575578435917067</v>
      </c>
      <c r="V32" s="107">
        <f>SUM(V26:V31)</f>
        <v>590816044</v>
      </c>
      <c r="W32" s="109">
        <f>SUM(W26:W31)</f>
        <v>366778103</v>
      </c>
      <c r="X32" s="109">
        <f t="shared" si="8"/>
        <v>957594147</v>
      </c>
      <c r="Y32" s="45">
        <f t="shared" si="9"/>
        <v>0.25924176750211536</v>
      </c>
      <c r="Z32" s="77">
        <f t="shared" si="10"/>
        <v>2074266709</v>
      </c>
      <c r="AA32" s="78">
        <f t="shared" si="11"/>
        <v>1275180477</v>
      </c>
      <c r="AB32" s="78">
        <f t="shared" si="12"/>
        <v>3349447186</v>
      </c>
      <c r="AC32" s="45">
        <f t="shared" si="13"/>
        <v>0.906768918099524</v>
      </c>
      <c r="AD32" s="77">
        <f>SUM(AD26:AD31)</f>
        <v>448091310</v>
      </c>
      <c r="AE32" s="78">
        <f>SUM(AE26:AE31)</f>
        <v>351373667</v>
      </c>
      <c r="AF32" s="78">
        <f t="shared" si="14"/>
        <v>799464977</v>
      </c>
      <c r="AG32" s="45">
        <f t="shared" si="15"/>
        <v>0.8306760952671081</v>
      </c>
      <c r="AH32" s="45">
        <f t="shared" si="16"/>
        <v>0.19779374275203554</v>
      </c>
      <c r="AI32" s="60">
        <f>SUM(AI26:AI31)</f>
        <v>3451336973</v>
      </c>
      <c r="AJ32" s="60">
        <f>SUM(AJ26:AJ31)</f>
        <v>3468321469</v>
      </c>
      <c r="AK32" s="60">
        <f>SUM(AK26:AK31)</f>
        <v>2881051735</v>
      </c>
      <c r="AL32" s="60"/>
    </row>
    <row r="33" spans="1:38" s="55" customFormat="1" ht="12.75">
      <c r="A33" s="59"/>
      <c r="B33" s="115" t="s">
        <v>633</v>
      </c>
      <c r="C33" s="33"/>
      <c r="D33" s="77">
        <f>SUM(D9:D16,D18:D24,D26:D31)</f>
        <v>6762255122</v>
      </c>
      <c r="E33" s="78">
        <f>SUM(E9:E16,E18:E24,E26:E31)</f>
        <v>3017923963</v>
      </c>
      <c r="F33" s="86">
        <f t="shared" si="0"/>
        <v>9780179085</v>
      </c>
      <c r="G33" s="77">
        <f>SUM(G9:G16,G18:G24,G26:G31)</f>
        <v>6986812688</v>
      </c>
      <c r="H33" s="78">
        <f>SUM(H9:H16,H18:H24,H26:H31)</f>
        <v>3043057568</v>
      </c>
      <c r="I33" s="79">
        <f t="shared" si="1"/>
        <v>10029870256</v>
      </c>
      <c r="J33" s="77">
        <f>SUM(J9:J16,J18:J24,J26:J31)</f>
        <v>1908181407</v>
      </c>
      <c r="K33" s="78">
        <f>SUM(K9:K16,K18:K24,K26:K31)</f>
        <v>362027956</v>
      </c>
      <c r="L33" s="78">
        <f t="shared" si="2"/>
        <v>2270209363</v>
      </c>
      <c r="M33" s="45">
        <f t="shared" si="3"/>
        <v>0.2321234962335048</v>
      </c>
      <c r="N33" s="107">
        <f>SUM(N9:N16,N18:N24,N26:N31)</f>
        <v>1451934041</v>
      </c>
      <c r="O33" s="108">
        <f>SUM(O9:O16,O18:O24,O26:O31)</f>
        <v>537855817</v>
      </c>
      <c r="P33" s="109">
        <f t="shared" si="4"/>
        <v>1989789858</v>
      </c>
      <c r="Q33" s="45">
        <f t="shared" si="5"/>
        <v>0.20345127023816661</v>
      </c>
      <c r="R33" s="107">
        <f>SUM(R9:R16,R18:R24,R26:R31)</f>
        <v>1625708357</v>
      </c>
      <c r="S33" s="109">
        <f>SUM(S9:S16,S18:S24,S26:S31)</f>
        <v>353133719</v>
      </c>
      <c r="T33" s="109">
        <f t="shared" si="6"/>
        <v>1978842076</v>
      </c>
      <c r="U33" s="45">
        <f t="shared" si="7"/>
        <v>0.19729488273452297</v>
      </c>
      <c r="V33" s="107">
        <f>SUM(V9:V16,V18:V24,V26:V31)</f>
        <v>1421023725</v>
      </c>
      <c r="W33" s="109">
        <f>SUM(W9:W16,W18:W24,W26:W31)</f>
        <v>543831657</v>
      </c>
      <c r="X33" s="109">
        <f t="shared" si="8"/>
        <v>1964855382</v>
      </c>
      <c r="Y33" s="45">
        <f t="shared" si="9"/>
        <v>0.19590037875361327</v>
      </c>
      <c r="Z33" s="77">
        <f t="shared" si="10"/>
        <v>6406847530</v>
      </c>
      <c r="AA33" s="78">
        <f t="shared" si="11"/>
        <v>1796849149</v>
      </c>
      <c r="AB33" s="78">
        <f t="shared" si="12"/>
        <v>8203696679</v>
      </c>
      <c r="AC33" s="45">
        <f t="shared" si="13"/>
        <v>0.8179265005040759</v>
      </c>
      <c r="AD33" s="77">
        <f>SUM(AD9:AD16,AD18:AD24,AD26:AD31)</f>
        <v>1131680236</v>
      </c>
      <c r="AE33" s="78">
        <f>SUM(AE9:AE16,AE18:AE24,AE26:AE31)</f>
        <v>579773857</v>
      </c>
      <c r="AF33" s="78">
        <f t="shared" si="14"/>
        <v>1711454093</v>
      </c>
      <c r="AG33" s="45">
        <f t="shared" si="15"/>
        <v>0.8756455474143039</v>
      </c>
      <c r="AH33" s="45">
        <f t="shared" si="16"/>
        <v>0.14806198427199058</v>
      </c>
      <c r="AI33" s="60">
        <f>SUM(AI9:AI16,AI18:AI24,AI26:AI31)</f>
        <v>8983068823</v>
      </c>
      <c r="AJ33" s="60">
        <f>SUM(AJ9:AJ16,AJ18:AJ24,AJ26:AJ31)</f>
        <v>8340754886</v>
      </c>
      <c r="AK33" s="60">
        <f>SUM(AK9:AK16,AK18:AK24,AK26:AK31)</f>
        <v>7303544878</v>
      </c>
      <c r="AL33" s="60"/>
    </row>
    <row r="34" spans="1:38" s="14" customFormat="1" ht="12.75">
      <c r="A34" s="61"/>
      <c r="B34" s="62"/>
      <c r="C34" s="63"/>
      <c r="D34" s="89"/>
      <c r="E34" s="89"/>
      <c r="F34" s="90"/>
      <c r="G34" s="91"/>
      <c r="H34" s="89"/>
      <c r="I34" s="92"/>
      <c r="J34" s="91"/>
      <c r="K34" s="93"/>
      <c r="L34" s="89"/>
      <c r="M34" s="67"/>
      <c r="N34" s="91"/>
      <c r="O34" s="93"/>
      <c r="P34" s="89"/>
      <c r="Q34" s="67"/>
      <c r="R34" s="91"/>
      <c r="S34" s="93"/>
      <c r="T34" s="89"/>
      <c r="U34" s="67"/>
      <c r="V34" s="91"/>
      <c r="W34" s="93"/>
      <c r="X34" s="89"/>
      <c r="Y34" s="67"/>
      <c r="Z34" s="91"/>
      <c r="AA34" s="93"/>
      <c r="AB34" s="89"/>
      <c r="AC34" s="67"/>
      <c r="AD34" s="91"/>
      <c r="AE34" s="89"/>
      <c r="AF34" s="89"/>
      <c r="AG34" s="67"/>
      <c r="AH34" s="67"/>
      <c r="AI34" s="13"/>
      <c r="AJ34" s="13"/>
      <c r="AK34" s="13"/>
      <c r="AL34" s="13"/>
    </row>
    <row r="35" spans="1:38" s="14" customFormat="1" ht="13.5">
      <c r="A35" s="13"/>
      <c r="B35" s="116" t="s">
        <v>651</v>
      </c>
      <c r="C35" s="13"/>
      <c r="D35" s="84"/>
      <c r="E35" s="84"/>
      <c r="F35" s="84"/>
      <c r="G35" s="84"/>
      <c r="H35" s="84"/>
      <c r="I35" s="84"/>
      <c r="J35" s="84"/>
      <c r="K35" s="84"/>
      <c r="L35" s="84"/>
      <c r="M35" s="13"/>
      <c r="N35" s="84"/>
      <c r="O35" s="84"/>
      <c r="P35" s="84"/>
      <c r="Q35" s="13"/>
      <c r="R35" s="84"/>
      <c r="S35" s="84"/>
      <c r="T35" s="84"/>
      <c r="U35" s="13"/>
      <c r="V35" s="84"/>
      <c r="W35" s="84"/>
      <c r="X35" s="84"/>
      <c r="Y35" s="13"/>
      <c r="Z35" s="84"/>
      <c r="AA35" s="84"/>
      <c r="AB35" s="84"/>
      <c r="AC35" s="13"/>
      <c r="AD35" s="84"/>
      <c r="AE35" s="84"/>
      <c r="AF35" s="84"/>
      <c r="AG35" s="13"/>
      <c r="AH35" s="13"/>
      <c r="AI35" s="13"/>
      <c r="AJ35" s="13"/>
      <c r="AK35" s="13"/>
      <c r="AL35" s="13"/>
    </row>
    <row r="36" spans="1:38" ht="12.75">
      <c r="A36" s="2"/>
      <c r="B36" s="2"/>
      <c r="C36" s="2"/>
      <c r="D36" s="85"/>
      <c r="E36" s="85"/>
      <c r="F36" s="85"/>
      <c r="G36" s="85"/>
      <c r="H36" s="85"/>
      <c r="I36" s="85"/>
      <c r="J36" s="85"/>
      <c r="K36" s="85"/>
      <c r="L36" s="85"/>
      <c r="M36" s="2"/>
      <c r="N36" s="85"/>
      <c r="O36" s="85"/>
      <c r="P36" s="85"/>
      <c r="Q36" s="2"/>
      <c r="R36" s="85"/>
      <c r="S36" s="85"/>
      <c r="T36" s="85"/>
      <c r="U36" s="2"/>
      <c r="V36" s="85"/>
      <c r="W36" s="85"/>
      <c r="X36" s="85"/>
      <c r="Y36" s="2"/>
      <c r="Z36" s="85"/>
      <c r="AA36" s="85"/>
      <c r="AB36" s="85"/>
      <c r="AC36" s="2"/>
      <c r="AD36" s="85"/>
      <c r="AE36" s="85"/>
      <c r="AF36" s="85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5"/>
      <c r="E37" s="85"/>
      <c r="F37" s="85"/>
      <c r="G37" s="85"/>
      <c r="H37" s="85"/>
      <c r="I37" s="85"/>
      <c r="J37" s="85"/>
      <c r="K37" s="85"/>
      <c r="L37" s="85"/>
      <c r="M37" s="2"/>
      <c r="N37" s="85"/>
      <c r="O37" s="85"/>
      <c r="P37" s="85"/>
      <c r="Q37" s="2"/>
      <c r="R37" s="85"/>
      <c r="S37" s="85"/>
      <c r="T37" s="85"/>
      <c r="U37" s="2"/>
      <c r="V37" s="85"/>
      <c r="W37" s="85"/>
      <c r="X37" s="85"/>
      <c r="Y37" s="2"/>
      <c r="Z37" s="85"/>
      <c r="AA37" s="85"/>
      <c r="AB37" s="85"/>
      <c r="AC37" s="2"/>
      <c r="AD37" s="85"/>
      <c r="AE37" s="85"/>
      <c r="AF37" s="85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5"/>
      <c r="E38" s="85"/>
      <c r="F38" s="85"/>
      <c r="G38" s="85"/>
      <c r="H38" s="85"/>
      <c r="I38" s="85"/>
      <c r="J38" s="85"/>
      <c r="K38" s="85"/>
      <c r="L38" s="85"/>
      <c r="M38" s="2"/>
      <c r="N38" s="85"/>
      <c r="O38" s="85"/>
      <c r="P38" s="85"/>
      <c r="Q38" s="2"/>
      <c r="R38" s="85"/>
      <c r="S38" s="85"/>
      <c r="T38" s="85"/>
      <c r="U38" s="2"/>
      <c r="V38" s="85"/>
      <c r="W38" s="85"/>
      <c r="X38" s="85"/>
      <c r="Y38" s="2"/>
      <c r="Z38" s="85"/>
      <c r="AA38" s="85"/>
      <c r="AB38" s="85"/>
      <c r="AC38" s="2"/>
      <c r="AD38" s="85"/>
      <c r="AE38" s="85"/>
      <c r="AF38" s="85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5"/>
      <c r="E39" s="85"/>
      <c r="F39" s="85"/>
      <c r="G39" s="85"/>
      <c r="H39" s="85"/>
      <c r="I39" s="85"/>
      <c r="J39" s="85"/>
      <c r="K39" s="85"/>
      <c r="L39" s="85"/>
      <c r="M39" s="2"/>
      <c r="N39" s="85"/>
      <c r="O39" s="85"/>
      <c r="P39" s="85"/>
      <c r="Q39" s="2"/>
      <c r="R39" s="85"/>
      <c r="S39" s="85"/>
      <c r="T39" s="85"/>
      <c r="U39" s="2"/>
      <c r="V39" s="85"/>
      <c r="W39" s="85"/>
      <c r="X39" s="85"/>
      <c r="Y39" s="2"/>
      <c r="Z39" s="85"/>
      <c r="AA39" s="85"/>
      <c r="AB39" s="85"/>
      <c r="AC39" s="2"/>
      <c r="AD39" s="85"/>
      <c r="AE39" s="85"/>
      <c r="AF39" s="85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5"/>
      <c r="E40" s="85"/>
      <c r="F40" s="85"/>
      <c r="G40" s="85"/>
      <c r="H40" s="85"/>
      <c r="I40" s="85"/>
      <c r="J40" s="85"/>
      <c r="K40" s="85"/>
      <c r="L40" s="85"/>
      <c r="M40" s="2"/>
      <c r="N40" s="85"/>
      <c r="O40" s="85"/>
      <c r="P40" s="85"/>
      <c r="Q40" s="2"/>
      <c r="R40" s="85"/>
      <c r="S40" s="85"/>
      <c r="T40" s="85"/>
      <c r="U40" s="2"/>
      <c r="V40" s="85"/>
      <c r="W40" s="85"/>
      <c r="X40" s="85"/>
      <c r="Y40" s="2"/>
      <c r="Z40" s="85"/>
      <c r="AA40" s="85"/>
      <c r="AB40" s="85"/>
      <c r="AC40" s="2"/>
      <c r="AD40" s="85"/>
      <c r="AE40" s="85"/>
      <c r="AF40" s="85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5"/>
      <c r="E41" s="85"/>
      <c r="F41" s="85"/>
      <c r="G41" s="85"/>
      <c r="H41" s="85"/>
      <c r="I41" s="85"/>
      <c r="J41" s="85"/>
      <c r="K41" s="85"/>
      <c r="L41" s="85"/>
      <c r="M41" s="2"/>
      <c r="N41" s="85"/>
      <c r="O41" s="85"/>
      <c r="P41" s="85"/>
      <c r="Q41" s="2"/>
      <c r="R41" s="85"/>
      <c r="S41" s="85"/>
      <c r="T41" s="85"/>
      <c r="U41" s="2"/>
      <c r="V41" s="85"/>
      <c r="W41" s="85"/>
      <c r="X41" s="85"/>
      <c r="Y41" s="2"/>
      <c r="Z41" s="85"/>
      <c r="AA41" s="85"/>
      <c r="AB41" s="85"/>
      <c r="AC41" s="2"/>
      <c r="AD41" s="85"/>
      <c r="AE41" s="85"/>
      <c r="AF41" s="85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5"/>
      <c r="E42" s="85"/>
      <c r="F42" s="85"/>
      <c r="G42" s="85"/>
      <c r="H42" s="85"/>
      <c r="I42" s="85"/>
      <c r="J42" s="85"/>
      <c r="K42" s="85"/>
      <c r="L42" s="85"/>
      <c r="M42" s="2"/>
      <c r="N42" s="85"/>
      <c r="O42" s="85"/>
      <c r="P42" s="85"/>
      <c r="Q42" s="2"/>
      <c r="R42" s="85"/>
      <c r="S42" s="85"/>
      <c r="T42" s="85"/>
      <c r="U42" s="2"/>
      <c r="V42" s="85"/>
      <c r="W42" s="85"/>
      <c r="X42" s="85"/>
      <c r="Y42" s="2"/>
      <c r="Z42" s="85"/>
      <c r="AA42" s="85"/>
      <c r="AB42" s="85"/>
      <c r="AC42" s="2"/>
      <c r="AD42" s="85"/>
      <c r="AE42" s="85"/>
      <c r="AF42" s="85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5"/>
      <c r="E43" s="85"/>
      <c r="F43" s="85"/>
      <c r="G43" s="85"/>
      <c r="H43" s="85"/>
      <c r="I43" s="85"/>
      <c r="J43" s="85"/>
      <c r="K43" s="85"/>
      <c r="L43" s="85"/>
      <c r="M43" s="2"/>
      <c r="N43" s="85"/>
      <c r="O43" s="85"/>
      <c r="P43" s="85"/>
      <c r="Q43" s="2"/>
      <c r="R43" s="85"/>
      <c r="S43" s="85"/>
      <c r="T43" s="85"/>
      <c r="U43" s="2"/>
      <c r="V43" s="85"/>
      <c r="W43" s="85"/>
      <c r="X43" s="85"/>
      <c r="Y43" s="2"/>
      <c r="Z43" s="85"/>
      <c r="AA43" s="85"/>
      <c r="AB43" s="85"/>
      <c r="AC43" s="2"/>
      <c r="AD43" s="85"/>
      <c r="AE43" s="85"/>
      <c r="AF43" s="85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5"/>
      <c r="E44" s="85"/>
      <c r="F44" s="85"/>
      <c r="G44" s="85"/>
      <c r="H44" s="85"/>
      <c r="I44" s="85"/>
      <c r="J44" s="85"/>
      <c r="K44" s="85"/>
      <c r="L44" s="85"/>
      <c r="M44" s="2"/>
      <c r="N44" s="85"/>
      <c r="O44" s="85"/>
      <c r="P44" s="85"/>
      <c r="Q44" s="2"/>
      <c r="R44" s="85"/>
      <c r="S44" s="85"/>
      <c r="T44" s="85"/>
      <c r="U44" s="2"/>
      <c r="V44" s="85"/>
      <c r="W44" s="85"/>
      <c r="X44" s="85"/>
      <c r="Y44" s="2"/>
      <c r="Z44" s="85"/>
      <c r="AA44" s="85"/>
      <c r="AB44" s="85"/>
      <c r="AC44" s="2"/>
      <c r="AD44" s="85"/>
      <c r="AE44" s="85"/>
      <c r="AF44" s="85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5"/>
      <c r="E45" s="85"/>
      <c r="F45" s="85"/>
      <c r="G45" s="85"/>
      <c r="H45" s="85"/>
      <c r="I45" s="85"/>
      <c r="J45" s="85"/>
      <c r="K45" s="85"/>
      <c r="L45" s="85"/>
      <c r="M45" s="2"/>
      <c r="N45" s="85"/>
      <c r="O45" s="85"/>
      <c r="P45" s="85"/>
      <c r="Q45" s="2"/>
      <c r="R45" s="85"/>
      <c r="S45" s="85"/>
      <c r="T45" s="85"/>
      <c r="U45" s="2"/>
      <c r="V45" s="85"/>
      <c r="W45" s="85"/>
      <c r="X45" s="85"/>
      <c r="Y45" s="2"/>
      <c r="Z45" s="85"/>
      <c r="AA45" s="85"/>
      <c r="AB45" s="85"/>
      <c r="AC45" s="2"/>
      <c r="AD45" s="85"/>
      <c r="AE45" s="85"/>
      <c r="AF45" s="85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5"/>
      <c r="E46" s="85"/>
      <c r="F46" s="85"/>
      <c r="G46" s="85"/>
      <c r="H46" s="85"/>
      <c r="I46" s="85"/>
      <c r="J46" s="85"/>
      <c r="K46" s="85"/>
      <c r="L46" s="85"/>
      <c r="M46" s="2"/>
      <c r="N46" s="85"/>
      <c r="O46" s="85"/>
      <c r="P46" s="85"/>
      <c r="Q46" s="2"/>
      <c r="R46" s="85"/>
      <c r="S46" s="85"/>
      <c r="T46" s="85"/>
      <c r="U46" s="2"/>
      <c r="V46" s="85"/>
      <c r="W46" s="85"/>
      <c r="X46" s="85"/>
      <c r="Y46" s="2"/>
      <c r="Z46" s="85"/>
      <c r="AA46" s="85"/>
      <c r="AB46" s="85"/>
      <c r="AC46" s="2"/>
      <c r="AD46" s="85"/>
      <c r="AE46" s="85"/>
      <c r="AF46" s="85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5"/>
      <c r="E47" s="85"/>
      <c r="F47" s="85"/>
      <c r="G47" s="85"/>
      <c r="H47" s="85"/>
      <c r="I47" s="85"/>
      <c r="J47" s="85"/>
      <c r="K47" s="85"/>
      <c r="L47" s="85"/>
      <c r="M47" s="2"/>
      <c r="N47" s="85"/>
      <c r="O47" s="85"/>
      <c r="P47" s="85"/>
      <c r="Q47" s="2"/>
      <c r="R47" s="85"/>
      <c r="S47" s="85"/>
      <c r="T47" s="85"/>
      <c r="U47" s="2"/>
      <c r="V47" s="85"/>
      <c r="W47" s="85"/>
      <c r="X47" s="85"/>
      <c r="Y47" s="2"/>
      <c r="Z47" s="85"/>
      <c r="AA47" s="85"/>
      <c r="AB47" s="85"/>
      <c r="AC47" s="2"/>
      <c r="AD47" s="85"/>
      <c r="AE47" s="85"/>
      <c r="AF47" s="85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5"/>
      <c r="E48" s="85"/>
      <c r="F48" s="85"/>
      <c r="G48" s="85"/>
      <c r="H48" s="85"/>
      <c r="I48" s="85"/>
      <c r="J48" s="85"/>
      <c r="K48" s="85"/>
      <c r="L48" s="85"/>
      <c r="M48" s="2"/>
      <c r="N48" s="85"/>
      <c r="O48" s="85"/>
      <c r="P48" s="85"/>
      <c r="Q48" s="2"/>
      <c r="R48" s="85"/>
      <c r="S48" s="85"/>
      <c r="T48" s="85"/>
      <c r="U48" s="2"/>
      <c r="V48" s="85"/>
      <c r="W48" s="85"/>
      <c r="X48" s="85"/>
      <c r="Y48" s="2"/>
      <c r="Z48" s="85"/>
      <c r="AA48" s="85"/>
      <c r="AB48" s="85"/>
      <c r="AC48" s="2"/>
      <c r="AD48" s="85"/>
      <c r="AE48" s="85"/>
      <c r="AF48" s="85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5"/>
      <c r="E49" s="85"/>
      <c r="F49" s="85"/>
      <c r="G49" s="85"/>
      <c r="H49" s="85"/>
      <c r="I49" s="85"/>
      <c r="J49" s="85"/>
      <c r="K49" s="85"/>
      <c r="L49" s="85"/>
      <c r="M49" s="2"/>
      <c r="N49" s="85"/>
      <c r="O49" s="85"/>
      <c r="P49" s="85"/>
      <c r="Q49" s="2"/>
      <c r="R49" s="85"/>
      <c r="S49" s="85"/>
      <c r="T49" s="85"/>
      <c r="U49" s="2"/>
      <c r="V49" s="85"/>
      <c r="W49" s="85"/>
      <c r="X49" s="85"/>
      <c r="Y49" s="2"/>
      <c r="Z49" s="85"/>
      <c r="AA49" s="85"/>
      <c r="AB49" s="85"/>
      <c r="AC49" s="2"/>
      <c r="AD49" s="85"/>
      <c r="AE49" s="85"/>
      <c r="AF49" s="85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5"/>
      <c r="E50" s="85"/>
      <c r="F50" s="85"/>
      <c r="G50" s="85"/>
      <c r="H50" s="85"/>
      <c r="I50" s="85"/>
      <c r="J50" s="85"/>
      <c r="K50" s="85"/>
      <c r="L50" s="85"/>
      <c r="M50" s="2"/>
      <c r="N50" s="85"/>
      <c r="O50" s="85"/>
      <c r="P50" s="85"/>
      <c r="Q50" s="2"/>
      <c r="R50" s="85"/>
      <c r="S50" s="85"/>
      <c r="T50" s="85"/>
      <c r="U50" s="2"/>
      <c r="V50" s="85"/>
      <c r="W50" s="85"/>
      <c r="X50" s="85"/>
      <c r="Y50" s="2"/>
      <c r="Z50" s="85"/>
      <c r="AA50" s="85"/>
      <c r="AB50" s="85"/>
      <c r="AC50" s="2"/>
      <c r="AD50" s="85"/>
      <c r="AE50" s="85"/>
      <c r="AF50" s="85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5"/>
      <c r="E51" s="85"/>
      <c r="F51" s="85"/>
      <c r="G51" s="85"/>
      <c r="H51" s="85"/>
      <c r="I51" s="85"/>
      <c r="J51" s="85"/>
      <c r="K51" s="85"/>
      <c r="L51" s="85"/>
      <c r="M51" s="2"/>
      <c r="N51" s="85"/>
      <c r="O51" s="85"/>
      <c r="P51" s="85"/>
      <c r="Q51" s="2"/>
      <c r="R51" s="85"/>
      <c r="S51" s="85"/>
      <c r="T51" s="85"/>
      <c r="U51" s="2"/>
      <c r="V51" s="85"/>
      <c r="W51" s="85"/>
      <c r="X51" s="85"/>
      <c r="Y51" s="2"/>
      <c r="Z51" s="85"/>
      <c r="AA51" s="85"/>
      <c r="AB51" s="85"/>
      <c r="AC51" s="2"/>
      <c r="AD51" s="85"/>
      <c r="AE51" s="85"/>
      <c r="AF51" s="85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5"/>
      <c r="E52" s="85"/>
      <c r="F52" s="85"/>
      <c r="G52" s="85"/>
      <c r="H52" s="85"/>
      <c r="I52" s="85"/>
      <c r="J52" s="85"/>
      <c r="K52" s="85"/>
      <c r="L52" s="85"/>
      <c r="M52" s="2"/>
      <c r="N52" s="85"/>
      <c r="O52" s="85"/>
      <c r="P52" s="85"/>
      <c r="Q52" s="2"/>
      <c r="R52" s="85"/>
      <c r="S52" s="85"/>
      <c r="T52" s="85"/>
      <c r="U52" s="2"/>
      <c r="V52" s="85"/>
      <c r="W52" s="85"/>
      <c r="X52" s="85"/>
      <c r="Y52" s="2"/>
      <c r="Z52" s="85"/>
      <c r="AA52" s="85"/>
      <c r="AB52" s="85"/>
      <c r="AC52" s="2"/>
      <c r="AD52" s="85"/>
      <c r="AE52" s="85"/>
      <c r="AF52" s="85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5"/>
      <c r="E53" s="85"/>
      <c r="F53" s="85"/>
      <c r="G53" s="85"/>
      <c r="H53" s="85"/>
      <c r="I53" s="85"/>
      <c r="J53" s="85"/>
      <c r="K53" s="85"/>
      <c r="L53" s="85"/>
      <c r="M53" s="2"/>
      <c r="N53" s="85"/>
      <c r="O53" s="85"/>
      <c r="P53" s="85"/>
      <c r="Q53" s="2"/>
      <c r="R53" s="85"/>
      <c r="S53" s="85"/>
      <c r="T53" s="85"/>
      <c r="U53" s="2"/>
      <c r="V53" s="85"/>
      <c r="W53" s="85"/>
      <c r="X53" s="85"/>
      <c r="Y53" s="2"/>
      <c r="Z53" s="85"/>
      <c r="AA53" s="85"/>
      <c r="AB53" s="85"/>
      <c r="AC53" s="2"/>
      <c r="AD53" s="85"/>
      <c r="AE53" s="85"/>
      <c r="AF53" s="85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5"/>
      <c r="E54" s="85"/>
      <c r="F54" s="85"/>
      <c r="G54" s="85"/>
      <c r="H54" s="85"/>
      <c r="I54" s="85"/>
      <c r="J54" s="85"/>
      <c r="K54" s="85"/>
      <c r="L54" s="85"/>
      <c r="M54" s="2"/>
      <c r="N54" s="85"/>
      <c r="O54" s="85"/>
      <c r="P54" s="85"/>
      <c r="Q54" s="2"/>
      <c r="R54" s="85"/>
      <c r="S54" s="85"/>
      <c r="T54" s="85"/>
      <c r="U54" s="2"/>
      <c r="V54" s="85"/>
      <c r="W54" s="85"/>
      <c r="X54" s="85"/>
      <c r="Y54" s="2"/>
      <c r="Z54" s="85"/>
      <c r="AA54" s="85"/>
      <c r="AB54" s="85"/>
      <c r="AC54" s="2"/>
      <c r="AD54" s="85"/>
      <c r="AE54" s="85"/>
      <c r="AF54" s="85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5"/>
      <c r="E55" s="85"/>
      <c r="F55" s="85"/>
      <c r="G55" s="85"/>
      <c r="H55" s="85"/>
      <c r="I55" s="85"/>
      <c r="J55" s="85"/>
      <c r="K55" s="85"/>
      <c r="L55" s="85"/>
      <c r="M55" s="2"/>
      <c r="N55" s="85"/>
      <c r="O55" s="85"/>
      <c r="P55" s="85"/>
      <c r="Q55" s="2"/>
      <c r="R55" s="85"/>
      <c r="S55" s="85"/>
      <c r="T55" s="85"/>
      <c r="U55" s="2"/>
      <c r="V55" s="85"/>
      <c r="W55" s="85"/>
      <c r="X55" s="85"/>
      <c r="Y55" s="2"/>
      <c r="Z55" s="85"/>
      <c r="AA55" s="85"/>
      <c r="AB55" s="85"/>
      <c r="AC55" s="2"/>
      <c r="AD55" s="85"/>
      <c r="AE55" s="85"/>
      <c r="AF55" s="85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5"/>
      <c r="E56" s="85"/>
      <c r="F56" s="85"/>
      <c r="G56" s="85"/>
      <c r="H56" s="85"/>
      <c r="I56" s="85"/>
      <c r="J56" s="85"/>
      <c r="K56" s="85"/>
      <c r="L56" s="85"/>
      <c r="M56" s="2"/>
      <c r="N56" s="85"/>
      <c r="O56" s="85"/>
      <c r="P56" s="85"/>
      <c r="Q56" s="2"/>
      <c r="R56" s="85"/>
      <c r="S56" s="85"/>
      <c r="T56" s="85"/>
      <c r="U56" s="2"/>
      <c r="V56" s="85"/>
      <c r="W56" s="85"/>
      <c r="X56" s="85"/>
      <c r="Y56" s="2"/>
      <c r="Z56" s="85"/>
      <c r="AA56" s="85"/>
      <c r="AB56" s="85"/>
      <c r="AC56" s="2"/>
      <c r="AD56" s="85"/>
      <c r="AE56" s="85"/>
      <c r="AF56" s="85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5"/>
      <c r="E57" s="85"/>
      <c r="F57" s="85"/>
      <c r="G57" s="85"/>
      <c r="H57" s="85"/>
      <c r="I57" s="85"/>
      <c r="J57" s="85"/>
      <c r="K57" s="85"/>
      <c r="L57" s="85"/>
      <c r="M57" s="2"/>
      <c r="N57" s="85"/>
      <c r="O57" s="85"/>
      <c r="P57" s="85"/>
      <c r="Q57" s="2"/>
      <c r="R57" s="85"/>
      <c r="S57" s="85"/>
      <c r="T57" s="85"/>
      <c r="U57" s="2"/>
      <c r="V57" s="85"/>
      <c r="W57" s="85"/>
      <c r="X57" s="85"/>
      <c r="Y57" s="2"/>
      <c r="Z57" s="85"/>
      <c r="AA57" s="85"/>
      <c r="AB57" s="85"/>
      <c r="AC57" s="2"/>
      <c r="AD57" s="85"/>
      <c r="AE57" s="85"/>
      <c r="AF57" s="85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5"/>
      <c r="E58" s="85"/>
      <c r="F58" s="85"/>
      <c r="G58" s="85"/>
      <c r="H58" s="85"/>
      <c r="I58" s="85"/>
      <c r="J58" s="85"/>
      <c r="K58" s="85"/>
      <c r="L58" s="85"/>
      <c r="M58" s="2"/>
      <c r="N58" s="85"/>
      <c r="O58" s="85"/>
      <c r="P58" s="85"/>
      <c r="Q58" s="2"/>
      <c r="R58" s="85"/>
      <c r="S58" s="85"/>
      <c r="T58" s="85"/>
      <c r="U58" s="2"/>
      <c r="V58" s="85"/>
      <c r="W58" s="85"/>
      <c r="X58" s="85"/>
      <c r="Y58" s="2"/>
      <c r="Z58" s="85"/>
      <c r="AA58" s="85"/>
      <c r="AB58" s="85"/>
      <c r="AC58" s="2"/>
      <c r="AD58" s="85"/>
      <c r="AE58" s="85"/>
      <c r="AF58" s="85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5"/>
      <c r="E59" s="85"/>
      <c r="F59" s="85"/>
      <c r="G59" s="85"/>
      <c r="H59" s="85"/>
      <c r="I59" s="85"/>
      <c r="J59" s="85"/>
      <c r="K59" s="85"/>
      <c r="L59" s="85"/>
      <c r="M59" s="2"/>
      <c r="N59" s="85"/>
      <c r="O59" s="85"/>
      <c r="P59" s="85"/>
      <c r="Q59" s="2"/>
      <c r="R59" s="85"/>
      <c r="S59" s="85"/>
      <c r="T59" s="85"/>
      <c r="U59" s="2"/>
      <c r="V59" s="85"/>
      <c r="W59" s="85"/>
      <c r="X59" s="85"/>
      <c r="Y59" s="2"/>
      <c r="Z59" s="85"/>
      <c r="AA59" s="85"/>
      <c r="AB59" s="85"/>
      <c r="AC59" s="2"/>
      <c r="AD59" s="85"/>
      <c r="AE59" s="85"/>
      <c r="AF59" s="85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5"/>
      <c r="E60" s="85"/>
      <c r="F60" s="85"/>
      <c r="G60" s="85"/>
      <c r="H60" s="85"/>
      <c r="I60" s="85"/>
      <c r="J60" s="85"/>
      <c r="K60" s="85"/>
      <c r="L60" s="85"/>
      <c r="M60" s="2"/>
      <c r="N60" s="85"/>
      <c r="O60" s="85"/>
      <c r="P60" s="85"/>
      <c r="Q60" s="2"/>
      <c r="R60" s="85"/>
      <c r="S60" s="85"/>
      <c r="T60" s="85"/>
      <c r="U60" s="2"/>
      <c r="V60" s="85"/>
      <c r="W60" s="85"/>
      <c r="X60" s="85"/>
      <c r="Y60" s="2"/>
      <c r="Z60" s="85"/>
      <c r="AA60" s="85"/>
      <c r="AB60" s="85"/>
      <c r="AC60" s="2"/>
      <c r="AD60" s="85"/>
      <c r="AE60" s="85"/>
      <c r="AF60" s="85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5"/>
      <c r="E61" s="85"/>
      <c r="F61" s="85"/>
      <c r="G61" s="85"/>
      <c r="H61" s="85"/>
      <c r="I61" s="85"/>
      <c r="J61" s="85"/>
      <c r="K61" s="85"/>
      <c r="L61" s="85"/>
      <c r="M61" s="2"/>
      <c r="N61" s="85"/>
      <c r="O61" s="85"/>
      <c r="P61" s="85"/>
      <c r="Q61" s="2"/>
      <c r="R61" s="85"/>
      <c r="S61" s="85"/>
      <c r="T61" s="85"/>
      <c r="U61" s="2"/>
      <c r="V61" s="85"/>
      <c r="W61" s="85"/>
      <c r="X61" s="85"/>
      <c r="Y61" s="2"/>
      <c r="Z61" s="85"/>
      <c r="AA61" s="85"/>
      <c r="AB61" s="85"/>
      <c r="AC61" s="2"/>
      <c r="AD61" s="85"/>
      <c r="AE61" s="85"/>
      <c r="AF61" s="85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5"/>
      <c r="E62" s="85"/>
      <c r="F62" s="85"/>
      <c r="G62" s="85"/>
      <c r="H62" s="85"/>
      <c r="I62" s="85"/>
      <c r="J62" s="85"/>
      <c r="K62" s="85"/>
      <c r="L62" s="85"/>
      <c r="M62" s="2"/>
      <c r="N62" s="85"/>
      <c r="O62" s="85"/>
      <c r="P62" s="85"/>
      <c r="Q62" s="2"/>
      <c r="R62" s="85"/>
      <c r="S62" s="85"/>
      <c r="T62" s="85"/>
      <c r="U62" s="2"/>
      <c r="V62" s="85"/>
      <c r="W62" s="85"/>
      <c r="X62" s="85"/>
      <c r="Y62" s="2"/>
      <c r="Z62" s="85"/>
      <c r="AA62" s="85"/>
      <c r="AB62" s="85"/>
      <c r="AC62" s="2"/>
      <c r="AD62" s="85"/>
      <c r="AE62" s="85"/>
      <c r="AF62" s="85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5"/>
      <c r="E63" s="85"/>
      <c r="F63" s="85"/>
      <c r="G63" s="85"/>
      <c r="H63" s="85"/>
      <c r="I63" s="85"/>
      <c r="J63" s="85"/>
      <c r="K63" s="85"/>
      <c r="L63" s="85"/>
      <c r="M63" s="2"/>
      <c r="N63" s="85"/>
      <c r="O63" s="85"/>
      <c r="P63" s="85"/>
      <c r="Q63" s="2"/>
      <c r="R63" s="85"/>
      <c r="S63" s="85"/>
      <c r="T63" s="85"/>
      <c r="U63" s="2"/>
      <c r="V63" s="85"/>
      <c r="W63" s="85"/>
      <c r="X63" s="85"/>
      <c r="Y63" s="2"/>
      <c r="Z63" s="85"/>
      <c r="AA63" s="85"/>
      <c r="AB63" s="85"/>
      <c r="AC63" s="2"/>
      <c r="AD63" s="85"/>
      <c r="AE63" s="85"/>
      <c r="AF63" s="85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5"/>
      <c r="E64" s="85"/>
      <c r="F64" s="85"/>
      <c r="G64" s="85"/>
      <c r="H64" s="85"/>
      <c r="I64" s="85"/>
      <c r="J64" s="85"/>
      <c r="K64" s="85"/>
      <c r="L64" s="85"/>
      <c r="M64" s="2"/>
      <c r="N64" s="85"/>
      <c r="O64" s="85"/>
      <c r="P64" s="85"/>
      <c r="Q64" s="2"/>
      <c r="R64" s="85"/>
      <c r="S64" s="85"/>
      <c r="T64" s="85"/>
      <c r="U64" s="2"/>
      <c r="V64" s="85"/>
      <c r="W64" s="85"/>
      <c r="X64" s="85"/>
      <c r="Y64" s="2"/>
      <c r="Z64" s="85"/>
      <c r="AA64" s="85"/>
      <c r="AB64" s="85"/>
      <c r="AC64" s="2"/>
      <c r="AD64" s="85"/>
      <c r="AE64" s="85"/>
      <c r="AF64" s="85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5"/>
      <c r="E65" s="85"/>
      <c r="F65" s="85"/>
      <c r="G65" s="85"/>
      <c r="H65" s="85"/>
      <c r="I65" s="85"/>
      <c r="J65" s="85"/>
      <c r="K65" s="85"/>
      <c r="L65" s="85"/>
      <c r="M65" s="2"/>
      <c r="N65" s="85"/>
      <c r="O65" s="85"/>
      <c r="P65" s="85"/>
      <c r="Q65" s="2"/>
      <c r="R65" s="85"/>
      <c r="S65" s="85"/>
      <c r="T65" s="85"/>
      <c r="U65" s="2"/>
      <c r="V65" s="85"/>
      <c r="W65" s="85"/>
      <c r="X65" s="85"/>
      <c r="Y65" s="2"/>
      <c r="Z65" s="85"/>
      <c r="AA65" s="85"/>
      <c r="AB65" s="85"/>
      <c r="AC65" s="2"/>
      <c r="AD65" s="85"/>
      <c r="AE65" s="85"/>
      <c r="AF65" s="85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5"/>
      <c r="E66" s="85"/>
      <c r="F66" s="85"/>
      <c r="G66" s="85"/>
      <c r="H66" s="85"/>
      <c r="I66" s="85"/>
      <c r="J66" s="85"/>
      <c r="K66" s="85"/>
      <c r="L66" s="85"/>
      <c r="M66" s="2"/>
      <c r="N66" s="85"/>
      <c r="O66" s="85"/>
      <c r="P66" s="85"/>
      <c r="Q66" s="2"/>
      <c r="R66" s="85"/>
      <c r="S66" s="85"/>
      <c r="T66" s="85"/>
      <c r="U66" s="2"/>
      <c r="V66" s="85"/>
      <c r="W66" s="85"/>
      <c r="X66" s="85"/>
      <c r="Y66" s="2"/>
      <c r="Z66" s="85"/>
      <c r="AA66" s="85"/>
      <c r="AB66" s="85"/>
      <c r="AC66" s="2"/>
      <c r="AD66" s="85"/>
      <c r="AE66" s="85"/>
      <c r="AF66" s="85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5"/>
      <c r="E67" s="85"/>
      <c r="F67" s="85"/>
      <c r="G67" s="85"/>
      <c r="H67" s="85"/>
      <c r="I67" s="85"/>
      <c r="J67" s="85"/>
      <c r="K67" s="85"/>
      <c r="L67" s="85"/>
      <c r="M67" s="2"/>
      <c r="N67" s="85"/>
      <c r="O67" s="85"/>
      <c r="P67" s="85"/>
      <c r="Q67" s="2"/>
      <c r="R67" s="85"/>
      <c r="S67" s="85"/>
      <c r="T67" s="85"/>
      <c r="U67" s="2"/>
      <c r="V67" s="85"/>
      <c r="W67" s="85"/>
      <c r="X67" s="85"/>
      <c r="Y67" s="2"/>
      <c r="Z67" s="85"/>
      <c r="AA67" s="85"/>
      <c r="AB67" s="85"/>
      <c r="AC67" s="2"/>
      <c r="AD67" s="85"/>
      <c r="AE67" s="85"/>
      <c r="AF67" s="85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5"/>
      <c r="E68" s="85"/>
      <c r="F68" s="85"/>
      <c r="G68" s="85"/>
      <c r="H68" s="85"/>
      <c r="I68" s="85"/>
      <c r="J68" s="85"/>
      <c r="K68" s="85"/>
      <c r="L68" s="85"/>
      <c r="M68" s="2"/>
      <c r="N68" s="85"/>
      <c r="O68" s="85"/>
      <c r="P68" s="85"/>
      <c r="Q68" s="2"/>
      <c r="R68" s="85"/>
      <c r="S68" s="85"/>
      <c r="T68" s="85"/>
      <c r="U68" s="2"/>
      <c r="V68" s="85"/>
      <c r="W68" s="85"/>
      <c r="X68" s="85"/>
      <c r="Y68" s="2"/>
      <c r="Z68" s="85"/>
      <c r="AA68" s="85"/>
      <c r="AB68" s="85"/>
      <c r="AC68" s="2"/>
      <c r="AD68" s="85"/>
      <c r="AE68" s="85"/>
      <c r="AF68" s="85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5"/>
      <c r="E69" s="85"/>
      <c r="F69" s="85"/>
      <c r="G69" s="85"/>
      <c r="H69" s="85"/>
      <c r="I69" s="85"/>
      <c r="J69" s="85"/>
      <c r="K69" s="85"/>
      <c r="L69" s="85"/>
      <c r="M69" s="2"/>
      <c r="N69" s="85"/>
      <c r="O69" s="85"/>
      <c r="P69" s="85"/>
      <c r="Q69" s="2"/>
      <c r="R69" s="85"/>
      <c r="S69" s="85"/>
      <c r="T69" s="85"/>
      <c r="U69" s="2"/>
      <c r="V69" s="85"/>
      <c r="W69" s="85"/>
      <c r="X69" s="85"/>
      <c r="Y69" s="2"/>
      <c r="Z69" s="85"/>
      <c r="AA69" s="85"/>
      <c r="AB69" s="85"/>
      <c r="AC69" s="2"/>
      <c r="AD69" s="85"/>
      <c r="AE69" s="85"/>
      <c r="AF69" s="85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5"/>
      <c r="E70" s="85"/>
      <c r="F70" s="85"/>
      <c r="G70" s="85"/>
      <c r="H70" s="85"/>
      <c r="I70" s="85"/>
      <c r="J70" s="85"/>
      <c r="K70" s="85"/>
      <c r="L70" s="85"/>
      <c r="M70" s="2"/>
      <c r="N70" s="85"/>
      <c r="O70" s="85"/>
      <c r="P70" s="85"/>
      <c r="Q70" s="2"/>
      <c r="R70" s="85"/>
      <c r="S70" s="85"/>
      <c r="T70" s="85"/>
      <c r="U70" s="2"/>
      <c r="V70" s="85"/>
      <c r="W70" s="85"/>
      <c r="X70" s="85"/>
      <c r="Y70" s="2"/>
      <c r="Z70" s="85"/>
      <c r="AA70" s="85"/>
      <c r="AB70" s="85"/>
      <c r="AC70" s="2"/>
      <c r="AD70" s="85"/>
      <c r="AE70" s="85"/>
      <c r="AF70" s="85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5"/>
      <c r="E71" s="85"/>
      <c r="F71" s="85"/>
      <c r="G71" s="85"/>
      <c r="H71" s="85"/>
      <c r="I71" s="85"/>
      <c r="J71" s="85"/>
      <c r="K71" s="85"/>
      <c r="L71" s="85"/>
      <c r="M71" s="2"/>
      <c r="N71" s="85"/>
      <c r="O71" s="85"/>
      <c r="P71" s="85"/>
      <c r="Q71" s="2"/>
      <c r="R71" s="85"/>
      <c r="S71" s="85"/>
      <c r="T71" s="85"/>
      <c r="U71" s="2"/>
      <c r="V71" s="85"/>
      <c r="W71" s="85"/>
      <c r="X71" s="85"/>
      <c r="Y71" s="2"/>
      <c r="Z71" s="85"/>
      <c r="AA71" s="85"/>
      <c r="AB71" s="85"/>
      <c r="AC71" s="2"/>
      <c r="AD71" s="85"/>
      <c r="AE71" s="85"/>
      <c r="AF71" s="85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5"/>
      <c r="E72" s="85"/>
      <c r="F72" s="85"/>
      <c r="G72" s="85"/>
      <c r="H72" s="85"/>
      <c r="I72" s="85"/>
      <c r="J72" s="85"/>
      <c r="K72" s="85"/>
      <c r="L72" s="85"/>
      <c r="M72" s="2"/>
      <c r="N72" s="85"/>
      <c r="O72" s="85"/>
      <c r="P72" s="85"/>
      <c r="Q72" s="2"/>
      <c r="R72" s="85"/>
      <c r="S72" s="85"/>
      <c r="T72" s="85"/>
      <c r="U72" s="2"/>
      <c r="V72" s="85"/>
      <c r="W72" s="85"/>
      <c r="X72" s="85"/>
      <c r="Y72" s="2"/>
      <c r="Z72" s="85"/>
      <c r="AA72" s="85"/>
      <c r="AB72" s="85"/>
      <c r="AC72" s="2"/>
      <c r="AD72" s="85"/>
      <c r="AE72" s="85"/>
      <c r="AF72" s="85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5"/>
      <c r="E73" s="85"/>
      <c r="F73" s="85"/>
      <c r="G73" s="85"/>
      <c r="H73" s="85"/>
      <c r="I73" s="85"/>
      <c r="J73" s="85"/>
      <c r="K73" s="85"/>
      <c r="L73" s="85"/>
      <c r="M73" s="2"/>
      <c r="N73" s="85"/>
      <c r="O73" s="85"/>
      <c r="P73" s="85"/>
      <c r="Q73" s="2"/>
      <c r="R73" s="85"/>
      <c r="S73" s="85"/>
      <c r="T73" s="85"/>
      <c r="U73" s="2"/>
      <c r="V73" s="85"/>
      <c r="W73" s="85"/>
      <c r="X73" s="85"/>
      <c r="Y73" s="2"/>
      <c r="Z73" s="85"/>
      <c r="AA73" s="85"/>
      <c r="AB73" s="85"/>
      <c r="AC73" s="2"/>
      <c r="AD73" s="85"/>
      <c r="AE73" s="85"/>
      <c r="AF73" s="85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5"/>
      <c r="E74" s="85"/>
      <c r="F74" s="85"/>
      <c r="G74" s="85"/>
      <c r="H74" s="85"/>
      <c r="I74" s="85"/>
      <c r="J74" s="85"/>
      <c r="K74" s="85"/>
      <c r="L74" s="85"/>
      <c r="M74" s="2"/>
      <c r="N74" s="85"/>
      <c r="O74" s="85"/>
      <c r="P74" s="85"/>
      <c r="Q74" s="2"/>
      <c r="R74" s="85"/>
      <c r="S74" s="85"/>
      <c r="T74" s="85"/>
      <c r="U74" s="2"/>
      <c r="V74" s="85"/>
      <c r="W74" s="85"/>
      <c r="X74" s="85"/>
      <c r="Y74" s="2"/>
      <c r="Z74" s="85"/>
      <c r="AA74" s="85"/>
      <c r="AB74" s="85"/>
      <c r="AC74" s="2"/>
      <c r="AD74" s="85"/>
      <c r="AE74" s="85"/>
      <c r="AF74" s="85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5"/>
      <c r="E75" s="85"/>
      <c r="F75" s="85"/>
      <c r="G75" s="85"/>
      <c r="H75" s="85"/>
      <c r="I75" s="85"/>
      <c r="J75" s="85"/>
      <c r="K75" s="85"/>
      <c r="L75" s="85"/>
      <c r="M75" s="2"/>
      <c r="N75" s="85"/>
      <c r="O75" s="85"/>
      <c r="P75" s="85"/>
      <c r="Q75" s="2"/>
      <c r="R75" s="85"/>
      <c r="S75" s="85"/>
      <c r="T75" s="85"/>
      <c r="U75" s="2"/>
      <c r="V75" s="85"/>
      <c r="W75" s="85"/>
      <c r="X75" s="85"/>
      <c r="Y75" s="2"/>
      <c r="Z75" s="85"/>
      <c r="AA75" s="85"/>
      <c r="AB75" s="85"/>
      <c r="AC75" s="2"/>
      <c r="AD75" s="85"/>
      <c r="AE75" s="85"/>
      <c r="AF75" s="85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5"/>
      <c r="E76" s="85"/>
      <c r="F76" s="85"/>
      <c r="G76" s="85"/>
      <c r="H76" s="85"/>
      <c r="I76" s="85"/>
      <c r="J76" s="85"/>
      <c r="K76" s="85"/>
      <c r="L76" s="85"/>
      <c r="M76" s="2"/>
      <c r="N76" s="85"/>
      <c r="O76" s="85"/>
      <c r="P76" s="85"/>
      <c r="Q76" s="2"/>
      <c r="R76" s="85"/>
      <c r="S76" s="85"/>
      <c r="T76" s="85"/>
      <c r="U76" s="2"/>
      <c r="V76" s="85"/>
      <c r="W76" s="85"/>
      <c r="X76" s="85"/>
      <c r="Y76" s="2"/>
      <c r="Z76" s="85"/>
      <c r="AA76" s="85"/>
      <c r="AB76" s="85"/>
      <c r="AC76" s="2"/>
      <c r="AD76" s="85"/>
      <c r="AE76" s="85"/>
      <c r="AF76" s="85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5"/>
      <c r="E77" s="85"/>
      <c r="F77" s="85"/>
      <c r="G77" s="85"/>
      <c r="H77" s="85"/>
      <c r="I77" s="85"/>
      <c r="J77" s="85"/>
      <c r="K77" s="85"/>
      <c r="L77" s="85"/>
      <c r="M77" s="2"/>
      <c r="N77" s="85"/>
      <c r="O77" s="85"/>
      <c r="P77" s="85"/>
      <c r="Q77" s="2"/>
      <c r="R77" s="85"/>
      <c r="S77" s="85"/>
      <c r="T77" s="85"/>
      <c r="U77" s="2"/>
      <c r="V77" s="85"/>
      <c r="W77" s="85"/>
      <c r="X77" s="85"/>
      <c r="Y77" s="2"/>
      <c r="Z77" s="85"/>
      <c r="AA77" s="85"/>
      <c r="AB77" s="85"/>
      <c r="AC77" s="2"/>
      <c r="AD77" s="85"/>
      <c r="AE77" s="85"/>
      <c r="AF77" s="85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5"/>
      <c r="E78" s="85"/>
      <c r="F78" s="85"/>
      <c r="G78" s="85"/>
      <c r="H78" s="85"/>
      <c r="I78" s="85"/>
      <c r="J78" s="85"/>
      <c r="K78" s="85"/>
      <c r="L78" s="85"/>
      <c r="M78" s="2"/>
      <c r="N78" s="85"/>
      <c r="O78" s="85"/>
      <c r="P78" s="85"/>
      <c r="Q78" s="2"/>
      <c r="R78" s="85"/>
      <c r="S78" s="85"/>
      <c r="T78" s="85"/>
      <c r="U78" s="2"/>
      <c r="V78" s="85"/>
      <c r="W78" s="85"/>
      <c r="X78" s="85"/>
      <c r="Y78" s="2"/>
      <c r="Z78" s="85"/>
      <c r="AA78" s="85"/>
      <c r="AB78" s="85"/>
      <c r="AC78" s="2"/>
      <c r="AD78" s="85"/>
      <c r="AE78" s="85"/>
      <c r="AF78" s="85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5"/>
      <c r="E79" s="85"/>
      <c r="F79" s="85"/>
      <c r="G79" s="85"/>
      <c r="H79" s="85"/>
      <c r="I79" s="85"/>
      <c r="J79" s="85"/>
      <c r="K79" s="85"/>
      <c r="L79" s="85"/>
      <c r="M79" s="2"/>
      <c r="N79" s="85"/>
      <c r="O79" s="85"/>
      <c r="P79" s="85"/>
      <c r="Q79" s="2"/>
      <c r="R79" s="85"/>
      <c r="S79" s="85"/>
      <c r="T79" s="85"/>
      <c r="U79" s="2"/>
      <c r="V79" s="85"/>
      <c r="W79" s="85"/>
      <c r="X79" s="85"/>
      <c r="Y79" s="2"/>
      <c r="Z79" s="85"/>
      <c r="AA79" s="85"/>
      <c r="AB79" s="85"/>
      <c r="AC79" s="2"/>
      <c r="AD79" s="85"/>
      <c r="AE79" s="85"/>
      <c r="AF79" s="85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5"/>
      <c r="E80" s="85"/>
      <c r="F80" s="85"/>
      <c r="G80" s="85"/>
      <c r="H80" s="85"/>
      <c r="I80" s="85"/>
      <c r="J80" s="85"/>
      <c r="K80" s="85"/>
      <c r="L80" s="85"/>
      <c r="M80" s="2"/>
      <c r="N80" s="85"/>
      <c r="O80" s="85"/>
      <c r="P80" s="85"/>
      <c r="Q80" s="2"/>
      <c r="R80" s="85"/>
      <c r="S80" s="85"/>
      <c r="T80" s="85"/>
      <c r="U80" s="2"/>
      <c r="V80" s="85"/>
      <c r="W80" s="85"/>
      <c r="X80" s="85"/>
      <c r="Y80" s="2"/>
      <c r="Z80" s="85"/>
      <c r="AA80" s="85"/>
      <c r="AB80" s="85"/>
      <c r="AC80" s="2"/>
      <c r="AD80" s="85"/>
      <c r="AE80" s="85"/>
      <c r="AF80" s="85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5"/>
      <c r="E81" s="85"/>
      <c r="F81" s="85"/>
      <c r="G81" s="85"/>
      <c r="H81" s="85"/>
      <c r="I81" s="85"/>
      <c r="J81" s="85"/>
      <c r="K81" s="85"/>
      <c r="L81" s="85"/>
      <c r="M81" s="2"/>
      <c r="N81" s="85"/>
      <c r="O81" s="85"/>
      <c r="P81" s="85"/>
      <c r="Q81" s="2"/>
      <c r="R81" s="85"/>
      <c r="S81" s="85"/>
      <c r="T81" s="85"/>
      <c r="U81" s="2"/>
      <c r="V81" s="85"/>
      <c r="W81" s="85"/>
      <c r="X81" s="85"/>
      <c r="Y81" s="2"/>
      <c r="Z81" s="85"/>
      <c r="AA81" s="85"/>
      <c r="AB81" s="85"/>
      <c r="AC81" s="2"/>
      <c r="AD81" s="85"/>
      <c r="AE81" s="85"/>
      <c r="AF81" s="85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9">
    <mergeCell ref="B2:AH2"/>
    <mergeCell ref="R4:U4"/>
    <mergeCell ref="V4:Y4"/>
    <mergeCell ref="Z4:AC4"/>
    <mergeCell ref="AD4:AG4"/>
    <mergeCell ref="D4:F4"/>
    <mergeCell ref="G4:I4"/>
    <mergeCell ref="J4:M4"/>
    <mergeCell ref="N4:Q4"/>
  </mergeCells>
  <printOptions horizontalCentered="1"/>
  <pageMargins left="0.05" right="0.05" top="0.590551181102362" bottom="0.590551181102362" header="0.31496062992126" footer="0.31496062992126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B030501</cp:lastModifiedBy>
  <cp:lastPrinted>2010-08-25T14:20:10Z</cp:lastPrinted>
  <dcterms:created xsi:type="dcterms:W3CDTF">2010-08-20T10:37:03Z</dcterms:created>
  <dcterms:modified xsi:type="dcterms:W3CDTF">2010-08-25T16:44:07Z</dcterms:modified>
  <cp:category/>
  <cp:version/>
  <cp:contentType/>
  <cp:contentStatus/>
</cp:coreProperties>
</file>