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21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21'!$A$1:$M$83</definedName>
    <definedName name="_xlnm.Print_Area" localSheetId="11">'WC'!$A$1:$M$83</definedName>
  </definedNames>
  <calcPr fullCalcOnLoad="1"/>
</workbook>
</file>

<file path=xl/sharedStrings.xml><?xml version="1.0" encoding="utf-8"?>
<sst xmlns="http://schemas.openxmlformats.org/spreadsheetml/2006/main" count="1199" uniqueCount="668">
  <si>
    <t>ANALYSIS OF SOURCES OF REVENUE AS AT 1st QUARTER ENDED 30 SEPTEMBER 2010</t>
  </si>
  <si>
    <t>First Quarter 2010/11</t>
  </si>
  <si>
    <t>First Quarter 2009/10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</si>
  <si>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</si>
  <si>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</si>
  <si>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</si>
  <si>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</si>
  <si>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</si>
  <si>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</si>
  <si>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</si>
  <si>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</si>
  <si>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</si>
  <si>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</si>
  <si>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</si>
  <si>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</si>
  <si>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</si>
  <si>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</si>
  <si>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</si>
  <si>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</si>
  <si>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</si>
  <si>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</si>
  <si>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</si>
  <si>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</si>
  <si>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</si>
  <si>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</si>
  <si>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</si>
  <si>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</si>
  <si>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</si>
  <si>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</si>
  <si>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</si>
  <si>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</si>
  <si>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</si>
  <si>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</si>
  <si>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</si>
  <si>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</si>
  <si>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</si>
  <si>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</si>
  <si>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</si>
  <si>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</si>
  <si>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Nelson Mandela Bay</t>
  </si>
  <si>
    <t>NMA</t>
  </si>
  <si>
    <t>City Of Tshwane</t>
  </si>
  <si>
    <t>TSH</t>
  </si>
  <si>
    <t>Summary per Top 21</t>
  </si>
  <si>
    <t>Buffalo City</t>
  </si>
  <si>
    <t>EC125</t>
  </si>
  <si>
    <t>Mangaung</t>
  </si>
  <si>
    <t>FS172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</si>
  <si>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</si>
  <si>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</si>
  <si>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</si>
  <si>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</si>
  <si>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</si>
  <si>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</si>
  <si>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</si>
  <si>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</si>
  <si>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</si>
  <si>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</si>
  <si>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</si>
  <si>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</si>
  <si>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</si>
  <si>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</si>
  <si>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</si>
  <si>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</si>
  <si>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</si>
  <si>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</si>
  <si>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</si>
  <si>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</si>
  <si>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</si>
  <si>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</si>
  <si>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</si>
  <si>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</si>
  <si>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</si>
  <si>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</si>
  <si>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</si>
  <si>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</si>
  <si>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</si>
  <si>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</si>
  <si>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</si>
  <si>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</si>
  <si>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</si>
  <si>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</si>
  <si>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</si>
  <si>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</si>
  <si>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</si>
  <si>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</si>
  <si>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</si>
  <si>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</si>
  <si>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</si>
  <si>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</si>
  <si>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</si>
  <si>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</si>
  <si>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</si>
  <si>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</si>
  <si>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</si>
  <si>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</si>
  <si>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</si>
  <si>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</si>
  <si>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</si>
  <si>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</si>
  <si>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</si>
  <si>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</si>
  <si>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</si>
  <si>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</si>
  <si>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</si>
  <si>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</si>
  <si>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</si>
  <si>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</si>
  <si>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</si>
  <si>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</si>
  <si>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</si>
  <si>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</si>
  <si>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</si>
  <si>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</si>
  <si>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</si>
  <si>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</si>
  <si>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</si>
  <si>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</si>
  <si>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</si>
  <si>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</si>
  <si>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</si>
  <si>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</si>
  <si>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</si>
  <si>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</si>
  <si>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</si>
  <si>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</si>
  <si>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</si>
  <si>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</si>
  <si>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</si>
  <si>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</si>
  <si>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</si>
  <si>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</si>
  <si>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</si>
  <si>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</si>
  <si>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</si>
  <si>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</si>
  <si>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</si>
  <si>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</si>
  <si>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</si>
  <si>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</si>
  <si>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</si>
  <si>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</si>
  <si>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</si>
  <si>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</si>
  <si>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</si>
  <si>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</si>
  <si>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</si>
  <si>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</si>
  <si>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</si>
  <si>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</si>
  <si>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</si>
  <si>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</si>
  <si>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</si>
  <si>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</si>
  <si>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</si>
  <si>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</si>
  <si>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</si>
  <si>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</si>
  <si>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</si>
  <si>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</si>
  <si>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</si>
  <si>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</si>
  <si>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</si>
  <si>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</si>
  <si>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</si>
  <si>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</si>
  <si>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</si>
  <si>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</si>
  <si>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</si>
  <si>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</si>
  <si>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</si>
  <si>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</si>
  <si>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</si>
  <si>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</si>
  <si>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</si>
  <si>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</si>
  <si>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</si>
  <si>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</si>
  <si>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</si>
  <si>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</si>
  <si>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</si>
  <si>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</si>
  <si>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</si>
  <si>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</si>
  <si>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</si>
  <si>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</si>
  <si>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</si>
  <si>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</si>
  <si>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</si>
  <si>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</si>
  <si>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</si>
  <si>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</si>
  <si>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</si>
  <si>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</si>
  <si>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Naledi (Fs)</t>
  </si>
  <si>
    <t>FS171</t>
  </si>
  <si>
    <t>Mantsopa</t>
  </si>
  <si>
    <t>FS173</t>
  </si>
  <si>
    <t>Motheo</t>
  </si>
  <si>
    <t>DC17</t>
  </si>
  <si>
    <t>Total Motheo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</si>
  <si>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</si>
  <si>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</si>
  <si>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</si>
  <si>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</si>
  <si>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</si>
  <si>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</si>
  <si>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</si>
  <si>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</si>
  <si>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</si>
  <si>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</si>
  <si>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</si>
  <si>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</si>
  <si>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</si>
  <si>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</si>
  <si>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</si>
  <si>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</si>
  <si>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</si>
  <si>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</si>
  <si>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</si>
  <si>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</si>
  <si>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</si>
  <si>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</si>
  <si>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</si>
  <si>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</si>
  <si>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</si>
  <si>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</si>
  <si>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</si>
  <si>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</si>
  <si>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</si>
  <si>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</si>
  <si>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</si>
  <si>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</si>
  <si>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</si>
  <si>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</si>
  <si>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</si>
  <si>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</si>
  <si>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</si>
  <si>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</si>
  <si>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</si>
  <si>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</si>
  <si>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</si>
  <si>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</si>
  <si>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</si>
  <si>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</si>
  <si>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Nokeng Tsa Taemane</t>
  </si>
  <si>
    <t>GT461</t>
  </si>
  <si>
    <t>Kungwini</t>
  </si>
  <si>
    <t>GT462</t>
  </si>
  <si>
    <t>Metsweding</t>
  </si>
  <si>
    <t>DC46</t>
  </si>
  <si>
    <t>Total Metsweding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</si>
  <si>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</si>
  <si>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</si>
  <si>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</si>
  <si>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</si>
  <si>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</si>
  <si>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</si>
  <si>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</si>
  <si>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</si>
  <si>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</si>
  <si>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</si>
  <si>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</si>
  <si>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</si>
  <si>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</si>
  <si>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</si>
  <si>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</si>
  <si>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</si>
  <si>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</si>
  <si>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</si>
  <si>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</si>
  <si>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</si>
  <si>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</si>
  <si>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</si>
  <si>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</si>
  <si>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</si>
  <si>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</si>
  <si>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</si>
  <si>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</si>
  <si>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</si>
  <si>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</si>
  <si>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</si>
  <si>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</si>
  <si>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</si>
  <si>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</si>
  <si>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</si>
  <si>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</si>
  <si>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</si>
  <si>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</si>
  <si>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</si>
  <si>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</si>
  <si>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</si>
  <si>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</si>
  <si>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</si>
  <si>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</si>
  <si>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</si>
  <si>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</si>
  <si>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</si>
  <si>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</si>
  <si>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</si>
  <si>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</si>
  <si>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</si>
  <si>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</si>
  <si>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</si>
  <si>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</si>
  <si>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</si>
  <si>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</si>
  <si>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</si>
  <si>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</si>
  <si>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</si>
  <si>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</si>
  <si>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</si>
  <si>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</si>
  <si>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</si>
  <si>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</si>
  <si>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</si>
  <si>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</si>
  <si>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</si>
  <si>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</si>
  <si>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</si>
  <si>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</si>
  <si>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</si>
  <si>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</si>
  <si>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</si>
  <si>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</si>
  <si>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</si>
  <si>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</si>
  <si>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</si>
  <si>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</si>
  <si>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</si>
  <si>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</si>
  <si>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</si>
  <si>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</si>
  <si>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</si>
  <si>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</si>
  <si>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</si>
  <si>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</si>
  <si>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</si>
  <si>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</si>
  <si>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</si>
  <si>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</si>
  <si>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</si>
  <si>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</si>
  <si>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</si>
  <si>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</si>
  <si>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</si>
  <si>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</si>
  <si>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</si>
  <si>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</si>
  <si>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</si>
  <si>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</si>
  <si>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</si>
  <si>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</si>
  <si>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</si>
  <si>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</si>
  <si>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</si>
  <si>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</si>
  <si>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</si>
  <si>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</si>
  <si>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</si>
  <si>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</si>
  <si>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</si>
  <si>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</si>
  <si>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</si>
  <si>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</si>
  <si>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</si>
  <si>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</si>
  <si>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</si>
  <si>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</si>
  <si>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</si>
  <si>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</si>
  <si>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</si>
  <si>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</si>
  <si>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</si>
  <si>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</si>
  <si>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</si>
  <si>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</si>
  <si>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</si>
  <si>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</si>
  <si>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</si>
  <si>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</si>
  <si>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</si>
  <si>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</si>
  <si>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</si>
  <si>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</si>
  <si>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</si>
  <si>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</si>
  <si>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</si>
  <si>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</si>
  <si>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</si>
  <si>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</si>
  <si>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</si>
  <si>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</si>
  <si>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</si>
  <si>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</si>
  <si>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</si>
  <si>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</si>
  <si>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</si>
  <si>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</si>
  <si>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</si>
  <si>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</si>
  <si>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</si>
  <si>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</si>
  <si>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</si>
  <si>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</si>
  <si>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</si>
  <si>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</si>
  <si>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</si>
  <si>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</si>
  <si>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</si>
  <si>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</si>
  <si>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</si>
  <si>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</si>
  <si>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</si>
  <si>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</si>
  <si>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</si>
  <si>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</si>
  <si>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</si>
  <si>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</si>
  <si>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</si>
  <si>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</si>
  <si>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</si>
  <si>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</si>
  <si>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</si>
  <si>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</si>
  <si>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</si>
  <si>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</si>
  <si>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</si>
  <si>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</si>
  <si>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</si>
  <si>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</si>
  <si>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</si>
  <si>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</si>
  <si>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</si>
  <si>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</si>
  <si>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</si>
  <si>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</si>
  <si>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</si>
  <si>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</si>
  <si>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</si>
  <si>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</si>
  <si>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</si>
  <si>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</si>
  <si>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</si>
  <si>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</si>
  <si>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</si>
  <si>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</si>
  <si>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</si>
  <si>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</si>
  <si>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Greater Sekhukhune</t>
  </si>
  <si>
    <t>DC47</t>
  </si>
  <si>
    <t>Total Greater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</si>
  <si>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</si>
  <si>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</si>
  <si>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</si>
  <si>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</si>
  <si>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</si>
  <si>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</si>
  <si>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</si>
  <si>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</si>
  <si>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</si>
  <si>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</si>
  <si>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</si>
  <si>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</si>
  <si>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</si>
  <si>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</si>
  <si>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</si>
  <si>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</si>
  <si>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</si>
  <si>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</si>
  <si>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</si>
  <si>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</si>
  <si>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</si>
  <si>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</si>
  <si>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</si>
  <si>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</si>
  <si>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</si>
  <si>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</si>
  <si>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</si>
  <si>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</si>
  <si>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</si>
  <si>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</si>
  <si>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</si>
  <si>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</si>
  <si>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</si>
  <si>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</si>
  <si>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</si>
  <si>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</si>
  <si>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</si>
  <si>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</si>
  <si>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</si>
  <si>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</si>
  <si>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</si>
  <si>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Moshaweng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</si>
  <si>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</si>
  <si>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</si>
  <si>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</si>
  <si>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</si>
  <si>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</si>
  <si>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</si>
  <si>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</si>
  <si>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</si>
  <si>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</si>
  <si>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</si>
  <si>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</si>
  <si>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</si>
  <si>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</si>
  <si>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</si>
  <si>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</si>
  <si>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</si>
  <si>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</si>
  <si>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</si>
  <si>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</si>
  <si>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</si>
  <si>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</si>
  <si>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</si>
  <si>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</si>
  <si>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</si>
  <si>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</si>
  <si>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</si>
  <si>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</si>
  <si>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</si>
  <si>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</si>
  <si>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</si>
  <si>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</si>
  <si>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</si>
  <si>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</si>
  <si>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</si>
  <si>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</si>
  <si>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</si>
  <si>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</si>
  <si>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</si>
  <si>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</si>
  <si>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</si>
  <si>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</si>
  <si>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</si>
  <si>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</si>
  <si>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</si>
  <si>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</si>
  <si>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</si>
  <si>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</si>
  <si>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</si>
  <si>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</si>
  <si>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</si>
  <si>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</si>
  <si>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</si>
  <si>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</si>
  <si>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</si>
  <si>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</si>
  <si>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</si>
  <si>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</si>
  <si>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</si>
  <si>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</si>
  <si>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</si>
  <si>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</si>
  <si>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</si>
  <si>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</si>
  <si>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</si>
  <si>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</si>
  <si>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</si>
  <si>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</si>
  <si>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</si>
  <si>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</si>
  <si>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</si>
  <si>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</si>
  <si>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</si>
  <si>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</si>
  <si>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</si>
  <si>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</si>
  <si>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</si>
  <si>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</si>
  <si>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</si>
  <si>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</si>
  <si>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</si>
  <si>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</si>
  <si>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</si>
  <si>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</si>
  <si>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</si>
  <si>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</si>
  <si>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</si>
  <si>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</si>
  <si>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</si>
  <si>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</si>
  <si>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</si>
  <si>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</si>
  <si>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</si>
  <si>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</si>
  <si>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</si>
  <si>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</si>
  <si>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</si>
  <si>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</si>
  <si>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</si>
  <si>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</si>
  <si>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</si>
  <si>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</si>
  <si>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</si>
  <si>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</si>
  <si>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</si>
  <si>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</si>
  <si>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</si>
  <si>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</si>
  <si>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</si>
  <si>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</si>
  <si>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</si>
  <si>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</si>
  <si>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</si>
  <si>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</si>
  <si>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</si>
  <si>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</si>
  <si>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</si>
  <si>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</si>
  <si>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</si>
  <si>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</si>
  <si>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</si>
  <si>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</si>
  <si>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</si>
  <si>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</si>
  <si>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</si>
  <si>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</si>
  <si>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</si>
  <si>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</si>
  <si>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</si>
  <si>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</si>
  <si>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</si>
  <si>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</si>
  <si>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</si>
  <si>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</si>
  <si>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</si>
  <si>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</si>
  <si>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</si>
  <si>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</si>
  <si>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</si>
  <si>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</si>
  <si>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</si>
  <si>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</si>
  <si>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</si>
  <si>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</si>
  <si>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</si>
  <si>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</si>
  <si>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</si>
  <si>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</si>
  <si>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</si>
  <si>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</si>
  <si>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</si>
  <si>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</si>
  <si>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</si>
  <si>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</si>
  <si>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</si>
  <si>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</si>
  <si>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</si>
  <si>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</si>
  <si>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</si>
  <si>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</si>
  <si>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</si>
  <si>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</si>
  <si>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</si>
  <si>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</si>
  <si>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</si>
  <si>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</si>
  <si>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</si>
  <si>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</si>
  <si>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</si>
  <si>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</si>
  <si>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</si>
  <si>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</si>
  <si>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</si>
  <si>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</si>
  <si>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21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</si>
</sst>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_(* #,##0_);_(* \(#,##0\);_(* &quot;- &quot;?_);_(@_)"/>
    <numFmt numFmtId="170" formatCode="_(* #,##0,_);_(* \(#,##0,\);_(* &quot;- &quot;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0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1" fillId="0" borderId="0" xfId="0" applyFont="1" applyAlignment="1" applyProtection="1">
      <alignment wrapText="1"/>
      <protection/>
    </xf>
    <xf numFmtId="0" fontId="22" fillId="0" borderId="10" xfId="0" applyFont="1" applyBorder="1" applyAlignment="1" applyProtection="1">
      <alignment wrapText="1"/>
      <protection/>
    </xf>
    <xf numFmtId="0" fontId="22" fillId="0" borderId="11" xfId="0" applyFont="1" applyBorder="1" applyAlignment="1" applyProtection="1">
      <alignment wrapText="1"/>
      <protection/>
    </xf>
    <xf numFmtId="0" fontId="22" fillId="0" borderId="12" xfId="0" applyFont="1" applyBorder="1" applyAlignment="1" applyProtection="1">
      <alignment horizontal="center" wrapText="1"/>
      <protection/>
    </xf>
    <xf numFmtId="0" fontId="25" fillId="0" borderId="0" xfId="0" applyFont="1" applyAlignment="1">
      <alignment/>
    </xf>
    <xf numFmtId="0" fontId="22" fillId="0" borderId="13" xfId="0" applyFont="1" applyBorder="1" applyAlignment="1" applyProtection="1">
      <alignment wrapText="1"/>
      <protection/>
    </xf>
    <xf numFmtId="0" fontId="22" fillId="0" borderId="14" xfId="0" applyFont="1" applyBorder="1" applyAlignment="1" applyProtection="1">
      <alignment wrapText="1"/>
      <protection/>
    </xf>
    <xf numFmtId="0" fontId="22" fillId="0" borderId="15" xfId="0" applyFont="1" applyBorder="1" applyAlignment="1" applyProtection="1">
      <alignment horizontal="center" wrapText="1"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17" xfId="0" applyFont="1" applyBorder="1" applyAlignment="1" applyProtection="1">
      <alignment wrapText="1"/>
      <protection/>
    </xf>
    <xf numFmtId="0" fontId="22" fillId="0" borderId="18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169" fontId="25" fillId="0" borderId="19" xfId="0" applyNumberFormat="1" applyFont="1" applyBorder="1" applyAlignment="1" applyProtection="1">
      <alignment/>
      <protection/>
    </xf>
    <xf numFmtId="169" fontId="25" fillId="0" borderId="20" xfId="0" applyNumberFormat="1" applyFont="1" applyBorder="1" applyAlignment="1" applyProtection="1">
      <alignment/>
      <protection/>
    </xf>
    <xf numFmtId="169" fontId="25" fillId="0" borderId="21" xfId="0" applyNumberFormat="1" applyFont="1" applyBorder="1" applyAlignment="1" applyProtection="1">
      <alignment/>
      <protection/>
    </xf>
    <xf numFmtId="169" fontId="25" fillId="0" borderId="22" xfId="0" applyNumberFormat="1" applyFont="1" applyBorder="1" applyAlignment="1" applyProtection="1">
      <alignment/>
      <protection/>
    </xf>
    <xf numFmtId="169" fontId="25" fillId="0" borderId="23" xfId="0" applyNumberFormat="1" applyFont="1" applyBorder="1" applyAlignment="1" applyProtection="1">
      <alignment/>
      <protection/>
    </xf>
    <xf numFmtId="169" fontId="25" fillId="0" borderId="24" xfId="0" applyNumberFormat="1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0" fontId="25" fillId="0" borderId="16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top" wrapText="1"/>
      <protection/>
    </xf>
    <xf numFmtId="0" fontId="22" fillId="0" borderId="27" xfId="0" applyFont="1" applyBorder="1" applyAlignment="1" applyProtection="1">
      <alignment horizontal="center" vertical="top" wrapText="1"/>
      <protection/>
    </xf>
    <xf numFmtId="0" fontId="22" fillId="0" borderId="28" xfId="0" applyFont="1" applyBorder="1" applyAlignment="1" applyProtection="1">
      <alignment horizontal="center" vertical="top" wrapText="1"/>
      <protection/>
    </xf>
    <xf numFmtId="0" fontId="22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5" fillId="0" borderId="12" xfId="0" applyFont="1" applyBorder="1" applyAlignment="1" applyProtection="1">
      <alignment/>
      <protection/>
    </xf>
    <xf numFmtId="41" fontId="25" fillId="0" borderId="19" xfId="0" applyNumberFormat="1" applyFont="1" applyBorder="1" applyAlignment="1" applyProtection="1">
      <alignment/>
      <protection/>
    </xf>
    <xf numFmtId="41" fontId="25" fillId="0" borderId="20" xfId="0" applyNumberFormat="1" applyFont="1" applyBorder="1" applyAlignment="1" applyProtection="1">
      <alignment/>
      <protection/>
    </xf>
    <xf numFmtId="41" fontId="25" fillId="0" borderId="21" xfId="0" applyNumberFormat="1" applyFont="1" applyBorder="1" applyAlignment="1" applyProtection="1">
      <alignment/>
      <protection/>
    </xf>
    <xf numFmtId="0" fontId="22" fillId="0" borderId="15" xfId="0" applyFont="1" applyBorder="1" applyAlignment="1" applyProtection="1">
      <alignment wrapText="1"/>
      <protection/>
    </xf>
    <xf numFmtId="41" fontId="25" fillId="0" borderId="22" xfId="0" applyNumberFormat="1" applyFont="1" applyBorder="1" applyAlignment="1" applyProtection="1">
      <alignment/>
      <protection/>
    </xf>
    <xf numFmtId="41" fontId="25" fillId="0" borderId="23" xfId="0" applyNumberFormat="1" applyFont="1" applyBorder="1" applyAlignment="1" applyProtection="1">
      <alignment/>
      <protection/>
    </xf>
    <xf numFmtId="41" fontId="25" fillId="0" borderId="24" xfId="0" applyNumberFormat="1" applyFont="1" applyBorder="1" applyAlignment="1" applyProtection="1">
      <alignment/>
      <protection/>
    </xf>
    <xf numFmtId="0" fontId="23" fillId="0" borderId="13" xfId="0" applyFont="1" applyBorder="1" applyAlignment="1" applyProtection="1">
      <alignment/>
      <protection/>
    </xf>
    <xf numFmtId="0" fontId="25" fillId="0" borderId="16" xfId="0" applyFont="1" applyBorder="1" applyAlignment="1" applyProtection="1">
      <alignment horizontal="center"/>
      <protection/>
    </xf>
    <xf numFmtId="0" fontId="25" fillId="0" borderId="18" xfId="0" applyFont="1" applyBorder="1" applyAlignment="1" applyProtection="1">
      <alignment horizontal="left" indent="2"/>
      <protection/>
    </xf>
    <xf numFmtId="0" fontId="25" fillId="0" borderId="18" xfId="0" applyFont="1" applyBorder="1" applyAlignment="1" applyProtection="1">
      <alignment horizontal="center"/>
      <protection/>
    </xf>
    <xf numFmtId="169" fontId="25" fillId="0" borderId="30" xfId="0" applyNumberFormat="1" applyFont="1" applyBorder="1" applyAlignment="1" applyProtection="1">
      <alignment/>
      <protection/>
    </xf>
    <xf numFmtId="169" fontId="25" fillId="0" borderId="28" xfId="0" applyNumberFormat="1" applyFont="1" applyBorder="1" applyAlignment="1" applyProtection="1">
      <alignment/>
      <protection/>
    </xf>
    <xf numFmtId="169" fontId="25" fillId="0" borderId="29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 applyProtection="1">
      <alignment/>
      <protection/>
    </xf>
    <xf numFmtId="170" fontId="26" fillId="0" borderId="14" xfId="0" applyNumberFormat="1" applyFont="1" applyBorder="1" applyAlignment="1" applyProtection="1">
      <alignment horizontal="left" indent="1"/>
      <protection/>
    </xf>
    <xf numFmtId="170" fontId="26" fillId="0" borderId="13" xfId="0" applyNumberFormat="1" applyFont="1" applyBorder="1" applyAlignment="1" applyProtection="1">
      <alignment wrapText="1"/>
      <protection/>
    </xf>
    <xf numFmtId="170" fontId="25" fillId="0" borderId="22" xfId="0" applyNumberFormat="1" applyFont="1" applyFill="1" applyBorder="1" applyAlignment="1" applyProtection="1">
      <alignment/>
      <protection/>
    </xf>
    <xf numFmtId="170" fontId="25" fillId="0" borderId="23" xfId="0" applyNumberFormat="1" applyFont="1" applyFill="1" applyBorder="1" applyAlignment="1" applyProtection="1">
      <alignment/>
      <protection/>
    </xf>
    <xf numFmtId="170" fontId="26" fillId="0" borderId="24" xfId="0" applyNumberFormat="1" applyFont="1" applyBorder="1" applyAlignment="1" applyProtection="1">
      <alignment horizontal="right" wrapText="1"/>
      <protection/>
    </xf>
    <xf numFmtId="170" fontId="26" fillId="0" borderId="22" xfId="0" applyNumberFormat="1" applyFont="1" applyBorder="1" applyAlignment="1" applyProtection="1">
      <alignment horizontal="right" wrapText="1"/>
      <protection/>
    </xf>
    <xf numFmtId="170" fontId="26" fillId="0" borderId="23" xfId="0" applyNumberFormat="1" applyFont="1" applyBorder="1" applyAlignment="1" applyProtection="1">
      <alignment horizontal="right" wrapText="1"/>
      <protection/>
    </xf>
    <xf numFmtId="170" fontId="25" fillId="0" borderId="14" xfId="0" applyNumberFormat="1" applyFont="1" applyBorder="1" applyAlignment="1" applyProtection="1">
      <alignment horizontal="left" indent="1"/>
      <protection/>
    </xf>
    <xf numFmtId="170" fontId="22" fillId="0" borderId="14" xfId="0" applyNumberFormat="1" applyFont="1" applyBorder="1" applyAlignment="1" applyProtection="1">
      <alignment/>
      <protection/>
    </xf>
    <xf numFmtId="170" fontId="22" fillId="0" borderId="13" xfId="0" applyNumberFormat="1" applyFont="1" applyBorder="1" applyAlignment="1" applyProtection="1">
      <alignment/>
      <protection/>
    </xf>
    <xf numFmtId="170" fontId="23" fillId="0" borderId="22" xfId="0" applyNumberFormat="1" applyFont="1" applyFill="1" applyBorder="1" applyAlignment="1" applyProtection="1">
      <alignment/>
      <protection/>
    </xf>
    <xf numFmtId="170" fontId="23" fillId="0" borderId="23" xfId="0" applyNumberFormat="1" applyFont="1" applyFill="1" applyBorder="1" applyAlignment="1" applyProtection="1">
      <alignment/>
      <protection/>
    </xf>
    <xf numFmtId="170" fontId="22" fillId="0" borderId="24" xfId="0" applyNumberFormat="1" applyFont="1" applyBorder="1" applyAlignment="1" applyProtection="1">
      <alignment horizontal="right"/>
      <protection/>
    </xf>
    <xf numFmtId="170" fontId="22" fillId="0" borderId="22" xfId="0" applyNumberFormat="1" applyFont="1" applyBorder="1" applyAlignment="1" applyProtection="1">
      <alignment horizontal="right"/>
      <protection/>
    </xf>
    <xf numFmtId="170" fontId="22" fillId="0" borderId="23" xfId="0" applyNumberFormat="1" applyFont="1" applyBorder="1" applyAlignment="1" applyProtection="1">
      <alignment horizontal="right"/>
      <protection/>
    </xf>
    <xf numFmtId="170" fontId="25" fillId="0" borderId="17" xfId="0" applyNumberFormat="1" applyFont="1" applyBorder="1" applyAlignment="1" applyProtection="1">
      <alignment/>
      <protection/>
    </xf>
    <xf numFmtId="170" fontId="25" fillId="0" borderId="18" xfId="0" applyNumberFormat="1" applyFont="1" applyBorder="1" applyAlignment="1" applyProtection="1">
      <alignment/>
      <protection/>
    </xf>
    <xf numFmtId="170" fontId="23" fillId="0" borderId="30" xfId="0" applyNumberFormat="1" applyFont="1" applyBorder="1" applyAlignment="1" applyProtection="1">
      <alignment/>
      <protection/>
    </xf>
    <xf numFmtId="170" fontId="23" fillId="0" borderId="28" xfId="0" applyNumberFormat="1" applyFont="1" applyBorder="1" applyAlignment="1" applyProtection="1">
      <alignment/>
      <protection/>
    </xf>
    <xf numFmtId="170" fontId="23" fillId="0" borderId="29" xfId="0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26" fillId="0" borderId="15" xfId="0" applyNumberFormat="1" applyFont="1" applyBorder="1" applyAlignment="1" applyProtection="1">
      <alignment horizontal="left" indent="1"/>
      <protection/>
    </xf>
    <xf numFmtId="170" fontId="22" fillId="0" borderId="15" xfId="0" applyNumberFormat="1" applyFont="1" applyBorder="1" applyAlignment="1" applyProtection="1">
      <alignment horizontal="left"/>
      <protection/>
    </xf>
    <xf numFmtId="170" fontId="22" fillId="0" borderId="13" xfId="0" applyNumberFormat="1" applyFont="1" applyBorder="1" applyAlignment="1" applyProtection="1">
      <alignment wrapText="1"/>
      <protection/>
    </xf>
    <xf numFmtId="170" fontId="22" fillId="0" borderId="24" xfId="0" applyNumberFormat="1" applyFont="1" applyBorder="1" applyAlignment="1" applyProtection="1">
      <alignment horizontal="right" wrapText="1"/>
      <protection/>
    </xf>
    <xf numFmtId="170" fontId="22" fillId="0" borderId="22" xfId="0" applyNumberFormat="1" applyFont="1" applyBorder="1" applyAlignment="1" applyProtection="1">
      <alignment horizontal="right" wrapText="1"/>
      <protection/>
    </xf>
    <xf numFmtId="170" fontId="22" fillId="0" borderId="23" xfId="0" applyNumberFormat="1" applyFont="1" applyBorder="1" applyAlignment="1" applyProtection="1">
      <alignment horizontal="right" wrapText="1"/>
      <protection/>
    </xf>
    <xf numFmtId="170" fontId="25" fillId="0" borderId="18" xfId="0" applyNumberFormat="1" applyFont="1" applyBorder="1" applyAlignment="1" applyProtection="1">
      <alignment horizontal="left" indent="2"/>
      <protection/>
    </xf>
    <xf numFmtId="170" fontId="25" fillId="0" borderId="18" xfId="0" applyNumberFormat="1" applyFont="1" applyBorder="1" applyAlignment="1" applyProtection="1">
      <alignment horizontal="center"/>
      <protection/>
    </xf>
    <xf numFmtId="170" fontId="25" fillId="0" borderId="30" xfId="0" applyNumberFormat="1" applyFont="1" applyBorder="1" applyAlignment="1" applyProtection="1">
      <alignment/>
      <protection/>
    </xf>
    <xf numFmtId="170" fontId="25" fillId="0" borderId="28" xfId="0" applyNumberFormat="1" applyFont="1" applyBorder="1" applyAlignment="1" applyProtection="1">
      <alignment/>
      <protection/>
    </xf>
    <xf numFmtId="170" fontId="25" fillId="0" borderId="29" xfId="0" applyNumberFormat="1" applyFont="1" applyBorder="1" applyAlignment="1" applyProtection="1">
      <alignment/>
      <protection/>
    </xf>
    <xf numFmtId="170" fontId="25" fillId="0" borderId="0" xfId="0" applyNumberFormat="1" applyFont="1" applyAlignment="1" applyProtection="1">
      <alignment/>
      <protection/>
    </xf>
    <xf numFmtId="170" fontId="25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25" fillId="0" borderId="0" xfId="0" applyNumberFormat="1" applyFont="1" applyFill="1" applyBorder="1" applyAlignment="1" applyProtection="1">
      <alignment horizontal="left" wrapText="1" indent="2"/>
      <protection/>
    </xf>
    <xf numFmtId="170" fontId="25" fillId="0" borderId="0" xfId="0" applyNumberFormat="1" applyFont="1" applyAlignment="1" applyProtection="1">
      <alignment horizontal="left" indent="2"/>
      <protection/>
    </xf>
    <xf numFmtId="170" fontId="25" fillId="0" borderId="24" xfId="0" applyNumberFormat="1" applyFont="1" applyFill="1" applyBorder="1" applyAlignment="1" applyProtection="1">
      <alignment/>
      <protection/>
    </xf>
    <xf numFmtId="170" fontId="22" fillId="0" borderId="14" xfId="0" applyNumberFormat="1" applyFont="1" applyBorder="1" applyAlignment="1" applyProtection="1">
      <alignment horizontal="left"/>
      <protection/>
    </xf>
    <xf numFmtId="170" fontId="23" fillId="0" borderId="24" xfId="0" applyNumberFormat="1" applyFont="1" applyFill="1" applyBorder="1" applyAlignment="1" applyProtection="1">
      <alignment/>
      <protection/>
    </xf>
    <xf numFmtId="170" fontId="26" fillId="0" borderId="17" xfId="0" applyNumberFormat="1" applyFont="1" applyBorder="1" applyAlignment="1" applyProtection="1">
      <alignment horizontal="left" indent="1"/>
      <protection/>
    </xf>
    <xf numFmtId="170" fontId="26" fillId="0" borderId="16" xfId="0" applyNumberFormat="1" applyFont="1" applyBorder="1" applyAlignment="1" applyProtection="1">
      <alignment wrapText="1"/>
      <protection/>
    </xf>
    <xf numFmtId="170" fontId="25" fillId="0" borderId="30" xfId="0" applyNumberFormat="1" applyFont="1" applyFill="1" applyBorder="1" applyAlignment="1" applyProtection="1">
      <alignment/>
      <protection/>
    </xf>
    <xf numFmtId="170" fontId="25" fillId="0" borderId="28" xfId="0" applyNumberFormat="1" applyFont="1" applyFill="1" applyBorder="1" applyAlignment="1" applyProtection="1">
      <alignment/>
      <protection/>
    </xf>
    <xf numFmtId="170" fontId="26" fillId="0" borderId="29" xfId="0" applyNumberFormat="1" applyFont="1" applyBorder="1" applyAlignment="1" applyProtection="1">
      <alignment horizontal="right" wrapText="1"/>
      <protection/>
    </xf>
    <xf numFmtId="170" fontId="26" fillId="0" borderId="30" xfId="0" applyNumberFormat="1" applyFont="1" applyBorder="1" applyAlignment="1" applyProtection="1">
      <alignment horizontal="right" wrapText="1"/>
      <protection/>
    </xf>
    <xf numFmtId="170" fontId="26" fillId="0" borderId="28" xfId="0" applyNumberFormat="1" applyFont="1" applyBorder="1" applyAlignment="1" applyProtection="1">
      <alignment horizontal="right" wrapText="1"/>
      <protection/>
    </xf>
    <xf numFmtId="170" fontId="25" fillId="0" borderId="29" xfId="0" applyNumberFormat="1" applyFont="1" applyFill="1" applyBorder="1" applyAlignment="1" applyProtection="1">
      <alignment/>
      <protection/>
    </xf>
    <xf numFmtId="170" fontId="27" fillId="0" borderId="0" xfId="0" applyNumberFormat="1" applyFont="1" applyAlignment="1" applyProtection="1">
      <alignment horizontal="lef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27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s="8" customFormat="1" ht="15.75" customHeight="1">
      <c r="A3" s="5"/>
      <c r="B3" s="6"/>
      <c r="C3" s="7"/>
      <c r="D3" s="105" t="s">
        <v>1</v>
      </c>
      <c r="E3" s="106"/>
      <c r="F3" s="106"/>
      <c r="G3" s="106"/>
      <c r="H3" s="107"/>
      <c r="I3" s="108" t="s">
        <v>2</v>
      </c>
      <c r="J3" s="109"/>
      <c r="K3" s="109"/>
      <c r="L3" s="109"/>
      <c r="M3" s="110"/>
    </row>
    <row r="4" spans="1:13" s="8" customFormat="1" ht="15.75" customHeight="1">
      <c r="A4" s="9"/>
      <c r="B4" s="10"/>
      <c r="C4" s="11"/>
      <c r="D4" s="105" t="s">
        <v>3</v>
      </c>
      <c r="E4" s="106"/>
      <c r="F4" s="111"/>
      <c r="G4" s="29"/>
      <c r="H4" s="30"/>
      <c r="I4" s="105" t="s">
        <v>3</v>
      </c>
      <c r="J4" s="106"/>
      <c r="K4" s="111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12</v>
      </c>
      <c r="C9" s="57" t="s">
        <v>13</v>
      </c>
      <c r="D9" s="58">
        <v>996850487</v>
      </c>
      <c r="E9" s="59">
        <v>1696476032</v>
      </c>
      <c r="F9" s="59">
        <v>1914643269</v>
      </c>
      <c r="G9" s="59">
        <v>489926000</v>
      </c>
      <c r="H9" s="60">
        <v>5097895788</v>
      </c>
      <c r="I9" s="61">
        <v>1602442865</v>
      </c>
      <c r="J9" s="62">
        <v>1243594768</v>
      </c>
      <c r="K9" s="59">
        <v>1213423697</v>
      </c>
      <c r="L9" s="62">
        <v>622189000</v>
      </c>
      <c r="M9" s="60">
        <v>4681650330</v>
      </c>
    </row>
    <row r="10" spans="1:13" s="8" customFormat="1" ht="12.75">
      <c r="A10" s="24"/>
      <c r="B10" s="56" t="s">
        <v>14</v>
      </c>
      <c r="C10" s="57" t="s">
        <v>15</v>
      </c>
      <c r="D10" s="58">
        <v>377339490</v>
      </c>
      <c r="E10" s="59">
        <v>933590220</v>
      </c>
      <c r="F10" s="59">
        <v>1180736242</v>
      </c>
      <c r="G10" s="59">
        <v>131087000</v>
      </c>
      <c r="H10" s="60">
        <v>2622752952</v>
      </c>
      <c r="I10" s="61">
        <v>286606926</v>
      </c>
      <c r="J10" s="62">
        <v>844950512</v>
      </c>
      <c r="K10" s="59">
        <v>754058754</v>
      </c>
      <c r="L10" s="62">
        <v>300749000</v>
      </c>
      <c r="M10" s="60">
        <v>2186365192</v>
      </c>
    </row>
    <row r="11" spans="1:13" s="8" customFormat="1" ht="12.75">
      <c r="A11" s="24"/>
      <c r="B11" s="56" t="s">
        <v>16</v>
      </c>
      <c r="C11" s="57" t="s">
        <v>17</v>
      </c>
      <c r="D11" s="58">
        <v>3072988825</v>
      </c>
      <c r="E11" s="59">
        <v>10287920851</v>
      </c>
      <c r="F11" s="59">
        <v>4165137850</v>
      </c>
      <c r="G11" s="59">
        <v>235875000</v>
      </c>
      <c r="H11" s="60">
        <v>17761922526</v>
      </c>
      <c r="I11" s="61">
        <v>2958958464</v>
      </c>
      <c r="J11" s="62">
        <v>8525777995</v>
      </c>
      <c r="K11" s="59">
        <v>3513283056</v>
      </c>
      <c r="L11" s="62">
        <v>924150000</v>
      </c>
      <c r="M11" s="60">
        <v>15922169515</v>
      </c>
    </row>
    <row r="12" spans="1:13" s="8" customFormat="1" ht="12.75">
      <c r="A12" s="24"/>
      <c r="B12" s="56" t="s">
        <v>18</v>
      </c>
      <c r="C12" s="57" t="s">
        <v>19</v>
      </c>
      <c r="D12" s="58">
        <v>1742806725</v>
      </c>
      <c r="E12" s="59">
        <v>4059863819</v>
      </c>
      <c r="F12" s="59">
        <v>3274593603</v>
      </c>
      <c r="G12" s="59">
        <v>600507000</v>
      </c>
      <c r="H12" s="60">
        <v>9677771147</v>
      </c>
      <c r="I12" s="61">
        <v>1681850338</v>
      </c>
      <c r="J12" s="62">
        <v>3267588538</v>
      </c>
      <c r="K12" s="59">
        <v>2223277664</v>
      </c>
      <c r="L12" s="62">
        <v>1296521000</v>
      </c>
      <c r="M12" s="60">
        <v>8469237540</v>
      </c>
    </row>
    <row r="13" spans="1:13" s="8" customFormat="1" ht="12.75">
      <c r="A13" s="24"/>
      <c r="B13" s="56" t="s">
        <v>20</v>
      </c>
      <c r="C13" s="57" t="s">
        <v>21</v>
      </c>
      <c r="D13" s="58">
        <v>232089513</v>
      </c>
      <c r="E13" s="59">
        <v>519826711</v>
      </c>
      <c r="F13" s="59">
        <v>2125414925</v>
      </c>
      <c r="G13" s="59">
        <v>492487000</v>
      </c>
      <c r="H13" s="60">
        <v>3369818149</v>
      </c>
      <c r="I13" s="61">
        <v>140136264</v>
      </c>
      <c r="J13" s="62">
        <v>448940521</v>
      </c>
      <c r="K13" s="59">
        <v>1339580477</v>
      </c>
      <c r="L13" s="62">
        <v>548656000</v>
      </c>
      <c r="M13" s="60">
        <v>2477313262</v>
      </c>
    </row>
    <row r="14" spans="1:13" s="8" customFormat="1" ht="12.75">
      <c r="A14" s="24"/>
      <c r="B14" s="56" t="s">
        <v>22</v>
      </c>
      <c r="C14" s="57" t="s">
        <v>23</v>
      </c>
      <c r="D14" s="58">
        <v>185757947</v>
      </c>
      <c r="E14" s="59">
        <v>715853804</v>
      </c>
      <c r="F14" s="59">
        <v>952568183</v>
      </c>
      <c r="G14" s="59">
        <v>148224000</v>
      </c>
      <c r="H14" s="60">
        <v>2002403934</v>
      </c>
      <c r="I14" s="61">
        <v>189522341</v>
      </c>
      <c r="J14" s="62">
        <v>629621669</v>
      </c>
      <c r="K14" s="59">
        <v>558855619</v>
      </c>
      <c r="L14" s="62">
        <v>443900000</v>
      </c>
      <c r="M14" s="60">
        <v>1821899629</v>
      </c>
    </row>
    <row r="15" spans="1:13" s="8" customFormat="1" ht="12.75">
      <c r="A15" s="24"/>
      <c r="B15" s="56" t="s">
        <v>24</v>
      </c>
      <c r="C15" s="57" t="s">
        <v>25</v>
      </c>
      <c r="D15" s="58">
        <v>246318563</v>
      </c>
      <c r="E15" s="59">
        <v>837674536</v>
      </c>
      <c r="F15" s="59">
        <v>1077523953</v>
      </c>
      <c r="G15" s="59">
        <v>138871000</v>
      </c>
      <c r="H15" s="60">
        <v>2300388052</v>
      </c>
      <c r="I15" s="61">
        <v>231268029</v>
      </c>
      <c r="J15" s="62">
        <v>847058235</v>
      </c>
      <c r="K15" s="59">
        <v>903403406</v>
      </c>
      <c r="L15" s="62">
        <v>247313000</v>
      </c>
      <c r="M15" s="60">
        <v>2229042670</v>
      </c>
    </row>
    <row r="16" spans="1:13" s="8" customFormat="1" ht="12.75">
      <c r="A16" s="24"/>
      <c r="B16" s="56" t="s">
        <v>26</v>
      </c>
      <c r="C16" s="57" t="s">
        <v>27</v>
      </c>
      <c r="D16" s="58">
        <v>252677621</v>
      </c>
      <c r="E16" s="59">
        <v>382535180</v>
      </c>
      <c r="F16" s="59">
        <v>281666914</v>
      </c>
      <c r="G16" s="59">
        <v>176469000</v>
      </c>
      <c r="H16" s="60">
        <v>1093348715</v>
      </c>
      <c r="I16" s="61">
        <v>320615352</v>
      </c>
      <c r="J16" s="62">
        <v>263080657</v>
      </c>
      <c r="K16" s="59">
        <v>280317124</v>
      </c>
      <c r="L16" s="62">
        <v>107744000</v>
      </c>
      <c r="M16" s="60">
        <v>971757133</v>
      </c>
    </row>
    <row r="17" spans="1:13" s="8" customFormat="1" ht="12.75">
      <c r="A17" s="24"/>
      <c r="B17" s="63" t="s">
        <v>28</v>
      </c>
      <c r="C17" s="57" t="s">
        <v>29</v>
      </c>
      <c r="D17" s="58">
        <v>2638762310</v>
      </c>
      <c r="E17" s="59">
        <v>4099645791</v>
      </c>
      <c r="F17" s="59">
        <v>3530323617</v>
      </c>
      <c r="G17" s="59">
        <v>315262000</v>
      </c>
      <c r="H17" s="60">
        <v>10583993718</v>
      </c>
      <c r="I17" s="61">
        <v>2093158835</v>
      </c>
      <c r="J17" s="62">
        <v>3281545033</v>
      </c>
      <c r="K17" s="59">
        <v>2474362967</v>
      </c>
      <c r="L17" s="62">
        <v>843117000</v>
      </c>
      <c r="M17" s="60">
        <v>8692183835</v>
      </c>
    </row>
    <row r="18" spans="1:13" s="8" customFormat="1" ht="12.75">
      <c r="A18" s="25"/>
      <c r="B18" s="64" t="s">
        <v>666</v>
      </c>
      <c r="C18" s="65"/>
      <c r="D18" s="66">
        <f aca="true" t="shared" si="0" ref="D18:M18">SUM(D9:D17)</f>
        <v>9745591481</v>
      </c>
      <c r="E18" s="67">
        <f t="shared" si="0"/>
        <v>23533386944</v>
      </c>
      <c r="F18" s="67">
        <f t="shared" si="0"/>
        <v>18502608556</v>
      </c>
      <c r="G18" s="67">
        <f t="shared" si="0"/>
        <v>2728708000</v>
      </c>
      <c r="H18" s="68">
        <f t="shared" si="0"/>
        <v>54510294981</v>
      </c>
      <c r="I18" s="69">
        <f t="shared" si="0"/>
        <v>9504559414</v>
      </c>
      <c r="J18" s="70">
        <f t="shared" si="0"/>
        <v>19352157928</v>
      </c>
      <c r="K18" s="67">
        <f t="shared" si="0"/>
        <v>13260562764</v>
      </c>
      <c r="L18" s="70">
        <f t="shared" si="0"/>
        <v>5334339000</v>
      </c>
      <c r="M18" s="68">
        <f t="shared" si="0"/>
        <v>47451619106</v>
      </c>
    </row>
    <row r="19" spans="1:13" s="8" customFormat="1" ht="12.75">
      <c r="A19" s="26"/>
      <c r="B19" s="71"/>
      <c r="C19" s="72"/>
      <c r="D19" s="73"/>
      <c r="E19" s="74"/>
      <c r="F19" s="74"/>
      <c r="G19" s="74"/>
      <c r="H19" s="75"/>
      <c r="I19" s="73"/>
      <c r="J19" s="74"/>
      <c r="K19" s="74"/>
      <c r="L19" s="74"/>
      <c r="M19" s="75"/>
    </row>
    <row r="20" spans="1:13" s="8" customFormat="1" ht="12.75">
      <c r="A20" s="27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6">
    <mergeCell ref="B2:M2"/>
    <mergeCell ref="B20:M20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.75" customHeight="1">
      <c r="A3" s="5"/>
      <c r="B3" s="6"/>
      <c r="C3" s="7"/>
      <c r="D3" s="105" t="s">
        <v>1</v>
      </c>
      <c r="E3" s="106"/>
      <c r="F3" s="106"/>
      <c r="G3" s="106"/>
      <c r="H3" s="107"/>
      <c r="I3" s="108" t="s">
        <v>2</v>
      </c>
      <c r="J3" s="109"/>
      <c r="K3" s="109"/>
      <c r="L3" s="109"/>
      <c r="M3" s="110"/>
    </row>
    <row r="4" spans="1:13" s="8" customFormat="1" ht="15.75" customHeight="1">
      <c r="A4" s="9"/>
      <c r="B4" s="10"/>
      <c r="C4" s="11"/>
      <c r="D4" s="105" t="s">
        <v>3</v>
      </c>
      <c r="E4" s="106"/>
      <c r="F4" s="111"/>
      <c r="G4" s="29"/>
      <c r="H4" s="30"/>
      <c r="I4" s="105" t="s">
        <v>3</v>
      </c>
      <c r="J4" s="106"/>
      <c r="K4" s="111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492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493</v>
      </c>
      <c r="C9" s="57" t="s">
        <v>494</v>
      </c>
      <c r="D9" s="58">
        <v>0</v>
      </c>
      <c r="E9" s="59">
        <v>0</v>
      </c>
      <c r="F9" s="59">
        <v>13928997</v>
      </c>
      <c r="G9" s="59">
        <v>6227000</v>
      </c>
      <c r="H9" s="60">
        <v>20155997</v>
      </c>
      <c r="I9" s="61">
        <v>0</v>
      </c>
      <c r="J9" s="62">
        <v>0</v>
      </c>
      <c r="K9" s="59">
        <v>-7810000</v>
      </c>
      <c r="L9" s="62">
        <v>7810000</v>
      </c>
      <c r="M9" s="60">
        <v>0</v>
      </c>
    </row>
    <row r="10" spans="1:13" s="8" customFormat="1" ht="12.75">
      <c r="A10" s="24" t="s">
        <v>89</v>
      </c>
      <c r="B10" s="77" t="s">
        <v>495</v>
      </c>
      <c r="C10" s="57" t="s">
        <v>496</v>
      </c>
      <c r="D10" s="58">
        <v>7226929</v>
      </c>
      <c r="E10" s="59">
        <v>26729737</v>
      </c>
      <c r="F10" s="59">
        <v>16296241</v>
      </c>
      <c r="G10" s="59">
        <v>6206000</v>
      </c>
      <c r="H10" s="60">
        <v>56458907</v>
      </c>
      <c r="I10" s="61">
        <v>7749485</v>
      </c>
      <c r="J10" s="62">
        <v>12603833</v>
      </c>
      <c r="K10" s="59">
        <v>10949950</v>
      </c>
      <c r="L10" s="62">
        <v>10961000</v>
      </c>
      <c r="M10" s="60">
        <v>42264268</v>
      </c>
    </row>
    <row r="11" spans="1:13" s="8" customFormat="1" ht="12.75">
      <c r="A11" s="24" t="s">
        <v>89</v>
      </c>
      <c r="B11" s="77" t="s">
        <v>497</v>
      </c>
      <c r="C11" s="57" t="s">
        <v>498</v>
      </c>
      <c r="D11" s="58">
        <v>2968516</v>
      </c>
      <c r="E11" s="59">
        <v>24093658</v>
      </c>
      <c r="F11" s="59">
        <v>-5787346</v>
      </c>
      <c r="G11" s="59">
        <v>30950000</v>
      </c>
      <c r="H11" s="60">
        <v>52224828</v>
      </c>
      <c r="I11" s="61">
        <v>929965</v>
      </c>
      <c r="J11" s="62">
        <v>6311949</v>
      </c>
      <c r="K11" s="59">
        <v>4821145</v>
      </c>
      <c r="L11" s="62">
        <v>1600000</v>
      </c>
      <c r="M11" s="60">
        <v>13663059</v>
      </c>
    </row>
    <row r="12" spans="1:13" s="8" customFormat="1" ht="12.75">
      <c r="A12" s="24" t="s">
        <v>108</v>
      </c>
      <c r="B12" s="77" t="s">
        <v>499</v>
      </c>
      <c r="C12" s="57" t="s">
        <v>500</v>
      </c>
      <c r="D12" s="58">
        <v>11573555</v>
      </c>
      <c r="E12" s="59">
        <v>3742300</v>
      </c>
      <c r="F12" s="59">
        <v>22931059</v>
      </c>
      <c r="G12" s="59">
        <v>1750000</v>
      </c>
      <c r="H12" s="60">
        <v>39996914</v>
      </c>
      <c r="I12" s="61">
        <v>10511057</v>
      </c>
      <c r="J12" s="62">
        <v>1970827</v>
      </c>
      <c r="K12" s="59">
        <v>30387978</v>
      </c>
      <c r="L12" s="62">
        <v>19505000</v>
      </c>
      <c r="M12" s="60">
        <v>62374862</v>
      </c>
    </row>
    <row r="13" spans="1:13" s="37" customFormat="1" ht="12.75">
      <c r="A13" s="46"/>
      <c r="B13" s="78" t="s">
        <v>501</v>
      </c>
      <c r="C13" s="79"/>
      <c r="D13" s="66">
        <f aca="true" t="shared" si="0" ref="D13:M13">SUM(D9:D12)</f>
        <v>21769000</v>
      </c>
      <c r="E13" s="67">
        <f t="shared" si="0"/>
        <v>54565695</v>
      </c>
      <c r="F13" s="67">
        <f t="shared" si="0"/>
        <v>47368951</v>
      </c>
      <c r="G13" s="67">
        <f t="shared" si="0"/>
        <v>45133000</v>
      </c>
      <c r="H13" s="80">
        <f t="shared" si="0"/>
        <v>168836646</v>
      </c>
      <c r="I13" s="81">
        <f t="shared" si="0"/>
        <v>19190507</v>
      </c>
      <c r="J13" s="82">
        <f t="shared" si="0"/>
        <v>20886609</v>
      </c>
      <c r="K13" s="67">
        <f t="shared" si="0"/>
        <v>38349073</v>
      </c>
      <c r="L13" s="82">
        <f t="shared" si="0"/>
        <v>39876000</v>
      </c>
      <c r="M13" s="80">
        <f t="shared" si="0"/>
        <v>118302189</v>
      </c>
    </row>
    <row r="14" spans="1:13" s="8" customFormat="1" ht="12.75">
      <c r="A14" s="24" t="s">
        <v>89</v>
      </c>
      <c r="B14" s="77" t="s">
        <v>502</v>
      </c>
      <c r="C14" s="57" t="s">
        <v>503</v>
      </c>
      <c r="D14" s="58">
        <v>5373667</v>
      </c>
      <c r="E14" s="59">
        <v>3844115</v>
      </c>
      <c r="F14" s="59">
        <v>2989688</v>
      </c>
      <c r="G14" s="59">
        <v>1950000</v>
      </c>
      <c r="H14" s="60">
        <v>14157470</v>
      </c>
      <c r="I14" s="61">
        <v>5285492</v>
      </c>
      <c r="J14" s="62">
        <v>3397024</v>
      </c>
      <c r="K14" s="59">
        <v>2211668</v>
      </c>
      <c r="L14" s="62">
        <v>1600000</v>
      </c>
      <c r="M14" s="60">
        <v>12494184</v>
      </c>
    </row>
    <row r="15" spans="1:13" s="8" customFormat="1" ht="12.75">
      <c r="A15" s="24" t="s">
        <v>89</v>
      </c>
      <c r="B15" s="77" t="s">
        <v>504</v>
      </c>
      <c r="C15" s="57" t="s">
        <v>505</v>
      </c>
      <c r="D15" s="58">
        <v>22490389</v>
      </c>
      <c r="E15" s="59">
        <v>14386281</v>
      </c>
      <c r="F15" s="59">
        <v>5257874</v>
      </c>
      <c r="G15" s="59">
        <v>9936000</v>
      </c>
      <c r="H15" s="60">
        <v>52070544</v>
      </c>
      <c r="I15" s="61">
        <v>20692496</v>
      </c>
      <c r="J15" s="62">
        <v>13830506</v>
      </c>
      <c r="K15" s="59">
        <v>7312643</v>
      </c>
      <c r="L15" s="62">
        <v>1600000</v>
      </c>
      <c r="M15" s="60">
        <v>43435645</v>
      </c>
    </row>
    <row r="16" spans="1:13" s="8" customFormat="1" ht="12.75">
      <c r="A16" s="24" t="s">
        <v>89</v>
      </c>
      <c r="B16" s="77" t="s">
        <v>506</v>
      </c>
      <c r="C16" s="57" t="s">
        <v>507</v>
      </c>
      <c r="D16" s="58">
        <v>0</v>
      </c>
      <c r="E16" s="59">
        <v>5313595</v>
      </c>
      <c r="F16" s="59">
        <v>7687801</v>
      </c>
      <c r="G16" s="59">
        <v>3680000</v>
      </c>
      <c r="H16" s="60">
        <v>16681396</v>
      </c>
      <c r="I16" s="61">
        <v>0</v>
      </c>
      <c r="J16" s="62">
        <v>1078006</v>
      </c>
      <c r="K16" s="59">
        <v>3760720</v>
      </c>
      <c r="L16" s="62">
        <v>1600000</v>
      </c>
      <c r="M16" s="60">
        <v>6438726</v>
      </c>
    </row>
    <row r="17" spans="1:13" s="8" customFormat="1" ht="12.75">
      <c r="A17" s="24" t="s">
        <v>89</v>
      </c>
      <c r="B17" s="77" t="s">
        <v>508</v>
      </c>
      <c r="C17" s="57" t="s">
        <v>509</v>
      </c>
      <c r="D17" s="58">
        <v>4519035</v>
      </c>
      <c r="E17" s="59">
        <v>5773163</v>
      </c>
      <c r="F17" s="59">
        <v>4880257</v>
      </c>
      <c r="G17" s="59">
        <v>1950000</v>
      </c>
      <c r="H17" s="60">
        <v>17122455</v>
      </c>
      <c r="I17" s="61">
        <v>4687858</v>
      </c>
      <c r="J17" s="62">
        <v>5497129</v>
      </c>
      <c r="K17" s="59">
        <v>-1220396</v>
      </c>
      <c r="L17" s="62">
        <v>1600000</v>
      </c>
      <c r="M17" s="60">
        <v>10564591</v>
      </c>
    </row>
    <row r="18" spans="1:13" s="8" customFormat="1" ht="12.75">
      <c r="A18" s="24" t="s">
        <v>89</v>
      </c>
      <c r="B18" s="77" t="s">
        <v>510</v>
      </c>
      <c r="C18" s="57" t="s">
        <v>511</v>
      </c>
      <c r="D18" s="58">
        <v>3137291</v>
      </c>
      <c r="E18" s="59">
        <v>1983316</v>
      </c>
      <c r="F18" s="59">
        <v>4647761</v>
      </c>
      <c r="G18" s="59">
        <v>3750000</v>
      </c>
      <c r="H18" s="60">
        <v>13518368</v>
      </c>
      <c r="I18" s="61">
        <v>2528998</v>
      </c>
      <c r="J18" s="62">
        <v>1933510</v>
      </c>
      <c r="K18" s="59">
        <v>5873583</v>
      </c>
      <c r="L18" s="62">
        <v>1600000</v>
      </c>
      <c r="M18" s="60">
        <v>11936091</v>
      </c>
    </row>
    <row r="19" spans="1:13" s="8" customFormat="1" ht="12.75">
      <c r="A19" s="24" t="s">
        <v>89</v>
      </c>
      <c r="B19" s="77" t="s">
        <v>512</v>
      </c>
      <c r="C19" s="57" t="s">
        <v>513</v>
      </c>
      <c r="D19" s="58">
        <v>8527837</v>
      </c>
      <c r="E19" s="59">
        <v>2719703</v>
      </c>
      <c r="F19" s="59">
        <v>-6746606</v>
      </c>
      <c r="G19" s="59">
        <v>4011000</v>
      </c>
      <c r="H19" s="60">
        <v>8511934</v>
      </c>
      <c r="I19" s="61">
        <v>7818959</v>
      </c>
      <c r="J19" s="62">
        <v>2430532</v>
      </c>
      <c r="K19" s="59">
        <v>-7361756</v>
      </c>
      <c r="L19" s="62">
        <v>850000</v>
      </c>
      <c r="M19" s="60">
        <v>3737735</v>
      </c>
    </row>
    <row r="20" spans="1:13" s="8" customFormat="1" ht="12.75">
      <c r="A20" s="24" t="s">
        <v>108</v>
      </c>
      <c r="B20" s="77" t="s">
        <v>514</v>
      </c>
      <c r="C20" s="57" t="s">
        <v>515</v>
      </c>
      <c r="D20" s="58">
        <v>403970</v>
      </c>
      <c r="E20" s="59">
        <v>0</v>
      </c>
      <c r="F20" s="59">
        <v>12517377</v>
      </c>
      <c r="G20" s="59">
        <v>1750000</v>
      </c>
      <c r="H20" s="60">
        <v>14671347</v>
      </c>
      <c r="I20" s="61">
        <v>0</v>
      </c>
      <c r="J20" s="62">
        <v>513705</v>
      </c>
      <c r="K20" s="59">
        <v>16082342</v>
      </c>
      <c r="L20" s="62">
        <v>2045000</v>
      </c>
      <c r="M20" s="60">
        <v>18641047</v>
      </c>
    </row>
    <row r="21" spans="1:13" s="37" customFormat="1" ht="12.75">
      <c r="A21" s="46"/>
      <c r="B21" s="78" t="s">
        <v>516</v>
      </c>
      <c r="C21" s="79"/>
      <c r="D21" s="66">
        <f aca="true" t="shared" si="1" ref="D21:M21">SUM(D14:D20)</f>
        <v>44452189</v>
      </c>
      <c r="E21" s="67">
        <f t="shared" si="1"/>
        <v>34020173</v>
      </c>
      <c r="F21" s="67">
        <f t="shared" si="1"/>
        <v>31234152</v>
      </c>
      <c r="G21" s="67">
        <f t="shared" si="1"/>
        <v>27027000</v>
      </c>
      <c r="H21" s="80">
        <f t="shared" si="1"/>
        <v>136733514</v>
      </c>
      <c r="I21" s="81">
        <f t="shared" si="1"/>
        <v>41013803</v>
      </c>
      <c r="J21" s="82">
        <f t="shared" si="1"/>
        <v>28680412</v>
      </c>
      <c r="K21" s="67">
        <f t="shared" si="1"/>
        <v>26658804</v>
      </c>
      <c r="L21" s="82">
        <f t="shared" si="1"/>
        <v>10895000</v>
      </c>
      <c r="M21" s="80">
        <f t="shared" si="1"/>
        <v>107248019</v>
      </c>
    </row>
    <row r="22" spans="1:13" s="8" customFormat="1" ht="12.75">
      <c r="A22" s="24" t="s">
        <v>89</v>
      </c>
      <c r="B22" s="77" t="s">
        <v>517</v>
      </c>
      <c r="C22" s="57" t="s">
        <v>518</v>
      </c>
      <c r="D22" s="58">
        <v>2807500</v>
      </c>
      <c r="E22" s="59">
        <v>2817804</v>
      </c>
      <c r="F22" s="59">
        <v>5469722</v>
      </c>
      <c r="G22" s="59">
        <v>1950000</v>
      </c>
      <c r="H22" s="60">
        <v>13045026</v>
      </c>
      <c r="I22" s="61">
        <v>13261979</v>
      </c>
      <c r="J22" s="62">
        <v>1208008</v>
      </c>
      <c r="K22" s="59">
        <v>2196479</v>
      </c>
      <c r="L22" s="62">
        <v>3600000</v>
      </c>
      <c r="M22" s="60">
        <v>20266466</v>
      </c>
    </row>
    <row r="23" spans="1:13" s="8" customFormat="1" ht="12.75">
      <c r="A23" s="24" t="s">
        <v>89</v>
      </c>
      <c r="B23" s="77" t="s">
        <v>519</v>
      </c>
      <c r="C23" s="57" t="s">
        <v>520</v>
      </c>
      <c r="D23" s="58">
        <v>2423971</v>
      </c>
      <c r="E23" s="59">
        <v>8094389</v>
      </c>
      <c r="F23" s="59">
        <v>10699905</v>
      </c>
      <c r="G23" s="59">
        <v>2020000</v>
      </c>
      <c r="H23" s="60">
        <v>23238265</v>
      </c>
      <c r="I23" s="61">
        <v>2242706</v>
      </c>
      <c r="J23" s="62">
        <v>7487751</v>
      </c>
      <c r="K23" s="59">
        <v>8447353</v>
      </c>
      <c r="L23" s="62">
        <v>2432000</v>
      </c>
      <c r="M23" s="60">
        <v>20609810</v>
      </c>
    </row>
    <row r="24" spans="1:13" s="8" customFormat="1" ht="12.75">
      <c r="A24" s="24" t="s">
        <v>89</v>
      </c>
      <c r="B24" s="77" t="s">
        <v>521</v>
      </c>
      <c r="C24" s="57" t="s">
        <v>522</v>
      </c>
      <c r="D24" s="58">
        <v>5615349</v>
      </c>
      <c r="E24" s="59">
        <v>15561146</v>
      </c>
      <c r="F24" s="59">
        <v>13865771</v>
      </c>
      <c r="G24" s="59">
        <v>2490000</v>
      </c>
      <c r="H24" s="60">
        <v>37532266</v>
      </c>
      <c r="I24" s="61">
        <v>4623592</v>
      </c>
      <c r="J24" s="62">
        <v>12363086</v>
      </c>
      <c r="K24" s="59">
        <v>15140886</v>
      </c>
      <c r="L24" s="62">
        <v>2308000</v>
      </c>
      <c r="M24" s="60">
        <v>34435564</v>
      </c>
    </row>
    <row r="25" spans="1:13" s="8" customFormat="1" ht="12.75">
      <c r="A25" s="24" t="s">
        <v>89</v>
      </c>
      <c r="B25" s="77" t="s">
        <v>523</v>
      </c>
      <c r="C25" s="57" t="s">
        <v>524</v>
      </c>
      <c r="D25" s="58">
        <v>3933943</v>
      </c>
      <c r="E25" s="59">
        <v>3264362</v>
      </c>
      <c r="F25" s="59">
        <v>2070166</v>
      </c>
      <c r="G25" s="59">
        <v>2400000</v>
      </c>
      <c r="H25" s="60">
        <v>11668471</v>
      </c>
      <c r="I25" s="61">
        <v>3929354</v>
      </c>
      <c r="J25" s="62">
        <v>3069257</v>
      </c>
      <c r="K25" s="59">
        <v>1508739</v>
      </c>
      <c r="L25" s="62">
        <v>2050000</v>
      </c>
      <c r="M25" s="60">
        <v>10557350</v>
      </c>
    </row>
    <row r="26" spans="1:13" s="8" customFormat="1" ht="12.75">
      <c r="A26" s="24" t="s">
        <v>89</v>
      </c>
      <c r="B26" s="77" t="s">
        <v>525</v>
      </c>
      <c r="C26" s="57" t="s">
        <v>526</v>
      </c>
      <c r="D26" s="58">
        <v>71623</v>
      </c>
      <c r="E26" s="59">
        <v>789876</v>
      </c>
      <c r="F26" s="59">
        <v>-1858987</v>
      </c>
      <c r="G26" s="59">
        <v>1950000</v>
      </c>
      <c r="H26" s="60">
        <v>952512</v>
      </c>
      <c r="I26" s="61">
        <v>29449</v>
      </c>
      <c r="J26" s="62">
        <v>1829372</v>
      </c>
      <c r="K26" s="59">
        <v>3519549</v>
      </c>
      <c r="L26" s="62">
        <v>8934000</v>
      </c>
      <c r="M26" s="60">
        <v>14312370</v>
      </c>
    </row>
    <row r="27" spans="1:13" s="8" customFormat="1" ht="12.75">
      <c r="A27" s="24" t="s">
        <v>89</v>
      </c>
      <c r="B27" s="77" t="s">
        <v>527</v>
      </c>
      <c r="C27" s="57" t="s">
        <v>528</v>
      </c>
      <c r="D27" s="58">
        <v>1940657</v>
      </c>
      <c r="E27" s="59">
        <v>2966095</v>
      </c>
      <c r="F27" s="59">
        <v>4942476</v>
      </c>
      <c r="G27" s="59">
        <v>2000000</v>
      </c>
      <c r="H27" s="60">
        <v>11849228</v>
      </c>
      <c r="I27" s="61">
        <v>0</v>
      </c>
      <c r="J27" s="62">
        <v>9737403</v>
      </c>
      <c r="K27" s="59">
        <v>10646243</v>
      </c>
      <c r="L27" s="62">
        <v>1850000</v>
      </c>
      <c r="M27" s="60">
        <v>22233646</v>
      </c>
    </row>
    <row r="28" spans="1:13" s="8" customFormat="1" ht="12.75">
      <c r="A28" s="24" t="s">
        <v>89</v>
      </c>
      <c r="B28" s="77" t="s">
        <v>529</v>
      </c>
      <c r="C28" s="57" t="s">
        <v>530</v>
      </c>
      <c r="D28" s="58">
        <v>4257</v>
      </c>
      <c r="E28" s="59">
        <v>8087926</v>
      </c>
      <c r="F28" s="59">
        <v>1209830</v>
      </c>
      <c r="G28" s="59">
        <v>2233000</v>
      </c>
      <c r="H28" s="60">
        <v>11535013</v>
      </c>
      <c r="I28" s="61">
        <v>4812393</v>
      </c>
      <c r="J28" s="62">
        <v>4449006</v>
      </c>
      <c r="K28" s="59">
        <v>6434682</v>
      </c>
      <c r="L28" s="62">
        <v>1600000</v>
      </c>
      <c r="M28" s="60">
        <v>17296081</v>
      </c>
    </row>
    <row r="29" spans="1:13" s="8" customFormat="1" ht="12.75">
      <c r="A29" s="24" t="s">
        <v>89</v>
      </c>
      <c r="B29" s="77" t="s">
        <v>531</v>
      </c>
      <c r="C29" s="57" t="s">
        <v>532</v>
      </c>
      <c r="D29" s="58">
        <v>1682324</v>
      </c>
      <c r="E29" s="59">
        <v>10841859</v>
      </c>
      <c r="F29" s="59">
        <v>-1639283</v>
      </c>
      <c r="G29" s="59">
        <v>2025000</v>
      </c>
      <c r="H29" s="60">
        <v>12909900</v>
      </c>
      <c r="I29" s="61">
        <v>4848580</v>
      </c>
      <c r="J29" s="62">
        <v>8350042</v>
      </c>
      <c r="K29" s="59">
        <v>5654708</v>
      </c>
      <c r="L29" s="62">
        <v>2714000</v>
      </c>
      <c r="M29" s="60">
        <v>21567330</v>
      </c>
    </row>
    <row r="30" spans="1:13" s="8" customFormat="1" ht="12.75">
      <c r="A30" s="24" t="s">
        <v>108</v>
      </c>
      <c r="B30" s="77" t="s">
        <v>533</v>
      </c>
      <c r="C30" s="57" t="s">
        <v>534</v>
      </c>
      <c r="D30" s="58">
        <v>0</v>
      </c>
      <c r="E30" s="59">
        <v>0</v>
      </c>
      <c r="F30" s="59">
        <v>8542222</v>
      </c>
      <c r="G30" s="59">
        <v>9868000</v>
      </c>
      <c r="H30" s="60">
        <v>18410222</v>
      </c>
      <c r="I30" s="61">
        <v>0</v>
      </c>
      <c r="J30" s="62">
        <v>0</v>
      </c>
      <c r="K30" s="59">
        <v>9872853</v>
      </c>
      <c r="L30" s="62">
        <v>1295000</v>
      </c>
      <c r="M30" s="60">
        <v>11167853</v>
      </c>
    </row>
    <row r="31" spans="1:13" s="37" customFormat="1" ht="12.75">
      <c r="A31" s="46"/>
      <c r="B31" s="78" t="s">
        <v>535</v>
      </c>
      <c r="C31" s="79"/>
      <c r="D31" s="66">
        <f aca="true" t="shared" si="2" ref="D31:M31">SUM(D22:D30)</f>
        <v>18479624</v>
      </c>
      <c r="E31" s="67">
        <f t="shared" si="2"/>
        <v>52423457</v>
      </c>
      <c r="F31" s="67">
        <f t="shared" si="2"/>
        <v>43301822</v>
      </c>
      <c r="G31" s="67">
        <f t="shared" si="2"/>
        <v>26936000</v>
      </c>
      <c r="H31" s="80">
        <f t="shared" si="2"/>
        <v>141140903</v>
      </c>
      <c r="I31" s="81">
        <f t="shared" si="2"/>
        <v>33748053</v>
      </c>
      <c r="J31" s="82">
        <f t="shared" si="2"/>
        <v>48493925</v>
      </c>
      <c r="K31" s="67">
        <f t="shared" si="2"/>
        <v>63421492</v>
      </c>
      <c r="L31" s="82">
        <f t="shared" si="2"/>
        <v>26783000</v>
      </c>
      <c r="M31" s="80">
        <f t="shared" si="2"/>
        <v>172446470</v>
      </c>
    </row>
    <row r="32" spans="1:13" s="8" customFormat="1" ht="12.75">
      <c r="A32" s="24" t="s">
        <v>89</v>
      </c>
      <c r="B32" s="77" t="s">
        <v>536</v>
      </c>
      <c r="C32" s="57" t="s">
        <v>537</v>
      </c>
      <c r="D32" s="58">
        <v>744931</v>
      </c>
      <c r="E32" s="59">
        <v>558467</v>
      </c>
      <c r="F32" s="59">
        <v>2873058</v>
      </c>
      <c r="G32" s="59">
        <v>1950000</v>
      </c>
      <c r="H32" s="60">
        <v>6126456</v>
      </c>
      <c r="I32" s="61">
        <v>568904</v>
      </c>
      <c r="J32" s="62">
        <v>565396</v>
      </c>
      <c r="K32" s="59">
        <v>2432032</v>
      </c>
      <c r="L32" s="62">
        <v>1850000</v>
      </c>
      <c r="M32" s="60">
        <v>5416332</v>
      </c>
    </row>
    <row r="33" spans="1:13" s="8" customFormat="1" ht="12.75">
      <c r="A33" s="24" t="s">
        <v>89</v>
      </c>
      <c r="B33" s="77" t="s">
        <v>538</v>
      </c>
      <c r="C33" s="57" t="s">
        <v>539</v>
      </c>
      <c r="D33" s="58">
        <v>20798849</v>
      </c>
      <c r="E33" s="59">
        <v>12301032</v>
      </c>
      <c r="F33" s="59">
        <v>-7302699</v>
      </c>
      <c r="G33" s="59">
        <v>2400000</v>
      </c>
      <c r="H33" s="60">
        <v>28197182</v>
      </c>
      <c r="I33" s="61">
        <v>0</v>
      </c>
      <c r="J33" s="62">
        <v>15000047</v>
      </c>
      <c r="K33" s="59">
        <v>41616518</v>
      </c>
      <c r="L33" s="62">
        <v>2050000</v>
      </c>
      <c r="M33" s="60">
        <v>58666565</v>
      </c>
    </row>
    <row r="34" spans="1:13" s="8" customFormat="1" ht="12.75">
      <c r="A34" s="24" t="s">
        <v>89</v>
      </c>
      <c r="B34" s="77" t="s">
        <v>540</v>
      </c>
      <c r="C34" s="57" t="s">
        <v>541</v>
      </c>
      <c r="D34" s="58">
        <v>12901657</v>
      </c>
      <c r="E34" s="59">
        <v>51005817</v>
      </c>
      <c r="F34" s="59">
        <v>15470142</v>
      </c>
      <c r="G34" s="59">
        <v>2144000</v>
      </c>
      <c r="H34" s="60">
        <v>81521616</v>
      </c>
      <c r="I34" s="61">
        <v>11706045</v>
      </c>
      <c r="J34" s="62">
        <v>39595548</v>
      </c>
      <c r="K34" s="59">
        <v>13336404</v>
      </c>
      <c r="L34" s="62">
        <v>1481000</v>
      </c>
      <c r="M34" s="60">
        <v>66118997</v>
      </c>
    </row>
    <row r="35" spans="1:13" s="8" customFormat="1" ht="12.75">
      <c r="A35" s="24" t="s">
        <v>89</v>
      </c>
      <c r="B35" s="77" t="s">
        <v>542</v>
      </c>
      <c r="C35" s="57" t="s">
        <v>543</v>
      </c>
      <c r="D35" s="58">
        <v>694959</v>
      </c>
      <c r="E35" s="59">
        <v>1385250</v>
      </c>
      <c r="F35" s="59">
        <v>5463336</v>
      </c>
      <c r="G35" s="59">
        <v>1950000</v>
      </c>
      <c r="H35" s="60">
        <v>9493545</v>
      </c>
      <c r="I35" s="61">
        <v>0</v>
      </c>
      <c r="J35" s="62">
        <v>1168552</v>
      </c>
      <c r="K35" s="59">
        <v>3448498</v>
      </c>
      <c r="L35" s="62">
        <v>1600000</v>
      </c>
      <c r="M35" s="60">
        <v>6217050</v>
      </c>
    </row>
    <row r="36" spans="1:13" s="8" customFormat="1" ht="12.75">
      <c r="A36" s="24" t="s">
        <v>89</v>
      </c>
      <c r="B36" s="77" t="s">
        <v>544</v>
      </c>
      <c r="C36" s="57" t="s">
        <v>545</v>
      </c>
      <c r="D36" s="58">
        <v>5226995</v>
      </c>
      <c r="E36" s="59">
        <v>16265261</v>
      </c>
      <c r="F36" s="59">
        <v>26608418</v>
      </c>
      <c r="G36" s="59">
        <v>1950000</v>
      </c>
      <c r="H36" s="60">
        <v>50050674</v>
      </c>
      <c r="I36" s="61">
        <v>0</v>
      </c>
      <c r="J36" s="62">
        <v>0</v>
      </c>
      <c r="K36" s="59">
        <v>-3902000</v>
      </c>
      <c r="L36" s="62">
        <v>3902000</v>
      </c>
      <c r="M36" s="60">
        <v>0</v>
      </c>
    </row>
    <row r="37" spans="1:13" s="8" customFormat="1" ht="12.75">
      <c r="A37" s="24" t="s">
        <v>89</v>
      </c>
      <c r="B37" s="77" t="s">
        <v>546</v>
      </c>
      <c r="C37" s="57" t="s">
        <v>547</v>
      </c>
      <c r="D37" s="58">
        <v>0</v>
      </c>
      <c r="E37" s="59">
        <v>14125403</v>
      </c>
      <c r="F37" s="59">
        <v>5514048</v>
      </c>
      <c r="G37" s="59">
        <v>2201000</v>
      </c>
      <c r="H37" s="60">
        <v>21840451</v>
      </c>
      <c r="I37" s="61">
        <v>8463010</v>
      </c>
      <c r="J37" s="62">
        <v>5036230</v>
      </c>
      <c r="K37" s="59">
        <v>-1301214</v>
      </c>
      <c r="L37" s="62">
        <v>1850000</v>
      </c>
      <c r="M37" s="60">
        <v>14048026</v>
      </c>
    </row>
    <row r="38" spans="1:13" s="8" customFormat="1" ht="12.75">
      <c r="A38" s="24" t="s">
        <v>108</v>
      </c>
      <c r="B38" s="77" t="s">
        <v>548</v>
      </c>
      <c r="C38" s="57" t="s">
        <v>549</v>
      </c>
      <c r="D38" s="58">
        <v>85605</v>
      </c>
      <c r="E38" s="59">
        <v>24676</v>
      </c>
      <c r="F38" s="59">
        <v>-11715963</v>
      </c>
      <c r="G38" s="59">
        <v>43887000</v>
      </c>
      <c r="H38" s="60">
        <v>32281318</v>
      </c>
      <c r="I38" s="61">
        <v>1003270</v>
      </c>
      <c r="J38" s="62">
        <v>3204</v>
      </c>
      <c r="K38" s="59">
        <v>20742424</v>
      </c>
      <c r="L38" s="62">
        <v>1799000</v>
      </c>
      <c r="M38" s="60">
        <v>23547898</v>
      </c>
    </row>
    <row r="39" spans="1:13" s="37" customFormat="1" ht="12.75">
      <c r="A39" s="46"/>
      <c r="B39" s="78" t="s">
        <v>550</v>
      </c>
      <c r="C39" s="79"/>
      <c r="D39" s="66">
        <f aca="true" t="shared" si="3" ref="D39:M39">SUM(D32:D38)</f>
        <v>40452996</v>
      </c>
      <c r="E39" s="67">
        <f t="shared" si="3"/>
        <v>95665906</v>
      </c>
      <c r="F39" s="67">
        <f t="shared" si="3"/>
        <v>36910340</v>
      </c>
      <c r="G39" s="67">
        <f t="shared" si="3"/>
        <v>56482000</v>
      </c>
      <c r="H39" s="80">
        <f t="shared" si="3"/>
        <v>229511242</v>
      </c>
      <c r="I39" s="81">
        <f t="shared" si="3"/>
        <v>21741229</v>
      </c>
      <c r="J39" s="82">
        <f t="shared" si="3"/>
        <v>61368977</v>
      </c>
      <c r="K39" s="67">
        <f t="shared" si="3"/>
        <v>76372662</v>
      </c>
      <c r="L39" s="82">
        <f t="shared" si="3"/>
        <v>14532000</v>
      </c>
      <c r="M39" s="80">
        <f t="shared" si="3"/>
        <v>174014868</v>
      </c>
    </row>
    <row r="40" spans="1:13" s="8" customFormat="1" ht="12.75">
      <c r="A40" s="24" t="s">
        <v>89</v>
      </c>
      <c r="B40" s="77" t="s">
        <v>70</v>
      </c>
      <c r="C40" s="57" t="s">
        <v>71</v>
      </c>
      <c r="D40" s="58">
        <v>122452709</v>
      </c>
      <c r="E40" s="59">
        <v>132117032</v>
      </c>
      <c r="F40" s="59">
        <v>62413430</v>
      </c>
      <c r="G40" s="59">
        <v>4339000</v>
      </c>
      <c r="H40" s="60">
        <v>321322171</v>
      </c>
      <c r="I40" s="61">
        <v>190707434</v>
      </c>
      <c r="J40" s="62">
        <v>106394289</v>
      </c>
      <c r="K40" s="59">
        <v>57539836</v>
      </c>
      <c r="L40" s="62">
        <v>5315000</v>
      </c>
      <c r="M40" s="60">
        <v>359956559</v>
      </c>
    </row>
    <row r="41" spans="1:13" s="8" customFormat="1" ht="12.75">
      <c r="A41" s="24" t="s">
        <v>89</v>
      </c>
      <c r="B41" s="77" t="s">
        <v>551</v>
      </c>
      <c r="C41" s="57" t="s">
        <v>552</v>
      </c>
      <c r="D41" s="58">
        <v>0</v>
      </c>
      <c r="E41" s="59">
        <v>233811</v>
      </c>
      <c r="F41" s="59">
        <v>-4336094</v>
      </c>
      <c r="G41" s="59">
        <v>4401000</v>
      </c>
      <c r="H41" s="60">
        <v>298717</v>
      </c>
      <c r="I41" s="61">
        <v>7982112</v>
      </c>
      <c r="J41" s="62">
        <v>1930697</v>
      </c>
      <c r="K41" s="59">
        <v>-3123258</v>
      </c>
      <c r="L41" s="62">
        <v>3149000</v>
      </c>
      <c r="M41" s="60">
        <v>9938551</v>
      </c>
    </row>
    <row r="42" spans="1:13" s="8" customFormat="1" ht="12.75">
      <c r="A42" s="24" t="s">
        <v>89</v>
      </c>
      <c r="B42" s="77" t="s">
        <v>553</v>
      </c>
      <c r="C42" s="57" t="s">
        <v>554</v>
      </c>
      <c r="D42" s="58">
        <v>2542036</v>
      </c>
      <c r="E42" s="59">
        <v>3640298</v>
      </c>
      <c r="F42" s="59">
        <v>8452024</v>
      </c>
      <c r="G42" s="59">
        <v>2000000</v>
      </c>
      <c r="H42" s="60">
        <v>16634358</v>
      </c>
      <c r="I42" s="61">
        <v>6185253</v>
      </c>
      <c r="J42" s="62">
        <v>-4676955</v>
      </c>
      <c r="K42" s="59">
        <v>-1459063</v>
      </c>
      <c r="L42" s="62">
        <v>1600000</v>
      </c>
      <c r="M42" s="60">
        <v>1649235</v>
      </c>
    </row>
    <row r="43" spans="1:13" s="8" customFormat="1" ht="12.75">
      <c r="A43" s="24" t="s">
        <v>89</v>
      </c>
      <c r="B43" s="77" t="s">
        <v>555</v>
      </c>
      <c r="C43" s="57" t="s">
        <v>556</v>
      </c>
      <c r="D43" s="58">
        <v>2381491</v>
      </c>
      <c r="E43" s="59">
        <v>9862115</v>
      </c>
      <c r="F43" s="59">
        <v>25354374</v>
      </c>
      <c r="G43" s="59">
        <v>8151000</v>
      </c>
      <c r="H43" s="60">
        <v>45748980</v>
      </c>
      <c r="I43" s="61">
        <v>0</v>
      </c>
      <c r="J43" s="62">
        <v>0</v>
      </c>
      <c r="K43" s="59">
        <v>-2984000</v>
      </c>
      <c r="L43" s="62">
        <v>2984000</v>
      </c>
      <c r="M43" s="60">
        <v>0</v>
      </c>
    </row>
    <row r="44" spans="1:13" s="8" customFormat="1" ht="12.75">
      <c r="A44" s="24" t="s">
        <v>108</v>
      </c>
      <c r="B44" s="77" t="s">
        <v>557</v>
      </c>
      <c r="C44" s="57" t="s">
        <v>558</v>
      </c>
      <c r="D44" s="58">
        <v>147576</v>
      </c>
      <c r="E44" s="59">
        <v>6693</v>
      </c>
      <c r="F44" s="59">
        <v>30967915</v>
      </c>
      <c r="G44" s="59">
        <v>2000000</v>
      </c>
      <c r="H44" s="60">
        <v>33122184</v>
      </c>
      <c r="I44" s="61">
        <v>46961</v>
      </c>
      <c r="J44" s="62">
        <v>2703</v>
      </c>
      <c r="K44" s="59">
        <v>25541578</v>
      </c>
      <c r="L44" s="62">
        <v>2610000</v>
      </c>
      <c r="M44" s="60">
        <v>28201242</v>
      </c>
    </row>
    <row r="45" spans="1:13" s="37" customFormat="1" ht="12.75">
      <c r="A45" s="46"/>
      <c r="B45" s="78" t="s">
        <v>559</v>
      </c>
      <c r="C45" s="79"/>
      <c r="D45" s="66">
        <f aca="true" t="shared" si="4" ref="D45:M45">SUM(D40:D44)</f>
        <v>127523812</v>
      </c>
      <c r="E45" s="67">
        <f t="shared" si="4"/>
        <v>145859949</v>
      </c>
      <c r="F45" s="67">
        <f t="shared" si="4"/>
        <v>122851649</v>
      </c>
      <c r="G45" s="67">
        <f t="shared" si="4"/>
        <v>20891000</v>
      </c>
      <c r="H45" s="80">
        <f t="shared" si="4"/>
        <v>417126410</v>
      </c>
      <c r="I45" s="81">
        <f t="shared" si="4"/>
        <v>204921760</v>
      </c>
      <c r="J45" s="82">
        <f t="shared" si="4"/>
        <v>103650734</v>
      </c>
      <c r="K45" s="67">
        <f t="shared" si="4"/>
        <v>75515093</v>
      </c>
      <c r="L45" s="82">
        <f t="shared" si="4"/>
        <v>15658000</v>
      </c>
      <c r="M45" s="80">
        <f t="shared" si="4"/>
        <v>399745587</v>
      </c>
    </row>
    <row r="46" spans="1:13" s="37" customFormat="1" ht="12.75">
      <c r="A46" s="46"/>
      <c r="B46" s="78" t="s">
        <v>560</v>
      </c>
      <c r="C46" s="79"/>
      <c r="D46" s="66">
        <f aca="true" t="shared" si="5" ref="D46:M46">SUM(D9:D12,D14:D20,D22:D30,D32:D38,D40:D44)</f>
        <v>252677621</v>
      </c>
      <c r="E46" s="67">
        <f t="shared" si="5"/>
        <v>382535180</v>
      </c>
      <c r="F46" s="67">
        <f t="shared" si="5"/>
        <v>281666914</v>
      </c>
      <c r="G46" s="67">
        <f t="shared" si="5"/>
        <v>176469000</v>
      </c>
      <c r="H46" s="80">
        <f t="shared" si="5"/>
        <v>1093348715</v>
      </c>
      <c r="I46" s="81">
        <f t="shared" si="5"/>
        <v>320615352</v>
      </c>
      <c r="J46" s="82">
        <f t="shared" si="5"/>
        <v>263080657</v>
      </c>
      <c r="K46" s="67">
        <f t="shared" si="5"/>
        <v>280317124</v>
      </c>
      <c r="L46" s="82">
        <f t="shared" si="5"/>
        <v>107744000</v>
      </c>
      <c r="M46" s="80">
        <f t="shared" si="5"/>
        <v>971757133</v>
      </c>
    </row>
    <row r="47" spans="1:13" s="8" customFormat="1" ht="12.75">
      <c r="A47" s="47"/>
      <c r="B47" s="83"/>
      <c r="C47" s="84"/>
      <c r="D47" s="85"/>
      <c r="E47" s="86"/>
      <c r="F47" s="86"/>
      <c r="G47" s="86"/>
      <c r="H47" s="87"/>
      <c r="I47" s="85"/>
      <c r="J47" s="86"/>
      <c r="K47" s="86"/>
      <c r="L47" s="86"/>
      <c r="M47" s="87"/>
    </row>
    <row r="48" spans="1:13" s="53" customFormat="1" ht="12.75">
      <c r="A48" s="55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s="53" customFormat="1" ht="12.75">
      <c r="A49" s="5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3" s="53" customFormat="1" ht="12.75">
      <c r="A50" s="55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</sheetData>
  <sheetProtection/>
  <mergeCells count="6">
    <mergeCell ref="B2:M2"/>
    <mergeCell ref="B48:M48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.75" customHeight="1">
      <c r="A2" s="4"/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2"/>
      <c r="O2" s="2"/>
      <c r="P2" s="2"/>
    </row>
    <row r="3" spans="1:13" ht="15.75" customHeight="1">
      <c r="A3" s="5"/>
      <c r="B3" s="6"/>
      <c r="C3" s="7"/>
      <c r="D3" s="105" t="s">
        <v>1</v>
      </c>
      <c r="E3" s="106"/>
      <c r="F3" s="106"/>
      <c r="G3" s="106"/>
      <c r="H3" s="107"/>
      <c r="I3" s="108" t="s">
        <v>2</v>
      </c>
      <c r="J3" s="109"/>
      <c r="K3" s="109"/>
      <c r="L3" s="109"/>
      <c r="M3" s="110"/>
    </row>
    <row r="4" spans="1:13" s="8" customFormat="1" ht="15.75" customHeight="1">
      <c r="A4" s="9"/>
      <c r="B4" s="10"/>
      <c r="C4" s="11"/>
      <c r="D4" s="105" t="s">
        <v>3</v>
      </c>
      <c r="E4" s="106"/>
      <c r="F4" s="111"/>
      <c r="G4" s="29"/>
      <c r="H4" s="30"/>
      <c r="I4" s="105" t="s">
        <v>3</v>
      </c>
      <c r="J4" s="106"/>
      <c r="K4" s="111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561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562</v>
      </c>
      <c r="C9" s="57" t="s">
        <v>563</v>
      </c>
      <c r="D9" s="58">
        <v>301272</v>
      </c>
      <c r="E9" s="59">
        <v>6056029</v>
      </c>
      <c r="F9" s="59">
        <v>46894533</v>
      </c>
      <c r="G9" s="59">
        <v>7036000</v>
      </c>
      <c r="H9" s="60">
        <v>60287834</v>
      </c>
      <c r="I9" s="61">
        <v>301151</v>
      </c>
      <c r="J9" s="62">
        <v>5615064</v>
      </c>
      <c r="K9" s="59">
        <v>33023559</v>
      </c>
      <c r="L9" s="62">
        <v>9561000</v>
      </c>
      <c r="M9" s="60">
        <v>48500774</v>
      </c>
    </row>
    <row r="10" spans="1:13" s="8" customFormat="1" ht="12.75">
      <c r="A10" s="24" t="s">
        <v>89</v>
      </c>
      <c r="B10" s="77" t="s">
        <v>72</v>
      </c>
      <c r="C10" s="57" t="s">
        <v>73</v>
      </c>
      <c r="D10" s="58">
        <v>47070424</v>
      </c>
      <c r="E10" s="59">
        <v>91747624</v>
      </c>
      <c r="F10" s="59">
        <v>155959993</v>
      </c>
      <c r="G10" s="59">
        <v>6270000</v>
      </c>
      <c r="H10" s="60">
        <v>301048041</v>
      </c>
      <c r="I10" s="61">
        <v>40227108</v>
      </c>
      <c r="J10" s="62">
        <v>50499035</v>
      </c>
      <c r="K10" s="59">
        <v>81536072</v>
      </c>
      <c r="L10" s="62">
        <v>8533000</v>
      </c>
      <c r="M10" s="60">
        <v>180795215</v>
      </c>
    </row>
    <row r="11" spans="1:13" s="8" customFormat="1" ht="12.75">
      <c r="A11" s="24" t="s">
        <v>89</v>
      </c>
      <c r="B11" s="77" t="s">
        <v>74</v>
      </c>
      <c r="C11" s="57" t="s">
        <v>75</v>
      </c>
      <c r="D11" s="58">
        <v>44520438</v>
      </c>
      <c r="E11" s="59">
        <v>356196571</v>
      </c>
      <c r="F11" s="59">
        <v>115941295</v>
      </c>
      <c r="G11" s="59">
        <v>5660000</v>
      </c>
      <c r="H11" s="60">
        <v>522318304</v>
      </c>
      <c r="I11" s="61">
        <v>36341329</v>
      </c>
      <c r="J11" s="62">
        <v>319479973</v>
      </c>
      <c r="K11" s="59">
        <v>62521927</v>
      </c>
      <c r="L11" s="62">
        <v>126374000</v>
      </c>
      <c r="M11" s="60">
        <v>544717229</v>
      </c>
    </row>
    <row r="12" spans="1:13" s="8" customFormat="1" ht="12.75">
      <c r="A12" s="24" t="s">
        <v>89</v>
      </c>
      <c r="B12" s="77" t="s">
        <v>564</v>
      </c>
      <c r="C12" s="57" t="s">
        <v>565</v>
      </c>
      <c r="D12" s="58">
        <v>728037</v>
      </c>
      <c r="E12" s="59">
        <v>1409128</v>
      </c>
      <c r="F12" s="59">
        <v>39023742</v>
      </c>
      <c r="G12" s="59">
        <v>3750000</v>
      </c>
      <c r="H12" s="60">
        <v>44910907</v>
      </c>
      <c r="I12" s="61">
        <v>616607</v>
      </c>
      <c r="J12" s="62">
        <v>69170550</v>
      </c>
      <c r="K12" s="59">
        <v>-54810</v>
      </c>
      <c r="L12" s="62">
        <v>5819000</v>
      </c>
      <c r="M12" s="60">
        <v>75551347</v>
      </c>
    </row>
    <row r="13" spans="1:13" s="8" customFormat="1" ht="12.75">
      <c r="A13" s="24" t="s">
        <v>89</v>
      </c>
      <c r="B13" s="77" t="s">
        <v>566</v>
      </c>
      <c r="C13" s="57" t="s">
        <v>567</v>
      </c>
      <c r="D13" s="58">
        <v>7232526</v>
      </c>
      <c r="E13" s="59">
        <v>11888168</v>
      </c>
      <c r="F13" s="59">
        <v>109678224</v>
      </c>
      <c r="G13" s="59">
        <v>4305000</v>
      </c>
      <c r="H13" s="60">
        <v>133103918</v>
      </c>
      <c r="I13" s="61">
        <v>5054145</v>
      </c>
      <c r="J13" s="62">
        <v>7092518</v>
      </c>
      <c r="K13" s="59">
        <v>56371685</v>
      </c>
      <c r="L13" s="62">
        <v>8444000</v>
      </c>
      <c r="M13" s="60">
        <v>76962348</v>
      </c>
    </row>
    <row r="14" spans="1:13" s="8" customFormat="1" ht="12.75">
      <c r="A14" s="24" t="s">
        <v>108</v>
      </c>
      <c r="B14" s="77" t="s">
        <v>568</v>
      </c>
      <c r="C14" s="57" t="s">
        <v>569</v>
      </c>
      <c r="D14" s="58">
        <v>0</v>
      </c>
      <c r="E14" s="59">
        <v>0</v>
      </c>
      <c r="F14" s="59">
        <v>97386389</v>
      </c>
      <c r="G14" s="59">
        <v>1000000</v>
      </c>
      <c r="H14" s="60">
        <v>98386389</v>
      </c>
      <c r="I14" s="61">
        <v>0</v>
      </c>
      <c r="J14" s="62">
        <v>0</v>
      </c>
      <c r="K14" s="59">
        <v>99892082</v>
      </c>
      <c r="L14" s="62">
        <v>750000</v>
      </c>
      <c r="M14" s="60">
        <v>100642082</v>
      </c>
    </row>
    <row r="15" spans="1:13" s="37" customFormat="1" ht="12.75">
      <c r="A15" s="46"/>
      <c r="B15" s="78" t="s">
        <v>570</v>
      </c>
      <c r="C15" s="79"/>
      <c r="D15" s="66">
        <f aca="true" t="shared" si="0" ref="D15:M15">SUM(D9:D14)</f>
        <v>99852697</v>
      </c>
      <c r="E15" s="67">
        <f t="shared" si="0"/>
        <v>467297520</v>
      </c>
      <c r="F15" s="67">
        <f t="shared" si="0"/>
        <v>564884176</v>
      </c>
      <c r="G15" s="67">
        <f t="shared" si="0"/>
        <v>28021000</v>
      </c>
      <c r="H15" s="80">
        <f t="shared" si="0"/>
        <v>1160055393</v>
      </c>
      <c r="I15" s="81">
        <f t="shared" si="0"/>
        <v>82540340</v>
      </c>
      <c r="J15" s="82">
        <f t="shared" si="0"/>
        <v>451857140</v>
      </c>
      <c r="K15" s="67">
        <f t="shared" si="0"/>
        <v>333290515</v>
      </c>
      <c r="L15" s="82">
        <f t="shared" si="0"/>
        <v>159481000</v>
      </c>
      <c r="M15" s="80">
        <f t="shared" si="0"/>
        <v>1027168995</v>
      </c>
    </row>
    <row r="16" spans="1:13" s="8" customFormat="1" ht="12.75">
      <c r="A16" s="24" t="s">
        <v>89</v>
      </c>
      <c r="B16" s="77" t="s">
        <v>571</v>
      </c>
      <c r="C16" s="57" t="s">
        <v>572</v>
      </c>
      <c r="D16" s="58">
        <v>0</v>
      </c>
      <c r="E16" s="59">
        <v>0</v>
      </c>
      <c r="F16" s="59">
        <v>-6843401</v>
      </c>
      <c r="G16" s="59">
        <v>7050000</v>
      </c>
      <c r="H16" s="60">
        <v>206599</v>
      </c>
      <c r="I16" s="61">
        <v>90988</v>
      </c>
      <c r="J16" s="62">
        <v>0</v>
      </c>
      <c r="K16" s="59">
        <v>9699183</v>
      </c>
      <c r="L16" s="62">
        <v>9948000</v>
      </c>
      <c r="M16" s="60">
        <v>19738171</v>
      </c>
    </row>
    <row r="17" spans="1:13" s="8" customFormat="1" ht="12.75">
      <c r="A17" s="24" t="s">
        <v>89</v>
      </c>
      <c r="B17" s="77" t="s">
        <v>573</v>
      </c>
      <c r="C17" s="57" t="s">
        <v>574</v>
      </c>
      <c r="D17" s="58">
        <v>1000302</v>
      </c>
      <c r="E17" s="59">
        <v>7556420</v>
      </c>
      <c r="F17" s="59">
        <v>-2396398</v>
      </c>
      <c r="G17" s="59">
        <v>3381000</v>
      </c>
      <c r="H17" s="60">
        <v>9541324</v>
      </c>
      <c r="I17" s="61">
        <v>320463</v>
      </c>
      <c r="J17" s="62">
        <v>2061272</v>
      </c>
      <c r="K17" s="59">
        <v>18766103</v>
      </c>
      <c r="L17" s="62">
        <v>3379000</v>
      </c>
      <c r="M17" s="60">
        <v>24526838</v>
      </c>
    </row>
    <row r="18" spans="1:13" s="8" customFormat="1" ht="12.75">
      <c r="A18" s="24" t="s">
        <v>89</v>
      </c>
      <c r="B18" s="77" t="s">
        <v>575</v>
      </c>
      <c r="C18" s="57" t="s">
        <v>576</v>
      </c>
      <c r="D18" s="58">
        <v>31887917</v>
      </c>
      <c r="E18" s="59">
        <v>14015001</v>
      </c>
      <c r="F18" s="59">
        <v>44220347</v>
      </c>
      <c r="G18" s="59">
        <v>4479000</v>
      </c>
      <c r="H18" s="60">
        <v>94602265</v>
      </c>
      <c r="I18" s="61">
        <v>34373063</v>
      </c>
      <c r="J18" s="62">
        <v>22728072</v>
      </c>
      <c r="K18" s="59">
        <v>35943965</v>
      </c>
      <c r="L18" s="62">
        <v>8101000</v>
      </c>
      <c r="M18" s="60">
        <v>101146100</v>
      </c>
    </row>
    <row r="19" spans="1:13" s="8" customFormat="1" ht="12.75">
      <c r="A19" s="24" t="s">
        <v>89</v>
      </c>
      <c r="B19" s="77" t="s">
        <v>577</v>
      </c>
      <c r="C19" s="57" t="s">
        <v>578</v>
      </c>
      <c r="D19" s="58">
        <v>6697451</v>
      </c>
      <c r="E19" s="59">
        <v>29885154</v>
      </c>
      <c r="F19" s="59">
        <v>24123752</v>
      </c>
      <c r="G19" s="59">
        <v>4334000</v>
      </c>
      <c r="H19" s="60">
        <v>65040357</v>
      </c>
      <c r="I19" s="61">
        <v>5993270</v>
      </c>
      <c r="J19" s="62">
        <v>29577656</v>
      </c>
      <c r="K19" s="59">
        <v>2801508</v>
      </c>
      <c r="L19" s="62">
        <v>1765000</v>
      </c>
      <c r="M19" s="60">
        <v>40137434</v>
      </c>
    </row>
    <row r="20" spans="1:13" s="8" customFormat="1" ht="12.75">
      <c r="A20" s="24" t="s">
        <v>89</v>
      </c>
      <c r="B20" s="77" t="s">
        <v>579</v>
      </c>
      <c r="C20" s="57" t="s">
        <v>580</v>
      </c>
      <c r="D20" s="58">
        <v>0</v>
      </c>
      <c r="E20" s="59">
        <v>0</v>
      </c>
      <c r="F20" s="59">
        <v>-5594000</v>
      </c>
      <c r="G20" s="59">
        <v>5594000</v>
      </c>
      <c r="H20" s="60">
        <v>0</v>
      </c>
      <c r="I20" s="61">
        <v>172076</v>
      </c>
      <c r="J20" s="62">
        <v>8888027</v>
      </c>
      <c r="K20" s="59">
        <v>19337046</v>
      </c>
      <c r="L20" s="62">
        <v>3867000</v>
      </c>
      <c r="M20" s="60">
        <v>32264149</v>
      </c>
    </row>
    <row r="21" spans="1:13" s="8" customFormat="1" ht="12.75">
      <c r="A21" s="24" t="s">
        <v>108</v>
      </c>
      <c r="B21" s="77" t="s">
        <v>581</v>
      </c>
      <c r="C21" s="57" t="s">
        <v>582</v>
      </c>
      <c r="D21" s="58">
        <v>0</v>
      </c>
      <c r="E21" s="59">
        <v>0</v>
      </c>
      <c r="F21" s="59">
        <v>138739470</v>
      </c>
      <c r="G21" s="59">
        <v>10518000</v>
      </c>
      <c r="H21" s="60">
        <v>149257470</v>
      </c>
      <c r="I21" s="61">
        <v>0</v>
      </c>
      <c r="J21" s="62">
        <v>0</v>
      </c>
      <c r="K21" s="59">
        <v>104535840</v>
      </c>
      <c r="L21" s="62">
        <v>23129000</v>
      </c>
      <c r="M21" s="60">
        <v>127664840</v>
      </c>
    </row>
    <row r="22" spans="1:13" s="37" customFormat="1" ht="12.75">
      <c r="A22" s="46"/>
      <c r="B22" s="78" t="s">
        <v>583</v>
      </c>
      <c r="C22" s="79"/>
      <c r="D22" s="66">
        <f aca="true" t="shared" si="1" ref="D22:M22">SUM(D16:D21)</f>
        <v>39585670</v>
      </c>
      <c r="E22" s="67">
        <f t="shared" si="1"/>
        <v>51456575</v>
      </c>
      <c r="F22" s="67">
        <f t="shared" si="1"/>
        <v>192249770</v>
      </c>
      <c r="G22" s="67">
        <f t="shared" si="1"/>
        <v>35356000</v>
      </c>
      <c r="H22" s="80">
        <f t="shared" si="1"/>
        <v>318648015</v>
      </c>
      <c r="I22" s="81">
        <f t="shared" si="1"/>
        <v>40949860</v>
      </c>
      <c r="J22" s="82">
        <f t="shared" si="1"/>
        <v>63255027</v>
      </c>
      <c r="K22" s="67">
        <f t="shared" si="1"/>
        <v>191083645</v>
      </c>
      <c r="L22" s="82">
        <f t="shared" si="1"/>
        <v>50189000</v>
      </c>
      <c r="M22" s="80">
        <f t="shared" si="1"/>
        <v>345477532</v>
      </c>
    </row>
    <row r="23" spans="1:13" s="8" customFormat="1" ht="12.75">
      <c r="A23" s="24" t="s">
        <v>89</v>
      </c>
      <c r="B23" s="77" t="s">
        <v>584</v>
      </c>
      <c r="C23" s="57" t="s">
        <v>585</v>
      </c>
      <c r="D23" s="58">
        <v>0</v>
      </c>
      <c r="E23" s="59">
        <v>0</v>
      </c>
      <c r="F23" s="59">
        <v>-1750000</v>
      </c>
      <c r="G23" s="59">
        <v>1750000</v>
      </c>
      <c r="H23" s="60">
        <v>0</v>
      </c>
      <c r="I23" s="61">
        <v>0</v>
      </c>
      <c r="J23" s="62">
        <v>0</v>
      </c>
      <c r="K23" s="59">
        <v>19960026</v>
      </c>
      <c r="L23" s="62">
        <v>1325000</v>
      </c>
      <c r="M23" s="60">
        <v>21285026</v>
      </c>
    </row>
    <row r="24" spans="1:13" s="8" customFormat="1" ht="12.75">
      <c r="A24" s="24" t="s">
        <v>89</v>
      </c>
      <c r="B24" s="77" t="s">
        <v>586</v>
      </c>
      <c r="C24" s="57" t="s">
        <v>587</v>
      </c>
      <c r="D24" s="58">
        <v>21771620</v>
      </c>
      <c r="E24" s="59">
        <v>20015940</v>
      </c>
      <c r="F24" s="59">
        <v>-644598</v>
      </c>
      <c r="G24" s="59">
        <v>2000000</v>
      </c>
      <c r="H24" s="60">
        <v>43142962</v>
      </c>
      <c r="I24" s="61">
        <v>22903462</v>
      </c>
      <c r="J24" s="62">
        <v>23681452</v>
      </c>
      <c r="K24" s="59">
        <v>11670752</v>
      </c>
      <c r="L24" s="62">
        <v>2141000</v>
      </c>
      <c r="M24" s="60">
        <v>60396666</v>
      </c>
    </row>
    <row r="25" spans="1:13" s="8" customFormat="1" ht="12.75">
      <c r="A25" s="24" t="s">
        <v>89</v>
      </c>
      <c r="B25" s="77" t="s">
        <v>588</v>
      </c>
      <c r="C25" s="57" t="s">
        <v>589</v>
      </c>
      <c r="D25" s="58">
        <v>462622</v>
      </c>
      <c r="E25" s="59">
        <v>5868095</v>
      </c>
      <c r="F25" s="59">
        <v>9599244</v>
      </c>
      <c r="G25" s="59">
        <v>3742000</v>
      </c>
      <c r="H25" s="60">
        <v>19671961</v>
      </c>
      <c r="I25" s="61">
        <v>0</v>
      </c>
      <c r="J25" s="62">
        <v>14919189</v>
      </c>
      <c r="K25" s="59">
        <v>11008825</v>
      </c>
      <c r="L25" s="62">
        <v>1250000</v>
      </c>
      <c r="M25" s="60">
        <v>27178014</v>
      </c>
    </row>
    <row r="26" spans="1:13" s="8" customFormat="1" ht="12.75">
      <c r="A26" s="24" t="s">
        <v>89</v>
      </c>
      <c r="B26" s="77" t="s">
        <v>590</v>
      </c>
      <c r="C26" s="57" t="s">
        <v>591</v>
      </c>
      <c r="D26" s="58">
        <v>5047993</v>
      </c>
      <c r="E26" s="59">
        <v>1236409</v>
      </c>
      <c r="F26" s="59">
        <v>20672675</v>
      </c>
      <c r="G26" s="59">
        <v>29145000</v>
      </c>
      <c r="H26" s="60">
        <v>56102077</v>
      </c>
      <c r="I26" s="61">
        <v>4749767</v>
      </c>
      <c r="J26" s="62">
        <v>1473680</v>
      </c>
      <c r="K26" s="59">
        <v>28811534</v>
      </c>
      <c r="L26" s="62">
        <v>2289000</v>
      </c>
      <c r="M26" s="60">
        <v>37323981</v>
      </c>
    </row>
    <row r="27" spans="1:13" s="8" customFormat="1" ht="12.75">
      <c r="A27" s="24" t="s">
        <v>89</v>
      </c>
      <c r="B27" s="77" t="s">
        <v>592</v>
      </c>
      <c r="C27" s="57" t="s">
        <v>593</v>
      </c>
      <c r="D27" s="58">
        <v>0</v>
      </c>
      <c r="E27" s="59">
        <v>0</v>
      </c>
      <c r="F27" s="59">
        <v>-1250000</v>
      </c>
      <c r="G27" s="59">
        <v>1250000</v>
      </c>
      <c r="H27" s="60">
        <v>0</v>
      </c>
      <c r="I27" s="61">
        <v>0</v>
      </c>
      <c r="J27" s="62">
        <v>0</v>
      </c>
      <c r="K27" s="59">
        <v>-1479796</v>
      </c>
      <c r="L27" s="62">
        <v>1735000</v>
      </c>
      <c r="M27" s="60">
        <v>255204</v>
      </c>
    </row>
    <row r="28" spans="1:13" s="8" customFormat="1" ht="12.75">
      <c r="A28" s="24" t="s">
        <v>89</v>
      </c>
      <c r="B28" s="77" t="s">
        <v>594</v>
      </c>
      <c r="C28" s="57" t="s">
        <v>595</v>
      </c>
      <c r="D28" s="58">
        <v>1317083</v>
      </c>
      <c r="E28" s="59">
        <v>10393314</v>
      </c>
      <c r="F28" s="59">
        <v>18503348</v>
      </c>
      <c r="G28" s="59">
        <v>4423000</v>
      </c>
      <c r="H28" s="60">
        <v>34636745</v>
      </c>
      <c r="I28" s="61">
        <v>1493080</v>
      </c>
      <c r="J28" s="62">
        <v>14047764</v>
      </c>
      <c r="K28" s="59">
        <v>-785086</v>
      </c>
      <c r="L28" s="62">
        <v>3765000</v>
      </c>
      <c r="M28" s="60">
        <v>18520758</v>
      </c>
    </row>
    <row r="29" spans="1:13" s="8" customFormat="1" ht="12.75">
      <c r="A29" s="24" t="s">
        <v>108</v>
      </c>
      <c r="B29" s="77" t="s">
        <v>596</v>
      </c>
      <c r="C29" s="57" t="s">
        <v>597</v>
      </c>
      <c r="D29" s="58">
        <v>0</v>
      </c>
      <c r="E29" s="59">
        <v>0</v>
      </c>
      <c r="F29" s="59">
        <v>-12700000</v>
      </c>
      <c r="G29" s="59">
        <v>12700000</v>
      </c>
      <c r="H29" s="60">
        <v>0</v>
      </c>
      <c r="I29" s="61">
        <v>0</v>
      </c>
      <c r="J29" s="62">
        <v>0</v>
      </c>
      <c r="K29" s="59">
        <v>57803331</v>
      </c>
      <c r="L29" s="62">
        <v>13662000</v>
      </c>
      <c r="M29" s="60">
        <v>71465331</v>
      </c>
    </row>
    <row r="30" spans="1:13" s="37" customFormat="1" ht="12.75">
      <c r="A30" s="46"/>
      <c r="B30" s="78" t="s">
        <v>598</v>
      </c>
      <c r="C30" s="79"/>
      <c r="D30" s="66">
        <f aca="true" t="shared" si="2" ref="D30:M30">SUM(D23:D29)</f>
        <v>28599318</v>
      </c>
      <c r="E30" s="67">
        <f t="shared" si="2"/>
        <v>37513758</v>
      </c>
      <c r="F30" s="67">
        <f t="shared" si="2"/>
        <v>32430669</v>
      </c>
      <c r="G30" s="67">
        <f t="shared" si="2"/>
        <v>55010000</v>
      </c>
      <c r="H30" s="80">
        <f t="shared" si="2"/>
        <v>153553745</v>
      </c>
      <c r="I30" s="81">
        <f t="shared" si="2"/>
        <v>29146309</v>
      </c>
      <c r="J30" s="82">
        <f t="shared" si="2"/>
        <v>54122085</v>
      </c>
      <c r="K30" s="67">
        <f t="shared" si="2"/>
        <v>126989586</v>
      </c>
      <c r="L30" s="82">
        <f t="shared" si="2"/>
        <v>26167000</v>
      </c>
      <c r="M30" s="80">
        <f t="shared" si="2"/>
        <v>236424980</v>
      </c>
    </row>
    <row r="31" spans="1:13" s="8" customFormat="1" ht="12.75">
      <c r="A31" s="24" t="s">
        <v>89</v>
      </c>
      <c r="B31" s="77" t="s">
        <v>599</v>
      </c>
      <c r="C31" s="57" t="s">
        <v>600</v>
      </c>
      <c r="D31" s="58">
        <v>230870</v>
      </c>
      <c r="E31" s="59">
        <v>18742626</v>
      </c>
      <c r="F31" s="59">
        <v>13794930</v>
      </c>
      <c r="G31" s="59">
        <v>1750000</v>
      </c>
      <c r="H31" s="60">
        <v>34518426</v>
      </c>
      <c r="I31" s="61">
        <v>520179</v>
      </c>
      <c r="J31" s="62">
        <v>4860453</v>
      </c>
      <c r="K31" s="59">
        <v>14982844</v>
      </c>
      <c r="L31" s="62">
        <v>1485000</v>
      </c>
      <c r="M31" s="60">
        <v>21848476</v>
      </c>
    </row>
    <row r="32" spans="1:13" s="8" customFormat="1" ht="12.75">
      <c r="A32" s="24" t="s">
        <v>89</v>
      </c>
      <c r="B32" s="77" t="s">
        <v>76</v>
      </c>
      <c r="C32" s="57" t="s">
        <v>77</v>
      </c>
      <c r="D32" s="58">
        <v>16671055</v>
      </c>
      <c r="E32" s="59">
        <v>122784624</v>
      </c>
      <c r="F32" s="59">
        <v>40554006</v>
      </c>
      <c r="G32" s="59">
        <v>1750000</v>
      </c>
      <c r="H32" s="60">
        <v>181759685</v>
      </c>
      <c r="I32" s="61">
        <v>16458676</v>
      </c>
      <c r="J32" s="62">
        <v>107731298</v>
      </c>
      <c r="K32" s="59">
        <v>37883532</v>
      </c>
      <c r="L32" s="62">
        <v>1150000</v>
      </c>
      <c r="M32" s="60">
        <v>163223506</v>
      </c>
    </row>
    <row r="33" spans="1:13" s="8" customFormat="1" ht="12.75">
      <c r="A33" s="24" t="s">
        <v>89</v>
      </c>
      <c r="B33" s="77" t="s">
        <v>78</v>
      </c>
      <c r="C33" s="57" t="s">
        <v>79</v>
      </c>
      <c r="D33" s="58">
        <v>56680168</v>
      </c>
      <c r="E33" s="59">
        <v>117750265</v>
      </c>
      <c r="F33" s="59">
        <v>152565832</v>
      </c>
      <c r="G33" s="59">
        <v>2989000</v>
      </c>
      <c r="H33" s="60">
        <v>329985265</v>
      </c>
      <c r="I33" s="61">
        <v>58196524</v>
      </c>
      <c r="J33" s="62">
        <v>147614269</v>
      </c>
      <c r="K33" s="59">
        <v>119509509</v>
      </c>
      <c r="L33" s="62">
        <v>1555000</v>
      </c>
      <c r="M33" s="60">
        <v>326875302</v>
      </c>
    </row>
    <row r="34" spans="1:13" s="8" customFormat="1" ht="12.75">
      <c r="A34" s="24" t="s">
        <v>89</v>
      </c>
      <c r="B34" s="77" t="s">
        <v>601</v>
      </c>
      <c r="C34" s="57" t="s">
        <v>602</v>
      </c>
      <c r="D34" s="58">
        <v>4698785</v>
      </c>
      <c r="E34" s="59">
        <v>22129168</v>
      </c>
      <c r="F34" s="59">
        <v>15880070</v>
      </c>
      <c r="G34" s="59">
        <v>11995000</v>
      </c>
      <c r="H34" s="60">
        <v>54703023</v>
      </c>
      <c r="I34" s="61">
        <v>3456141</v>
      </c>
      <c r="J34" s="62">
        <v>17617963</v>
      </c>
      <c r="K34" s="59">
        <v>17874332</v>
      </c>
      <c r="L34" s="62">
        <v>4722000</v>
      </c>
      <c r="M34" s="60">
        <v>43670436</v>
      </c>
    </row>
    <row r="35" spans="1:13" s="8" customFormat="1" ht="12.75">
      <c r="A35" s="24" t="s">
        <v>108</v>
      </c>
      <c r="B35" s="77" t="s">
        <v>603</v>
      </c>
      <c r="C35" s="57" t="s">
        <v>604</v>
      </c>
      <c r="D35" s="58">
        <v>0</v>
      </c>
      <c r="E35" s="59">
        <v>0</v>
      </c>
      <c r="F35" s="59">
        <v>65164500</v>
      </c>
      <c r="G35" s="59">
        <v>2000000</v>
      </c>
      <c r="H35" s="60">
        <v>67164500</v>
      </c>
      <c r="I35" s="61">
        <v>0</v>
      </c>
      <c r="J35" s="62">
        <v>0</v>
      </c>
      <c r="K35" s="59">
        <v>61789443</v>
      </c>
      <c r="L35" s="62">
        <v>2564000</v>
      </c>
      <c r="M35" s="60">
        <v>64353443</v>
      </c>
    </row>
    <row r="36" spans="1:13" s="37" customFormat="1" ht="12.75">
      <c r="A36" s="46"/>
      <c r="B36" s="78" t="s">
        <v>605</v>
      </c>
      <c r="C36" s="79"/>
      <c r="D36" s="66">
        <f aca="true" t="shared" si="3" ref="D36:M36">SUM(D31:D35)</f>
        <v>78280878</v>
      </c>
      <c r="E36" s="67">
        <f t="shared" si="3"/>
        <v>281406683</v>
      </c>
      <c r="F36" s="67">
        <f t="shared" si="3"/>
        <v>287959338</v>
      </c>
      <c r="G36" s="67">
        <f t="shared" si="3"/>
        <v>20484000</v>
      </c>
      <c r="H36" s="80">
        <f t="shared" si="3"/>
        <v>668130899</v>
      </c>
      <c r="I36" s="81">
        <f t="shared" si="3"/>
        <v>78631520</v>
      </c>
      <c r="J36" s="82">
        <f t="shared" si="3"/>
        <v>277823983</v>
      </c>
      <c r="K36" s="67">
        <f t="shared" si="3"/>
        <v>252039660</v>
      </c>
      <c r="L36" s="82">
        <f t="shared" si="3"/>
        <v>11476000</v>
      </c>
      <c r="M36" s="80">
        <f t="shared" si="3"/>
        <v>619971163</v>
      </c>
    </row>
    <row r="37" spans="1:13" s="37" customFormat="1" ht="12.75">
      <c r="A37" s="46"/>
      <c r="B37" s="78" t="s">
        <v>606</v>
      </c>
      <c r="C37" s="79"/>
      <c r="D37" s="66">
        <f aca="true" t="shared" si="4" ref="D37:M37">SUM(D9:D14,D16:D21,D23:D29,D31:D35)</f>
        <v>246318563</v>
      </c>
      <c r="E37" s="67">
        <f t="shared" si="4"/>
        <v>837674536</v>
      </c>
      <c r="F37" s="67">
        <f t="shared" si="4"/>
        <v>1077523953</v>
      </c>
      <c r="G37" s="67">
        <f t="shared" si="4"/>
        <v>138871000</v>
      </c>
      <c r="H37" s="80">
        <f t="shared" si="4"/>
        <v>2300388052</v>
      </c>
      <c r="I37" s="81">
        <f t="shared" si="4"/>
        <v>231268029</v>
      </c>
      <c r="J37" s="82">
        <f t="shared" si="4"/>
        <v>847058235</v>
      </c>
      <c r="K37" s="67">
        <f t="shared" si="4"/>
        <v>903403406</v>
      </c>
      <c r="L37" s="82">
        <f t="shared" si="4"/>
        <v>247313000</v>
      </c>
      <c r="M37" s="80">
        <f t="shared" si="4"/>
        <v>2229042670</v>
      </c>
    </row>
    <row r="38" spans="1:13" s="8" customFormat="1" ht="12.75">
      <c r="A38" s="47"/>
      <c r="B38" s="83"/>
      <c r="C38" s="84"/>
      <c r="D38" s="85"/>
      <c r="E38" s="86"/>
      <c r="F38" s="86"/>
      <c r="G38" s="86"/>
      <c r="H38" s="87"/>
      <c r="I38" s="85"/>
      <c r="J38" s="86"/>
      <c r="K38" s="86"/>
      <c r="L38" s="86"/>
      <c r="M38" s="87"/>
    </row>
    <row r="39" spans="1:13" s="8" customFormat="1" ht="12.75">
      <c r="A39" s="27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6">
    <mergeCell ref="B2:M2"/>
    <mergeCell ref="B39:M39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.75" customHeight="1">
      <c r="A2" s="4"/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2"/>
      <c r="O2" s="2"/>
      <c r="P2" s="2"/>
    </row>
    <row r="3" spans="1:13" ht="15.75" customHeight="1">
      <c r="A3" s="5"/>
      <c r="B3" s="6"/>
      <c r="C3" s="7"/>
      <c r="D3" s="105" t="s">
        <v>1</v>
      </c>
      <c r="E3" s="106"/>
      <c r="F3" s="106"/>
      <c r="G3" s="106"/>
      <c r="H3" s="107"/>
      <c r="I3" s="108" t="s">
        <v>2</v>
      </c>
      <c r="J3" s="109"/>
      <c r="K3" s="109"/>
      <c r="L3" s="109"/>
      <c r="M3" s="110"/>
    </row>
    <row r="4" spans="1:13" s="8" customFormat="1" ht="15.75" customHeight="1">
      <c r="A4" s="9"/>
      <c r="B4" s="10"/>
      <c r="C4" s="11"/>
      <c r="D4" s="105" t="s">
        <v>3</v>
      </c>
      <c r="E4" s="106"/>
      <c r="F4" s="111"/>
      <c r="G4" s="29"/>
      <c r="H4" s="30"/>
      <c r="I4" s="105" t="s">
        <v>3</v>
      </c>
      <c r="J4" s="106"/>
      <c r="K4" s="111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8"/>
    </row>
    <row r="7" spans="1:13" s="8" customFormat="1" ht="12.75">
      <c r="A7" s="9"/>
      <c r="B7" s="42" t="s">
        <v>607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1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1"/>
    </row>
    <row r="9" spans="1:13" s="8" customFormat="1" ht="12.75">
      <c r="A9" s="24" t="s">
        <v>87</v>
      </c>
      <c r="B9" s="77" t="s">
        <v>31</v>
      </c>
      <c r="C9" s="57" t="s">
        <v>32</v>
      </c>
      <c r="D9" s="58">
        <v>1321346243</v>
      </c>
      <c r="E9" s="59">
        <v>2566487616</v>
      </c>
      <c r="F9" s="59">
        <v>3021714242</v>
      </c>
      <c r="G9" s="59">
        <v>186116000</v>
      </c>
      <c r="H9" s="60">
        <v>7095664101</v>
      </c>
      <c r="I9" s="61">
        <v>1048184281</v>
      </c>
      <c r="J9" s="62">
        <v>2059834110</v>
      </c>
      <c r="K9" s="59">
        <v>1923734799</v>
      </c>
      <c r="L9" s="62">
        <v>691564000</v>
      </c>
      <c r="M9" s="62">
        <v>5723317190</v>
      </c>
    </row>
    <row r="10" spans="1:13" s="37" customFormat="1" ht="12.75">
      <c r="A10" s="46"/>
      <c r="B10" s="78" t="s">
        <v>88</v>
      </c>
      <c r="C10" s="79"/>
      <c r="D10" s="66">
        <f aca="true" t="shared" si="0" ref="D10:M10">D9</f>
        <v>1321346243</v>
      </c>
      <c r="E10" s="67">
        <f t="shared" si="0"/>
        <v>2566487616</v>
      </c>
      <c r="F10" s="67">
        <f t="shared" si="0"/>
        <v>3021714242</v>
      </c>
      <c r="G10" s="67">
        <f t="shared" si="0"/>
        <v>186116000</v>
      </c>
      <c r="H10" s="80">
        <f t="shared" si="0"/>
        <v>7095664101</v>
      </c>
      <c r="I10" s="81">
        <f t="shared" si="0"/>
        <v>1048184281</v>
      </c>
      <c r="J10" s="82">
        <f t="shared" si="0"/>
        <v>2059834110</v>
      </c>
      <c r="K10" s="67">
        <f t="shared" si="0"/>
        <v>1923734799</v>
      </c>
      <c r="L10" s="82">
        <f t="shared" si="0"/>
        <v>691564000</v>
      </c>
      <c r="M10" s="82">
        <f t="shared" si="0"/>
        <v>5723317190</v>
      </c>
    </row>
    <row r="11" spans="1:13" s="8" customFormat="1" ht="12.75">
      <c r="A11" s="24" t="s">
        <v>89</v>
      </c>
      <c r="B11" s="77" t="s">
        <v>608</v>
      </c>
      <c r="C11" s="57" t="s">
        <v>609</v>
      </c>
      <c r="D11" s="58">
        <v>8037935</v>
      </c>
      <c r="E11" s="59">
        <v>19550049</v>
      </c>
      <c r="F11" s="59">
        <v>9877764</v>
      </c>
      <c r="G11" s="59">
        <v>1786000</v>
      </c>
      <c r="H11" s="60">
        <v>39251748</v>
      </c>
      <c r="I11" s="61">
        <v>12037992</v>
      </c>
      <c r="J11" s="62">
        <v>17210636</v>
      </c>
      <c r="K11" s="59">
        <v>2533589</v>
      </c>
      <c r="L11" s="62">
        <v>4025000</v>
      </c>
      <c r="M11" s="62">
        <v>35807217</v>
      </c>
    </row>
    <row r="12" spans="1:13" s="8" customFormat="1" ht="12.75">
      <c r="A12" s="24" t="s">
        <v>89</v>
      </c>
      <c r="B12" s="77" t="s">
        <v>610</v>
      </c>
      <c r="C12" s="57" t="s">
        <v>611</v>
      </c>
      <c r="D12" s="58">
        <v>10951583</v>
      </c>
      <c r="E12" s="59">
        <v>15196860</v>
      </c>
      <c r="F12" s="59">
        <v>8168964</v>
      </c>
      <c r="G12" s="59">
        <v>2830000</v>
      </c>
      <c r="H12" s="60">
        <v>37147407</v>
      </c>
      <c r="I12" s="61">
        <v>8815468</v>
      </c>
      <c r="J12" s="62">
        <v>12162950</v>
      </c>
      <c r="K12" s="59">
        <v>6634715</v>
      </c>
      <c r="L12" s="62">
        <v>1988000</v>
      </c>
      <c r="M12" s="62">
        <v>29601133</v>
      </c>
    </row>
    <row r="13" spans="1:13" s="8" customFormat="1" ht="12.75">
      <c r="A13" s="24" t="s">
        <v>89</v>
      </c>
      <c r="B13" s="77" t="s">
        <v>612</v>
      </c>
      <c r="C13" s="57" t="s">
        <v>613</v>
      </c>
      <c r="D13" s="58">
        <v>15535564</v>
      </c>
      <c r="E13" s="59">
        <v>21412844</v>
      </c>
      <c r="F13" s="59">
        <v>7322069</v>
      </c>
      <c r="G13" s="59">
        <v>2806000</v>
      </c>
      <c r="H13" s="60">
        <v>47076477</v>
      </c>
      <c r="I13" s="61">
        <v>13796073</v>
      </c>
      <c r="J13" s="62">
        <v>16916183</v>
      </c>
      <c r="K13" s="59">
        <v>9682010</v>
      </c>
      <c r="L13" s="62">
        <v>1485000</v>
      </c>
      <c r="M13" s="62">
        <v>41879266</v>
      </c>
    </row>
    <row r="14" spans="1:13" s="8" customFormat="1" ht="12.75">
      <c r="A14" s="24" t="s">
        <v>89</v>
      </c>
      <c r="B14" s="77" t="s">
        <v>614</v>
      </c>
      <c r="C14" s="57" t="s">
        <v>615</v>
      </c>
      <c r="D14" s="58">
        <v>111079366</v>
      </c>
      <c r="E14" s="59">
        <v>109074687</v>
      </c>
      <c r="F14" s="59">
        <v>320533</v>
      </c>
      <c r="G14" s="59">
        <v>3733000</v>
      </c>
      <c r="H14" s="60">
        <v>224207586</v>
      </c>
      <c r="I14" s="61">
        <v>111213768</v>
      </c>
      <c r="J14" s="62">
        <v>84150071</v>
      </c>
      <c r="K14" s="59">
        <v>14307343</v>
      </c>
      <c r="L14" s="62">
        <v>2650000</v>
      </c>
      <c r="M14" s="62">
        <v>212321182</v>
      </c>
    </row>
    <row r="15" spans="1:13" s="8" customFormat="1" ht="12.75">
      <c r="A15" s="24" t="s">
        <v>89</v>
      </c>
      <c r="B15" s="77" t="s">
        <v>616</v>
      </c>
      <c r="C15" s="57" t="s">
        <v>617</v>
      </c>
      <c r="D15" s="58">
        <v>16670936</v>
      </c>
      <c r="E15" s="59">
        <v>47016661</v>
      </c>
      <c r="F15" s="59">
        <v>9340848</v>
      </c>
      <c r="G15" s="59">
        <v>4903000</v>
      </c>
      <c r="H15" s="60">
        <v>77931445</v>
      </c>
      <c r="I15" s="61">
        <v>14343690</v>
      </c>
      <c r="J15" s="62">
        <v>38271374</v>
      </c>
      <c r="K15" s="59">
        <v>3288834</v>
      </c>
      <c r="L15" s="62">
        <v>1611000</v>
      </c>
      <c r="M15" s="62">
        <v>57514898</v>
      </c>
    </row>
    <row r="16" spans="1:13" s="8" customFormat="1" ht="12.75">
      <c r="A16" s="24" t="s">
        <v>108</v>
      </c>
      <c r="B16" s="77" t="s">
        <v>618</v>
      </c>
      <c r="C16" s="57" t="s">
        <v>619</v>
      </c>
      <c r="D16" s="58">
        <v>875997</v>
      </c>
      <c r="E16" s="59">
        <v>15388150</v>
      </c>
      <c r="F16" s="59">
        <v>45241304</v>
      </c>
      <c r="G16" s="59">
        <v>1966000</v>
      </c>
      <c r="H16" s="60">
        <v>63471451</v>
      </c>
      <c r="I16" s="61">
        <v>1859</v>
      </c>
      <c r="J16" s="62">
        <v>12643471</v>
      </c>
      <c r="K16" s="59">
        <v>63352040</v>
      </c>
      <c r="L16" s="62">
        <v>1795000</v>
      </c>
      <c r="M16" s="62">
        <v>77792370</v>
      </c>
    </row>
    <row r="17" spans="1:13" s="37" customFormat="1" ht="12.75">
      <c r="A17" s="46"/>
      <c r="B17" s="78" t="s">
        <v>620</v>
      </c>
      <c r="C17" s="79"/>
      <c r="D17" s="66">
        <f aca="true" t="shared" si="1" ref="D17:M17">SUM(D11:D16)</f>
        <v>163151381</v>
      </c>
      <c r="E17" s="67">
        <f t="shared" si="1"/>
        <v>227639251</v>
      </c>
      <c r="F17" s="67">
        <f t="shared" si="1"/>
        <v>80271482</v>
      </c>
      <c r="G17" s="67">
        <f t="shared" si="1"/>
        <v>18024000</v>
      </c>
      <c r="H17" s="80">
        <f t="shared" si="1"/>
        <v>489086114</v>
      </c>
      <c r="I17" s="81">
        <f t="shared" si="1"/>
        <v>160208850</v>
      </c>
      <c r="J17" s="82">
        <f t="shared" si="1"/>
        <v>181354685</v>
      </c>
      <c r="K17" s="67">
        <f t="shared" si="1"/>
        <v>99798531</v>
      </c>
      <c r="L17" s="82">
        <f t="shared" si="1"/>
        <v>13554000</v>
      </c>
      <c r="M17" s="82">
        <f t="shared" si="1"/>
        <v>454916066</v>
      </c>
    </row>
    <row r="18" spans="1:13" s="8" customFormat="1" ht="12.75">
      <c r="A18" s="24" t="s">
        <v>89</v>
      </c>
      <c r="B18" s="77" t="s">
        <v>621</v>
      </c>
      <c r="C18" s="57" t="s">
        <v>622</v>
      </c>
      <c r="D18" s="58">
        <v>29504837</v>
      </c>
      <c r="E18" s="59">
        <v>31470262</v>
      </c>
      <c r="F18" s="59">
        <v>31302352</v>
      </c>
      <c r="G18" s="59">
        <v>7397000</v>
      </c>
      <c r="H18" s="60">
        <v>99674451</v>
      </c>
      <c r="I18" s="61">
        <v>27654509</v>
      </c>
      <c r="J18" s="62">
        <v>38187964</v>
      </c>
      <c r="K18" s="59">
        <v>11432539</v>
      </c>
      <c r="L18" s="62">
        <v>5277000</v>
      </c>
      <c r="M18" s="62">
        <v>82552012</v>
      </c>
    </row>
    <row r="19" spans="1:13" s="8" customFormat="1" ht="12.75">
      <c r="A19" s="24" t="s">
        <v>89</v>
      </c>
      <c r="B19" s="77" t="s">
        <v>80</v>
      </c>
      <c r="C19" s="57" t="s">
        <v>81</v>
      </c>
      <c r="D19" s="58">
        <v>189885025</v>
      </c>
      <c r="E19" s="59">
        <v>233503465</v>
      </c>
      <c r="F19" s="59">
        <v>-32346749</v>
      </c>
      <c r="G19" s="59">
        <v>12750000</v>
      </c>
      <c r="H19" s="60">
        <v>403791741</v>
      </c>
      <c r="I19" s="61">
        <v>46024682</v>
      </c>
      <c r="J19" s="62">
        <v>147743287</v>
      </c>
      <c r="K19" s="59">
        <v>19579513</v>
      </c>
      <c r="L19" s="62">
        <v>3885000</v>
      </c>
      <c r="M19" s="62">
        <v>217232482</v>
      </c>
    </row>
    <row r="20" spans="1:13" s="8" customFormat="1" ht="12.75">
      <c r="A20" s="24" t="s">
        <v>89</v>
      </c>
      <c r="B20" s="77" t="s">
        <v>82</v>
      </c>
      <c r="C20" s="57" t="s">
        <v>83</v>
      </c>
      <c r="D20" s="58">
        <v>203513277</v>
      </c>
      <c r="E20" s="59">
        <v>143490844</v>
      </c>
      <c r="F20" s="59">
        <v>5235529</v>
      </c>
      <c r="G20" s="59">
        <v>1750000</v>
      </c>
      <c r="H20" s="60">
        <v>353989650</v>
      </c>
      <c r="I20" s="61">
        <v>208149521</v>
      </c>
      <c r="J20" s="62">
        <v>119020827</v>
      </c>
      <c r="K20" s="59">
        <v>-2137815</v>
      </c>
      <c r="L20" s="62">
        <v>1150000</v>
      </c>
      <c r="M20" s="62">
        <v>326182533</v>
      </c>
    </row>
    <row r="21" spans="1:13" s="8" customFormat="1" ht="12.75">
      <c r="A21" s="24" t="s">
        <v>89</v>
      </c>
      <c r="B21" s="77" t="s">
        <v>623</v>
      </c>
      <c r="C21" s="57" t="s">
        <v>624</v>
      </c>
      <c r="D21" s="58">
        <v>22470878</v>
      </c>
      <c r="E21" s="59">
        <v>64136598</v>
      </c>
      <c r="F21" s="59">
        <v>15497187</v>
      </c>
      <c r="G21" s="59">
        <v>7613000</v>
      </c>
      <c r="H21" s="60">
        <v>109717663</v>
      </c>
      <c r="I21" s="61">
        <v>18954265</v>
      </c>
      <c r="J21" s="62">
        <v>64051120</v>
      </c>
      <c r="K21" s="59">
        <v>13379037</v>
      </c>
      <c r="L21" s="62">
        <v>4003000</v>
      </c>
      <c r="M21" s="62">
        <v>100387422</v>
      </c>
    </row>
    <row r="22" spans="1:13" s="8" customFormat="1" ht="12.75">
      <c r="A22" s="24" t="s">
        <v>89</v>
      </c>
      <c r="B22" s="77" t="s">
        <v>625</v>
      </c>
      <c r="C22" s="57" t="s">
        <v>626</v>
      </c>
      <c r="D22" s="58">
        <v>216336</v>
      </c>
      <c r="E22" s="59">
        <v>53927638</v>
      </c>
      <c r="F22" s="59">
        <v>48209099</v>
      </c>
      <c r="G22" s="59">
        <v>1763000</v>
      </c>
      <c r="H22" s="60">
        <v>104116073</v>
      </c>
      <c r="I22" s="61">
        <v>28642513</v>
      </c>
      <c r="J22" s="62">
        <v>47172226</v>
      </c>
      <c r="K22" s="59">
        <v>8383498</v>
      </c>
      <c r="L22" s="62">
        <v>1485000</v>
      </c>
      <c r="M22" s="62">
        <v>85683237</v>
      </c>
    </row>
    <row r="23" spans="1:13" s="8" customFormat="1" ht="12.75">
      <c r="A23" s="24" t="s">
        <v>108</v>
      </c>
      <c r="B23" s="77" t="s">
        <v>627</v>
      </c>
      <c r="C23" s="57" t="s">
        <v>628</v>
      </c>
      <c r="D23" s="58">
        <v>-21381</v>
      </c>
      <c r="E23" s="59">
        <v>0</v>
      </c>
      <c r="F23" s="59">
        <v>125495756</v>
      </c>
      <c r="G23" s="59">
        <v>1750000</v>
      </c>
      <c r="H23" s="60">
        <v>127224375</v>
      </c>
      <c r="I23" s="61">
        <v>0</v>
      </c>
      <c r="J23" s="62">
        <v>29626</v>
      </c>
      <c r="K23" s="59">
        <v>169441204</v>
      </c>
      <c r="L23" s="62">
        <v>1485000</v>
      </c>
      <c r="M23" s="62">
        <v>170955830</v>
      </c>
    </row>
    <row r="24" spans="1:13" s="37" customFormat="1" ht="12.75">
      <c r="A24" s="46"/>
      <c r="B24" s="78" t="s">
        <v>629</v>
      </c>
      <c r="C24" s="79"/>
      <c r="D24" s="66">
        <f aca="true" t="shared" si="2" ref="D24:M24">SUM(D18:D23)</f>
        <v>445568972</v>
      </c>
      <c r="E24" s="67">
        <f t="shared" si="2"/>
        <v>526528807</v>
      </c>
      <c r="F24" s="67">
        <f t="shared" si="2"/>
        <v>193393174</v>
      </c>
      <c r="G24" s="67">
        <f t="shared" si="2"/>
        <v>33023000</v>
      </c>
      <c r="H24" s="80">
        <f t="shared" si="2"/>
        <v>1198513953</v>
      </c>
      <c r="I24" s="81">
        <f t="shared" si="2"/>
        <v>329425490</v>
      </c>
      <c r="J24" s="82">
        <f t="shared" si="2"/>
        <v>416205050</v>
      </c>
      <c r="K24" s="67">
        <f t="shared" si="2"/>
        <v>220077976</v>
      </c>
      <c r="L24" s="82">
        <f t="shared" si="2"/>
        <v>17285000</v>
      </c>
      <c r="M24" s="82">
        <f t="shared" si="2"/>
        <v>982993516</v>
      </c>
    </row>
    <row r="25" spans="1:13" s="8" customFormat="1" ht="12.75">
      <c r="A25" s="24" t="s">
        <v>89</v>
      </c>
      <c r="B25" s="77" t="s">
        <v>630</v>
      </c>
      <c r="C25" s="57" t="s">
        <v>631</v>
      </c>
      <c r="D25" s="58">
        <v>25083541</v>
      </c>
      <c r="E25" s="59">
        <v>34033321</v>
      </c>
      <c r="F25" s="59">
        <v>35867163</v>
      </c>
      <c r="G25" s="59">
        <v>2615000</v>
      </c>
      <c r="H25" s="60">
        <v>97599025</v>
      </c>
      <c r="I25" s="61">
        <v>22869760</v>
      </c>
      <c r="J25" s="62">
        <v>27062302</v>
      </c>
      <c r="K25" s="59">
        <v>32096655</v>
      </c>
      <c r="L25" s="62">
        <v>4637000</v>
      </c>
      <c r="M25" s="62">
        <v>86665717</v>
      </c>
    </row>
    <row r="26" spans="1:13" s="8" customFormat="1" ht="12.75">
      <c r="A26" s="24" t="s">
        <v>89</v>
      </c>
      <c r="B26" s="77" t="s">
        <v>632</v>
      </c>
      <c r="C26" s="57" t="s">
        <v>633</v>
      </c>
      <c r="D26" s="58">
        <v>33387885</v>
      </c>
      <c r="E26" s="59">
        <v>84125415</v>
      </c>
      <c r="F26" s="59">
        <v>9640851</v>
      </c>
      <c r="G26" s="59">
        <v>8952000</v>
      </c>
      <c r="H26" s="60">
        <v>136106151</v>
      </c>
      <c r="I26" s="61">
        <v>29441476</v>
      </c>
      <c r="J26" s="62">
        <v>68944001</v>
      </c>
      <c r="K26" s="59">
        <v>23062848</v>
      </c>
      <c r="L26" s="62">
        <v>1388000</v>
      </c>
      <c r="M26" s="62">
        <v>122836325</v>
      </c>
    </row>
    <row r="27" spans="1:13" s="8" customFormat="1" ht="12.75">
      <c r="A27" s="24" t="s">
        <v>89</v>
      </c>
      <c r="B27" s="77" t="s">
        <v>634</v>
      </c>
      <c r="C27" s="57" t="s">
        <v>635</v>
      </c>
      <c r="D27" s="58">
        <v>28637735</v>
      </c>
      <c r="E27" s="59">
        <v>19222831</v>
      </c>
      <c r="F27" s="59">
        <v>6913862</v>
      </c>
      <c r="G27" s="59">
        <v>4000000</v>
      </c>
      <c r="H27" s="60">
        <v>58774428</v>
      </c>
      <c r="I27" s="61">
        <v>31237922</v>
      </c>
      <c r="J27" s="62">
        <v>16120450</v>
      </c>
      <c r="K27" s="59">
        <v>6633568</v>
      </c>
      <c r="L27" s="62">
        <v>1000000</v>
      </c>
      <c r="M27" s="62">
        <v>54991940</v>
      </c>
    </row>
    <row r="28" spans="1:13" s="8" customFormat="1" ht="12.75">
      <c r="A28" s="24" t="s">
        <v>89</v>
      </c>
      <c r="B28" s="77" t="s">
        <v>636</v>
      </c>
      <c r="C28" s="57" t="s">
        <v>637</v>
      </c>
      <c r="D28" s="58">
        <v>78126397</v>
      </c>
      <c r="E28" s="59">
        <v>19323607</v>
      </c>
      <c r="F28" s="59">
        <v>-19356795</v>
      </c>
      <c r="G28" s="59">
        <v>4270000</v>
      </c>
      <c r="H28" s="60">
        <v>82363209</v>
      </c>
      <c r="I28" s="61">
        <v>21683937</v>
      </c>
      <c r="J28" s="62">
        <v>7892891</v>
      </c>
      <c r="K28" s="59">
        <v>-3253491</v>
      </c>
      <c r="L28" s="62">
        <v>3502000</v>
      </c>
      <c r="M28" s="62">
        <v>29825337</v>
      </c>
    </row>
    <row r="29" spans="1:13" s="8" customFormat="1" ht="12.75">
      <c r="A29" s="24" t="s">
        <v>108</v>
      </c>
      <c r="B29" s="77" t="s">
        <v>638</v>
      </c>
      <c r="C29" s="57" t="s">
        <v>639</v>
      </c>
      <c r="D29" s="58">
        <v>0</v>
      </c>
      <c r="E29" s="59">
        <v>865042</v>
      </c>
      <c r="F29" s="59">
        <v>30034039</v>
      </c>
      <c r="G29" s="59">
        <v>1750000</v>
      </c>
      <c r="H29" s="60">
        <v>32649081</v>
      </c>
      <c r="I29" s="61">
        <v>1533</v>
      </c>
      <c r="J29" s="62">
        <v>835176</v>
      </c>
      <c r="K29" s="59">
        <v>29944952</v>
      </c>
      <c r="L29" s="62">
        <v>1485000</v>
      </c>
      <c r="M29" s="62">
        <v>32266661</v>
      </c>
    </row>
    <row r="30" spans="1:13" s="37" customFormat="1" ht="12.75">
      <c r="A30" s="46"/>
      <c r="B30" s="78" t="s">
        <v>640</v>
      </c>
      <c r="C30" s="79"/>
      <c r="D30" s="66">
        <f aca="true" t="shared" si="3" ref="D30:M30">SUM(D25:D29)</f>
        <v>165235558</v>
      </c>
      <c r="E30" s="67">
        <f t="shared" si="3"/>
        <v>157570216</v>
      </c>
      <c r="F30" s="67">
        <f t="shared" si="3"/>
        <v>63099120</v>
      </c>
      <c r="G30" s="67">
        <f t="shared" si="3"/>
        <v>21587000</v>
      </c>
      <c r="H30" s="80">
        <f t="shared" si="3"/>
        <v>407491894</v>
      </c>
      <c r="I30" s="81">
        <f t="shared" si="3"/>
        <v>105234628</v>
      </c>
      <c r="J30" s="82">
        <f t="shared" si="3"/>
        <v>120854820</v>
      </c>
      <c r="K30" s="67">
        <f t="shared" si="3"/>
        <v>88484532</v>
      </c>
      <c r="L30" s="82">
        <f t="shared" si="3"/>
        <v>12012000</v>
      </c>
      <c r="M30" s="82">
        <f t="shared" si="3"/>
        <v>326585980</v>
      </c>
    </row>
    <row r="31" spans="1:13" s="8" customFormat="1" ht="12.75">
      <c r="A31" s="24" t="s">
        <v>89</v>
      </c>
      <c r="B31" s="77" t="s">
        <v>641</v>
      </c>
      <c r="C31" s="57" t="s">
        <v>642</v>
      </c>
      <c r="D31" s="58">
        <v>1592166</v>
      </c>
      <c r="E31" s="59">
        <v>10845680</v>
      </c>
      <c r="F31" s="59">
        <v>-1123701</v>
      </c>
      <c r="G31" s="59">
        <v>2963000</v>
      </c>
      <c r="H31" s="60">
        <v>14277145</v>
      </c>
      <c r="I31" s="61">
        <v>820884</v>
      </c>
      <c r="J31" s="62">
        <v>7723718</v>
      </c>
      <c r="K31" s="59">
        <v>4243241</v>
      </c>
      <c r="L31" s="62">
        <v>2820000</v>
      </c>
      <c r="M31" s="62">
        <v>15607843</v>
      </c>
    </row>
    <row r="32" spans="1:13" s="8" customFormat="1" ht="12.75">
      <c r="A32" s="24" t="s">
        <v>89</v>
      </c>
      <c r="B32" s="77" t="s">
        <v>643</v>
      </c>
      <c r="C32" s="57" t="s">
        <v>644</v>
      </c>
      <c r="D32" s="58">
        <v>47069962</v>
      </c>
      <c r="E32" s="59">
        <v>32984824</v>
      </c>
      <c r="F32" s="59">
        <v>7384348</v>
      </c>
      <c r="G32" s="59">
        <v>7050000</v>
      </c>
      <c r="H32" s="60">
        <v>94489134</v>
      </c>
      <c r="I32" s="61">
        <v>43820146</v>
      </c>
      <c r="J32" s="62">
        <v>29376099</v>
      </c>
      <c r="K32" s="59">
        <v>27188738</v>
      </c>
      <c r="L32" s="62">
        <v>1150000</v>
      </c>
      <c r="M32" s="62">
        <v>101534983</v>
      </c>
    </row>
    <row r="33" spans="1:13" s="8" customFormat="1" ht="12.75">
      <c r="A33" s="24" t="s">
        <v>89</v>
      </c>
      <c r="B33" s="77" t="s">
        <v>645</v>
      </c>
      <c r="C33" s="57" t="s">
        <v>646</v>
      </c>
      <c r="D33" s="58">
        <v>67002675</v>
      </c>
      <c r="E33" s="59">
        <v>140174118</v>
      </c>
      <c r="F33" s="59">
        <v>24799974</v>
      </c>
      <c r="G33" s="59">
        <v>2680000</v>
      </c>
      <c r="H33" s="60">
        <v>234656767</v>
      </c>
      <c r="I33" s="61">
        <v>57131477</v>
      </c>
      <c r="J33" s="62">
        <v>125955518</v>
      </c>
      <c r="K33" s="59">
        <v>-6149886</v>
      </c>
      <c r="L33" s="62">
        <v>17860000</v>
      </c>
      <c r="M33" s="62">
        <v>194797109</v>
      </c>
    </row>
    <row r="34" spans="1:13" s="8" customFormat="1" ht="12.75">
      <c r="A34" s="24" t="s">
        <v>89</v>
      </c>
      <c r="B34" s="77" t="s">
        <v>84</v>
      </c>
      <c r="C34" s="57" t="s">
        <v>85</v>
      </c>
      <c r="D34" s="58">
        <v>152945373</v>
      </c>
      <c r="E34" s="59">
        <v>201893361</v>
      </c>
      <c r="F34" s="59">
        <v>72655400</v>
      </c>
      <c r="G34" s="59">
        <v>11058000</v>
      </c>
      <c r="H34" s="60">
        <v>438552134</v>
      </c>
      <c r="I34" s="61">
        <v>134333846</v>
      </c>
      <c r="J34" s="62">
        <v>152917063</v>
      </c>
      <c r="K34" s="59">
        <v>38773184</v>
      </c>
      <c r="L34" s="62">
        <v>16898000</v>
      </c>
      <c r="M34" s="62">
        <v>342922093</v>
      </c>
    </row>
    <row r="35" spans="1:13" s="8" customFormat="1" ht="12.75">
      <c r="A35" s="24" t="s">
        <v>89</v>
      </c>
      <c r="B35" s="77" t="s">
        <v>647</v>
      </c>
      <c r="C35" s="57" t="s">
        <v>648</v>
      </c>
      <c r="D35" s="58">
        <v>39271953</v>
      </c>
      <c r="E35" s="59">
        <v>67663817</v>
      </c>
      <c r="F35" s="59">
        <v>15703656</v>
      </c>
      <c r="G35" s="59">
        <v>3557000</v>
      </c>
      <c r="H35" s="60">
        <v>126196426</v>
      </c>
      <c r="I35" s="61">
        <v>0</v>
      </c>
      <c r="J35" s="62">
        <v>36764792</v>
      </c>
      <c r="K35" s="59">
        <v>9876147</v>
      </c>
      <c r="L35" s="62">
        <v>5816000</v>
      </c>
      <c r="M35" s="62">
        <v>52456939</v>
      </c>
    </row>
    <row r="36" spans="1:13" s="8" customFormat="1" ht="12.75">
      <c r="A36" s="24" t="s">
        <v>89</v>
      </c>
      <c r="B36" s="77" t="s">
        <v>649</v>
      </c>
      <c r="C36" s="57" t="s">
        <v>650</v>
      </c>
      <c r="D36" s="58">
        <v>64132176</v>
      </c>
      <c r="E36" s="59">
        <v>66261075</v>
      </c>
      <c r="F36" s="59">
        <v>10000491</v>
      </c>
      <c r="G36" s="59">
        <v>17998000</v>
      </c>
      <c r="H36" s="60">
        <v>158391742</v>
      </c>
      <c r="I36" s="61">
        <v>66524646</v>
      </c>
      <c r="J36" s="62">
        <v>56400953</v>
      </c>
      <c r="K36" s="59">
        <v>10447406</v>
      </c>
      <c r="L36" s="62">
        <v>4148000</v>
      </c>
      <c r="M36" s="62">
        <v>137521005</v>
      </c>
    </row>
    <row r="37" spans="1:13" s="8" customFormat="1" ht="12.75">
      <c r="A37" s="24" t="s">
        <v>89</v>
      </c>
      <c r="B37" s="77" t="s">
        <v>651</v>
      </c>
      <c r="C37" s="57" t="s">
        <v>652</v>
      </c>
      <c r="D37" s="58">
        <v>137186489</v>
      </c>
      <c r="E37" s="59">
        <v>76190786</v>
      </c>
      <c r="F37" s="59">
        <v>12354298</v>
      </c>
      <c r="G37" s="59">
        <v>2133000</v>
      </c>
      <c r="H37" s="60">
        <v>227864573</v>
      </c>
      <c r="I37" s="61">
        <v>107668544</v>
      </c>
      <c r="J37" s="62">
        <v>67157406</v>
      </c>
      <c r="K37" s="59">
        <v>-3926310</v>
      </c>
      <c r="L37" s="62">
        <v>24033000</v>
      </c>
      <c r="M37" s="62">
        <v>194932640</v>
      </c>
    </row>
    <row r="38" spans="1:13" s="8" customFormat="1" ht="12.75">
      <c r="A38" s="24" t="s">
        <v>108</v>
      </c>
      <c r="B38" s="77" t="s">
        <v>653</v>
      </c>
      <c r="C38" s="57" t="s">
        <v>654</v>
      </c>
      <c r="D38" s="58">
        <v>73073</v>
      </c>
      <c r="E38" s="59">
        <v>2978644</v>
      </c>
      <c r="F38" s="59">
        <v>9000409</v>
      </c>
      <c r="G38" s="59">
        <v>1750000</v>
      </c>
      <c r="H38" s="60">
        <v>13802126</v>
      </c>
      <c r="I38" s="61">
        <v>1161006</v>
      </c>
      <c r="J38" s="62">
        <v>1679645</v>
      </c>
      <c r="K38" s="59">
        <v>75888537</v>
      </c>
      <c r="L38" s="62">
        <v>2730000</v>
      </c>
      <c r="M38" s="62">
        <v>81459188</v>
      </c>
    </row>
    <row r="39" spans="1:13" s="37" customFormat="1" ht="12.75">
      <c r="A39" s="46"/>
      <c r="B39" s="78" t="s">
        <v>655</v>
      </c>
      <c r="C39" s="79"/>
      <c r="D39" s="66">
        <f aca="true" t="shared" si="4" ref="D39:M39">SUM(D31:D38)</f>
        <v>509273867</v>
      </c>
      <c r="E39" s="67">
        <f t="shared" si="4"/>
        <v>598992305</v>
      </c>
      <c r="F39" s="67">
        <f t="shared" si="4"/>
        <v>150774875</v>
      </c>
      <c r="G39" s="67">
        <f t="shared" si="4"/>
        <v>49189000</v>
      </c>
      <c r="H39" s="80">
        <f t="shared" si="4"/>
        <v>1308230047</v>
      </c>
      <c r="I39" s="81">
        <f t="shared" si="4"/>
        <v>411460549</v>
      </c>
      <c r="J39" s="82">
        <f t="shared" si="4"/>
        <v>477975194</v>
      </c>
      <c r="K39" s="67">
        <f t="shared" si="4"/>
        <v>156341057</v>
      </c>
      <c r="L39" s="82">
        <f t="shared" si="4"/>
        <v>75455000</v>
      </c>
      <c r="M39" s="82">
        <f t="shared" si="4"/>
        <v>1121231800</v>
      </c>
    </row>
    <row r="40" spans="1:13" s="8" customFormat="1" ht="12.75">
      <c r="A40" s="24" t="s">
        <v>89</v>
      </c>
      <c r="B40" s="77" t="s">
        <v>656</v>
      </c>
      <c r="C40" s="57" t="s">
        <v>657</v>
      </c>
      <c r="D40" s="58">
        <v>495000</v>
      </c>
      <c r="E40" s="59">
        <v>2012305</v>
      </c>
      <c r="F40" s="59">
        <v>3938173</v>
      </c>
      <c r="G40" s="59">
        <v>2000000</v>
      </c>
      <c r="H40" s="60">
        <v>8445478</v>
      </c>
      <c r="I40" s="61">
        <v>1946000</v>
      </c>
      <c r="J40" s="62">
        <v>2943233</v>
      </c>
      <c r="K40" s="59">
        <v>4054000</v>
      </c>
      <c r="L40" s="62">
        <v>1485000</v>
      </c>
      <c r="M40" s="62">
        <v>10428233</v>
      </c>
    </row>
    <row r="41" spans="1:13" s="8" customFormat="1" ht="12.75">
      <c r="A41" s="24" t="s">
        <v>89</v>
      </c>
      <c r="B41" s="77" t="s">
        <v>658</v>
      </c>
      <c r="C41" s="57" t="s">
        <v>659</v>
      </c>
      <c r="D41" s="58">
        <v>-651671</v>
      </c>
      <c r="E41" s="59">
        <v>2915058</v>
      </c>
      <c r="F41" s="59">
        <v>4472652</v>
      </c>
      <c r="G41" s="59">
        <v>1750000</v>
      </c>
      <c r="H41" s="60">
        <v>8486039</v>
      </c>
      <c r="I41" s="61">
        <v>390048</v>
      </c>
      <c r="J41" s="62">
        <v>3597933</v>
      </c>
      <c r="K41" s="59">
        <v>-313433</v>
      </c>
      <c r="L41" s="62">
        <v>1485000</v>
      </c>
      <c r="M41" s="62">
        <v>5159548</v>
      </c>
    </row>
    <row r="42" spans="1:13" s="8" customFormat="1" ht="12.75">
      <c r="A42" s="24" t="s">
        <v>89</v>
      </c>
      <c r="B42" s="77" t="s">
        <v>660</v>
      </c>
      <c r="C42" s="57" t="s">
        <v>661</v>
      </c>
      <c r="D42" s="58">
        <v>32191679</v>
      </c>
      <c r="E42" s="59">
        <v>15928534</v>
      </c>
      <c r="F42" s="59">
        <v>-1547087</v>
      </c>
      <c r="G42" s="59">
        <v>1823000</v>
      </c>
      <c r="H42" s="60">
        <v>48396126</v>
      </c>
      <c r="I42" s="61">
        <v>28806414</v>
      </c>
      <c r="J42" s="62">
        <v>17976227</v>
      </c>
      <c r="K42" s="59">
        <v>-30977299</v>
      </c>
      <c r="L42" s="62">
        <v>29527000</v>
      </c>
      <c r="M42" s="62">
        <v>45332342</v>
      </c>
    </row>
    <row r="43" spans="1:13" s="8" customFormat="1" ht="12.75">
      <c r="A43" s="24" t="s">
        <v>108</v>
      </c>
      <c r="B43" s="77" t="s">
        <v>662</v>
      </c>
      <c r="C43" s="57" t="s">
        <v>663</v>
      </c>
      <c r="D43" s="58">
        <v>2151281</v>
      </c>
      <c r="E43" s="59">
        <v>1571699</v>
      </c>
      <c r="F43" s="59">
        <v>14206986</v>
      </c>
      <c r="G43" s="59">
        <v>1750000</v>
      </c>
      <c r="H43" s="60">
        <v>19679966</v>
      </c>
      <c r="I43" s="61">
        <v>7502575</v>
      </c>
      <c r="J43" s="62">
        <v>803781</v>
      </c>
      <c r="K43" s="59">
        <v>13162804</v>
      </c>
      <c r="L43" s="62">
        <v>750000</v>
      </c>
      <c r="M43" s="62">
        <v>22219160</v>
      </c>
    </row>
    <row r="44" spans="1:13" s="37" customFormat="1" ht="12.75">
      <c r="A44" s="46"/>
      <c r="B44" s="78" t="s">
        <v>664</v>
      </c>
      <c r="C44" s="79"/>
      <c r="D44" s="66">
        <f aca="true" t="shared" si="5" ref="D44:M44">SUM(D40:D43)</f>
        <v>34186289</v>
      </c>
      <c r="E44" s="67">
        <f t="shared" si="5"/>
        <v>22427596</v>
      </c>
      <c r="F44" s="67">
        <f t="shared" si="5"/>
        <v>21070724</v>
      </c>
      <c r="G44" s="67">
        <f t="shared" si="5"/>
        <v>7323000</v>
      </c>
      <c r="H44" s="80">
        <f t="shared" si="5"/>
        <v>85007609</v>
      </c>
      <c r="I44" s="81">
        <f t="shared" si="5"/>
        <v>38645037</v>
      </c>
      <c r="J44" s="82">
        <f t="shared" si="5"/>
        <v>25321174</v>
      </c>
      <c r="K44" s="67">
        <f t="shared" si="5"/>
        <v>-14073928</v>
      </c>
      <c r="L44" s="82">
        <f t="shared" si="5"/>
        <v>33247000</v>
      </c>
      <c r="M44" s="82">
        <f t="shared" si="5"/>
        <v>83139283</v>
      </c>
    </row>
    <row r="45" spans="1:13" s="37" customFormat="1" ht="12.75">
      <c r="A45" s="46"/>
      <c r="B45" s="78" t="s">
        <v>665</v>
      </c>
      <c r="C45" s="79"/>
      <c r="D45" s="66">
        <f aca="true" t="shared" si="6" ref="D45:M45">SUM(D9,D11:D16,D18:D23,D25:D29,D31:D38,D40:D43)</f>
        <v>2638762310</v>
      </c>
      <c r="E45" s="67">
        <f t="shared" si="6"/>
        <v>4099645791</v>
      </c>
      <c r="F45" s="67">
        <f t="shared" si="6"/>
        <v>3530323617</v>
      </c>
      <c r="G45" s="67">
        <f t="shared" si="6"/>
        <v>315262000</v>
      </c>
      <c r="H45" s="80">
        <f t="shared" si="6"/>
        <v>10583993718</v>
      </c>
      <c r="I45" s="81">
        <f t="shared" si="6"/>
        <v>2093158835</v>
      </c>
      <c r="J45" s="82">
        <f t="shared" si="6"/>
        <v>3281545033</v>
      </c>
      <c r="K45" s="67">
        <f t="shared" si="6"/>
        <v>2474362967</v>
      </c>
      <c r="L45" s="82">
        <f t="shared" si="6"/>
        <v>843117000</v>
      </c>
      <c r="M45" s="82">
        <f t="shared" si="6"/>
        <v>8692183835</v>
      </c>
    </row>
    <row r="46" spans="1:13" s="8" customFormat="1" ht="12.75">
      <c r="A46" s="47"/>
      <c r="B46" s="83"/>
      <c r="C46" s="84"/>
      <c r="D46" s="85"/>
      <c r="E46" s="86"/>
      <c r="F46" s="86"/>
      <c r="G46" s="86"/>
      <c r="H46" s="87"/>
      <c r="I46" s="85"/>
      <c r="J46" s="86"/>
      <c r="K46" s="86"/>
      <c r="L46" s="86"/>
      <c r="M46" s="86"/>
    </row>
    <row r="47" spans="1:13" s="8" customFormat="1" ht="12.75">
      <c r="A47" s="27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s="8" customFormat="1" ht="12.75">
      <c r="A48" s="2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s="8" customFormat="1" ht="12.75">
      <c r="A49" s="2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6">
    <mergeCell ref="B2:M2"/>
    <mergeCell ref="B47:M47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5.75" customHeight="1">
      <c r="A2" s="4"/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2"/>
      <c r="O2" s="2"/>
      <c r="P2" s="2"/>
      <c r="Q2" s="2"/>
    </row>
    <row r="3" spans="1:13" ht="15.75" customHeight="1">
      <c r="A3" s="5"/>
      <c r="B3" s="6"/>
      <c r="C3" s="7"/>
      <c r="D3" s="105" t="s">
        <v>1</v>
      </c>
      <c r="E3" s="106"/>
      <c r="F3" s="106"/>
      <c r="G3" s="106"/>
      <c r="H3" s="107"/>
      <c r="I3" s="108" t="s">
        <v>2</v>
      </c>
      <c r="J3" s="109"/>
      <c r="K3" s="109"/>
      <c r="L3" s="109"/>
      <c r="M3" s="110"/>
    </row>
    <row r="4" spans="1:13" s="8" customFormat="1" ht="15.75" customHeight="1">
      <c r="A4" s="9"/>
      <c r="B4" s="10"/>
      <c r="C4" s="11"/>
      <c r="D4" s="105" t="s">
        <v>3</v>
      </c>
      <c r="E4" s="106"/>
      <c r="F4" s="111"/>
      <c r="G4" s="29"/>
      <c r="H4" s="30"/>
      <c r="I4" s="105" t="s">
        <v>3</v>
      </c>
      <c r="J4" s="106"/>
      <c r="K4" s="111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30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31</v>
      </c>
      <c r="C9" s="57" t="s">
        <v>32</v>
      </c>
      <c r="D9" s="58">
        <v>1321346243</v>
      </c>
      <c r="E9" s="59">
        <v>2566487616</v>
      </c>
      <c r="F9" s="59">
        <v>3021714242</v>
      </c>
      <c r="G9" s="59">
        <v>186116000</v>
      </c>
      <c r="H9" s="60">
        <v>7095664101</v>
      </c>
      <c r="I9" s="61">
        <v>1048184281</v>
      </c>
      <c r="J9" s="62">
        <v>2059834110</v>
      </c>
      <c r="K9" s="59">
        <v>1923734799</v>
      </c>
      <c r="L9" s="62">
        <v>691564000</v>
      </c>
      <c r="M9" s="93">
        <v>5723317190</v>
      </c>
    </row>
    <row r="10" spans="1:13" s="8" customFormat="1" ht="12.75">
      <c r="A10" s="24"/>
      <c r="B10" s="56" t="s">
        <v>33</v>
      </c>
      <c r="C10" s="57" t="s">
        <v>34</v>
      </c>
      <c r="D10" s="58">
        <v>732962795</v>
      </c>
      <c r="E10" s="59">
        <v>3282138475</v>
      </c>
      <c r="F10" s="59">
        <v>1245147482</v>
      </c>
      <c r="G10" s="59">
        <v>15780000</v>
      </c>
      <c r="H10" s="60">
        <v>5276028752</v>
      </c>
      <c r="I10" s="61">
        <v>690300652</v>
      </c>
      <c r="J10" s="62">
        <v>2267378780</v>
      </c>
      <c r="K10" s="59">
        <v>1175560141</v>
      </c>
      <c r="L10" s="62">
        <v>24870000</v>
      </c>
      <c r="M10" s="93">
        <v>4158109573</v>
      </c>
    </row>
    <row r="11" spans="1:13" s="8" customFormat="1" ht="12.75">
      <c r="A11" s="24"/>
      <c r="B11" s="56" t="s">
        <v>35</v>
      </c>
      <c r="C11" s="57" t="s">
        <v>36</v>
      </c>
      <c r="D11" s="58">
        <v>1019421732</v>
      </c>
      <c r="E11" s="59">
        <v>2664320964</v>
      </c>
      <c r="F11" s="59">
        <v>1477709334</v>
      </c>
      <c r="G11" s="59">
        <v>188437000</v>
      </c>
      <c r="H11" s="60">
        <v>5349889030</v>
      </c>
      <c r="I11" s="61">
        <v>966499541</v>
      </c>
      <c r="J11" s="62">
        <v>2080815004</v>
      </c>
      <c r="K11" s="59">
        <v>759301316</v>
      </c>
      <c r="L11" s="62">
        <v>868946000</v>
      </c>
      <c r="M11" s="93">
        <v>4675561861</v>
      </c>
    </row>
    <row r="12" spans="1:13" s="8" customFormat="1" ht="12.75">
      <c r="A12" s="24"/>
      <c r="B12" s="56" t="s">
        <v>37</v>
      </c>
      <c r="C12" s="57" t="s">
        <v>38</v>
      </c>
      <c r="D12" s="58">
        <v>1285007999</v>
      </c>
      <c r="E12" s="59">
        <v>3661990001</v>
      </c>
      <c r="F12" s="59">
        <v>1315099996</v>
      </c>
      <c r="G12" s="59">
        <v>141713000</v>
      </c>
      <c r="H12" s="60">
        <v>6403810996</v>
      </c>
      <c r="I12" s="61">
        <v>1127505223</v>
      </c>
      <c r="J12" s="62">
        <v>3350251184</v>
      </c>
      <c r="K12" s="59">
        <v>994316419</v>
      </c>
      <c r="L12" s="62">
        <v>799583000</v>
      </c>
      <c r="M12" s="93">
        <v>6271655826</v>
      </c>
    </row>
    <row r="13" spans="1:13" s="8" customFormat="1" ht="12.75">
      <c r="A13" s="24"/>
      <c r="B13" s="56" t="s">
        <v>39</v>
      </c>
      <c r="C13" s="57" t="s">
        <v>40</v>
      </c>
      <c r="D13" s="58">
        <v>199370541</v>
      </c>
      <c r="E13" s="59">
        <v>689367522</v>
      </c>
      <c r="F13" s="59">
        <v>441576549</v>
      </c>
      <c r="G13" s="59">
        <v>116663000</v>
      </c>
      <c r="H13" s="60">
        <v>1446977612</v>
      </c>
      <c r="I13" s="61">
        <v>759862962</v>
      </c>
      <c r="J13" s="62">
        <v>513150547</v>
      </c>
      <c r="K13" s="59">
        <v>128481691</v>
      </c>
      <c r="L13" s="62">
        <v>119304000</v>
      </c>
      <c r="M13" s="93">
        <v>1520799200</v>
      </c>
    </row>
    <row r="14" spans="1:13" s="8" customFormat="1" ht="12.75">
      <c r="A14" s="24"/>
      <c r="B14" s="56" t="s">
        <v>41</v>
      </c>
      <c r="C14" s="57" t="s">
        <v>42</v>
      </c>
      <c r="D14" s="58">
        <v>727279738</v>
      </c>
      <c r="E14" s="59">
        <v>2221357043</v>
      </c>
      <c r="F14" s="59">
        <v>969207423</v>
      </c>
      <c r="G14" s="59">
        <v>27234000</v>
      </c>
      <c r="H14" s="60">
        <v>3945078204</v>
      </c>
      <c r="I14" s="61">
        <v>818609941</v>
      </c>
      <c r="J14" s="62">
        <v>1889029043</v>
      </c>
      <c r="K14" s="59">
        <v>733441111</v>
      </c>
      <c r="L14" s="62">
        <v>67606000</v>
      </c>
      <c r="M14" s="93">
        <v>3508686095</v>
      </c>
    </row>
    <row r="15" spans="1:13" s="8" customFormat="1" ht="12.75">
      <c r="A15" s="24"/>
      <c r="B15" s="94" t="s">
        <v>88</v>
      </c>
      <c r="C15" s="57"/>
      <c r="D15" s="66">
        <f aca="true" t="shared" si="0" ref="D15:M15">SUM(D9:D14)</f>
        <v>5285389048</v>
      </c>
      <c r="E15" s="67">
        <f t="shared" si="0"/>
        <v>15085661621</v>
      </c>
      <c r="F15" s="67">
        <f t="shared" si="0"/>
        <v>8470455026</v>
      </c>
      <c r="G15" s="67">
        <f t="shared" si="0"/>
        <v>675943000</v>
      </c>
      <c r="H15" s="80">
        <f t="shared" si="0"/>
        <v>29517448695</v>
      </c>
      <c r="I15" s="81">
        <f t="shared" si="0"/>
        <v>5410962600</v>
      </c>
      <c r="J15" s="82">
        <f t="shared" si="0"/>
        <v>12160458668</v>
      </c>
      <c r="K15" s="67">
        <f t="shared" si="0"/>
        <v>5714835477</v>
      </c>
      <c r="L15" s="82">
        <f t="shared" si="0"/>
        <v>2571873000</v>
      </c>
      <c r="M15" s="95">
        <f t="shared" si="0"/>
        <v>25858129745</v>
      </c>
    </row>
    <row r="16" spans="1:13" s="8" customFormat="1" ht="12.75">
      <c r="A16" s="26"/>
      <c r="B16" s="96"/>
      <c r="C16" s="97"/>
      <c r="D16" s="98"/>
      <c r="E16" s="99"/>
      <c r="F16" s="99"/>
      <c r="G16" s="99"/>
      <c r="H16" s="100"/>
      <c r="I16" s="101"/>
      <c r="J16" s="102"/>
      <c r="K16" s="99"/>
      <c r="L16" s="102"/>
      <c r="M16" s="103"/>
    </row>
    <row r="17" spans="1:13" ht="12.75">
      <c r="A17" s="2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12.75">
      <c r="A18" s="2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ht="12.75">
      <c r="A19" s="2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6">
    <mergeCell ref="B2:M2"/>
    <mergeCell ref="B17:M17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s="36" customFormat="1" ht="15.75" customHeight="1">
      <c r="A3" s="5"/>
      <c r="B3" s="6"/>
      <c r="C3" s="7"/>
      <c r="D3" s="105" t="s">
        <v>1</v>
      </c>
      <c r="E3" s="106"/>
      <c r="F3" s="106"/>
      <c r="G3" s="106"/>
      <c r="H3" s="107"/>
      <c r="I3" s="108" t="s">
        <v>2</v>
      </c>
      <c r="J3" s="109"/>
      <c r="K3" s="109"/>
      <c r="L3" s="109"/>
      <c r="M3" s="110"/>
    </row>
    <row r="4" spans="1:13" s="8" customFormat="1" ht="15.75" customHeight="1">
      <c r="A4" s="9"/>
      <c r="B4" s="10"/>
      <c r="C4" s="11"/>
      <c r="D4" s="105" t="s">
        <v>3</v>
      </c>
      <c r="E4" s="106"/>
      <c r="F4" s="111"/>
      <c r="G4" s="29"/>
      <c r="H4" s="30"/>
      <c r="I4" s="105" t="s">
        <v>3</v>
      </c>
      <c r="J4" s="106"/>
      <c r="K4" s="111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43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44</v>
      </c>
      <c r="C9" s="57" t="s">
        <v>45</v>
      </c>
      <c r="D9" s="58">
        <v>489594744</v>
      </c>
      <c r="E9" s="59">
        <v>525354731</v>
      </c>
      <c r="F9" s="59">
        <v>260807930</v>
      </c>
      <c r="G9" s="59">
        <v>9636000</v>
      </c>
      <c r="H9" s="60">
        <v>1285393405</v>
      </c>
      <c r="I9" s="61">
        <v>457102044</v>
      </c>
      <c r="J9" s="62">
        <v>384903580</v>
      </c>
      <c r="K9" s="59">
        <v>195116960</v>
      </c>
      <c r="L9" s="62">
        <v>15396000</v>
      </c>
      <c r="M9" s="60">
        <v>1052518584</v>
      </c>
    </row>
    <row r="10" spans="1:13" s="8" customFormat="1" ht="12.75" customHeight="1">
      <c r="A10" s="24"/>
      <c r="B10" s="56" t="s">
        <v>46</v>
      </c>
      <c r="C10" s="57" t="s">
        <v>47</v>
      </c>
      <c r="D10" s="58">
        <v>98887211</v>
      </c>
      <c r="E10" s="59">
        <v>441318155</v>
      </c>
      <c r="F10" s="59">
        <v>257742561</v>
      </c>
      <c r="G10" s="59">
        <v>29097000</v>
      </c>
      <c r="H10" s="60">
        <v>827044927</v>
      </c>
      <c r="I10" s="61">
        <v>86006636</v>
      </c>
      <c r="J10" s="62">
        <v>327717125</v>
      </c>
      <c r="K10" s="59">
        <v>37908636</v>
      </c>
      <c r="L10" s="62">
        <v>197408000</v>
      </c>
      <c r="M10" s="60">
        <v>649040397</v>
      </c>
    </row>
    <row r="11" spans="1:13" s="8" customFormat="1" ht="12.75" customHeight="1">
      <c r="A11" s="24"/>
      <c r="B11" s="56" t="s">
        <v>48</v>
      </c>
      <c r="C11" s="57" t="s">
        <v>49</v>
      </c>
      <c r="D11" s="58">
        <v>30786255</v>
      </c>
      <c r="E11" s="59">
        <v>91388770</v>
      </c>
      <c r="F11" s="59">
        <v>241259711</v>
      </c>
      <c r="G11" s="59">
        <v>15418000</v>
      </c>
      <c r="H11" s="60">
        <v>378852736</v>
      </c>
      <c r="I11" s="61">
        <v>27622588</v>
      </c>
      <c r="J11" s="62">
        <v>92765413</v>
      </c>
      <c r="K11" s="59">
        <v>24522400</v>
      </c>
      <c r="L11" s="62">
        <v>19824000</v>
      </c>
      <c r="M11" s="60">
        <v>164734401</v>
      </c>
    </row>
    <row r="12" spans="1:13" s="8" customFormat="1" ht="12.75" customHeight="1">
      <c r="A12" s="24"/>
      <c r="B12" s="56" t="s">
        <v>50</v>
      </c>
      <c r="C12" s="57" t="s">
        <v>51</v>
      </c>
      <c r="D12" s="58">
        <v>117622999</v>
      </c>
      <c r="E12" s="59">
        <v>560744699</v>
      </c>
      <c r="F12" s="59">
        <v>176201192</v>
      </c>
      <c r="G12" s="59">
        <v>1750000</v>
      </c>
      <c r="H12" s="60">
        <v>856318890</v>
      </c>
      <c r="I12" s="61">
        <v>116468225</v>
      </c>
      <c r="J12" s="62">
        <v>485821118</v>
      </c>
      <c r="K12" s="59">
        <v>157390578</v>
      </c>
      <c r="L12" s="62">
        <v>1581000</v>
      </c>
      <c r="M12" s="60">
        <v>761260921</v>
      </c>
    </row>
    <row r="13" spans="1:13" s="8" customFormat="1" ht="12.75" customHeight="1">
      <c r="A13" s="24"/>
      <c r="B13" s="56" t="s">
        <v>52</v>
      </c>
      <c r="C13" s="57" t="s">
        <v>53</v>
      </c>
      <c r="D13" s="58">
        <v>49954865</v>
      </c>
      <c r="E13" s="59">
        <v>210348441</v>
      </c>
      <c r="F13" s="59">
        <v>89189222</v>
      </c>
      <c r="G13" s="59">
        <v>10348000</v>
      </c>
      <c r="H13" s="60">
        <v>359840528</v>
      </c>
      <c r="I13" s="61">
        <v>60911656</v>
      </c>
      <c r="J13" s="62">
        <v>178875776</v>
      </c>
      <c r="K13" s="59">
        <v>58462822</v>
      </c>
      <c r="L13" s="62">
        <v>4214000</v>
      </c>
      <c r="M13" s="60">
        <v>302464254</v>
      </c>
    </row>
    <row r="14" spans="1:13" s="8" customFormat="1" ht="12.75" customHeight="1">
      <c r="A14" s="24"/>
      <c r="B14" s="56" t="s">
        <v>54</v>
      </c>
      <c r="C14" s="57" t="s">
        <v>55</v>
      </c>
      <c r="D14" s="58">
        <v>123687905</v>
      </c>
      <c r="E14" s="59">
        <v>464422745</v>
      </c>
      <c r="F14" s="59">
        <v>125820841</v>
      </c>
      <c r="G14" s="59">
        <v>2007000</v>
      </c>
      <c r="H14" s="60">
        <v>715938491</v>
      </c>
      <c r="I14" s="61">
        <v>112231340</v>
      </c>
      <c r="J14" s="62">
        <v>301208722</v>
      </c>
      <c r="K14" s="59">
        <v>116974591</v>
      </c>
      <c r="L14" s="62">
        <v>1458000</v>
      </c>
      <c r="M14" s="60">
        <v>531872653</v>
      </c>
    </row>
    <row r="15" spans="1:13" s="8" customFormat="1" ht="12.75" customHeight="1">
      <c r="A15" s="24"/>
      <c r="B15" s="56" t="s">
        <v>56</v>
      </c>
      <c r="C15" s="57" t="s">
        <v>57</v>
      </c>
      <c r="D15" s="58">
        <v>40255208</v>
      </c>
      <c r="E15" s="59">
        <v>149809827</v>
      </c>
      <c r="F15" s="59">
        <v>55146711</v>
      </c>
      <c r="G15" s="59">
        <v>2004000</v>
      </c>
      <c r="H15" s="60">
        <v>247215746</v>
      </c>
      <c r="I15" s="61">
        <v>27341413</v>
      </c>
      <c r="J15" s="62">
        <v>140138970</v>
      </c>
      <c r="K15" s="59">
        <v>66375455</v>
      </c>
      <c r="L15" s="62">
        <v>1100000</v>
      </c>
      <c r="M15" s="60">
        <v>234955838</v>
      </c>
    </row>
    <row r="16" spans="1:13" s="8" customFormat="1" ht="12.75" customHeight="1">
      <c r="A16" s="24"/>
      <c r="B16" s="56" t="s">
        <v>58</v>
      </c>
      <c r="C16" s="57" t="s">
        <v>59</v>
      </c>
      <c r="D16" s="58">
        <v>54409790</v>
      </c>
      <c r="E16" s="59">
        <v>266999621</v>
      </c>
      <c r="F16" s="59">
        <v>62564378</v>
      </c>
      <c r="G16" s="59">
        <v>1950000</v>
      </c>
      <c r="H16" s="60">
        <v>385923789</v>
      </c>
      <c r="I16" s="61">
        <v>55592796</v>
      </c>
      <c r="J16" s="62">
        <v>223302064</v>
      </c>
      <c r="K16" s="59">
        <v>52877874</v>
      </c>
      <c r="L16" s="62">
        <v>1285000</v>
      </c>
      <c r="M16" s="60">
        <v>333057734</v>
      </c>
    </row>
    <row r="17" spans="1:13" s="8" customFormat="1" ht="12.75" customHeight="1">
      <c r="A17" s="24"/>
      <c r="B17" s="56" t="s">
        <v>60</v>
      </c>
      <c r="C17" s="57" t="s">
        <v>61</v>
      </c>
      <c r="D17" s="58">
        <v>52707154</v>
      </c>
      <c r="E17" s="59">
        <v>152342531</v>
      </c>
      <c r="F17" s="59">
        <v>152219290</v>
      </c>
      <c r="G17" s="59">
        <v>52110000</v>
      </c>
      <c r="H17" s="60">
        <v>409378975</v>
      </c>
      <c r="I17" s="61">
        <v>42796781</v>
      </c>
      <c r="J17" s="62">
        <v>128542431</v>
      </c>
      <c r="K17" s="59">
        <v>68883795</v>
      </c>
      <c r="L17" s="62">
        <v>119712000</v>
      </c>
      <c r="M17" s="60">
        <v>359935007</v>
      </c>
    </row>
    <row r="18" spans="1:13" s="8" customFormat="1" ht="12.75" customHeight="1">
      <c r="A18" s="24"/>
      <c r="B18" s="56" t="s">
        <v>62</v>
      </c>
      <c r="C18" s="57" t="s">
        <v>63</v>
      </c>
      <c r="D18" s="58">
        <v>40787679</v>
      </c>
      <c r="E18" s="59">
        <v>128621134</v>
      </c>
      <c r="F18" s="59">
        <v>66865059</v>
      </c>
      <c r="G18" s="59">
        <v>1750000</v>
      </c>
      <c r="H18" s="60">
        <v>238023872</v>
      </c>
      <c r="I18" s="61">
        <v>27197593</v>
      </c>
      <c r="J18" s="62">
        <v>95872858</v>
      </c>
      <c r="K18" s="59">
        <v>102039</v>
      </c>
      <c r="L18" s="62">
        <v>2994000</v>
      </c>
      <c r="M18" s="60">
        <v>126166490</v>
      </c>
    </row>
    <row r="19" spans="1:13" s="8" customFormat="1" ht="12.75" customHeight="1">
      <c r="A19" s="24"/>
      <c r="B19" s="56" t="s">
        <v>64</v>
      </c>
      <c r="C19" s="57" t="s">
        <v>65</v>
      </c>
      <c r="D19" s="58">
        <v>5081494</v>
      </c>
      <c r="E19" s="59">
        <v>237783180</v>
      </c>
      <c r="F19" s="59">
        <v>75947973</v>
      </c>
      <c r="G19" s="59">
        <v>3235000</v>
      </c>
      <c r="H19" s="60">
        <v>322047647</v>
      </c>
      <c r="I19" s="61">
        <v>6160174</v>
      </c>
      <c r="J19" s="62">
        <v>191614298</v>
      </c>
      <c r="K19" s="59">
        <v>59607302</v>
      </c>
      <c r="L19" s="62">
        <v>4968000</v>
      </c>
      <c r="M19" s="60">
        <v>262349774</v>
      </c>
    </row>
    <row r="20" spans="1:13" s="8" customFormat="1" ht="12.75" customHeight="1">
      <c r="A20" s="24"/>
      <c r="B20" s="56" t="s">
        <v>66</v>
      </c>
      <c r="C20" s="57" t="s">
        <v>67</v>
      </c>
      <c r="D20" s="58">
        <v>41184811</v>
      </c>
      <c r="E20" s="59">
        <v>102352684</v>
      </c>
      <c r="F20" s="59">
        <v>50902234</v>
      </c>
      <c r="G20" s="59">
        <v>2328000</v>
      </c>
      <c r="H20" s="60">
        <v>196767729</v>
      </c>
      <c r="I20" s="61">
        <v>37173103</v>
      </c>
      <c r="J20" s="62">
        <v>83408689</v>
      </c>
      <c r="K20" s="59">
        <v>40635052</v>
      </c>
      <c r="L20" s="62">
        <v>9523000</v>
      </c>
      <c r="M20" s="60">
        <v>170739844</v>
      </c>
    </row>
    <row r="21" spans="1:13" s="8" customFormat="1" ht="12.75" customHeight="1">
      <c r="A21" s="24"/>
      <c r="B21" s="56" t="s">
        <v>68</v>
      </c>
      <c r="C21" s="57" t="s">
        <v>69</v>
      </c>
      <c r="D21" s="58">
        <v>70486341</v>
      </c>
      <c r="E21" s="59">
        <v>113393915</v>
      </c>
      <c r="F21" s="59">
        <v>70898297</v>
      </c>
      <c r="G21" s="59">
        <v>21716000</v>
      </c>
      <c r="H21" s="60">
        <v>276494553</v>
      </c>
      <c r="I21" s="61">
        <v>70918898</v>
      </c>
      <c r="J21" s="62">
        <v>92228357</v>
      </c>
      <c r="K21" s="59">
        <v>-114465794</v>
      </c>
      <c r="L21" s="62">
        <v>244750000</v>
      </c>
      <c r="M21" s="60">
        <v>293431461</v>
      </c>
    </row>
    <row r="22" spans="1:13" s="8" customFormat="1" ht="12.75" customHeight="1">
      <c r="A22" s="24"/>
      <c r="B22" s="56" t="s">
        <v>70</v>
      </c>
      <c r="C22" s="57" t="s">
        <v>71</v>
      </c>
      <c r="D22" s="58">
        <v>122452709</v>
      </c>
      <c r="E22" s="59">
        <v>132117032</v>
      </c>
      <c r="F22" s="59">
        <v>62413430</v>
      </c>
      <c r="G22" s="59">
        <v>4339000</v>
      </c>
      <c r="H22" s="60">
        <v>321322171</v>
      </c>
      <c r="I22" s="61">
        <v>190707434</v>
      </c>
      <c r="J22" s="62">
        <v>106394289</v>
      </c>
      <c r="K22" s="59">
        <v>57539836</v>
      </c>
      <c r="L22" s="62">
        <v>5315000</v>
      </c>
      <c r="M22" s="60">
        <v>359956559</v>
      </c>
    </row>
    <row r="23" spans="1:13" s="8" customFormat="1" ht="12.75" customHeight="1">
      <c r="A23" s="24"/>
      <c r="B23" s="56" t="s">
        <v>72</v>
      </c>
      <c r="C23" s="57" t="s">
        <v>73</v>
      </c>
      <c r="D23" s="58">
        <v>47070424</v>
      </c>
      <c r="E23" s="59">
        <v>91747624</v>
      </c>
      <c r="F23" s="59">
        <v>155959993</v>
      </c>
      <c r="G23" s="59">
        <v>6270000</v>
      </c>
      <c r="H23" s="60">
        <v>301048041</v>
      </c>
      <c r="I23" s="61">
        <v>40227108</v>
      </c>
      <c r="J23" s="62">
        <v>50499035</v>
      </c>
      <c r="K23" s="59">
        <v>81536072</v>
      </c>
      <c r="L23" s="62">
        <v>8533000</v>
      </c>
      <c r="M23" s="60">
        <v>180795215</v>
      </c>
    </row>
    <row r="24" spans="1:13" s="8" customFormat="1" ht="12.75" customHeight="1">
      <c r="A24" s="24"/>
      <c r="B24" s="56" t="s">
        <v>74</v>
      </c>
      <c r="C24" s="57" t="s">
        <v>75</v>
      </c>
      <c r="D24" s="58">
        <v>44520438</v>
      </c>
      <c r="E24" s="59">
        <v>356196571</v>
      </c>
      <c r="F24" s="59">
        <v>115941295</v>
      </c>
      <c r="G24" s="59">
        <v>5660000</v>
      </c>
      <c r="H24" s="60">
        <v>522318304</v>
      </c>
      <c r="I24" s="61">
        <v>36341329</v>
      </c>
      <c r="J24" s="62">
        <v>319479973</v>
      </c>
      <c r="K24" s="59">
        <v>62521927</v>
      </c>
      <c r="L24" s="62">
        <v>126374000</v>
      </c>
      <c r="M24" s="60">
        <v>544717229</v>
      </c>
    </row>
    <row r="25" spans="1:13" s="8" customFormat="1" ht="12.75" customHeight="1">
      <c r="A25" s="24"/>
      <c r="B25" s="56" t="s">
        <v>76</v>
      </c>
      <c r="C25" s="57" t="s">
        <v>77</v>
      </c>
      <c r="D25" s="58">
        <v>16671055</v>
      </c>
      <c r="E25" s="59">
        <v>122784624</v>
      </c>
      <c r="F25" s="59">
        <v>40554006</v>
      </c>
      <c r="G25" s="59">
        <v>1750000</v>
      </c>
      <c r="H25" s="60">
        <v>181759685</v>
      </c>
      <c r="I25" s="61">
        <v>16458676</v>
      </c>
      <c r="J25" s="62">
        <v>107731298</v>
      </c>
      <c r="K25" s="59">
        <v>37883532</v>
      </c>
      <c r="L25" s="62">
        <v>1150000</v>
      </c>
      <c r="M25" s="60">
        <v>163223506</v>
      </c>
    </row>
    <row r="26" spans="1:13" s="8" customFormat="1" ht="12.75" customHeight="1">
      <c r="A26" s="24"/>
      <c r="B26" s="56" t="s">
        <v>78</v>
      </c>
      <c r="C26" s="57" t="s">
        <v>79</v>
      </c>
      <c r="D26" s="58">
        <v>56680168</v>
      </c>
      <c r="E26" s="59">
        <v>117750265</v>
      </c>
      <c r="F26" s="59">
        <v>152565832</v>
      </c>
      <c r="G26" s="59">
        <v>2989000</v>
      </c>
      <c r="H26" s="60">
        <v>329985265</v>
      </c>
      <c r="I26" s="61">
        <v>58196524</v>
      </c>
      <c r="J26" s="62">
        <v>147614269</v>
      </c>
      <c r="K26" s="59">
        <v>119509509</v>
      </c>
      <c r="L26" s="62">
        <v>1555000</v>
      </c>
      <c r="M26" s="60">
        <v>326875302</v>
      </c>
    </row>
    <row r="27" spans="1:13" s="8" customFormat="1" ht="12.75" customHeight="1">
      <c r="A27" s="24"/>
      <c r="B27" s="56" t="s">
        <v>80</v>
      </c>
      <c r="C27" s="57" t="s">
        <v>81</v>
      </c>
      <c r="D27" s="58">
        <v>189885025</v>
      </c>
      <c r="E27" s="59">
        <v>233503465</v>
      </c>
      <c r="F27" s="59">
        <v>-32346749</v>
      </c>
      <c r="G27" s="59">
        <v>12750000</v>
      </c>
      <c r="H27" s="60">
        <v>403791741</v>
      </c>
      <c r="I27" s="61">
        <v>46024682</v>
      </c>
      <c r="J27" s="62">
        <v>147743287</v>
      </c>
      <c r="K27" s="59">
        <v>19579513</v>
      </c>
      <c r="L27" s="62">
        <v>3885000</v>
      </c>
      <c r="M27" s="60">
        <v>217232482</v>
      </c>
    </row>
    <row r="28" spans="1:13" s="8" customFormat="1" ht="12.75" customHeight="1">
      <c r="A28" s="24"/>
      <c r="B28" s="56" t="s">
        <v>82</v>
      </c>
      <c r="C28" s="57" t="s">
        <v>83</v>
      </c>
      <c r="D28" s="58">
        <v>203513277</v>
      </c>
      <c r="E28" s="59">
        <v>143490844</v>
      </c>
      <c r="F28" s="59">
        <v>5235529</v>
      </c>
      <c r="G28" s="59">
        <v>1750000</v>
      </c>
      <c r="H28" s="60">
        <v>353989650</v>
      </c>
      <c r="I28" s="61">
        <v>208149521</v>
      </c>
      <c r="J28" s="62">
        <v>119020827</v>
      </c>
      <c r="K28" s="59">
        <v>-2137815</v>
      </c>
      <c r="L28" s="62">
        <v>1150000</v>
      </c>
      <c r="M28" s="60">
        <v>326182533</v>
      </c>
    </row>
    <row r="29" spans="1:13" s="8" customFormat="1" ht="12.75" customHeight="1">
      <c r="A29" s="24"/>
      <c r="B29" s="63" t="s">
        <v>84</v>
      </c>
      <c r="C29" s="57" t="s">
        <v>85</v>
      </c>
      <c r="D29" s="58">
        <v>152945373</v>
      </c>
      <c r="E29" s="59">
        <v>201893361</v>
      </c>
      <c r="F29" s="59">
        <v>72655400</v>
      </c>
      <c r="G29" s="59">
        <v>11058000</v>
      </c>
      <c r="H29" s="60">
        <v>438552134</v>
      </c>
      <c r="I29" s="61">
        <v>134333846</v>
      </c>
      <c r="J29" s="62">
        <v>152917063</v>
      </c>
      <c r="K29" s="59">
        <v>38773184</v>
      </c>
      <c r="L29" s="62">
        <v>16898000</v>
      </c>
      <c r="M29" s="60">
        <v>342922093</v>
      </c>
    </row>
    <row r="30" spans="1:13" s="8" customFormat="1" ht="12.75" customHeight="1">
      <c r="A30" s="25"/>
      <c r="B30" s="64" t="s">
        <v>667</v>
      </c>
      <c r="C30" s="65"/>
      <c r="D30" s="66">
        <f aca="true" t="shared" si="0" ref="D30:M30">SUM(D9:D29)</f>
        <v>2049184925</v>
      </c>
      <c r="E30" s="67">
        <f t="shared" si="0"/>
        <v>4844364219</v>
      </c>
      <c r="F30" s="67">
        <f t="shared" si="0"/>
        <v>2258544135</v>
      </c>
      <c r="G30" s="67">
        <f t="shared" si="0"/>
        <v>199915000</v>
      </c>
      <c r="H30" s="68">
        <f t="shared" si="0"/>
        <v>9352008279</v>
      </c>
      <c r="I30" s="69">
        <f t="shared" si="0"/>
        <v>1857962367</v>
      </c>
      <c r="J30" s="70">
        <f t="shared" si="0"/>
        <v>3877799442</v>
      </c>
      <c r="K30" s="67">
        <f t="shared" si="0"/>
        <v>1179597468</v>
      </c>
      <c r="L30" s="70">
        <f t="shared" si="0"/>
        <v>789073000</v>
      </c>
      <c r="M30" s="68">
        <f t="shared" si="0"/>
        <v>7704432277</v>
      </c>
    </row>
    <row r="31" spans="1:13" s="8" customFormat="1" ht="12.75">
      <c r="A31" s="26"/>
      <c r="B31" s="71"/>
      <c r="C31" s="72"/>
      <c r="D31" s="73"/>
      <c r="E31" s="74"/>
      <c r="F31" s="74"/>
      <c r="G31" s="74"/>
      <c r="H31" s="75"/>
      <c r="I31" s="73"/>
      <c r="J31" s="74"/>
      <c r="K31" s="74"/>
      <c r="L31" s="74"/>
      <c r="M31" s="75"/>
    </row>
    <row r="32" spans="1:13" s="8" customFormat="1" ht="12.75">
      <c r="A32" s="27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</sheetData>
  <sheetProtection/>
  <mergeCells count="6">
    <mergeCell ref="B2:M2"/>
    <mergeCell ref="B32:M32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.75" customHeight="1">
      <c r="A3" s="5"/>
      <c r="B3" s="6"/>
      <c r="C3" s="7"/>
      <c r="D3" s="105" t="s">
        <v>1</v>
      </c>
      <c r="E3" s="106"/>
      <c r="F3" s="106"/>
      <c r="G3" s="106"/>
      <c r="H3" s="107"/>
      <c r="I3" s="108" t="s">
        <v>2</v>
      </c>
      <c r="J3" s="109"/>
      <c r="K3" s="109"/>
      <c r="L3" s="109"/>
      <c r="M3" s="110"/>
    </row>
    <row r="4" spans="1:13" s="8" customFormat="1" ht="15.75" customHeight="1">
      <c r="A4" s="9"/>
      <c r="B4" s="10"/>
      <c r="C4" s="11"/>
      <c r="D4" s="105" t="s">
        <v>3</v>
      </c>
      <c r="E4" s="106"/>
      <c r="F4" s="111"/>
      <c r="G4" s="29"/>
      <c r="H4" s="30"/>
      <c r="I4" s="105" t="s">
        <v>3</v>
      </c>
      <c r="J4" s="106"/>
      <c r="K4" s="111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39"/>
      <c r="E6" s="40"/>
      <c r="F6" s="40"/>
      <c r="G6" s="40"/>
      <c r="H6" s="41"/>
      <c r="I6" s="39"/>
      <c r="J6" s="40"/>
      <c r="K6" s="40"/>
      <c r="L6" s="40"/>
      <c r="M6" s="41"/>
    </row>
    <row r="7" spans="1:13" s="8" customFormat="1" ht="12.75">
      <c r="A7" s="9"/>
      <c r="B7" s="42" t="s">
        <v>86</v>
      </c>
      <c r="C7" s="16"/>
      <c r="D7" s="43"/>
      <c r="E7" s="44"/>
      <c r="F7" s="44"/>
      <c r="G7" s="44"/>
      <c r="H7" s="45"/>
      <c r="I7" s="43"/>
      <c r="J7" s="44"/>
      <c r="K7" s="44"/>
      <c r="L7" s="44"/>
      <c r="M7" s="45"/>
    </row>
    <row r="8" spans="1:13" s="8" customFormat="1" ht="12.75">
      <c r="A8" s="9"/>
      <c r="B8" s="16"/>
      <c r="C8" s="16"/>
      <c r="D8" s="43"/>
      <c r="E8" s="44"/>
      <c r="F8" s="44"/>
      <c r="G8" s="44"/>
      <c r="H8" s="45"/>
      <c r="I8" s="43"/>
      <c r="J8" s="44"/>
      <c r="K8" s="44"/>
      <c r="L8" s="44"/>
      <c r="M8" s="45"/>
    </row>
    <row r="9" spans="1:13" s="8" customFormat="1" ht="12.75">
      <c r="A9" s="24" t="s">
        <v>87</v>
      </c>
      <c r="B9" s="77" t="s">
        <v>39</v>
      </c>
      <c r="C9" s="57" t="s">
        <v>40</v>
      </c>
      <c r="D9" s="58">
        <v>199370541</v>
      </c>
      <c r="E9" s="59">
        <v>689367522</v>
      </c>
      <c r="F9" s="59">
        <v>441576549</v>
      </c>
      <c r="G9" s="59">
        <v>116663000</v>
      </c>
      <c r="H9" s="60">
        <v>1446977612</v>
      </c>
      <c r="I9" s="61">
        <v>759862962</v>
      </c>
      <c r="J9" s="62">
        <v>513150547</v>
      </c>
      <c r="K9" s="59">
        <v>128481691</v>
      </c>
      <c r="L9" s="62">
        <v>119304000</v>
      </c>
      <c r="M9" s="60">
        <v>1520799200</v>
      </c>
    </row>
    <row r="10" spans="1:13" s="37" customFormat="1" ht="12.75">
      <c r="A10" s="46"/>
      <c r="B10" s="78" t="s">
        <v>88</v>
      </c>
      <c r="C10" s="79"/>
      <c r="D10" s="66">
        <f aca="true" t="shared" si="0" ref="D10:M10">D9</f>
        <v>199370541</v>
      </c>
      <c r="E10" s="67">
        <f t="shared" si="0"/>
        <v>689367522</v>
      </c>
      <c r="F10" s="67">
        <f t="shared" si="0"/>
        <v>441576549</v>
      </c>
      <c r="G10" s="67">
        <f t="shared" si="0"/>
        <v>116663000</v>
      </c>
      <c r="H10" s="80">
        <f t="shared" si="0"/>
        <v>1446977612</v>
      </c>
      <c r="I10" s="81">
        <f t="shared" si="0"/>
        <v>759862962</v>
      </c>
      <c r="J10" s="82">
        <f t="shared" si="0"/>
        <v>513150547</v>
      </c>
      <c r="K10" s="67">
        <f t="shared" si="0"/>
        <v>128481691</v>
      </c>
      <c r="L10" s="82">
        <f t="shared" si="0"/>
        <v>119304000</v>
      </c>
      <c r="M10" s="80">
        <f t="shared" si="0"/>
        <v>1520799200</v>
      </c>
    </row>
    <row r="11" spans="1:13" s="8" customFormat="1" ht="12.75">
      <c r="A11" s="24" t="s">
        <v>89</v>
      </c>
      <c r="B11" s="77" t="s">
        <v>90</v>
      </c>
      <c r="C11" s="57" t="s">
        <v>91</v>
      </c>
      <c r="D11" s="58">
        <v>14183419</v>
      </c>
      <c r="E11" s="59">
        <v>21286260</v>
      </c>
      <c r="F11" s="59">
        <v>10958792</v>
      </c>
      <c r="G11" s="59">
        <v>2763000</v>
      </c>
      <c r="H11" s="60">
        <v>49191471</v>
      </c>
      <c r="I11" s="61">
        <v>13316137</v>
      </c>
      <c r="J11" s="62">
        <v>16315885</v>
      </c>
      <c r="K11" s="59">
        <v>7108800</v>
      </c>
      <c r="L11" s="62">
        <v>6000000</v>
      </c>
      <c r="M11" s="60">
        <v>42740822</v>
      </c>
    </row>
    <row r="12" spans="1:13" s="8" customFormat="1" ht="12.75">
      <c r="A12" s="24" t="s">
        <v>89</v>
      </c>
      <c r="B12" s="77" t="s">
        <v>92</v>
      </c>
      <c r="C12" s="57" t="s">
        <v>93</v>
      </c>
      <c r="D12" s="58">
        <v>7117133</v>
      </c>
      <c r="E12" s="59">
        <v>17391112</v>
      </c>
      <c r="F12" s="59">
        <v>10401563</v>
      </c>
      <c r="G12" s="59">
        <v>2403000</v>
      </c>
      <c r="H12" s="60">
        <v>37312808</v>
      </c>
      <c r="I12" s="61">
        <v>36648440</v>
      </c>
      <c r="J12" s="62">
        <v>13994417</v>
      </c>
      <c r="K12" s="59">
        <v>-17581903</v>
      </c>
      <c r="L12" s="62">
        <v>1485000</v>
      </c>
      <c r="M12" s="60">
        <v>34545954</v>
      </c>
    </row>
    <row r="13" spans="1:13" s="8" customFormat="1" ht="12.75">
      <c r="A13" s="24" t="s">
        <v>89</v>
      </c>
      <c r="B13" s="77" t="s">
        <v>94</v>
      </c>
      <c r="C13" s="57" t="s">
        <v>95</v>
      </c>
      <c r="D13" s="58">
        <v>1992257</v>
      </c>
      <c r="E13" s="59">
        <v>1587966</v>
      </c>
      <c r="F13" s="59">
        <v>3345154</v>
      </c>
      <c r="G13" s="59">
        <v>1950000</v>
      </c>
      <c r="H13" s="60">
        <v>8875377</v>
      </c>
      <c r="I13" s="61">
        <v>1894767</v>
      </c>
      <c r="J13" s="62">
        <v>1381184</v>
      </c>
      <c r="K13" s="59">
        <v>59859</v>
      </c>
      <c r="L13" s="62">
        <v>7250000</v>
      </c>
      <c r="M13" s="60">
        <v>10585810</v>
      </c>
    </row>
    <row r="14" spans="1:13" s="8" customFormat="1" ht="12.75">
      <c r="A14" s="24" t="s">
        <v>89</v>
      </c>
      <c r="B14" s="77" t="s">
        <v>96</v>
      </c>
      <c r="C14" s="57" t="s">
        <v>97</v>
      </c>
      <c r="D14" s="58">
        <v>15615772</v>
      </c>
      <c r="E14" s="59">
        <v>50590525</v>
      </c>
      <c r="F14" s="59">
        <v>19252385</v>
      </c>
      <c r="G14" s="59">
        <v>6648000</v>
      </c>
      <c r="H14" s="60">
        <v>92106682</v>
      </c>
      <c r="I14" s="61">
        <v>1893848</v>
      </c>
      <c r="J14" s="62">
        <v>27537069</v>
      </c>
      <c r="K14" s="59">
        <v>7924853</v>
      </c>
      <c r="L14" s="62">
        <v>13141000</v>
      </c>
      <c r="M14" s="60">
        <v>50496770</v>
      </c>
    </row>
    <row r="15" spans="1:13" s="8" customFormat="1" ht="12.75">
      <c r="A15" s="24" t="s">
        <v>89</v>
      </c>
      <c r="B15" s="77" t="s">
        <v>98</v>
      </c>
      <c r="C15" s="57" t="s">
        <v>99</v>
      </c>
      <c r="D15" s="58">
        <v>16039109</v>
      </c>
      <c r="E15" s="59">
        <v>4441163</v>
      </c>
      <c r="F15" s="59">
        <v>24050149</v>
      </c>
      <c r="G15" s="59">
        <v>2846000</v>
      </c>
      <c r="H15" s="60">
        <v>47376421</v>
      </c>
      <c r="I15" s="61">
        <v>127029</v>
      </c>
      <c r="J15" s="62">
        <v>3748957</v>
      </c>
      <c r="K15" s="59">
        <v>58808060</v>
      </c>
      <c r="L15" s="62">
        <v>7300000</v>
      </c>
      <c r="M15" s="60">
        <v>69984046</v>
      </c>
    </row>
    <row r="16" spans="1:13" s="8" customFormat="1" ht="12.75">
      <c r="A16" s="24" t="s">
        <v>89</v>
      </c>
      <c r="B16" s="77" t="s">
        <v>100</v>
      </c>
      <c r="C16" s="57" t="s">
        <v>101</v>
      </c>
      <c r="D16" s="58">
        <v>6937486</v>
      </c>
      <c r="E16" s="59">
        <v>4668820</v>
      </c>
      <c r="F16" s="59">
        <v>3400660</v>
      </c>
      <c r="G16" s="59">
        <v>11217000</v>
      </c>
      <c r="H16" s="60">
        <v>26223966</v>
      </c>
      <c r="I16" s="61">
        <v>675027</v>
      </c>
      <c r="J16" s="62">
        <v>3111517</v>
      </c>
      <c r="K16" s="59">
        <v>-1563186</v>
      </c>
      <c r="L16" s="62">
        <v>3256000</v>
      </c>
      <c r="M16" s="60">
        <v>5479358</v>
      </c>
    </row>
    <row r="17" spans="1:13" s="8" customFormat="1" ht="12.75">
      <c r="A17" s="24" t="s">
        <v>89</v>
      </c>
      <c r="B17" s="77" t="s">
        <v>102</v>
      </c>
      <c r="C17" s="57" t="s">
        <v>103</v>
      </c>
      <c r="D17" s="58">
        <v>1853233</v>
      </c>
      <c r="E17" s="59">
        <v>1946538</v>
      </c>
      <c r="F17" s="59">
        <v>5790562</v>
      </c>
      <c r="G17" s="59">
        <v>4380000</v>
      </c>
      <c r="H17" s="60">
        <v>13970333</v>
      </c>
      <c r="I17" s="61">
        <v>2272175</v>
      </c>
      <c r="J17" s="62">
        <v>2554352</v>
      </c>
      <c r="K17" s="59">
        <v>4492654</v>
      </c>
      <c r="L17" s="62">
        <v>1400000</v>
      </c>
      <c r="M17" s="60">
        <v>10719181</v>
      </c>
    </row>
    <row r="18" spans="1:13" s="8" customFormat="1" ht="12.75">
      <c r="A18" s="24" t="s">
        <v>89</v>
      </c>
      <c r="B18" s="77" t="s">
        <v>104</v>
      </c>
      <c r="C18" s="57" t="s">
        <v>105</v>
      </c>
      <c r="D18" s="58">
        <v>118420490</v>
      </c>
      <c r="E18" s="59">
        <v>58847968</v>
      </c>
      <c r="F18" s="59">
        <v>24882374</v>
      </c>
      <c r="G18" s="59">
        <v>1950000</v>
      </c>
      <c r="H18" s="60">
        <v>204100832</v>
      </c>
      <c r="I18" s="61">
        <v>110246637</v>
      </c>
      <c r="J18" s="62">
        <v>49089866</v>
      </c>
      <c r="K18" s="59">
        <v>-2009249</v>
      </c>
      <c r="L18" s="62">
        <v>21175000</v>
      </c>
      <c r="M18" s="60">
        <v>178502254</v>
      </c>
    </row>
    <row r="19" spans="1:13" s="8" customFormat="1" ht="12.75">
      <c r="A19" s="24" t="s">
        <v>89</v>
      </c>
      <c r="B19" s="77" t="s">
        <v>106</v>
      </c>
      <c r="C19" s="57" t="s">
        <v>107</v>
      </c>
      <c r="D19" s="58">
        <v>0</v>
      </c>
      <c r="E19" s="59">
        <v>0</v>
      </c>
      <c r="F19" s="59">
        <v>-3750000</v>
      </c>
      <c r="G19" s="59">
        <v>3750000</v>
      </c>
      <c r="H19" s="60">
        <v>0</v>
      </c>
      <c r="I19" s="61">
        <v>210283</v>
      </c>
      <c r="J19" s="62">
        <v>547934</v>
      </c>
      <c r="K19" s="59">
        <v>5641544</v>
      </c>
      <c r="L19" s="62">
        <v>3150000</v>
      </c>
      <c r="M19" s="60">
        <v>9549761</v>
      </c>
    </row>
    <row r="20" spans="1:13" s="8" customFormat="1" ht="12.75">
      <c r="A20" s="24" t="s">
        <v>108</v>
      </c>
      <c r="B20" s="77" t="s">
        <v>109</v>
      </c>
      <c r="C20" s="57" t="s">
        <v>110</v>
      </c>
      <c r="D20" s="58">
        <v>366996</v>
      </c>
      <c r="E20" s="59">
        <v>49431</v>
      </c>
      <c r="F20" s="59">
        <v>65749005</v>
      </c>
      <c r="G20" s="59">
        <v>2000000</v>
      </c>
      <c r="H20" s="60">
        <v>68165432</v>
      </c>
      <c r="I20" s="61">
        <v>183970</v>
      </c>
      <c r="J20" s="62">
        <v>43693</v>
      </c>
      <c r="K20" s="59">
        <v>61249061</v>
      </c>
      <c r="L20" s="62">
        <v>1485000</v>
      </c>
      <c r="M20" s="60">
        <v>62961724</v>
      </c>
    </row>
    <row r="21" spans="1:13" s="37" customFormat="1" ht="12.75">
      <c r="A21" s="46"/>
      <c r="B21" s="78" t="s">
        <v>111</v>
      </c>
      <c r="C21" s="79"/>
      <c r="D21" s="66">
        <f aca="true" t="shared" si="1" ref="D21:M21">SUM(D11:D20)</f>
        <v>182525895</v>
      </c>
      <c r="E21" s="67">
        <f t="shared" si="1"/>
        <v>160809783</v>
      </c>
      <c r="F21" s="67">
        <f t="shared" si="1"/>
        <v>164080644</v>
      </c>
      <c r="G21" s="67">
        <f t="shared" si="1"/>
        <v>39907000</v>
      </c>
      <c r="H21" s="80">
        <f t="shared" si="1"/>
        <v>547323322</v>
      </c>
      <c r="I21" s="81">
        <f t="shared" si="1"/>
        <v>167468313</v>
      </c>
      <c r="J21" s="82">
        <f t="shared" si="1"/>
        <v>118324874</v>
      </c>
      <c r="K21" s="67">
        <f t="shared" si="1"/>
        <v>124130493</v>
      </c>
      <c r="L21" s="82">
        <f t="shared" si="1"/>
        <v>65642000</v>
      </c>
      <c r="M21" s="80">
        <f t="shared" si="1"/>
        <v>475565680</v>
      </c>
    </row>
    <row r="22" spans="1:13" s="8" customFormat="1" ht="12.75">
      <c r="A22" s="24" t="s">
        <v>89</v>
      </c>
      <c r="B22" s="77" t="s">
        <v>112</v>
      </c>
      <c r="C22" s="57" t="s">
        <v>113</v>
      </c>
      <c r="D22" s="58">
        <v>676987</v>
      </c>
      <c r="E22" s="59">
        <v>6993</v>
      </c>
      <c r="F22" s="59">
        <v>18028917</v>
      </c>
      <c r="G22" s="59">
        <v>26382000</v>
      </c>
      <c r="H22" s="60">
        <v>45094897</v>
      </c>
      <c r="I22" s="61">
        <v>0</v>
      </c>
      <c r="J22" s="62">
        <v>0</v>
      </c>
      <c r="K22" s="59">
        <v>-27583000</v>
      </c>
      <c r="L22" s="62">
        <v>27583000</v>
      </c>
      <c r="M22" s="60">
        <v>0</v>
      </c>
    </row>
    <row r="23" spans="1:13" s="8" customFormat="1" ht="12.75">
      <c r="A23" s="24" t="s">
        <v>89</v>
      </c>
      <c r="B23" s="77" t="s">
        <v>114</v>
      </c>
      <c r="C23" s="57" t="s">
        <v>115</v>
      </c>
      <c r="D23" s="58">
        <v>8149672</v>
      </c>
      <c r="E23" s="59">
        <v>366843</v>
      </c>
      <c r="F23" s="59">
        <v>82086195</v>
      </c>
      <c r="G23" s="59">
        <v>1950000</v>
      </c>
      <c r="H23" s="60">
        <v>92552710</v>
      </c>
      <c r="I23" s="61">
        <v>805737</v>
      </c>
      <c r="J23" s="62">
        <v>1045391</v>
      </c>
      <c r="K23" s="59">
        <v>-17688522</v>
      </c>
      <c r="L23" s="62">
        <v>20617000</v>
      </c>
      <c r="M23" s="60">
        <v>4779606</v>
      </c>
    </row>
    <row r="24" spans="1:13" s="8" customFormat="1" ht="12.75">
      <c r="A24" s="24" t="s">
        <v>89</v>
      </c>
      <c r="B24" s="77" t="s">
        <v>116</v>
      </c>
      <c r="C24" s="57" t="s">
        <v>117</v>
      </c>
      <c r="D24" s="58">
        <v>0</v>
      </c>
      <c r="E24" s="59">
        <v>1034996</v>
      </c>
      <c r="F24" s="59">
        <v>11186510</v>
      </c>
      <c r="G24" s="59">
        <v>2250000</v>
      </c>
      <c r="H24" s="60">
        <v>14471506</v>
      </c>
      <c r="I24" s="61">
        <v>750178</v>
      </c>
      <c r="J24" s="62">
        <v>1287480</v>
      </c>
      <c r="K24" s="59">
        <v>13934184</v>
      </c>
      <c r="L24" s="62">
        <v>1735000</v>
      </c>
      <c r="M24" s="60">
        <v>17706842</v>
      </c>
    </row>
    <row r="25" spans="1:13" s="8" customFormat="1" ht="12.75">
      <c r="A25" s="24" t="s">
        <v>89</v>
      </c>
      <c r="B25" s="77" t="s">
        <v>118</v>
      </c>
      <c r="C25" s="57" t="s">
        <v>119</v>
      </c>
      <c r="D25" s="58">
        <v>8229807</v>
      </c>
      <c r="E25" s="59">
        <v>2402977</v>
      </c>
      <c r="F25" s="59">
        <v>25407467</v>
      </c>
      <c r="G25" s="59">
        <v>4913000</v>
      </c>
      <c r="H25" s="60">
        <v>40953251</v>
      </c>
      <c r="I25" s="61">
        <v>8380984</v>
      </c>
      <c r="J25" s="62">
        <v>4909044</v>
      </c>
      <c r="K25" s="59">
        <v>21441799</v>
      </c>
      <c r="L25" s="62">
        <v>2389000</v>
      </c>
      <c r="M25" s="60">
        <v>37120827</v>
      </c>
    </row>
    <row r="26" spans="1:13" s="8" customFormat="1" ht="12.75">
      <c r="A26" s="24" t="s">
        <v>89</v>
      </c>
      <c r="B26" s="77" t="s">
        <v>44</v>
      </c>
      <c r="C26" s="57" t="s">
        <v>45</v>
      </c>
      <c r="D26" s="58">
        <v>489594744</v>
      </c>
      <c r="E26" s="59">
        <v>525354731</v>
      </c>
      <c r="F26" s="59">
        <v>260807930</v>
      </c>
      <c r="G26" s="59">
        <v>9636000</v>
      </c>
      <c r="H26" s="60">
        <v>1285393405</v>
      </c>
      <c r="I26" s="61">
        <v>457102044</v>
      </c>
      <c r="J26" s="62">
        <v>384903580</v>
      </c>
      <c r="K26" s="59">
        <v>195116960</v>
      </c>
      <c r="L26" s="62">
        <v>15396000</v>
      </c>
      <c r="M26" s="60">
        <v>1052518584</v>
      </c>
    </row>
    <row r="27" spans="1:13" s="8" customFormat="1" ht="12.75">
      <c r="A27" s="24" t="s">
        <v>89</v>
      </c>
      <c r="B27" s="77" t="s">
        <v>120</v>
      </c>
      <c r="C27" s="57" t="s">
        <v>121</v>
      </c>
      <c r="D27" s="58">
        <v>271876</v>
      </c>
      <c r="E27" s="59">
        <v>0</v>
      </c>
      <c r="F27" s="59">
        <v>-2911757</v>
      </c>
      <c r="G27" s="59">
        <v>3141000</v>
      </c>
      <c r="H27" s="60">
        <v>501119</v>
      </c>
      <c r="I27" s="61">
        <v>1503992</v>
      </c>
      <c r="J27" s="62">
        <v>157588</v>
      </c>
      <c r="K27" s="59">
        <v>14330062</v>
      </c>
      <c r="L27" s="62">
        <v>1419000</v>
      </c>
      <c r="M27" s="60">
        <v>17410642</v>
      </c>
    </row>
    <row r="28" spans="1:13" s="8" customFormat="1" ht="12.75">
      <c r="A28" s="24" t="s">
        <v>89</v>
      </c>
      <c r="B28" s="77" t="s">
        <v>122</v>
      </c>
      <c r="C28" s="57" t="s">
        <v>123</v>
      </c>
      <c r="D28" s="58">
        <v>918664</v>
      </c>
      <c r="E28" s="59">
        <v>647901</v>
      </c>
      <c r="F28" s="59">
        <v>-1106932</v>
      </c>
      <c r="G28" s="59">
        <v>1987000</v>
      </c>
      <c r="H28" s="60">
        <v>2446633</v>
      </c>
      <c r="I28" s="61">
        <v>741760</v>
      </c>
      <c r="J28" s="62">
        <v>2058666</v>
      </c>
      <c r="K28" s="59">
        <v>-538683</v>
      </c>
      <c r="L28" s="62">
        <v>7939000</v>
      </c>
      <c r="M28" s="60">
        <v>10200743</v>
      </c>
    </row>
    <row r="29" spans="1:13" s="8" customFormat="1" ht="12.75">
      <c r="A29" s="24" t="s">
        <v>89</v>
      </c>
      <c r="B29" s="77" t="s">
        <v>124</v>
      </c>
      <c r="C29" s="57" t="s">
        <v>125</v>
      </c>
      <c r="D29" s="58">
        <v>1358500</v>
      </c>
      <c r="E29" s="59">
        <v>4278111</v>
      </c>
      <c r="F29" s="59">
        <v>11030866</v>
      </c>
      <c r="G29" s="59">
        <v>1950000</v>
      </c>
      <c r="H29" s="60">
        <v>18617477</v>
      </c>
      <c r="I29" s="61">
        <v>210405</v>
      </c>
      <c r="J29" s="62">
        <v>1730747</v>
      </c>
      <c r="K29" s="59">
        <v>8028732</v>
      </c>
      <c r="L29" s="62">
        <v>1485000</v>
      </c>
      <c r="M29" s="60">
        <v>11454884</v>
      </c>
    </row>
    <row r="30" spans="1:13" s="8" customFormat="1" ht="12.75">
      <c r="A30" s="24" t="s">
        <v>108</v>
      </c>
      <c r="B30" s="77" t="s">
        <v>126</v>
      </c>
      <c r="C30" s="57" t="s">
        <v>127</v>
      </c>
      <c r="D30" s="58">
        <v>0</v>
      </c>
      <c r="E30" s="59">
        <v>24132429</v>
      </c>
      <c r="F30" s="59">
        <v>180215196</v>
      </c>
      <c r="G30" s="59">
        <v>31212000</v>
      </c>
      <c r="H30" s="60">
        <v>235559625</v>
      </c>
      <c r="I30" s="61">
        <v>0</v>
      </c>
      <c r="J30" s="62">
        <v>22764514</v>
      </c>
      <c r="K30" s="59">
        <v>191248500</v>
      </c>
      <c r="L30" s="62">
        <v>8226000</v>
      </c>
      <c r="M30" s="60">
        <v>222239014</v>
      </c>
    </row>
    <row r="31" spans="1:13" s="37" customFormat="1" ht="12.75">
      <c r="A31" s="46"/>
      <c r="B31" s="78" t="s">
        <v>128</v>
      </c>
      <c r="C31" s="79"/>
      <c r="D31" s="66">
        <f aca="true" t="shared" si="2" ref="D31:M31">SUM(D22:D30)</f>
        <v>509200250</v>
      </c>
      <c r="E31" s="67">
        <f t="shared" si="2"/>
        <v>558224981</v>
      </c>
      <c r="F31" s="67">
        <f t="shared" si="2"/>
        <v>584744392</v>
      </c>
      <c r="G31" s="67">
        <f t="shared" si="2"/>
        <v>83421000</v>
      </c>
      <c r="H31" s="80">
        <f t="shared" si="2"/>
        <v>1735590623</v>
      </c>
      <c r="I31" s="81">
        <f t="shared" si="2"/>
        <v>469495100</v>
      </c>
      <c r="J31" s="82">
        <f t="shared" si="2"/>
        <v>418857010</v>
      </c>
      <c r="K31" s="67">
        <f t="shared" si="2"/>
        <v>398290032</v>
      </c>
      <c r="L31" s="82">
        <f t="shared" si="2"/>
        <v>86789000</v>
      </c>
      <c r="M31" s="80">
        <f t="shared" si="2"/>
        <v>1373431142</v>
      </c>
    </row>
    <row r="32" spans="1:13" s="8" customFormat="1" ht="12.75">
      <c r="A32" s="24" t="s">
        <v>89</v>
      </c>
      <c r="B32" s="77" t="s">
        <v>129</v>
      </c>
      <c r="C32" s="57" t="s">
        <v>130</v>
      </c>
      <c r="D32" s="58">
        <v>-33084</v>
      </c>
      <c r="E32" s="59">
        <v>15435726</v>
      </c>
      <c r="F32" s="59">
        <v>-15882437</v>
      </c>
      <c r="G32" s="59">
        <v>18086000</v>
      </c>
      <c r="H32" s="60">
        <v>17606205</v>
      </c>
      <c r="I32" s="61">
        <v>18598702</v>
      </c>
      <c r="J32" s="62">
        <v>18060855</v>
      </c>
      <c r="K32" s="59">
        <v>12351340</v>
      </c>
      <c r="L32" s="62">
        <v>4400000</v>
      </c>
      <c r="M32" s="60">
        <v>53410897</v>
      </c>
    </row>
    <row r="33" spans="1:13" s="8" customFormat="1" ht="12.75">
      <c r="A33" s="24" t="s">
        <v>89</v>
      </c>
      <c r="B33" s="77" t="s">
        <v>131</v>
      </c>
      <c r="C33" s="57" t="s">
        <v>132</v>
      </c>
      <c r="D33" s="58">
        <v>365727</v>
      </c>
      <c r="E33" s="59">
        <v>2215938</v>
      </c>
      <c r="F33" s="59">
        <v>4314576</v>
      </c>
      <c r="G33" s="59">
        <v>4828000</v>
      </c>
      <c r="H33" s="60">
        <v>11724241</v>
      </c>
      <c r="I33" s="61">
        <v>2153862</v>
      </c>
      <c r="J33" s="62">
        <v>1630691</v>
      </c>
      <c r="K33" s="59">
        <v>-163342</v>
      </c>
      <c r="L33" s="62">
        <v>8485000</v>
      </c>
      <c r="M33" s="60">
        <v>12106211</v>
      </c>
    </row>
    <row r="34" spans="1:13" s="8" customFormat="1" ht="12.75">
      <c r="A34" s="24" t="s">
        <v>89</v>
      </c>
      <c r="B34" s="77" t="s">
        <v>133</v>
      </c>
      <c r="C34" s="57" t="s">
        <v>134</v>
      </c>
      <c r="D34" s="58">
        <v>1171447</v>
      </c>
      <c r="E34" s="59">
        <v>924600</v>
      </c>
      <c r="F34" s="59">
        <v>5339096</v>
      </c>
      <c r="G34" s="59">
        <v>2756000</v>
      </c>
      <c r="H34" s="60">
        <v>10191143</v>
      </c>
      <c r="I34" s="61">
        <v>0</v>
      </c>
      <c r="J34" s="62">
        <v>0</v>
      </c>
      <c r="K34" s="59">
        <v>20138310</v>
      </c>
      <c r="L34" s="62">
        <v>2485000</v>
      </c>
      <c r="M34" s="60">
        <v>22623310</v>
      </c>
    </row>
    <row r="35" spans="1:13" s="8" customFormat="1" ht="12.75">
      <c r="A35" s="24" t="s">
        <v>89</v>
      </c>
      <c r="B35" s="77" t="s">
        <v>135</v>
      </c>
      <c r="C35" s="57" t="s">
        <v>136</v>
      </c>
      <c r="D35" s="58">
        <v>38286007</v>
      </c>
      <c r="E35" s="59">
        <v>40259032</v>
      </c>
      <c r="F35" s="59">
        <v>53478589</v>
      </c>
      <c r="G35" s="59">
        <v>2128000</v>
      </c>
      <c r="H35" s="60">
        <v>134151628</v>
      </c>
      <c r="I35" s="61">
        <v>34292244</v>
      </c>
      <c r="J35" s="62">
        <v>45207696</v>
      </c>
      <c r="K35" s="59">
        <v>50567783</v>
      </c>
      <c r="L35" s="62">
        <v>1963000</v>
      </c>
      <c r="M35" s="60">
        <v>132030723</v>
      </c>
    </row>
    <row r="36" spans="1:13" s="8" customFormat="1" ht="12.75">
      <c r="A36" s="24" t="s">
        <v>89</v>
      </c>
      <c r="B36" s="77" t="s">
        <v>137</v>
      </c>
      <c r="C36" s="57" t="s">
        <v>138</v>
      </c>
      <c r="D36" s="58">
        <v>0</v>
      </c>
      <c r="E36" s="59">
        <v>0</v>
      </c>
      <c r="F36" s="59">
        <v>-23847000</v>
      </c>
      <c r="G36" s="59">
        <v>23847000</v>
      </c>
      <c r="H36" s="60">
        <v>0</v>
      </c>
      <c r="I36" s="61">
        <v>371504</v>
      </c>
      <c r="J36" s="62">
        <v>69154</v>
      </c>
      <c r="K36" s="59">
        <v>22130617</v>
      </c>
      <c r="L36" s="62">
        <v>13638000</v>
      </c>
      <c r="M36" s="60">
        <v>36209275</v>
      </c>
    </row>
    <row r="37" spans="1:13" s="8" customFormat="1" ht="12.75">
      <c r="A37" s="24" t="s">
        <v>89</v>
      </c>
      <c r="B37" s="77" t="s">
        <v>139</v>
      </c>
      <c r="C37" s="57" t="s">
        <v>140</v>
      </c>
      <c r="D37" s="58">
        <v>4199200</v>
      </c>
      <c r="E37" s="59">
        <v>3031091</v>
      </c>
      <c r="F37" s="59">
        <v>-9514659</v>
      </c>
      <c r="G37" s="59">
        <v>14189000</v>
      </c>
      <c r="H37" s="60">
        <v>11904632</v>
      </c>
      <c r="I37" s="61">
        <v>4285139</v>
      </c>
      <c r="J37" s="62">
        <v>3293264</v>
      </c>
      <c r="K37" s="59">
        <v>14280614</v>
      </c>
      <c r="L37" s="62">
        <v>6068000</v>
      </c>
      <c r="M37" s="60">
        <v>27927017</v>
      </c>
    </row>
    <row r="38" spans="1:13" s="8" customFormat="1" ht="12.75">
      <c r="A38" s="24" t="s">
        <v>89</v>
      </c>
      <c r="B38" s="77" t="s">
        <v>141</v>
      </c>
      <c r="C38" s="57" t="s">
        <v>142</v>
      </c>
      <c r="D38" s="58">
        <v>2701</v>
      </c>
      <c r="E38" s="59">
        <v>56836</v>
      </c>
      <c r="F38" s="59">
        <v>-4574372</v>
      </c>
      <c r="G38" s="59">
        <v>4663000</v>
      </c>
      <c r="H38" s="60">
        <v>148165</v>
      </c>
      <c r="I38" s="61">
        <v>4097307</v>
      </c>
      <c r="J38" s="62">
        <v>501207</v>
      </c>
      <c r="K38" s="59">
        <v>-1336613</v>
      </c>
      <c r="L38" s="62">
        <v>59576000</v>
      </c>
      <c r="M38" s="60">
        <v>62837901</v>
      </c>
    </row>
    <row r="39" spans="1:13" s="8" customFormat="1" ht="12.75">
      <c r="A39" s="24" t="s">
        <v>89</v>
      </c>
      <c r="B39" s="77" t="s">
        <v>143</v>
      </c>
      <c r="C39" s="57" t="s">
        <v>144</v>
      </c>
      <c r="D39" s="58">
        <v>1603031</v>
      </c>
      <c r="E39" s="59">
        <v>3561748</v>
      </c>
      <c r="F39" s="59">
        <v>198380</v>
      </c>
      <c r="G39" s="59">
        <v>6600000</v>
      </c>
      <c r="H39" s="60">
        <v>11963159</v>
      </c>
      <c r="I39" s="61">
        <v>3621308</v>
      </c>
      <c r="J39" s="62">
        <v>4924485</v>
      </c>
      <c r="K39" s="59">
        <v>18508183</v>
      </c>
      <c r="L39" s="62">
        <v>3696000</v>
      </c>
      <c r="M39" s="60">
        <v>30749976</v>
      </c>
    </row>
    <row r="40" spans="1:13" s="8" customFormat="1" ht="12.75">
      <c r="A40" s="24" t="s">
        <v>108</v>
      </c>
      <c r="B40" s="77" t="s">
        <v>145</v>
      </c>
      <c r="C40" s="57" t="s">
        <v>146</v>
      </c>
      <c r="D40" s="58">
        <v>0</v>
      </c>
      <c r="E40" s="59">
        <v>0</v>
      </c>
      <c r="F40" s="59">
        <v>-19688000</v>
      </c>
      <c r="G40" s="59">
        <v>19688000</v>
      </c>
      <c r="H40" s="60">
        <v>0</v>
      </c>
      <c r="I40" s="61">
        <v>0</v>
      </c>
      <c r="J40" s="62">
        <v>0</v>
      </c>
      <c r="K40" s="59">
        <v>-13155012</v>
      </c>
      <c r="L40" s="62">
        <v>13222000</v>
      </c>
      <c r="M40" s="60">
        <v>66988</v>
      </c>
    </row>
    <row r="41" spans="1:13" s="37" customFormat="1" ht="12.75">
      <c r="A41" s="46"/>
      <c r="B41" s="78" t="s">
        <v>147</v>
      </c>
      <c r="C41" s="79"/>
      <c r="D41" s="66">
        <f aca="true" t="shared" si="3" ref="D41:M41">SUM(D32:D40)</f>
        <v>45595029</v>
      </c>
      <c r="E41" s="67">
        <f t="shared" si="3"/>
        <v>65484971</v>
      </c>
      <c r="F41" s="67">
        <f t="shared" si="3"/>
        <v>-10175827</v>
      </c>
      <c r="G41" s="67">
        <f t="shared" si="3"/>
        <v>96785000</v>
      </c>
      <c r="H41" s="80">
        <f t="shared" si="3"/>
        <v>197689173</v>
      </c>
      <c r="I41" s="81">
        <f t="shared" si="3"/>
        <v>67420066</v>
      </c>
      <c r="J41" s="82">
        <f t="shared" si="3"/>
        <v>73687352</v>
      </c>
      <c r="K41" s="67">
        <f t="shared" si="3"/>
        <v>123321880</v>
      </c>
      <c r="L41" s="82">
        <f t="shared" si="3"/>
        <v>113533000</v>
      </c>
      <c r="M41" s="80">
        <f t="shared" si="3"/>
        <v>377962298</v>
      </c>
    </row>
    <row r="42" spans="1:13" s="8" customFormat="1" ht="12.75">
      <c r="A42" s="24" t="s">
        <v>89</v>
      </c>
      <c r="B42" s="77" t="s">
        <v>148</v>
      </c>
      <c r="C42" s="57" t="s">
        <v>149</v>
      </c>
      <c r="D42" s="58">
        <v>14580856</v>
      </c>
      <c r="E42" s="59">
        <v>5814476</v>
      </c>
      <c r="F42" s="59">
        <v>31544562</v>
      </c>
      <c r="G42" s="59">
        <v>2113000</v>
      </c>
      <c r="H42" s="60">
        <v>54052894</v>
      </c>
      <c r="I42" s="61">
        <v>5912655</v>
      </c>
      <c r="J42" s="62">
        <v>5724285</v>
      </c>
      <c r="K42" s="59">
        <v>16406290</v>
      </c>
      <c r="L42" s="62">
        <v>8750000</v>
      </c>
      <c r="M42" s="60">
        <v>36793230</v>
      </c>
    </row>
    <row r="43" spans="1:13" s="8" customFormat="1" ht="12.75">
      <c r="A43" s="24" t="s">
        <v>89</v>
      </c>
      <c r="B43" s="77" t="s">
        <v>150</v>
      </c>
      <c r="C43" s="57" t="s">
        <v>151</v>
      </c>
      <c r="D43" s="58">
        <v>2364670</v>
      </c>
      <c r="E43" s="59">
        <v>6810130</v>
      </c>
      <c r="F43" s="59">
        <v>35146723</v>
      </c>
      <c r="G43" s="59">
        <v>2553000</v>
      </c>
      <c r="H43" s="60">
        <v>46874523</v>
      </c>
      <c r="I43" s="61">
        <v>2104534</v>
      </c>
      <c r="J43" s="62">
        <v>5158234</v>
      </c>
      <c r="K43" s="59">
        <v>-1417132</v>
      </c>
      <c r="L43" s="62">
        <v>2078000</v>
      </c>
      <c r="M43" s="60">
        <v>7923636</v>
      </c>
    </row>
    <row r="44" spans="1:13" s="8" customFormat="1" ht="12.75">
      <c r="A44" s="24" t="s">
        <v>89</v>
      </c>
      <c r="B44" s="77" t="s">
        <v>152</v>
      </c>
      <c r="C44" s="57" t="s">
        <v>153</v>
      </c>
      <c r="D44" s="58">
        <v>-4112</v>
      </c>
      <c r="E44" s="59">
        <v>5328720</v>
      </c>
      <c r="F44" s="59">
        <v>-74012</v>
      </c>
      <c r="G44" s="59">
        <v>7000000</v>
      </c>
      <c r="H44" s="60">
        <v>12250596</v>
      </c>
      <c r="I44" s="61">
        <v>8632004</v>
      </c>
      <c r="J44" s="62">
        <v>10462479</v>
      </c>
      <c r="K44" s="59">
        <v>730887</v>
      </c>
      <c r="L44" s="62">
        <v>4500000</v>
      </c>
      <c r="M44" s="60">
        <v>24325370</v>
      </c>
    </row>
    <row r="45" spans="1:13" s="8" customFormat="1" ht="12.75">
      <c r="A45" s="24" t="s">
        <v>89</v>
      </c>
      <c r="B45" s="77" t="s">
        <v>154</v>
      </c>
      <c r="C45" s="57" t="s">
        <v>155</v>
      </c>
      <c r="D45" s="58">
        <v>92122</v>
      </c>
      <c r="E45" s="59">
        <v>9646266</v>
      </c>
      <c r="F45" s="59">
        <v>284456</v>
      </c>
      <c r="G45" s="59">
        <v>1950000</v>
      </c>
      <c r="H45" s="60">
        <v>11972844</v>
      </c>
      <c r="I45" s="61">
        <v>704442</v>
      </c>
      <c r="J45" s="62">
        <v>3682509</v>
      </c>
      <c r="K45" s="59">
        <v>10308833</v>
      </c>
      <c r="L45" s="62">
        <v>9500000</v>
      </c>
      <c r="M45" s="60">
        <v>24195784</v>
      </c>
    </row>
    <row r="46" spans="1:13" s="8" customFormat="1" ht="12.75">
      <c r="A46" s="24" t="s">
        <v>108</v>
      </c>
      <c r="B46" s="77" t="s">
        <v>156</v>
      </c>
      <c r="C46" s="57" t="s">
        <v>157</v>
      </c>
      <c r="D46" s="58">
        <v>0</v>
      </c>
      <c r="E46" s="59">
        <v>0</v>
      </c>
      <c r="F46" s="59">
        <v>-3950000</v>
      </c>
      <c r="G46" s="59">
        <v>3950000</v>
      </c>
      <c r="H46" s="60">
        <v>0</v>
      </c>
      <c r="I46" s="61">
        <v>0</v>
      </c>
      <c r="J46" s="62">
        <v>0</v>
      </c>
      <c r="K46" s="59">
        <v>51542597</v>
      </c>
      <c r="L46" s="62">
        <v>1485000</v>
      </c>
      <c r="M46" s="60">
        <v>53027597</v>
      </c>
    </row>
    <row r="47" spans="1:13" s="37" customFormat="1" ht="12.75">
      <c r="A47" s="46"/>
      <c r="B47" s="78" t="s">
        <v>158</v>
      </c>
      <c r="C47" s="79"/>
      <c r="D47" s="66">
        <f aca="true" t="shared" si="4" ref="D47:M47">SUM(D42:D46)</f>
        <v>17033536</v>
      </c>
      <c r="E47" s="67">
        <f t="shared" si="4"/>
        <v>27599592</v>
      </c>
      <c r="F47" s="67">
        <f t="shared" si="4"/>
        <v>62951729</v>
      </c>
      <c r="G47" s="67">
        <f t="shared" si="4"/>
        <v>17566000</v>
      </c>
      <c r="H47" s="80">
        <f t="shared" si="4"/>
        <v>125150857</v>
      </c>
      <c r="I47" s="81">
        <f t="shared" si="4"/>
        <v>17353635</v>
      </c>
      <c r="J47" s="82">
        <f t="shared" si="4"/>
        <v>25027507</v>
      </c>
      <c r="K47" s="67">
        <f t="shared" si="4"/>
        <v>77571475</v>
      </c>
      <c r="L47" s="82">
        <f t="shared" si="4"/>
        <v>26313000</v>
      </c>
      <c r="M47" s="80">
        <f t="shared" si="4"/>
        <v>146265617</v>
      </c>
    </row>
    <row r="48" spans="1:13" s="8" customFormat="1" ht="12.75">
      <c r="A48" s="24" t="s">
        <v>89</v>
      </c>
      <c r="B48" s="77" t="s">
        <v>159</v>
      </c>
      <c r="C48" s="57" t="s">
        <v>160</v>
      </c>
      <c r="D48" s="58">
        <v>5366748</v>
      </c>
      <c r="E48" s="59">
        <v>1785511</v>
      </c>
      <c r="F48" s="59">
        <v>19187081</v>
      </c>
      <c r="G48" s="59">
        <v>18207000</v>
      </c>
      <c r="H48" s="60">
        <v>44546340</v>
      </c>
      <c r="I48" s="61">
        <v>239070</v>
      </c>
      <c r="J48" s="62">
        <v>698250</v>
      </c>
      <c r="K48" s="59">
        <v>-12534489</v>
      </c>
      <c r="L48" s="62">
        <v>44484000</v>
      </c>
      <c r="M48" s="60">
        <v>32886831</v>
      </c>
    </row>
    <row r="49" spans="1:13" s="8" customFormat="1" ht="12.75">
      <c r="A49" s="24" t="s">
        <v>89</v>
      </c>
      <c r="B49" s="77" t="s">
        <v>161</v>
      </c>
      <c r="C49" s="57" t="s">
        <v>162</v>
      </c>
      <c r="D49" s="58">
        <v>147805</v>
      </c>
      <c r="E49" s="59">
        <v>40070</v>
      </c>
      <c r="F49" s="59">
        <v>19593339</v>
      </c>
      <c r="G49" s="59">
        <v>2000000</v>
      </c>
      <c r="H49" s="60">
        <v>21781214</v>
      </c>
      <c r="I49" s="61">
        <v>31362</v>
      </c>
      <c r="J49" s="62">
        <v>6145</v>
      </c>
      <c r="K49" s="59">
        <v>-3456949</v>
      </c>
      <c r="L49" s="62">
        <v>5359000</v>
      </c>
      <c r="M49" s="60">
        <v>1939558</v>
      </c>
    </row>
    <row r="50" spans="1:13" s="8" customFormat="1" ht="12.75">
      <c r="A50" s="24" t="s">
        <v>89</v>
      </c>
      <c r="B50" s="77" t="s">
        <v>163</v>
      </c>
      <c r="C50" s="57" t="s">
        <v>164</v>
      </c>
      <c r="D50" s="58">
        <v>577642</v>
      </c>
      <c r="E50" s="59">
        <v>104939</v>
      </c>
      <c r="F50" s="59">
        <v>9457246</v>
      </c>
      <c r="G50" s="59">
        <v>7847000</v>
      </c>
      <c r="H50" s="60">
        <v>17986827</v>
      </c>
      <c r="I50" s="61">
        <v>186268</v>
      </c>
      <c r="J50" s="62">
        <v>30592</v>
      </c>
      <c r="K50" s="59">
        <v>15101839</v>
      </c>
      <c r="L50" s="62">
        <v>31980000</v>
      </c>
      <c r="M50" s="60">
        <v>47298699</v>
      </c>
    </row>
    <row r="51" spans="1:13" s="8" customFormat="1" ht="12.75">
      <c r="A51" s="24" t="s">
        <v>89</v>
      </c>
      <c r="B51" s="77" t="s">
        <v>165</v>
      </c>
      <c r="C51" s="57" t="s">
        <v>166</v>
      </c>
      <c r="D51" s="58">
        <v>374514</v>
      </c>
      <c r="E51" s="59">
        <v>56425</v>
      </c>
      <c r="F51" s="59">
        <v>29539613</v>
      </c>
      <c r="G51" s="59">
        <v>2801000</v>
      </c>
      <c r="H51" s="60">
        <v>32771552</v>
      </c>
      <c r="I51" s="61">
        <v>197450</v>
      </c>
      <c r="J51" s="62">
        <v>29771</v>
      </c>
      <c r="K51" s="59">
        <v>25421343</v>
      </c>
      <c r="L51" s="62">
        <v>5040000</v>
      </c>
      <c r="M51" s="60">
        <v>30688564</v>
      </c>
    </row>
    <row r="52" spans="1:13" s="8" customFormat="1" ht="12.75">
      <c r="A52" s="24" t="s">
        <v>89</v>
      </c>
      <c r="B52" s="77" t="s">
        <v>167</v>
      </c>
      <c r="C52" s="57" t="s">
        <v>168</v>
      </c>
      <c r="D52" s="58">
        <v>91174</v>
      </c>
      <c r="E52" s="59">
        <v>17993</v>
      </c>
      <c r="F52" s="59">
        <v>33771918</v>
      </c>
      <c r="G52" s="59">
        <v>6080000</v>
      </c>
      <c r="H52" s="60">
        <v>39961085</v>
      </c>
      <c r="I52" s="61">
        <v>62235</v>
      </c>
      <c r="J52" s="62">
        <v>5956</v>
      </c>
      <c r="K52" s="59">
        <v>31819502</v>
      </c>
      <c r="L52" s="62">
        <v>5478000</v>
      </c>
      <c r="M52" s="60">
        <v>37365693</v>
      </c>
    </row>
    <row r="53" spans="1:13" s="8" customFormat="1" ht="12.75">
      <c r="A53" s="24" t="s">
        <v>89</v>
      </c>
      <c r="B53" s="77" t="s">
        <v>169</v>
      </c>
      <c r="C53" s="57" t="s">
        <v>170</v>
      </c>
      <c r="D53" s="58">
        <v>567036</v>
      </c>
      <c r="E53" s="59">
        <v>39807</v>
      </c>
      <c r="F53" s="59">
        <v>12287672</v>
      </c>
      <c r="G53" s="59">
        <v>27187000</v>
      </c>
      <c r="H53" s="60">
        <v>40081515</v>
      </c>
      <c r="I53" s="61">
        <v>124822</v>
      </c>
      <c r="J53" s="62">
        <v>76895</v>
      </c>
      <c r="K53" s="59">
        <v>18296953</v>
      </c>
      <c r="L53" s="62">
        <v>54718000</v>
      </c>
      <c r="M53" s="60">
        <v>73216670</v>
      </c>
    </row>
    <row r="54" spans="1:13" s="8" customFormat="1" ht="12.75">
      <c r="A54" s="24" t="s">
        <v>89</v>
      </c>
      <c r="B54" s="77" t="s">
        <v>171</v>
      </c>
      <c r="C54" s="57" t="s">
        <v>172</v>
      </c>
      <c r="D54" s="58">
        <v>29460217</v>
      </c>
      <c r="E54" s="59">
        <v>157932584</v>
      </c>
      <c r="F54" s="59">
        <v>239511977</v>
      </c>
      <c r="G54" s="59">
        <v>1964000</v>
      </c>
      <c r="H54" s="60">
        <v>428868778</v>
      </c>
      <c r="I54" s="61">
        <v>117052202</v>
      </c>
      <c r="J54" s="62">
        <v>73180183</v>
      </c>
      <c r="K54" s="59">
        <v>56714310</v>
      </c>
      <c r="L54" s="62">
        <v>26771000</v>
      </c>
      <c r="M54" s="60">
        <v>273717695</v>
      </c>
    </row>
    <row r="55" spans="1:13" s="8" customFormat="1" ht="12.75">
      <c r="A55" s="24" t="s">
        <v>108</v>
      </c>
      <c r="B55" s="77" t="s">
        <v>173</v>
      </c>
      <c r="C55" s="57" t="s">
        <v>174</v>
      </c>
      <c r="D55" s="58">
        <v>0</v>
      </c>
      <c r="E55" s="59">
        <v>23823128</v>
      </c>
      <c r="F55" s="59">
        <v>137323319</v>
      </c>
      <c r="G55" s="59">
        <v>53650000</v>
      </c>
      <c r="H55" s="60">
        <v>214796447</v>
      </c>
      <c r="I55" s="61">
        <v>0</v>
      </c>
      <c r="J55" s="62">
        <v>15374774</v>
      </c>
      <c r="K55" s="59">
        <v>112388278</v>
      </c>
      <c r="L55" s="62">
        <v>21045000</v>
      </c>
      <c r="M55" s="60">
        <v>148808052</v>
      </c>
    </row>
    <row r="56" spans="1:13" s="37" customFormat="1" ht="12.75">
      <c r="A56" s="46"/>
      <c r="B56" s="78" t="s">
        <v>175</v>
      </c>
      <c r="C56" s="79"/>
      <c r="D56" s="66">
        <f aca="true" t="shared" si="5" ref="D56:M56">SUM(D48:D55)</f>
        <v>36585136</v>
      </c>
      <c r="E56" s="67">
        <f t="shared" si="5"/>
        <v>183800457</v>
      </c>
      <c r="F56" s="67">
        <f t="shared" si="5"/>
        <v>500672165</v>
      </c>
      <c r="G56" s="67">
        <f t="shared" si="5"/>
        <v>119736000</v>
      </c>
      <c r="H56" s="80">
        <f t="shared" si="5"/>
        <v>840793758</v>
      </c>
      <c r="I56" s="81">
        <f t="shared" si="5"/>
        <v>117893409</v>
      </c>
      <c r="J56" s="82">
        <f t="shared" si="5"/>
        <v>89402566</v>
      </c>
      <c r="K56" s="67">
        <f t="shared" si="5"/>
        <v>243750787</v>
      </c>
      <c r="L56" s="82">
        <f t="shared" si="5"/>
        <v>194875000</v>
      </c>
      <c r="M56" s="80">
        <f t="shared" si="5"/>
        <v>645921762</v>
      </c>
    </row>
    <row r="57" spans="1:13" s="8" customFormat="1" ht="12.75">
      <c r="A57" s="24" t="s">
        <v>89</v>
      </c>
      <c r="B57" s="77" t="s">
        <v>176</v>
      </c>
      <c r="C57" s="57" t="s">
        <v>177</v>
      </c>
      <c r="D57" s="58">
        <v>6137511</v>
      </c>
      <c r="E57" s="59">
        <v>8647070</v>
      </c>
      <c r="F57" s="59">
        <v>42002412</v>
      </c>
      <c r="G57" s="59">
        <v>1965000</v>
      </c>
      <c r="H57" s="60">
        <v>58751993</v>
      </c>
      <c r="I57" s="61">
        <v>1816533</v>
      </c>
      <c r="J57" s="62">
        <v>4769459</v>
      </c>
      <c r="K57" s="59">
        <v>22471818</v>
      </c>
      <c r="L57" s="62">
        <v>4154000</v>
      </c>
      <c r="M57" s="60">
        <v>33211810</v>
      </c>
    </row>
    <row r="58" spans="1:13" s="8" customFormat="1" ht="12.75">
      <c r="A58" s="24" t="s">
        <v>89</v>
      </c>
      <c r="B58" s="77" t="s">
        <v>178</v>
      </c>
      <c r="C58" s="57" t="s">
        <v>179</v>
      </c>
      <c r="D58" s="58">
        <v>402589</v>
      </c>
      <c r="E58" s="59">
        <v>16238</v>
      </c>
      <c r="F58" s="59">
        <v>37085750</v>
      </c>
      <c r="G58" s="59">
        <v>8879000</v>
      </c>
      <c r="H58" s="60">
        <v>46383577</v>
      </c>
      <c r="I58" s="61">
        <v>1132847</v>
      </c>
      <c r="J58" s="62">
        <v>23906</v>
      </c>
      <c r="K58" s="59">
        <v>27336543</v>
      </c>
      <c r="L58" s="62">
        <v>6320000</v>
      </c>
      <c r="M58" s="60">
        <v>34813296</v>
      </c>
    </row>
    <row r="59" spans="1:13" s="8" customFormat="1" ht="12.75">
      <c r="A59" s="24" t="s">
        <v>108</v>
      </c>
      <c r="B59" s="77" t="s">
        <v>180</v>
      </c>
      <c r="C59" s="57" t="s">
        <v>181</v>
      </c>
      <c r="D59" s="58">
        <v>0</v>
      </c>
      <c r="E59" s="59">
        <v>2525418</v>
      </c>
      <c r="F59" s="59">
        <v>91705455</v>
      </c>
      <c r="G59" s="59">
        <v>5004000</v>
      </c>
      <c r="H59" s="60">
        <v>99234873</v>
      </c>
      <c r="I59" s="61">
        <v>0</v>
      </c>
      <c r="J59" s="62">
        <v>351547</v>
      </c>
      <c r="K59" s="59">
        <v>68068978</v>
      </c>
      <c r="L59" s="62">
        <v>5259000</v>
      </c>
      <c r="M59" s="60">
        <v>73679525</v>
      </c>
    </row>
    <row r="60" spans="1:13" s="37" customFormat="1" ht="12.75">
      <c r="A60" s="46"/>
      <c r="B60" s="78" t="s">
        <v>182</v>
      </c>
      <c r="C60" s="79"/>
      <c r="D60" s="66">
        <f aca="true" t="shared" si="6" ref="D60:M60">SUM(D57:D59)</f>
        <v>6540100</v>
      </c>
      <c r="E60" s="67">
        <f t="shared" si="6"/>
        <v>11188726</v>
      </c>
      <c r="F60" s="67">
        <f t="shared" si="6"/>
        <v>170793617</v>
      </c>
      <c r="G60" s="67">
        <f t="shared" si="6"/>
        <v>15848000</v>
      </c>
      <c r="H60" s="80">
        <f t="shared" si="6"/>
        <v>204370443</v>
      </c>
      <c r="I60" s="81">
        <f t="shared" si="6"/>
        <v>2949380</v>
      </c>
      <c r="J60" s="82">
        <f t="shared" si="6"/>
        <v>5144912</v>
      </c>
      <c r="K60" s="67">
        <f t="shared" si="6"/>
        <v>117877339</v>
      </c>
      <c r="L60" s="82">
        <f t="shared" si="6"/>
        <v>15733000</v>
      </c>
      <c r="M60" s="80">
        <f t="shared" si="6"/>
        <v>141704631</v>
      </c>
    </row>
    <row r="61" spans="1:13" s="37" customFormat="1" ht="12.75">
      <c r="A61" s="46"/>
      <c r="B61" s="78" t="s">
        <v>183</v>
      </c>
      <c r="C61" s="79"/>
      <c r="D61" s="66">
        <f aca="true" t="shared" si="7" ref="D61:M61">SUM(D9,D11:D20,D22:D30,D32:D40,D42:D46,D48:D55,D57:D59)</f>
        <v>996850487</v>
      </c>
      <c r="E61" s="67">
        <f t="shared" si="7"/>
        <v>1696476032</v>
      </c>
      <c r="F61" s="67">
        <f t="shared" si="7"/>
        <v>1914643269</v>
      </c>
      <c r="G61" s="67">
        <f t="shared" si="7"/>
        <v>489926000</v>
      </c>
      <c r="H61" s="80">
        <f t="shared" si="7"/>
        <v>5097895788</v>
      </c>
      <c r="I61" s="81">
        <f t="shared" si="7"/>
        <v>1602442865</v>
      </c>
      <c r="J61" s="82">
        <f t="shared" si="7"/>
        <v>1243594768</v>
      </c>
      <c r="K61" s="67">
        <f t="shared" si="7"/>
        <v>1213423697</v>
      </c>
      <c r="L61" s="82">
        <f t="shared" si="7"/>
        <v>622189000</v>
      </c>
      <c r="M61" s="80">
        <f t="shared" si="7"/>
        <v>4681650330</v>
      </c>
    </row>
    <row r="62" spans="1:13" s="8" customFormat="1" ht="12.75">
      <c r="A62" s="47"/>
      <c r="B62" s="83"/>
      <c r="C62" s="84"/>
      <c r="D62" s="85"/>
      <c r="E62" s="86"/>
      <c r="F62" s="86"/>
      <c r="G62" s="86"/>
      <c r="H62" s="87"/>
      <c r="I62" s="85"/>
      <c r="J62" s="86"/>
      <c r="K62" s="86"/>
      <c r="L62" s="86"/>
      <c r="M62" s="87"/>
    </row>
    <row r="63" spans="1:13" s="8" customFormat="1" ht="12.75">
      <c r="A63" s="27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1:13" ht="12.75">
      <c r="A64" s="2"/>
      <c r="B64" s="91"/>
      <c r="C64" s="91"/>
      <c r="D64" s="91"/>
      <c r="E64" s="91"/>
      <c r="F64" s="91"/>
      <c r="G64" s="91"/>
      <c r="H64" s="76"/>
      <c r="I64" s="76"/>
      <c r="J64" s="76"/>
      <c r="K64" s="76"/>
      <c r="L64" s="76"/>
      <c r="M64" s="76"/>
    </row>
    <row r="65" spans="1:13" ht="12.75">
      <c r="A65" s="2"/>
      <c r="B65" s="92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6">
    <mergeCell ref="B2:M2"/>
    <mergeCell ref="B63:M63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.75" customHeight="1">
      <c r="A3" s="5"/>
      <c r="B3" s="6"/>
      <c r="C3" s="7"/>
      <c r="D3" s="105" t="s">
        <v>1</v>
      </c>
      <c r="E3" s="106"/>
      <c r="F3" s="106"/>
      <c r="G3" s="106"/>
      <c r="H3" s="107"/>
      <c r="I3" s="108" t="s">
        <v>2</v>
      </c>
      <c r="J3" s="109"/>
      <c r="K3" s="109"/>
      <c r="L3" s="109"/>
      <c r="M3" s="110"/>
    </row>
    <row r="4" spans="1:13" s="8" customFormat="1" ht="15.75" customHeight="1">
      <c r="A4" s="9"/>
      <c r="B4" s="10"/>
      <c r="C4" s="11"/>
      <c r="D4" s="105" t="s">
        <v>3</v>
      </c>
      <c r="E4" s="106"/>
      <c r="F4" s="111"/>
      <c r="G4" s="29"/>
      <c r="H4" s="30"/>
      <c r="I4" s="105" t="s">
        <v>3</v>
      </c>
      <c r="J4" s="106"/>
      <c r="K4" s="111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184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185</v>
      </c>
      <c r="C9" s="57" t="s">
        <v>186</v>
      </c>
      <c r="D9" s="58">
        <v>1323401</v>
      </c>
      <c r="E9" s="59">
        <v>7267872</v>
      </c>
      <c r="F9" s="59">
        <v>15890479</v>
      </c>
      <c r="G9" s="59">
        <v>1950000</v>
      </c>
      <c r="H9" s="60">
        <v>26431752</v>
      </c>
      <c r="I9" s="61">
        <v>597360</v>
      </c>
      <c r="J9" s="62">
        <v>3654742</v>
      </c>
      <c r="K9" s="59">
        <v>13018127</v>
      </c>
      <c r="L9" s="62">
        <v>4204000</v>
      </c>
      <c r="M9" s="60">
        <v>21474229</v>
      </c>
    </row>
    <row r="10" spans="1:13" s="8" customFormat="1" ht="12.75">
      <c r="A10" s="24" t="s">
        <v>89</v>
      </c>
      <c r="B10" s="77" t="s">
        <v>187</v>
      </c>
      <c r="C10" s="57" t="s">
        <v>188</v>
      </c>
      <c r="D10" s="58">
        <v>783424</v>
      </c>
      <c r="E10" s="59">
        <v>10067440</v>
      </c>
      <c r="F10" s="59">
        <v>38800819</v>
      </c>
      <c r="G10" s="59">
        <v>7159000</v>
      </c>
      <c r="H10" s="60">
        <v>56810683</v>
      </c>
      <c r="I10" s="61">
        <v>905215</v>
      </c>
      <c r="J10" s="62">
        <v>9762920</v>
      </c>
      <c r="K10" s="59">
        <v>31195503</v>
      </c>
      <c r="L10" s="62">
        <v>1485000</v>
      </c>
      <c r="M10" s="60">
        <v>43348638</v>
      </c>
    </row>
    <row r="11" spans="1:13" s="8" customFormat="1" ht="12.75">
      <c r="A11" s="24" t="s">
        <v>89</v>
      </c>
      <c r="B11" s="77" t="s">
        <v>189</v>
      </c>
      <c r="C11" s="57" t="s">
        <v>190</v>
      </c>
      <c r="D11" s="58">
        <v>633048</v>
      </c>
      <c r="E11" s="59">
        <v>1014251</v>
      </c>
      <c r="F11" s="59">
        <v>23339015</v>
      </c>
      <c r="G11" s="59">
        <v>2000000</v>
      </c>
      <c r="H11" s="60">
        <v>26986314</v>
      </c>
      <c r="I11" s="61">
        <v>5659499</v>
      </c>
      <c r="J11" s="62">
        <v>850387</v>
      </c>
      <c r="K11" s="59">
        <v>11846742</v>
      </c>
      <c r="L11" s="62">
        <v>1735000</v>
      </c>
      <c r="M11" s="60">
        <v>20091628</v>
      </c>
    </row>
    <row r="12" spans="1:13" s="8" customFormat="1" ht="12.75">
      <c r="A12" s="24" t="s">
        <v>108</v>
      </c>
      <c r="B12" s="77" t="s">
        <v>191</v>
      </c>
      <c r="C12" s="57" t="s">
        <v>192</v>
      </c>
      <c r="D12" s="58">
        <v>0</v>
      </c>
      <c r="E12" s="59">
        <v>0</v>
      </c>
      <c r="F12" s="59">
        <v>12167501</v>
      </c>
      <c r="G12" s="59">
        <v>1750000</v>
      </c>
      <c r="H12" s="60">
        <v>13917501</v>
      </c>
      <c r="I12" s="61">
        <v>0</v>
      </c>
      <c r="J12" s="62">
        <v>0</v>
      </c>
      <c r="K12" s="59">
        <v>14217538</v>
      </c>
      <c r="L12" s="62">
        <v>1735000</v>
      </c>
      <c r="M12" s="60">
        <v>15952538</v>
      </c>
    </row>
    <row r="13" spans="1:13" s="37" customFormat="1" ht="12.75">
      <c r="A13" s="46"/>
      <c r="B13" s="78" t="s">
        <v>193</v>
      </c>
      <c r="C13" s="79"/>
      <c r="D13" s="66">
        <f aca="true" t="shared" si="0" ref="D13:M13">SUM(D9:D12)</f>
        <v>2739873</v>
      </c>
      <c r="E13" s="67">
        <f t="shared" si="0"/>
        <v>18349563</v>
      </c>
      <c r="F13" s="67">
        <f t="shared" si="0"/>
        <v>90197814</v>
      </c>
      <c r="G13" s="67">
        <f t="shared" si="0"/>
        <v>12859000</v>
      </c>
      <c r="H13" s="80">
        <f t="shared" si="0"/>
        <v>124146250</v>
      </c>
      <c r="I13" s="81">
        <f t="shared" si="0"/>
        <v>7162074</v>
      </c>
      <c r="J13" s="82">
        <f t="shared" si="0"/>
        <v>14268049</v>
      </c>
      <c r="K13" s="67">
        <f t="shared" si="0"/>
        <v>70277910</v>
      </c>
      <c r="L13" s="82">
        <f t="shared" si="0"/>
        <v>9159000</v>
      </c>
      <c r="M13" s="80">
        <f t="shared" si="0"/>
        <v>100867033</v>
      </c>
    </row>
    <row r="14" spans="1:13" s="8" customFormat="1" ht="12.75">
      <c r="A14" s="24" t="s">
        <v>89</v>
      </c>
      <c r="B14" s="77" t="s">
        <v>194</v>
      </c>
      <c r="C14" s="57" t="s">
        <v>195</v>
      </c>
      <c r="D14" s="58">
        <v>986325</v>
      </c>
      <c r="E14" s="59">
        <v>2424460</v>
      </c>
      <c r="F14" s="59">
        <v>4118591</v>
      </c>
      <c r="G14" s="59">
        <v>2200000</v>
      </c>
      <c r="H14" s="60">
        <v>9729376</v>
      </c>
      <c r="I14" s="61">
        <v>320643</v>
      </c>
      <c r="J14" s="62">
        <v>3584094</v>
      </c>
      <c r="K14" s="59">
        <v>2024595</v>
      </c>
      <c r="L14" s="62">
        <v>2305000</v>
      </c>
      <c r="M14" s="60">
        <v>8234332</v>
      </c>
    </row>
    <row r="15" spans="1:13" s="8" customFormat="1" ht="12.75">
      <c r="A15" s="24" t="s">
        <v>89</v>
      </c>
      <c r="B15" s="77" t="s">
        <v>46</v>
      </c>
      <c r="C15" s="57" t="s">
        <v>47</v>
      </c>
      <c r="D15" s="58">
        <v>98887211</v>
      </c>
      <c r="E15" s="59">
        <v>441318155</v>
      </c>
      <c r="F15" s="59">
        <v>257742561</v>
      </c>
      <c r="G15" s="59">
        <v>29097000</v>
      </c>
      <c r="H15" s="60">
        <v>827044927</v>
      </c>
      <c r="I15" s="61">
        <v>86006636</v>
      </c>
      <c r="J15" s="62">
        <v>327717125</v>
      </c>
      <c r="K15" s="59">
        <v>37908636</v>
      </c>
      <c r="L15" s="62">
        <v>197408000</v>
      </c>
      <c r="M15" s="60">
        <v>649040397</v>
      </c>
    </row>
    <row r="16" spans="1:13" s="8" customFormat="1" ht="12.75">
      <c r="A16" s="24" t="s">
        <v>89</v>
      </c>
      <c r="B16" s="77" t="s">
        <v>196</v>
      </c>
      <c r="C16" s="57" t="s">
        <v>197</v>
      </c>
      <c r="D16" s="58">
        <v>2733500</v>
      </c>
      <c r="E16" s="59">
        <v>15609191</v>
      </c>
      <c r="F16" s="59">
        <v>24664212</v>
      </c>
      <c r="G16" s="59">
        <v>3750000</v>
      </c>
      <c r="H16" s="60">
        <v>46756903</v>
      </c>
      <c r="I16" s="61">
        <v>2718618</v>
      </c>
      <c r="J16" s="62">
        <v>13229295</v>
      </c>
      <c r="K16" s="59">
        <v>24597479</v>
      </c>
      <c r="L16" s="62">
        <v>3485000</v>
      </c>
      <c r="M16" s="60">
        <v>44030392</v>
      </c>
    </row>
    <row r="17" spans="1:13" s="8" customFormat="1" ht="12.75">
      <c r="A17" s="24" t="s">
        <v>108</v>
      </c>
      <c r="B17" s="77" t="s">
        <v>198</v>
      </c>
      <c r="C17" s="57" t="s">
        <v>199</v>
      </c>
      <c r="D17" s="58">
        <v>0</v>
      </c>
      <c r="E17" s="59">
        <v>0</v>
      </c>
      <c r="F17" s="59">
        <v>63971395</v>
      </c>
      <c r="G17" s="59">
        <v>1750000</v>
      </c>
      <c r="H17" s="60">
        <v>65721395</v>
      </c>
      <c r="I17" s="61">
        <v>0</v>
      </c>
      <c r="J17" s="62">
        <v>0</v>
      </c>
      <c r="K17" s="59">
        <v>60194257</v>
      </c>
      <c r="L17" s="62">
        <v>1485000</v>
      </c>
      <c r="M17" s="60">
        <v>61679257</v>
      </c>
    </row>
    <row r="18" spans="1:13" s="37" customFormat="1" ht="12.75">
      <c r="A18" s="46"/>
      <c r="B18" s="78" t="s">
        <v>200</v>
      </c>
      <c r="C18" s="79"/>
      <c r="D18" s="66">
        <f aca="true" t="shared" si="1" ref="D18:M18">SUM(D14:D17)</f>
        <v>102607036</v>
      </c>
      <c r="E18" s="67">
        <f t="shared" si="1"/>
        <v>459351806</v>
      </c>
      <c r="F18" s="67">
        <f t="shared" si="1"/>
        <v>350496759</v>
      </c>
      <c r="G18" s="67">
        <f t="shared" si="1"/>
        <v>36797000</v>
      </c>
      <c r="H18" s="80">
        <f t="shared" si="1"/>
        <v>949252601</v>
      </c>
      <c r="I18" s="81">
        <f t="shared" si="1"/>
        <v>89045897</v>
      </c>
      <c r="J18" s="82">
        <f t="shared" si="1"/>
        <v>344530514</v>
      </c>
      <c r="K18" s="67">
        <f t="shared" si="1"/>
        <v>124724967</v>
      </c>
      <c r="L18" s="82">
        <f t="shared" si="1"/>
        <v>204683000</v>
      </c>
      <c r="M18" s="80">
        <f t="shared" si="1"/>
        <v>762984378</v>
      </c>
    </row>
    <row r="19" spans="1:13" s="8" customFormat="1" ht="12.75">
      <c r="A19" s="24" t="s">
        <v>89</v>
      </c>
      <c r="B19" s="77" t="s">
        <v>201</v>
      </c>
      <c r="C19" s="57" t="s">
        <v>202</v>
      </c>
      <c r="D19" s="58">
        <v>43931</v>
      </c>
      <c r="E19" s="59">
        <v>5730528</v>
      </c>
      <c r="F19" s="59">
        <v>26360784</v>
      </c>
      <c r="G19" s="59">
        <v>6260000</v>
      </c>
      <c r="H19" s="60">
        <v>38395243</v>
      </c>
      <c r="I19" s="61">
        <v>13604432</v>
      </c>
      <c r="J19" s="62">
        <v>6668443</v>
      </c>
      <c r="K19" s="59">
        <v>49855185</v>
      </c>
      <c r="L19" s="62">
        <v>3485000</v>
      </c>
      <c r="M19" s="60">
        <v>73613060</v>
      </c>
    </row>
    <row r="20" spans="1:13" s="8" customFormat="1" ht="12.75">
      <c r="A20" s="24" t="s">
        <v>89</v>
      </c>
      <c r="B20" s="77" t="s">
        <v>203</v>
      </c>
      <c r="C20" s="57" t="s">
        <v>204</v>
      </c>
      <c r="D20" s="58">
        <v>281987</v>
      </c>
      <c r="E20" s="59">
        <v>2664682</v>
      </c>
      <c r="F20" s="59">
        <v>11161371</v>
      </c>
      <c r="G20" s="59">
        <v>3030000</v>
      </c>
      <c r="H20" s="60">
        <v>17138040</v>
      </c>
      <c r="I20" s="61">
        <v>185343</v>
      </c>
      <c r="J20" s="62">
        <v>1836634</v>
      </c>
      <c r="K20" s="59">
        <v>4236228</v>
      </c>
      <c r="L20" s="62">
        <v>1781000</v>
      </c>
      <c r="M20" s="60">
        <v>8039205</v>
      </c>
    </row>
    <row r="21" spans="1:13" s="8" customFormat="1" ht="12.75">
      <c r="A21" s="24" t="s">
        <v>89</v>
      </c>
      <c r="B21" s="77" t="s">
        <v>205</v>
      </c>
      <c r="C21" s="57" t="s">
        <v>206</v>
      </c>
      <c r="D21" s="58">
        <v>7731580</v>
      </c>
      <c r="E21" s="59">
        <v>7265134</v>
      </c>
      <c r="F21" s="59">
        <v>18897824</v>
      </c>
      <c r="G21" s="59">
        <v>1950000</v>
      </c>
      <c r="H21" s="60">
        <v>35844538</v>
      </c>
      <c r="I21" s="61">
        <v>753014</v>
      </c>
      <c r="J21" s="62">
        <v>5763590</v>
      </c>
      <c r="K21" s="59">
        <v>15252814</v>
      </c>
      <c r="L21" s="62">
        <v>1485000</v>
      </c>
      <c r="M21" s="60">
        <v>23254418</v>
      </c>
    </row>
    <row r="22" spans="1:13" s="8" customFormat="1" ht="12.75">
      <c r="A22" s="24" t="s">
        <v>89</v>
      </c>
      <c r="B22" s="77" t="s">
        <v>48</v>
      </c>
      <c r="C22" s="57" t="s">
        <v>49</v>
      </c>
      <c r="D22" s="58">
        <v>30786255</v>
      </c>
      <c r="E22" s="59">
        <v>91388770</v>
      </c>
      <c r="F22" s="59">
        <v>241259711</v>
      </c>
      <c r="G22" s="59">
        <v>15418000</v>
      </c>
      <c r="H22" s="60">
        <v>378852736</v>
      </c>
      <c r="I22" s="61">
        <v>27622588</v>
      </c>
      <c r="J22" s="62">
        <v>92765413</v>
      </c>
      <c r="K22" s="59">
        <v>24522400</v>
      </c>
      <c r="L22" s="62">
        <v>19824000</v>
      </c>
      <c r="M22" s="60">
        <v>164734401</v>
      </c>
    </row>
    <row r="23" spans="1:13" s="8" customFormat="1" ht="12.75">
      <c r="A23" s="24" t="s">
        <v>89</v>
      </c>
      <c r="B23" s="77" t="s">
        <v>207</v>
      </c>
      <c r="C23" s="57" t="s">
        <v>208</v>
      </c>
      <c r="D23" s="58">
        <v>0</v>
      </c>
      <c r="E23" s="59">
        <v>0</v>
      </c>
      <c r="F23" s="59">
        <v>-7850000</v>
      </c>
      <c r="G23" s="59">
        <v>7850000</v>
      </c>
      <c r="H23" s="60">
        <v>0</v>
      </c>
      <c r="I23" s="61">
        <v>0</v>
      </c>
      <c r="J23" s="62">
        <v>8998564</v>
      </c>
      <c r="K23" s="59">
        <v>-2235000</v>
      </c>
      <c r="L23" s="62">
        <v>2235000</v>
      </c>
      <c r="M23" s="60">
        <v>8998564</v>
      </c>
    </row>
    <row r="24" spans="1:13" s="8" customFormat="1" ht="12.75">
      <c r="A24" s="24" t="s">
        <v>108</v>
      </c>
      <c r="B24" s="77" t="s">
        <v>209</v>
      </c>
      <c r="C24" s="57" t="s">
        <v>210</v>
      </c>
      <c r="D24" s="58">
        <v>0</v>
      </c>
      <c r="E24" s="59">
        <v>0</v>
      </c>
      <c r="F24" s="59">
        <v>42728932</v>
      </c>
      <c r="G24" s="59">
        <v>1750000</v>
      </c>
      <c r="H24" s="60">
        <v>44478932</v>
      </c>
      <c r="I24" s="61">
        <v>0</v>
      </c>
      <c r="J24" s="62">
        <v>0</v>
      </c>
      <c r="K24" s="59">
        <v>37237943</v>
      </c>
      <c r="L24" s="62">
        <v>1250000</v>
      </c>
      <c r="M24" s="60">
        <v>38487943</v>
      </c>
    </row>
    <row r="25" spans="1:13" s="37" customFormat="1" ht="12.75">
      <c r="A25" s="46"/>
      <c r="B25" s="78" t="s">
        <v>211</v>
      </c>
      <c r="C25" s="79"/>
      <c r="D25" s="66">
        <f aca="true" t="shared" si="2" ref="D25:M25">SUM(D19:D24)</f>
        <v>38843753</v>
      </c>
      <c r="E25" s="67">
        <f t="shared" si="2"/>
        <v>107049114</v>
      </c>
      <c r="F25" s="67">
        <f t="shared" si="2"/>
        <v>332558622</v>
      </c>
      <c r="G25" s="67">
        <f t="shared" si="2"/>
        <v>36258000</v>
      </c>
      <c r="H25" s="80">
        <f t="shared" si="2"/>
        <v>514709489</v>
      </c>
      <c r="I25" s="81">
        <f t="shared" si="2"/>
        <v>42165377</v>
      </c>
      <c r="J25" s="82">
        <f t="shared" si="2"/>
        <v>116032644</v>
      </c>
      <c r="K25" s="67">
        <f t="shared" si="2"/>
        <v>128869570</v>
      </c>
      <c r="L25" s="82">
        <f t="shared" si="2"/>
        <v>30060000</v>
      </c>
      <c r="M25" s="80">
        <f t="shared" si="2"/>
        <v>317127591</v>
      </c>
    </row>
    <row r="26" spans="1:13" s="8" customFormat="1" ht="12.75">
      <c r="A26" s="24" t="s">
        <v>89</v>
      </c>
      <c r="B26" s="77" t="s">
        <v>212</v>
      </c>
      <c r="C26" s="57" t="s">
        <v>213</v>
      </c>
      <c r="D26" s="58">
        <v>10441094</v>
      </c>
      <c r="E26" s="59">
        <v>25059290</v>
      </c>
      <c r="F26" s="59">
        <v>55005359</v>
      </c>
      <c r="G26" s="59">
        <v>1950000</v>
      </c>
      <c r="H26" s="60">
        <v>92455743</v>
      </c>
      <c r="I26" s="61">
        <v>8591250</v>
      </c>
      <c r="J26" s="62">
        <v>22532219</v>
      </c>
      <c r="K26" s="59">
        <v>43060404</v>
      </c>
      <c r="L26" s="62">
        <v>7085000</v>
      </c>
      <c r="M26" s="60">
        <v>81268873</v>
      </c>
    </row>
    <row r="27" spans="1:13" s="8" customFormat="1" ht="12.75">
      <c r="A27" s="24" t="s">
        <v>89</v>
      </c>
      <c r="B27" s="77" t="s">
        <v>214</v>
      </c>
      <c r="C27" s="57" t="s">
        <v>215</v>
      </c>
      <c r="D27" s="58">
        <v>15234134</v>
      </c>
      <c r="E27" s="59">
        <v>54063292</v>
      </c>
      <c r="F27" s="59">
        <v>64556809</v>
      </c>
      <c r="G27" s="59">
        <v>1950000</v>
      </c>
      <c r="H27" s="60">
        <v>135804235</v>
      </c>
      <c r="I27" s="61">
        <v>15529738</v>
      </c>
      <c r="J27" s="62">
        <v>47405035</v>
      </c>
      <c r="K27" s="59">
        <v>49212678</v>
      </c>
      <c r="L27" s="62">
        <v>1250000</v>
      </c>
      <c r="M27" s="60">
        <v>113397451</v>
      </c>
    </row>
    <row r="28" spans="1:13" s="8" customFormat="1" ht="12.75">
      <c r="A28" s="24" t="s">
        <v>89</v>
      </c>
      <c r="B28" s="77" t="s">
        <v>216</v>
      </c>
      <c r="C28" s="57" t="s">
        <v>217</v>
      </c>
      <c r="D28" s="58">
        <v>2214625</v>
      </c>
      <c r="E28" s="59">
        <v>18296756</v>
      </c>
      <c r="F28" s="59">
        <v>38148446</v>
      </c>
      <c r="G28" s="59">
        <v>1950000</v>
      </c>
      <c r="H28" s="60">
        <v>60609827</v>
      </c>
      <c r="I28" s="61">
        <v>912321</v>
      </c>
      <c r="J28" s="62">
        <v>14549294</v>
      </c>
      <c r="K28" s="59">
        <v>27952074</v>
      </c>
      <c r="L28" s="62">
        <v>1485000</v>
      </c>
      <c r="M28" s="60">
        <v>44898689</v>
      </c>
    </row>
    <row r="29" spans="1:13" s="8" customFormat="1" ht="12.75">
      <c r="A29" s="24" t="s">
        <v>89</v>
      </c>
      <c r="B29" s="77" t="s">
        <v>218</v>
      </c>
      <c r="C29" s="57" t="s">
        <v>219</v>
      </c>
      <c r="D29" s="58">
        <v>152721058</v>
      </c>
      <c r="E29" s="59">
        <v>79111522</v>
      </c>
      <c r="F29" s="59">
        <v>29026129</v>
      </c>
      <c r="G29" s="59">
        <v>14332000</v>
      </c>
      <c r="H29" s="60">
        <v>275190709</v>
      </c>
      <c r="I29" s="61">
        <v>75648960</v>
      </c>
      <c r="J29" s="62">
        <v>56483547</v>
      </c>
      <c r="K29" s="59">
        <v>55083179</v>
      </c>
      <c r="L29" s="62">
        <v>31448000</v>
      </c>
      <c r="M29" s="60">
        <v>218663686</v>
      </c>
    </row>
    <row r="30" spans="1:13" s="8" customFormat="1" ht="12.75">
      <c r="A30" s="24" t="s">
        <v>89</v>
      </c>
      <c r="B30" s="77" t="s">
        <v>220</v>
      </c>
      <c r="C30" s="57" t="s">
        <v>221</v>
      </c>
      <c r="D30" s="58">
        <v>576671</v>
      </c>
      <c r="E30" s="59">
        <v>3045156</v>
      </c>
      <c r="F30" s="59">
        <v>15000265</v>
      </c>
      <c r="G30" s="59">
        <v>3750000</v>
      </c>
      <c r="H30" s="60">
        <v>22372092</v>
      </c>
      <c r="I30" s="61">
        <v>588751</v>
      </c>
      <c r="J30" s="62">
        <v>4705765</v>
      </c>
      <c r="K30" s="59">
        <v>16972485</v>
      </c>
      <c r="L30" s="62">
        <v>3755000</v>
      </c>
      <c r="M30" s="60">
        <v>26022001</v>
      </c>
    </row>
    <row r="31" spans="1:13" s="8" customFormat="1" ht="12.75">
      <c r="A31" s="24" t="s">
        <v>108</v>
      </c>
      <c r="B31" s="77" t="s">
        <v>222</v>
      </c>
      <c r="C31" s="57" t="s">
        <v>223</v>
      </c>
      <c r="D31" s="58">
        <v>0</v>
      </c>
      <c r="E31" s="59">
        <v>0</v>
      </c>
      <c r="F31" s="59">
        <v>25113821</v>
      </c>
      <c r="G31" s="59">
        <v>1750000</v>
      </c>
      <c r="H31" s="60">
        <v>26863821</v>
      </c>
      <c r="I31" s="61">
        <v>0</v>
      </c>
      <c r="J31" s="62">
        <v>0</v>
      </c>
      <c r="K31" s="59">
        <v>22378937</v>
      </c>
      <c r="L31" s="62">
        <v>750000</v>
      </c>
      <c r="M31" s="60">
        <v>23128937</v>
      </c>
    </row>
    <row r="32" spans="1:13" s="37" customFormat="1" ht="12.75">
      <c r="A32" s="46"/>
      <c r="B32" s="78" t="s">
        <v>224</v>
      </c>
      <c r="C32" s="79"/>
      <c r="D32" s="66">
        <f aca="true" t="shared" si="3" ref="D32:M32">SUM(D26:D31)</f>
        <v>181187582</v>
      </c>
      <c r="E32" s="67">
        <f t="shared" si="3"/>
        <v>179576016</v>
      </c>
      <c r="F32" s="67">
        <f t="shared" si="3"/>
        <v>226850829</v>
      </c>
      <c r="G32" s="67">
        <f t="shared" si="3"/>
        <v>25682000</v>
      </c>
      <c r="H32" s="80">
        <f t="shared" si="3"/>
        <v>613296427</v>
      </c>
      <c r="I32" s="81">
        <f t="shared" si="3"/>
        <v>101271020</v>
      </c>
      <c r="J32" s="82">
        <f t="shared" si="3"/>
        <v>145675860</v>
      </c>
      <c r="K32" s="67">
        <f t="shared" si="3"/>
        <v>214659757</v>
      </c>
      <c r="L32" s="82">
        <f t="shared" si="3"/>
        <v>45773000</v>
      </c>
      <c r="M32" s="80">
        <f t="shared" si="3"/>
        <v>507379637</v>
      </c>
    </row>
    <row r="33" spans="1:13" s="8" customFormat="1" ht="12.75">
      <c r="A33" s="24" t="s">
        <v>89</v>
      </c>
      <c r="B33" s="77" t="s">
        <v>225</v>
      </c>
      <c r="C33" s="57" t="s">
        <v>226</v>
      </c>
      <c r="D33" s="58">
        <v>11149653</v>
      </c>
      <c r="E33" s="59">
        <v>61400688</v>
      </c>
      <c r="F33" s="59">
        <v>65914579</v>
      </c>
      <c r="G33" s="59">
        <v>7060000</v>
      </c>
      <c r="H33" s="60">
        <v>145524920</v>
      </c>
      <c r="I33" s="61">
        <v>8567161</v>
      </c>
      <c r="J33" s="62">
        <v>92449482</v>
      </c>
      <c r="K33" s="59">
        <v>62139857</v>
      </c>
      <c r="L33" s="62">
        <v>1485000</v>
      </c>
      <c r="M33" s="60">
        <v>164641500</v>
      </c>
    </row>
    <row r="34" spans="1:13" s="8" customFormat="1" ht="12.75">
      <c r="A34" s="24" t="s">
        <v>89</v>
      </c>
      <c r="B34" s="77" t="s">
        <v>227</v>
      </c>
      <c r="C34" s="57" t="s">
        <v>228</v>
      </c>
      <c r="D34" s="58">
        <v>13579978</v>
      </c>
      <c r="E34" s="59">
        <v>22939933</v>
      </c>
      <c r="F34" s="59">
        <v>-3759254</v>
      </c>
      <c r="G34" s="59">
        <v>4159000</v>
      </c>
      <c r="H34" s="60">
        <v>36919657</v>
      </c>
      <c r="I34" s="61">
        <v>10517258</v>
      </c>
      <c r="J34" s="62">
        <v>61215151</v>
      </c>
      <c r="K34" s="59">
        <v>36222559</v>
      </c>
      <c r="L34" s="62">
        <v>4550000</v>
      </c>
      <c r="M34" s="60">
        <v>112504968</v>
      </c>
    </row>
    <row r="35" spans="1:13" s="8" customFormat="1" ht="12.75">
      <c r="A35" s="24" t="s">
        <v>89</v>
      </c>
      <c r="B35" s="77" t="s">
        <v>229</v>
      </c>
      <c r="C35" s="57" t="s">
        <v>230</v>
      </c>
      <c r="D35" s="58">
        <v>25433094</v>
      </c>
      <c r="E35" s="59">
        <v>73508590</v>
      </c>
      <c r="F35" s="59">
        <v>38612688</v>
      </c>
      <c r="G35" s="59">
        <v>2310000</v>
      </c>
      <c r="H35" s="60">
        <v>139864372</v>
      </c>
      <c r="I35" s="61">
        <v>25579327</v>
      </c>
      <c r="J35" s="62">
        <v>66937267</v>
      </c>
      <c r="K35" s="59">
        <v>29891247</v>
      </c>
      <c r="L35" s="62">
        <v>2069000</v>
      </c>
      <c r="M35" s="60">
        <v>124476841</v>
      </c>
    </row>
    <row r="36" spans="1:13" s="8" customFormat="1" ht="12.75">
      <c r="A36" s="24" t="s">
        <v>89</v>
      </c>
      <c r="B36" s="77" t="s">
        <v>231</v>
      </c>
      <c r="C36" s="57" t="s">
        <v>232</v>
      </c>
      <c r="D36" s="58">
        <v>1798521</v>
      </c>
      <c r="E36" s="59">
        <v>11414510</v>
      </c>
      <c r="F36" s="59">
        <v>25598306</v>
      </c>
      <c r="G36" s="59">
        <v>4212000</v>
      </c>
      <c r="H36" s="60">
        <v>43023337</v>
      </c>
      <c r="I36" s="61">
        <v>2298812</v>
      </c>
      <c r="J36" s="62">
        <v>3841545</v>
      </c>
      <c r="K36" s="59">
        <v>36307791</v>
      </c>
      <c r="L36" s="62">
        <v>1485000</v>
      </c>
      <c r="M36" s="60">
        <v>43933148</v>
      </c>
    </row>
    <row r="37" spans="1:13" s="8" customFormat="1" ht="12.75">
      <c r="A37" s="24" t="s">
        <v>108</v>
      </c>
      <c r="B37" s="77" t="s">
        <v>233</v>
      </c>
      <c r="C37" s="57" t="s">
        <v>234</v>
      </c>
      <c r="D37" s="58">
        <v>0</v>
      </c>
      <c r="E37" s="59">
        <v>0</v>
      </c>
      <c r="F37" s="59">
        <v>54265899</v>
      </c>
      <c r="G37" s="59">
        <v>1750000</v>
      </c>
      <c r="H37" s="60">
        <v>56015899</v>
      </c>
      <c r="I37" s="61">
        <v>0</v>
      </c>
      <c r="J37" s="62">
        <v>0</v>
      </c>
      <c r="K37" s="59">
        <v>50965096</v>
      </c>
      <c r="L37" s="62">
        <v>1485000</v>
      </c>
      <c r="M37" s="60">
        <v>52450096</v>
      </c>
    </row>
    <row r="38" spans="1:13" s="37" customFormat="1" ht="12.75">
      <c r="A38" s="46"/>
      <c r="B38" s="78" t="s">
        <v>235</v>
      </c>
      <c r="C38" s="79"/>
      <c r="D38" s="66">
        <f aca="true" t="shared" si="4" ref="D38:M38">SUM(D33:D37)</f>
        <v>51961246</v>
      </c>
      <c r="E38" s="67">
        <f t="shared" si="4"/>
        <v>169263721</v>
      </c>
      <c r="F38" s="67">
        <f t="shared" si="4"/>
        <v>180632218</v>
      </c>
      <c r="G38" s="67">
        <f t="shared" si="4"/>
        <v>19491000</v>
      </c>
      <c r="H38" s="80">
        <f t="shared" si="4"/>
        <v>421348185</v>
      </c>
      <c r="I38" s="81">
        <f t="shared" si="4"/>
        <v>46962558</v>
      </c>
      <c r="J38" s="82">
        <f t="shared" si="4"/>
        <v>224443445</v>
      </c>
      <c r="K38" s="67">
        <f t="shared" si="4"/>
        <v>215526550</v>
      </c>
      <c r="L38" s="82">
        <f t="shared" si="4"/>
        <v>11074000</v>
      </c>
      <c r="M38" s="80">
        <f t="shared" si="4"/>
        <v>498006553</v>
      </c>
    </row>
    <row r="39" spans="1:13" s="37" customFormat="1" ht="12.75">
      <c r="A39" s="46"/>
      <c r="B39" s="78" t="s">
        <v>236</v>
      </c>
      <c r="C39" s="79"/>
      <c r="D39" s="66">
        <f aca="true" t="shared" si="5" ref="D39:M39">SUM(D9:D12,D14:D17,D19:D24,D26:D31,D33:D37)</f>
        <v>377339490</v>
      </c>
      <c r="E39" s="67">
        <f t="shared" si="5"/>
        <v>933590220</v>
      </c>
      <c r="F39" s="67">
        <f t="shared" si="5"/>
        <v>1180736242</v>
      </c>
      <c r="G39" s="67">
        <f t="shared" si="5"/>
        <v>131087000</v>
      </c>
      <c r="H39" s="80">
        <f t="shared" si="5"/>
        <v>2622752952</v>
      </c>
      <c r="I39" s="81">
        <f t="shared" si="5"/>
        <v>286606926</v>
      </c>
      <c r="J39" s="82">
        <f t="shared" si="5"/>
        <v>844950512</v>
      </c>
      <c r="K39" s="67">
        <f t="shared" si="5"/>
        <v>754058754</v>
      </c>
      <c r="L39" s="82">
        <f t="shared" si="5"/>
        <v>300749000</v>
      </c>
      <c r="M39" s="80">
        <f t="shared" si="5"/>
        <v>2186365192</v>
      </c>
    </row>
    <row r="40" spans="1:13" s="8" customFormat="1" ht="12.75">
      <c r="A40" s="47"/>
      <c r="B40" s="83"/>
      <c r="C40" s="84"/>
      <c r="D40" s="85"/>
      <c r="E40" s="86"/>
      <c r="F40" s="86"/>
      <c r="G40" s="86"/>
      <c r="H40" s="87"/>
      <c r="I40" s="85"/>
      <c r="J40" s="86"/>
      <c r="K40" s="86"/>
      <c r="L40" s="86"/>
      <c r="M40" s="87"/>
    </row>
    <row r="41" spans="1:13" s="8" customFormat="1" ht="12.75">
      <c r="A41" s="27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6">
    <mergeCell ref="B2:M2"/>
    <mergeCell ref="B41:M41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.75" customHeight="1">
      <c r="A3" s="5"/>
      <c r="B3" s="6"/>
      <c r="C3" s="7"/>
      <c r="D3" s="105" t="s">
        <v>1</v>
      </c>
      <c r="E3" s="106"/>
      <c r="F3" s="106"/>
      <c r="G3" s="106"/>
      <c r="H3" s="107"/>
      <c r="I3" s="108" t="s">
        <v>2</v>
      </c>
      <c r="J3" s="109"/>
      <c r="K3" s="109"/>
      <c r="L3" s="109"/>
      <c r="M3" s="110"/>
    </row>
    <row r="4" spans="1:13" s="8" customFormat="1" ht="15.75" customHeight="1">
      <c r="A4" s="9"/>
      <c r="B4" s="10"/>
      <c r="C4" s="11"/>
      <c r="D4" s="105" t="s">
        <v>3</v>
      </c>
      <c r="E4" s="106"/>
      <c r="F4" s="111"/>
      <c r="G4" s="29"/>
      <c r="H4" s="30"/>
      <c r="I4" s="105" t="s">
        <v>3</v>
      </c>
      <c r="J4" s="106"/>
      <c r="K4" s="111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237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87</v>
      </c>
      <c r="B9" s="77" t="s">
        <v>33</v>
      </c>
      <c r="C9" s="57" t="s">
        <v>34</v>
      </c>
      <c r="D9" s="58">
        <v>732962795</v>
      </c>
      <c r="E9" s="59">
        <v>3282138475</v>
      </c>
      <c r="F9" s="59">
        <v>1245147482</v>
      </c>
      <c r="G9" s="59">
        <v>15780000</v>
      </c>
      <c r="H9" s="60">
        <v>5276028752</v>
      </c>
      <c r="I9" s="61">
        <v>690300652</v>
      </c>
      <c r="J9" s="62">
        <v>2267378780</v>
      </c>
      <c r="K9" s="59">
        <v>1175560141</v>
      </c>
      <c r="L9" s="62">
        <v>24870000</v>
      </c>
      <c r="M9" s="60">
        <v>4158109573</v>
      </c>
    </row>
    <row r="10" spans="1:13" s="8" customFormat="1" ht="12.75">
      <c r="A10" s="24" t="s">
        <v>87</v>
      </c>
      <c r="B10" s="77" t="s">
        <v>37</v>
      </c>
      <c r="C10" s="57" t="s">
        <v>38</v>
      </c>
      <c r="D10" s="58">
        <v>1285007999</v>
      </c>
      <c r="E10" s="59">
        <v>3661990001</v>
      </c>
      <c r="F10" s="59">
        <v>1315099996</v>
      </c>
      <c r="G10" s="59">
        <v>141713000</v>
      </c>
      <c r="H10" s="60">
        <v>6403810996</v>
      </c>
      <c r="I10" s="61">
        <v>1127505223</v>
      </c>
      <c r="J10" s="62">
        <v>3350251184</v>
      </c>
      <c r="K10" s="59">
        <v>994316419</v>
      </c>
      <c r="L10" s="62">
        <v>799583000</v>
      </c>
      <c r="M10" s="60">
        <v>6271655826</v>
      </c>
    </row>
    <row r="11" spans="1:13" s="8" customFormat="1" ht="12.75">
      <c r="A11" s="24" t="s">
        <v>87</v>
      </c>
      <c r="B11" s="77" t="s">
        <v>41</v>
      </c>
      <c r="C11" s="57" t="s">
        <v>42</v>
      </c>
      <c r="D11" s="58">
        <v>727279738</v>
      </c>
      <c r="E11" s="59">
        <v>2221357043</v>
      </c>
      <c r="F11" s="59">
        <v>969207423</v>
      </c>
      <c r="G11" s="59">
        <v>27234000</v>
      </c>
      <c r="H11" s="60">
        <v>3945078204</v>
      </c>
      <c r="I11" s="61">
        <v>818609941</v>
      </c>
      <c r="J11" s="62">
        <v>1889029043</v>
      </c>
      <c r="K11" s="59">
        <v>733441111</v>
      </c>
      <c r="L11" s="62">
        <v>67606000</v>
      </c>
      <c r="M11" s="60">
        <v>3508686095</v>
      </c>
    </row>
    <row r="12" spans="1:13" s="37" customFormat="1" ht="12.75">
      <c r="A12" s="46"/>
      <c r="B12" s="78" t="s">
        <v>88</v>
      </c>
      <c r="C12" s="79"/>
      <c r="D12" s="66">
        <f aca="true" t="shared" si="0" ref="D12:M12">SUM(D9:D11)</f>
        <v>2745250532</v>
      </c>
      <c r="E12" s="67">
        <f t="shared" si="0"/>
        <v>9165485519</v>
      </c>
      <c r="F12" s="67">
        <f t="shared" si="0"/>
        <v>3529454901</v>
      </c>
      <c r="G12" s="67">
        <f t="shared" si="0"/>
        <v>184727000</v>
      </c>
      <c r="H12" s="80">
        <f t="shared" si="0"/>
        <v>15624917952</v>
      </c>
      <c r="I12" s="81">
        <f t="shared" si="0"/>
        <v>2636415816</v>
      </c>
      <c r="J12" s="82">
        <f t="shared" si="0"/>
        <v>7506659007</v>
      </c>
      <c r="K12" s="67">
        <f t="shared" si="0"/>
        <v>2903317671</v>
      </c>
      <c r="L12" s="82">
        <f t="shared" si="0"/>
        <v>892059000</v>
      </c>
      <c r="M12" s="80">
        <f t="shared" si="0"/>
        <v>13938451494</v>
      </c>
    </row>
    <row r="13" spans="1:13" s="8" customFormat="1" ht="12.75">
      <c r="A13" s="24" t="s">
        <v>89</v>
      </c>
      <c r="B13" s="77" t="s">
        <v>50</v>
      </c>
      <c r="C13" s="57" t="s">
        <v>51</v>
      </c>
      <c r="D13" s="58">
        <v>117622999</v>
      </c>
      <c r="E13" s="59">
        <v>560744699</v>
      </c>
      <c r="F13" s="59">
        <v>176201192</v>
      </c>
      <c r="G13" s="59">
        <v>1750000</v>
      </c>
      <c r="H13" s="60">
        <v>856318890</v>
      </c>
      <c r="I13" s="61">
        <v>116468225</v>
      </c>
      <c r="J13" s="62">
        <v>485821118</v>
      </c>
      <c r="K13" s="59">
        <v>157390578</v>
      </c>
      <c r="L13" s="62">
        <v>1581000</v>
      </c>
      <c r="M13" s="60">
        <v>761260921</v>
      </c>
    </row>
    <row r="14" spans="1:13" s="8" customFormat="1" ht="12.75">
      <c r="A14" s="24" t="s">
        <v>89</v>
      </c>
      <c r="B14" s="77" t="s">
        <v>238</v>
      </c>
      <c r="C14" s="57" t="s">
        <v>239</v>
      </c>
      <c r="D14" s="58">
        <v>27649304</v>
      </c>
      <c r="E14" s="59">
        <v>77622748</v>
      </c>
      <c r="F14" s="59">
        <v>23584353</v>
      </c>
      <c r="G14" s="59">
        <v>4634000</v>
      </c>
      <c r="H14" s="60">
        <v>133490405</v>
      </c>
      <c r="I14" s="61">
        <v>24317762</v>
      </c>
      <c r="J14" s="62">
        <v>53077778</v>
      </c>
      <c r="K14" s="59">
        <v>9936844</v>
      </c>
      <c r="L14" s="62">
        <v>9525000</v>
      </c>
      <c r="M14" s="60">
        <v>96857384</v>
      </c>
    </row>
    <row r="15" spans="1:13" s="8" customFormat="1" ht="12.75">
      <c r="A15" s="24" t="s">
        <v>89</v>
      </c>
      <c r="B15" s="77" t="s">
        <v>240</v>
      </c>
      <c r="C15" s="57" t="s">
        <v>241</v>
      </c>
      <c r="D15" s="58">
        <v>34883918</v>
      </c>
      <c r="E15" s="59">
        <v>47360449</v>
      </c>
      <c r="F15" s="59">
        <v>10594996</v>
      </c>
      <c r="G15" s="59">
        <v>3750000</v>
      </c>
      <c r="H15" s="60">
        <v>96589363</v>
      </c>
      <c r="I15" s="61">
        <v>10660796</v>
      </c>
      <c r="J15" s="62">
        <v>55157509</v>
      </c>
      <c r="K15" s="59">
        <v>11396645</v>
      </c>
      <c r="L15" s="62">
        <v>3485000</v>
      </c>
      <c r="M15" s="60">
        <v>80699950</v>
      </c>
    </row>
    <row r="16" spans="1:13" s="8" customFormat="1" ht="12.75">
      <c r="A16" s="24" t="s">
        <v>108</v>
      </c>
      <c r="B16" s="77" t="s">
        <v>242</v>
      </c>
      <c r="C16" s="57" t="s">
        <v>243</v>
      </c>
      <c r="D16" s="58">
        <v>0</v>
      </c>
      <c r="E16" s="59">
        <v>0</v>
      </c>
      <c r="F16" s="59">
        <v>93387908</v>
      </c>
      <c r="G16" s="59">
        <v>2030000</v>
      </c>
      <c r="H16" s="60">
        <v>95417908</v>
      </c>
      <c r="I16" s="61">
        <v>0</v>
      </c>
      <c r="J16" s="62">
        <v>0</v>
      </c>
      <c r="K16" s="59">
        <v>107813342</v>
      </c>
      <c r="L16" s="62">
        <v>1904000</v>
      </c>
      <c r="M16" s="60">
        <v>109717342</v>
      </c>
    </row>
    <row r="17" spans="1:13" s="37" customFormat="1" ht="12.75">
      <c r="A17" s="46"/>
      <c r="B17" s="78" t="s">
        <v>244</v>
      </c>
      <c r="C17" s="79"/>
      <c r="D17" s="66">
        <f aca="true" t="shared" si="1" ref="D17:M17">SUM(D13:D16)</f>
        <v>180156221</v>
      </c>
      <c r="E17" s="67">
        <f t="shared" si="1"/>
        <v>685727896</v>
      </c>
      <c r="F17" s="67">
        <f t="shared" si="1"/>
        <v>303768449</v>
      </c>
      <c r="G17" s="67">
        <f t="shared" si="1"/>
        <v>12164000</v>
      </c>
      <c r="H17" s="80">
        <f t="shared" si="1"/>
        <v>1181816566</v>
      </c>
      <c r="I17" s="81">
        <f t="shared" si="1"/>
        <v>151446783</v>
      </c>
      <c r="J17" s="82">
        <f t="shared" si="1"/>
        <v>594056405</v>
      </c>
      <c r="K17" s="67">
        <f t="shared" si="1"/>
        <v>286537409</v>
      </c>
      <c r="L17" s="82">
        <f t="shared" si="1"/>
        <v>16495000</v>
      </c>
      <c r="M17" s="80">
        <f t="shared" si="1"/>
        <v>1048535597</v>
      </c>
    </row>
    <row r="18" spans="1:13" s="8" customFormat="1" ht="12.75">
      <c r="A18" s="24" t="s">
        <v>89</v>
      </c>
      <c r="B18" s="77" t="s">
        <v>245</v>
      </c>
      <c r="C18" s="57" t="s">
        <v>246</v>
      </c>
      <c r="D18" s="58">
        <v>27846422</v>
      </c>
      <c r="E18" s="59">
        <v>11504188</v>
      </c>
      <c r="F18" s="59">
        <v>20450068</v>
      </c>
      <c r="G18" s="59">
        <v>3750000</v>
      </c>
      <c r="H18" s="60">
        <v>63550678</v>
      </c>
      <c r="I18" s="61">
        <v>27504219</v>
      </c>
      <c r="J18" s="62">
        <v>11104154</v>
      </c>
      <c r="K18" s="59">
        <v>20274390</v>
      </c>
      <c r="L18" s="62">
        <v>3485000</v>
      </c>
      <c r="M18" s="60">
        <v>62367763</v>
      </c>
    </row>
    <row r="19" spans="1:13" s="8" customFormat="1" ht="12.75">
      <c r="A19" s="24" t="s">
        <v>89</v>
      </c>
      <c r="B19" s="77" t="s">
        <v>247</v>
      </c>
      <c r="C19" s="57" t="s">
        <v>248</v>
      </c>
      <c r="D19" s="58">
        <v>22510326</v>
      </c>
      <c r="E19" s="59">
        <v>52135631</v>
      </c>
      <c r="F19" s="59">
        <v>26580459</v>
      </c>
      <c r="G19" s="59">
        <v>2955000</v>
      </c>
      <c r="H19" s="60">
        <v>104181416</v>
      </c>
      <c r="I19" s="61">
        <v>26963133</v>
      </c>
      <c r="J19" s="62">
        <v>36056944</v>
      </c>
      <c r="K19" s="59">
        <v>44433340</v>
      </c>
      <c r="L19" s="62">
        <v>2769000</v>
      </c>
      <c r="M19" s="60">
        <v>110222417</v>
      </c>
    </row>
    <row r="20" spans="1:13" s="8" customFormat="1" ht="12.75">
      <c r="A20" s="24" t="s">
        <v>108</v>
      </c>
      <c r="B20" s="77" t="s">
        <v>249</v>
      </c>
      <c r="C20" s="57" t="s">
        <v>250</v>
      </c>
      <c r="D20" s="58">
        <v>0</v>
      </c>
      <c r="E20" s="59">
        <v>0</v>
      </c>
      <c r="F20" s="59">
        <v>35607980</v>
      </c>
      <c r="G20" s="59">
        <v>2000000</v>
      </c>
      <c r="H20" s="60">
        <v>37607980</v>
      </c>
      <c r="I20" s="61">
        <v>0</v>
      </c>
      <c r="J20" s="62">
        <v>0</v>
      </c>
      <c r="K20" s="59">
        <v>12074490</v>
      </c>
      <c r="L20" s="62">
        <v>-642000</v>
      </c>
      <c r="M20" s="60">
        <v>11432490</v>
      </c>
    </row>
    <row r="21" spans="1:13" s="37" customFormat="1" ht="12.75">
      <c r="A21" s="46"/>
      <c r="B21" s="78" t="s">
        <v>251</v>
      </c>
      <c r="C21" s="79"/>
      <c r="D21" s="66">
        <f aca="true" t="shared" si="2" ref="D21:M21">SUM(D18:D20)</f>
        <v>50356748</v>
      </c>
      <c r="E21" s="67">
        <f t="shared" si="2"/>
        <v>63639819</v>
      </c>
      <c r="F21" s="67">
        <f t="shared" si="2"/>
        <v>82638507</v>
      </c>
      <c r="G21" s="67">
        <f t="shared" si="2"/>
        <v>8705000</v>
      </c>
      <c r="H21" s="80">
        <f t="shared" si="2"/>
        <v>205340074</v>
      </c>
      <c r="I21" s="81">
        <f t="shared" si="2"/>
        <v>54467352</v>
      </c>
      <c r="J21" s="82">
        <f t="shared" si="2"/>
        <v>47161098</v>
      </c>
      <c r="K21" s="67">
        <f t="shared" si="2"/>
        <v>76782220</v>
      </c>
      <c r="L21" s="82">
        <f t="shared" si="2"/>
        <v>5612000</v>
      </c>
      <c r="M21" s="80">
        <f t="shared" si="2"/>
        <v>184022670</v>
      </c>
    </row>
    <row r="22" spans="1:13" s="8" customFormat="1" ht="12.75">
      <c r="A22" s="24" t="s">
        <v>89</v>
      </c>
      <c r="B22" s="77" t="s">
        <v>52</v>
      </c>
      <c r="C22" s="57" t="s">
        <v>53</v>
      </c>
      <c r="D22" s="58">
        <v>49954865</v>
      </c>
      <c r="E22" s="59">
        <v>210348441</v>
      </c>
      <c r="F22" s="59">
        <v>89189222</v>
      </c>
      <c r="G22" s="59">
        <v>10348000</v>
      </c>
      <c r="H22" s="60">
        <v>359840528</v>
      </c>
      <c r="I22" s="61">
        <v>60911656</v>
      </c>
      <c r="J22" s="62">
        <v>178875776</v>
      </c>
      <c r="K22" s="59">
        <v>58462822</v>
      </c>
      <c r="L22" s="62">
        <v>4214000</v>
      </c>
      <c r="M22" s="60">
        <v>302464254</v>
      </c>
    </row>
    <row r="23" spans="1:13" s="8" customFormat="1" ht="12.75">
      <c r="A23" s="24" t="s">
        <v>89</v>
      </c>
      <c r="B23" s="77" t="s">
        <v>252</v>
      </c>
      <c r="C23" s="57" t="s">
        <v>253</v>
      </c>
      <c r="D23" s="58">
        <v>24319195</v>
      </c>
      <c r="E23" s="59">
        <v>58857615</v>
      </c>
      <c r="F23" s="59">
        <v>24170236</v>
      </c>
      <c r="G23" s="59">
        <v>3950000</v>
      </c>
      <c r="H23" s="60">
        <v>111297046</v>
      </c>
      <c r="I23" s="61">
        <v>28785729</v>
      </c>
      <c r="J23" s="62">
        <v>75102152</v>
      </c>
      <c r="K23" s="59">
        <v>29202905</v>
      </c>
      <c r="L23" s="62">
        <v>750000</v>
      </c>
      <c r="M23" s="60">
        <v>133840786</v>
      </c>
    </row>
    <row r="24" spans="1:13" s="8" customFormat="1" ht="12.75">
      <c r="A24" s="24" t="s">
        <v>89</v>
      </c>
      <c r="B24" s="77" t="s">
        <v>254</v>
      </c>
      <c r="C24" s="57" t="s">
        <v>255</v>
      </c>
      <c r="D24" s="58">
        <v>8276751</v>
      </c>
      <c r="E24" s="59">
        <v>42617600</v>
      </c>
      <c r="F24" s="59">
        <v>58571499</v>
      </c>
      <c r="G24" s="59">
        <v>9447000</v>
      </c>
      <c r="H24" s="60">
        <v>118912850</v>
      </c>
      <c r="I24" s="61">
        <v>6568482</v>
      </c>
      <c r="J24" s="62">
        <v>31981811</v>
      </c>
      <c r="K24" s="59">
        <v>31706806</v>
      </c>
      <c r="L24" s="62">
        <v>1485000</v>
      </c>
      <c r="M24" s="60">
        <v>71742099</v>
      </c>
    </row>
    <row r="25" spans="1:13" s="8" customFormat="1" ht="12.75">
      <c r="A25" s="24" t="s">
        <v>89</v>
      </c>
      <c r="B25" s="77" t="s">
        <v>256</v>
      </c>
      <c r="C25" s="57" t="s">
        <v>257</v>
      </c>
      <c r="D25" s="58">
        <v>13927379</v>
      </c>
      <c r="E25" s="59">
        <v>60118484</v>
      </c>
      <c r="F25" s="59">
        <v>4843306</v>
      </c>
      <c r="G25" s="59">
        <v>4534000</v>
      </c>
      <c r="H25" s="60">
        <v>83423169</v>
      </c>
      <c r="I25" s="61">
        <v>19804754</v>
      </c>
      <c r="J25" s="62">
        <v>91053365</v>
      </c>
      <c r="K25" s="59">
        <v>55072595</v>
      </c>
      <c r="L25" s="62">
        <v>1485000</v>
      </c>
      <c r="M25" s="60">
        <v>167415714</v>
      </c>
    </row>
    <row r="26" spans="1:13" s="8" customFormat="1" ht="12.75">
      <c r="A26" s="24" t="s">
        <v>108</v>
      </c>
      <c r="B26" s="77" t="s">
        <v>258</v>
      </c>
      <c r="C26" s="57" t="s">
        <v>259</v>
      </c>
      <c r="D26" s="58">
        <v>747134</v>
      </c>
      <c r="E26" s="59">
        <v>1125477</v>
      </c>
      <c r="F26" s="59">
        <v>72501730</v>
      </c>
      <c r="G26" s="59">
        <v>2000000</v>
      </c>
      <c r="H26" s="60">
        <v>76374341</v>
      </c>
      <c r="I26" s="61">
        <v>557892</v>
      </c>
      <c r="J26" s="62">
        <v>888381</v>
      </c>
      <c r="K26" s="59">
        <v>72200628</v>
      </c>
      <c r="L26" s="62">
        <v>2050000</v>
      </c>
      <c r="M26" s="60">
        <v>75696901</v>
      </c>
    </row>
    <row r="27" spans="1:13" s="37" customFormat="1" ht="12.75">
      <c r="A27" s="46"/>
      <c r="B27" s="78" t="s">
        <v>260</v>
      </c>
      <c r="C27" s="79"/>
      <c r="D27" s="66">
        <f aca="true" t="shared" si="3" ref="D27:M27">SUM(D22:D26)</f>
        <v>97225324</v>
      </c>
      <c r="E27" s="67">
        <f t="shared" si="3"/>
        <v>373067617</v>
      </c>
      <c r="F27" s="67">
        <f t="shared" si="3"/>
        <v>249275993</v>
      </c>
      <c r="G27" s="67">
        <f t="shared" si="3"/>
        <v>30279000</v>
      </c>
      <c r="H27" s="80">
        <f t="shared" si="3"/>
        <v>749847934</v>
      </c>
      <c r="I27" s="81">
        <f t="shared" si="3"/>
        <v>116628513</v>
      </c>
      <c r="J27" s="82">
        <f t="shared" si="3"/>
        <v>377901485</v>
      </c>
      <c r="K27" s="67">
        <f t="shared" si="3"/>
        <v>246645756</v>
      </c>
      <c r="L27" s="82">
        <f t="shared" si="3"/>
        <v>9984000</v>
      </c>
      <c r="M27" s="80">
        <f t="shared" si="3"/>
        <v>751159754</v>
      </c>
    </row>
    <row r="28" spans="1:13" s="37" customFormat="1" ht="12.75">
      <c r="A28" s="46"/>
      <c r="B28" s="78" t="s">
        <v>261</v>
      </c>
      <c r="C28" s="79"/>
      <c r="D28" s="66">
        <f aca="true" t="shared" si="4" ref="D28:M28">SUM(D9:D11,D13:D16,D18:D20,D22:D26)</f>
        <v>3072988825</v>
      </c>
      <c r="E28" s="67">
        <f t="shared" si="4"/>
        <v>10287920851</v>
      </c>
      <c r="F28" s="67">
        <f t="shared" si="4"/>
        <v>4165137850</v>
      </c>
      <c r="G28" s="67">
        <f t="shared" si="4"/>
        <v>235875000</v>
      </c>
      <c r="H28" s="80">
        <f t="shared" si="4"/>
        <v>17761922526</v>
      </c>
      <c r="I28" s="81">
        <f t="shared" si="4"/>
        <v>2958958464</v>
      </c>
      <c r="J28" s="82">
        <f t="shared" si="4"/>
        <v>8525777995</v>
      </c>
      <c r="K28" s="67">
        <f t="shared" si="4"/>
        <v>3513283056</v>
      </c>
      <c r="L28" s="82">
        <f t="shared" si="4"/>
        <v>924150000</v>
      </c>
      <c r="M28" s="80">
        <f t="shared" si="4"/>
        <v>15922169515</v>
      </c>
    </row>
    <row r="29" spans="1:13" s="8" customFormat="1" ht="12.75">
      <c r="A29" s="47"/>
      <c r="B29" s="83"/>
      <c r="C29" s="84"/>
      <c r="D29" s="85"/>
      <c r="E29" s="86"/>
      <c r="F29" s="86"/>
      <c r="G29" s="86"/>
      <c r="H29" s="87"/>
      <c r="I29" s="85"/>
      <c r="J29" s="86"/>
      <c r="K29" s="86"/>
      <c r="L29" s="86"/>
      <c r="M29" s="87"/>
    </row>
    <row r="30" spans="1:13" s="8" customFormat="1" ht="12.75">
      <c r="A30" s="27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6">
    <mergeCell ref="B2:M2"/>
    <mergeCell ref="B30:M30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.75" customHeight="1">
      <c r="A3" s="5"/>
      <c r="B3" s="6"/>
      <c r="C3" s="7"/>
      <c r="D3" s="105" t="s">
        <v>1</v>
      </c>
      <c r="E3" s="106"/>
      <c r="F3" s="106"/>
      <c r="G3" s="106"/>
      <c r="H3" s="107"/>
      <c r="I3" s="108" t="s">
        <v>2</v>
      </c>
      <c r="J3" s="109"/>
      <c r="K3" s="109"/>
      <c r="L3" s="109"/>
      <c r="M3" s="110"/>
    </row>
    <row r="4" spans="1:13" s="8" customFormat="1" ht="15.75" customHeight="1">
      <c r="A4" s="9"/>
      <c r="B4" s="10"/>
      <c r="C4" s="11"/>
      <c r="D4" s="105" t="s">
        <v>3</v>
      </c>
      <c r="E4" s="106"/>
      <c r="F4" s="111"/>
      <c r="G4" s="29"/>
      <c r="H4" s="30"/>
      <c r="I4" s="105" t="s">
        <v>3</v>
      </c>
      <c r="J4" s="106"/>
      <c r="K4" s="111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262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 t="s">
        <v>87</v>
      </c>
      <c r="B9" s="77" t="s">
        <v>35</v>
      </c>
      <c r="C9" s="57" t="s">
        <v>36</v>
      </c>
      <c r="D9" s="58">
        <v>1019421732</v>
      </c>
      <c r="E9" s="59">
        <v>2664320964</v>
      </c>
      <c r="F9" s="59">
        <v>1477709334</v>
      </c>
      <c r="G9" s="59">
        <v>188437000</v>
      </c>
      <c r="H9" s="60">
        <v>5349889030</v>
      </c>
      <c r="I9" s="61">
        <v>966499541</v>
      </c>
      <c r="J9" s="62">
        <v>2080815004</v>
      </c>
      <c r="K9" s="59">
        <v>759301316</v>
      </c>
      <c r="L9" s="62">
        <v>868946000</v>
      </c>
      <c r="M9" s="60">
        <v>4675561861</v>
      </c>
    </row>
    <row r="10" spans="1:13" s="37" customFormat="1" ht="12.75" customHeight="1">
      <c r="A10" s="46"/>
      <c r="B10" s="78" t="s">
        <v>88</v>
      </c>
      <c r="C10" s="79"/>
      <c r="D10" s="66">
        <f aca="true" t="shared" si="0" ref="D10:M10">D9</f>
        <v>1019421732</v>
      </c>
      <c r="E10" s="67">
        <f t="shared" si="0"/>
        <v>2664320964</v>
      </c>
      <c r="F10" s="67">
        <f t="shared" si="0"/>
        <v>1477709334</v>
      </c>
      <c r="G10" s="67">
        <f t="shared" si="0"/>
        <v>188437000</v>
      </c>
      <c r="H10" s="80">
        <f t="shared" si="0"/>
        <v>5349889030</v>
      </c>
      <c r="I10" s="81">
        <f t="shared" si="0"/>
        <v>966499541</v>
      </c>
      <c r="J10" s="82">
        <f t="shared" si="0"/>
        <v>2080815004</v>
      </c>
      <c r="K10" s="67">
        <f t="shared" si="0"/>
        <v>759301316</v>
      </c>
      <c r="L10" s="82">
        <f t="shared" si="0"/>
        <v>868946000</v>
      </c>
      <c r="M10" s="80">
        <f t="shared" si="0"/>
        <v>4675561861</v>
      </c>
    </row>
    <row r="11" spans="1:13" s="8" customFormat="1" ht="12.75" customHeight="1">
      <c r="A11" s="24" t="s">
        <v>89</v>
      </c>
      <c r="B11" s="77" t="s">
        <v>263</v>
      </c>
      <c r="C11" s="57" t="s">
        <v>264</v>
      </c>
      <c r="D11" s="58">
        <v>0</v>
      </c>
      <c r="E11" s="59">
        <v>0</v>
      </c>
      <c r="F11" s="59">
        <v>11128676</v>
      </c>
      <c r="G11" s="59">
        <v>2000000</v>
      </c>
      <c r="H11" s="60">
        <v>13128676</v>
      </c>
      <c r="I11" s="61">
        <v>150</v>
      </c>
      <c r="J11" s="62">
        <v>0</v>
      </c>
      <c r="K11" s="59">
        <v>11173856</v>
      </c>
      <c r="L11" s="62">
        <v>3343000</v>
      </c>
      <c r="M11" s="60">
        <v>14517006</v>
      </c>
    </row>
    <row r="12" spans="1:13" s="8" customFormat="1" ht="12.75" customHeight="1">
      <c r="A12" s="24" t="s">
        <v>89</v>
      </c>
      <c r="B12" s="77" t="s">
        <v>265</v>
      </c>
      <c r="C12" s="57" t="s">
        <v>266</v>
      </c>
      <c r="D12" s="58">
        <v>51532811</v>
      </c>
      <c r="E12" s="59">
        <v>12818515</v>
      </c>
      <c r="F12" s="59">
        <v>3236759</v>
      </c>
      <c r="G12" s="59">
        <v>6486000</v>
      </c>
      <c r="H12" s="60">
        <v>74074085</v>
      </c>
      <c r="I12" s="61">
        <v>47043533</v>
      </c>
      <c r="J12" s="62">
        <v>6053759</v>
      </c>
      <c r="K12" s="59">
        <v>4802368</v>
      </c>
      <c r="L12" s="62">
        <v>8549000</v>
      </c>
      <c r="M12" s="60">
        <v>66448660</v>
      </c>
    </row>
    <row r="13" spans="1:13" s="8" customFormat="1" ht="12.75" customHeight="1">
      <c r="A13" s="24" t="s">
        <v>89</v>
      </c>
      <c r="B13" s="77" t="s">
        <v>267</v>
      </c>
      <c r="C13" s="57" t="s">
        <v>268</v>
      </c>
      <c r="D13" s="58">
        <v>510230</v>
      </c>
      <c r="E13" s="59">
        <v>0</v>
      </c>
      <c r="F13" s="59">
        <v>29912374</v>
      </c>
      <c r="G13" s="59">
        <v>2000000</v>
      </c>
      <c r="H13" s="60">
        <v>32422604</v>
      </c>
      <c r="I13" s="61">
        <v>0</v>
      </c>
      <c r="J13" s="62">
        <v>0</v>
      </c>
      <c r="K13" s="59">
        <v>21999104</v>
      </c>
      <c r="L13" s="62">
        <v>1298000</v>
      </c>
      <c r="M13" s="60">
        <v>23297104</v>
      </c>
    </row>
    <row r="14" spans="1:13" s="8" customFormat="1" ht="12.75" customHeight="1">
      <c r="A14" s="24" t="s">
        <v>89</v>
      </c>
      <c r="B14" s="77" t="s">
        <v>269</v>
      </c>
      <c r="C14" s="57" t="s">
        <v>270</v>
      </c>
      <c r="D14" s="58">
        <v>2130815</v>
      </c>
      <c r="E14" s="59">
        <v>3822837</v>
      </c>
      <c r="F14" s="59">
        <v>-363479</v>
      </c>
      <c r="G14" s="59">
        <v>1950000</v>
      </c>
      <c r="H14" s="60">
        <v>7540173</v>
      </c>
      <c r="I14" s="61">
        <v>986978</v>
      </c>
      <c r="J14" s="62">
        <v>3789508</v>
      </c>
      <c r="K14" s="59">
        <v>-3738017</v>
      </c>
      <c r="L14" s="62">
        <v>5387000</v>
      </c>
      <c r="M14" s="60">
        <v>6425469</v>
      </c>
    </row>
    <row r="15" spans="1:13" s="8" customFormat="1" ht="12.75" customHeight="1">
      <c r="A15" s="24" t="s">
        <v>89</v>
      </c>
      <c r="B15" s="77" t="s">
        <v>271</v>
      </c>
      <c r="C15" s="57" t="s">
        <v>272</v>
      </c>
      <c r="D15" s="58">
        <v>0</v>
      </c>
      <c r="E15" s="59">
        <v>0</v>
      </c>
      <c r="F15" s="59">
        <v>-6586000</v>
      </c>
      <c r="G15" s="59">
        <v>6586000</v>
      </c>
      <c r="H15" s="60">
        <v>0</v>
      </c>
      <c r="I15" s="61">
        <v>12462</v>
      </c>
      <c r="J15" s="62">
        <v>0</v>
      </c>
      <c r="K15" s="59">
        <v>4861552</v>
      </c>
      <c r="L15" s="62">
        <v>2768000</v>
      </c>
      <c r="M15" s="60">
        <v>7642014</v>
      </c>
    </row>
    <row r="16" spans="1:13" s="8" customFormat="1" ht="12.75" customHeight="1">
      <c r="A16" s="24" t="s">
        <v>89</v>
      </c>
      <c r="B16" s="77" t="s">
        <v>273</v>
      </c>
      <c r="C16" s="57" t="s">
        <v>274</v>
      </c>
      <c r="D16" s="58">
        <v>86757337</v>
      </c>
      <c r="E16" s="59">
        <v>26956476</v>
      </c>
      <c r="F16" s="59">
        <v>26147757</v>
      </c>
      <c r="G16" s="59">
        <v>1950000</v>
      </c>
      <c r="H16" s="60">
        <v>141811570</v>
      </c>
      <c r="I16" s="61">
        <v>83601251</v>
      </c>
      <c r="J16" s="62">
        <v>23532104</v>
      </c>
      <c r="K16" s="59">
        <v>20032150</v>
      </c>
      <c r="L16" s="62">
        <v>750000</v>
      </c>
      <c r="M16" s="60">
        <v>127915505</v>
      </c>
    </row>
    <row r="17" spans="1:13" s="8" customFormat="1" ht="12.75" customHeight="1">
      <c r="A17" s="24" t="s">
        <v>108</v>
      </c>
      <c r="B17" s="77" t="s">
        <v>275</v>
      </c>
      <c r="C17" s="57" t="s">
        <v>276</v>
      </c>
      <c r="D17" s="58">
        <v>0</v>
      </c>
      <c r="E17" s="59">
        <v>80980350</v>
      </c>
      <c r="F17" s="59">
        <v>10352798</v>
      </c>
      <c r="G17" s="59">
        <v>2000000</v>
      </c>
      <c r="H17" s="60">
        <v>93333148</v>
      </c>
      <c r="I17" s="61">
        <v>0</v>
      </c>
      <c r="J17" s="62">
        <v>72464471</v>
      </c>
      <c r="K17" s="59">
        <v>124026745</v>
      </c>
      <c r="L17" s="62">
        <v>3142000</v>
      </c>
      <c r="M17" s="60">
        <v>199633216</v>
      </c>
    </row>
    <row r="18" spans="1:13" s="37" customFormat="1" ht="12.75" customHeight="1">
      <c r="A18" s="46"/>
      <c r="B18" s="78" t="s">
        <v>277</v>
      </c>
      <c r="C18" s="79"/>
      <c r="D18" s="66">
        <f aca="true" t="shared" si="1" ref="D18:M18">SUM(D11:D17)</f>
        <v>140931193</v>
      </c>
      <c r="E18" s="67">
        <f t="shared" si="1"/>
        <v>124578178</v>
      </c>
      <c r="F18" s="67">
        <f t="shared" si="1"/>
        <v>73828885</v>
      </c>
      <c r="G18" s="67">
        <f t="shared" si="1"/>
        <v>22972000</v>
      </c>
      <c r="H18" s="80">
        <f t="shared" si="1"/>
        <v>362310256</v>
      </c>
      <c r="I18" s="81">
        <f t="shared" si="1"/>
        <v>131644374</v>
      </c>
      <c r="J18" s="82">
        <f t="shared" si="1"/>
        <v>105839842</v>
      </c>
      <c r="K18" s="67">
        <f t="shared" si="1"/>
        <v>183157758</v>
      </c>
      <c r="L18" s="82">
        <f t="shared" si="1"/>
        <v>25237000</v>
      </c>
      <c r="M18" s="80">
        <f t="shared" si="1"/>
        <v>445878974</v>
      </c>
    </row>
    <row r="19" spans="1:13" s="8" customFormat="1" ht="12.75" customHeight="1">
      <c r="A19" s="24" t="s">
        <v>89</v>
      </c>
      <c r="B19" s="77" t="s">
        <v>278</v>
      </c>
      <c r="C19" s="57" t="s">
        <v>279</v>
      </c>
      <c r="D19" s="58">
        <v>7565394</v>
      </c>
      <c r="E19" s="59">
        <v>376014</v>
      </c>
      <c r="F19" s="59">
        <v>13000903</v>
      </c>
      <c r="G19" s="59">
        <v>8382000</v>
      </c>
      <c r="H19" s="60">
        <v>29324311</v>
      </c>
      <c r="I19" s="61">
        <v>7076703</v>
      </c>
      <c r="J19" s="62">
        <v>361235</v>
      </c>
      <c r="K19" s="59">
        <v>12867993</v>
      </c>
      <c r="L19" s="62">
        <v>2180000</v>
      </c>
      <c r="M19" s="60">
        <v>22485931</v>
      </c>
    </row>
    <row r="20" spans="1:13" s="8" customFormat="1" ht="12.75" customHeight="1">
      <c r="A20" s="24" t="s">
        <v>89</v>
      </c>
      <c r="B20" s="77" t="s">
        <v>280</v>
      </c>
      <c r="C20" s="57" t="s">
        <v>281</v>
      </c>
      <c r="D20" s="58">
        <v>41829700</v>
      </c>
      <c r="E20" s="59">
        <v>1076438</v>
      </c>
      <c r="F20" s="59">
        <v>6433647</v>
      </c>
      <c r="G20" s="59">
        <v>2126000</v>
      </c>
      <c r="H20" s="60">
        <v>51465785</v>
      </c>
      <c r="I20" s="61">
        <v>76308455</v>
      </c>
      <c r="J20" s="62">
        <v>4185447</v>
      </c>
      <c r="K20" s="59">
        <v>10321863</v>
      </c>
      <c r="L20" s="62">
        <v>7784000</v>
      </c>
      <c r="M20" s="60">
        <v>98599765</v>
      </c>
    </row>
    <row r="21" spans="1:13" s="8" customFormat="1" ht="12.75" customHeight="1">
      <c r="A21" s="24" t="s">
        <v>89</v>
      </c>
      <c r="B21" s="77" t="s">
        <v>282</v>
      </c>
      <c r="C21" s="57" t="s">
        <v>283</v>
      </c>
      <c r="D21" s="58">
        <v>2643502</v>
      </c>
      <c r="E21" s="59">
        <v>10033330</v>
      </c>
      <c r="F21" s="59">
        <v>7988429</v>
      </c>
      <c r="G21" s="59">
        <v>2476000</v>
      </c>
      <c r="H21" s="60">
        <v>23141261</v>
      </c>
      <c r="I21" s="61">
        <v>1012202</v>
      </c>
      <c r="J21" s="62">
        <v>5317685</v>
      </c>
      <c r="K21" s="59">
        <v>8696119</v>
      </c>
      <c r="L21" s="62">
        <v>0</v>
      </c>
      <c r="M21" s="60">
        <v>15026006</v>
      </c>
    </row>
    <row r="22" spans="1:13" s="8" customFormat="1" ht="12.75" customHeight="1">
      <c r="A22" s="24" t="s">
        <v>89</v>
      </c>
      <c r="B22" s="77" t="s">
        <v>284</v>
      </c>
      <c r="C22" s="57" t="s">
        <v>285</v>
      </c>
      <c r="D22" s="58">
        <v>895155</v>
      </c>
      <c r="E22" s="59">
        <v>0</v>
      </c>
      <c r="F22" s="59">
        <v>16613768</v>
      </c>
      <c r="G22" s="59">
        <v>2452000</v>
      </c>
      <c r="H22" s="60">
        <v>19960923</v>
      </c>
      <c r="I22" s="61">
        <v>4032085</v>
      </c>
      <c r="J22" s="62">
        <v>100694966</v>
      </c>
      <c r="K22" s="59">
        <v>53593815</v>
      </c>
      <c r="L22" s="62">
        <v>1799000</v>
      </c>
      <c r="M22" s="60">
        <v>160119866</v>
      </c>
    </row>
    <row r="23" spans="1:13" s="8" customFormat="1" ht="12.75" customHeight="1">
      <c r="A23" s="24" t="s">
        <v>89</v>
      </c>
      <c r="B23" s="77" t="s">
        <v>54</v>
      </c>
      <c r="C23" s="57" t="s">
        <v>55</v>
      </c>
      <c r="D23" s="58">
        <v>123687905</v>
      </c>
      <c r="E23" s="59">
        <v>464422745</v>
      </c>
      <c r="F23" s="59">
        <v>125820841</v>
      </c>
      <c r="G23" s="59">
        <v>2007000</v>
      </c>
      <c r="H23" s="60">
        <v>715938491</v>
      </c>
      <c r="I23" s="61">
        <v>112231340</v>
      </c>
      <c r="J23" s="62">
        <v>301208722</v>
      </c>
      <c r="K23" s="59">
        <v>116974591</v>
      </c>
      <c r="L23" s="62">
        <v>1458000</v>
      </c>
      <c r="M23" s="60">
        <v>531872653</v>
      </c>
    </row>
    <row r="24" spans="1:13" s="8" customFormat="1" ht="12.75" customHeight="1">
      <c r="A24" s="24" t="s">
        <v>89</v>
      </c>
      <c r="B24" s="77" t="s">
        <v>286</v>
      </c>
      <c r="C24" s="57" t="s">
        <v>287</v>
      </c>
      <c r="D24" s="58">
        <v>772695</v>
      </c>
      <c r="E24" s="59">
        <v>0</v>
      </c>
      <c r="F24" s="59">
        <v>9730142</v>
      </c>
      <c r="G24" s="59">
        <v>2355000</v>
      </c>
      <c r="H24" s="60">
        <v>12857837</v>
      </c>
      <c r="I24" s="61">
        <v>836161</v>
      </c>
      <c r="J24" s="62">
        <v>0</v>
      </c>
      <c r="K24" s="59">
        <v>5884822</v>
      </c>
      <c r="L24" s="62">
        <v>2811000</v>
      </c>
      <c r="M24" s="60">
        <v>9531983</v>
      </c>
    </row>
    <row r="25" spans="1:13" s="8" customFormat="1" ht="12.75" customHeight="1">
      <c r="A25" s="24" t="s">
        <v>89</v>
      </c>
      <c r="B25" s="77" t="s">
        <v>288</v>
      </c>
      <c r="C25" s="57" t="s">
        <v>289</v>
      </c>
      <c r="D25" s="58">
        <v>2989082</v>
      </c>
      <c r="E25" s="59">
        <v>254294</v>
      </c>
      <c r="F25" s="59">
        <v>13666696</v>
      </c>
      <c r="G25" s="59">
        <v>2250000</v>
      </c>
      <c r="H25" s="60">
        <v>19160072</v>
      </c>
      <c r="I25" s="61">
        <v>1388808</v>
      </c>
      <c r="J25" s="62">
        <v>257885</v>
      </c>
      <c r="K25" s="59">
        <v>-5894785</v>
      </c>
      <c r="L25" s="62">
        <v>15888000</v>
      </c>
      <c r="M25" s="60">
        <v>11639908</v>
      </c>
    </row>
    <row r="26" spans="1:13" s="8" customFormat="1" ht="12.75" customHeight="1">
      <c r="A26" s="24" t="s">
        <v>108</v>
      </c>
      <c r="B26" s="77" t="s">
        <v>290</v>
      </c>
      <c r="C26" s="57" t="s">
        <v>291</v>
      </c>
      <c r="D26" s="58">
        <v>0</v>
      </c>
      <c r="E26" s="59">
        <v>1917647</v>
      </c>
      <c r="F26" s="59">
        <v>116758034</v>
      </c>
      <c r="G26" s="59">
        <v>5980000</v>
      </c>
      <c r="H26" s="60">
        <v>124655681</v>
      </c>
      <c r="I26" s="61">
        <v>0</v>
      </c>
      <c r="J26" s="62">
        <v>2079789</v>
      </c>
      <c r="K26" s="59">
        <v>121631813</v>
      </c>
      <c r="L26" s="62">
        <v>1485000</v>
      </c>
      <c r="M26" s="60">
        <v>125196602</v>
      </c>
    </row>
    <row r="27" spans="1:13" s="37" customFormat="1" ht="12.75" customHeight="1">
      <c r="A27" s="46"/>
      <c r="B27" s="78" t="s">
        <v>292</v>
      </c>
      <c r="C27" s="79"/>
      <c r="D27" s="66">
        <f aca="true" t="shared" si="2" ref="D27:M27">SUM(D19:D26)</f>
        <v>180383433</v>
      </c>
      <c r="E27" s="67">
        <f t="shared" si="2"/>
        <v>478080468</v>
      </c>
      <c r="F27" s="67">
        <f t="shared" si="2"/>
        <v>310012460</v>
      </c>
      <c r="G27" s="67">
        <f t="shared" si="2"/>
        <v>28028000</v>
      </c>
      <c r="H27" s="80">
        <f t="shared" si="2"/>
        <v>996504361</v>
      </c>
      <c r="I27" s="81">
        <f t="shared" si="2"/>
        <v>202885754</v>
      </c>
      <c r="J27" s="82">
        <f t="shared" si="2"/>
        <v>414105729</v>
      </c>
      <c r="K27" s="67">
        <f t="shared" si="2"/>
        <v>324076231</v>
      </c>
      <c r="L27" s="82">
        <f t="shared" si="2"/>
        <v>33405000</v>
      </c>
      <c r="M27" s="80">
        <f t="shared" si="2"/>
        <v>974472714</v>
      </c>
    </row>
    <row r="28" spans="1:13" s="8" customFormat="1" ht="12.75" customHeight="1">
      <c r="A28" s="24" t="s">
        <v>89</v>
      </c>
      <c r="B28" s="77" t="s">
        <v>293</v>
      </c>
      <c r="C28" s="57" t="s">
        <v>294</v>
      </c>
      <c r="D28" s="58">
        <v>103363368</v>
      </c>
      <c r="E28" s="59">
        <v>44999018</v>
      </c>
      <c r="F28" s="59">
        <v>34309486</v>
      </c>
      <c r="G28" s="59">
        <v>9773000</v>
      </c>
      <c r="H28" s="60">
        <v>192444872</v>
      </c>
      <c r="I28" s="61">
        <v>92574726</v>
      </c>
      <c r="J28" s="62">
        <v>40883586</v>
      </c>
      <c r="K28" s="59">
        <v>27296545</v>
      </c>
      <c r="L28" s="62">
        <v>4358000</v>
      </c>
      <c r="M28" s="60">
        <v>165112857</v>
      </c>
    </row>
    <row r="29" spans="1:13" s="8" customFormat="1" ht="12.75" customHeight="1">
      <c r="A29" s="24" t="s">
        <v>89</v>
      </c>
      <c r="B29" s="77" t="s">
        <v>295</v>
      </c>
      <c r="C29" s="57" t="s">
        <v>296</v>
      </c>
      <c r="D29" s="58">
        <v>0</v>
      </c>
      <c r="E29" s="59">
        <v>7190</v>
      </c>
      <c r="F29" s="59">
        <v>27459065</v>
      </c>
      <c r="G29" s="59">
        <v>2000000</v>
      </c>
      <c r="H29" s="60">
        <v>29466255</v>
      </c>
      <c r="I29" s="61">
        <v>0</v>
      </c>
      <c r="J29" s="62">
        <v>32784</v>
      </c>
      <c r="K29" s="59">
        <v>20133994</v>
      </c>
      <c r="L29" s="62">
        <v>3329000</v>
      </c>
      <c r="M29" s="60">
        <v>23495778</v>
      </c>
    </row>
    <row r="30" spans="1:13" s="8" customFormat="1" ht="12.75" customHeight="1">
      <c r="A30" s="24" t="s">
        <v>89</v>
      </c>
      <c r="B30" s="77" t="s">
        <v>297</v>
      </c>
      <c r="C30" s="57" t="s">
        <v>298</v>
      </c>
      <c r="D30" s="58">
        <v>9015212</v>
      </c>
      <c r="E30" s="59">
        <v>34637232</v>
      </c>
      <c r="F30" s="59">
        <v>12522442</v>
      </c>
      <c r="G30" s="59">
        <v>8610000</v>
      </c>
      <c r="H30" s="60">
        <v>64784886</v>
      </c>
      <c r="I30" s="61">
        <v>6864329</v>
      </c>
      <c r="J30" s="62">
        <v>28830562</v>
      </c>
      <c r="K30" s="59">
        <v>17037316</v>
      </c>
      <c r="L30" s="62">
        <v>1527000</v>
      </c>
      <c r="M30" s="60">
        <v>54259207</v>
      </c>
    </row>
    <row r="31" spans="1:13" s="8" customFormat="1" ht="12.75" customHeight="1">
      <c r="A31" s="24" t="s">
        <v>89</v>
      </c>
      <c r="B31" s="77" t="s">
        <v>299</v>
      </c>
      <c r="C31" s="57" t="s">
        <v>300</v>
      </c>
      <c r="D31" s="58">
        <v>2555055</v>
      </c>
      <c r="E31" s="59">
        <v>163489</v>
      </c>
      <c r="F31" s="59">
        <v>205374044</v>
      </c>
      <c r="G31" s="59">
        <v>1950000</v>
      </c>
      <c r="H31" s="60">
        <v>210042588</v>
      </c>
      <c r="I31" s="61">
        <v>239973</v>
      </c>
      <c r="J31" s="62">
        <v>150895</v>
      </c>
      <c r="K31" s="59">
        <v>-9477449</v>
      </c>
      <c r="L31" s="62">
        <v>29279000</v>
      </c>
      <c r="M31" s="60">
        <v>20192419</v>
      </c>
    </row>
    <row r="32" spans="1:13" s="8" customFormat="1" ht="12.75" customHeight="1">
      <c r="A32" s="24" t="s">
        <v>89</v>
      </c>
      <c r="B32" s="77" t="s">
        <v>301</v>
      </c>
      <c r="C32" s="57" t="s">
        <v>302</v>
      </c>
      <c r="D32" s="58">
        <v>150046</v>
      </c>
      <c r="E32" s="59">
        <v>0</v>
      </c>
      <c r="F32" s="59">
        <v>17656383</v>
      </c>
      <c r="G32" s="59">
        <v>6034000</v>
      </c>
      <c r="H32" s="60">
        <v>23840429</v>
      </c>
      <c r="I32" s="61">
        <v>222797</v>
      </c>
      <c r="J32" s="62">
        <v>0</v>
      </c>
      <c r="K32" s="59">
        <v>19196858</v>
      </c>
      <c r="L32" s="62">
        <v>5503000</v>
      </c>
      <c r="M32" s="60">
        <v>24922655</v>
      </c>
    </row>
    <row r="33" spans="1:13" s="8" customFormat="1" ht="12.75" customHeight="1">
      <c r="A33" s="24" t="s">
        <v>108</v>
      </c>
      <c r="B33" s="77" t="s">
        <v>303</v>
      </c>
      <c r="C33" s="57" t="s">
        <v>304</v>
      </c>
      <c r="D33" s="58">
        <v>398188</v>
      </c>
      <c r="E33" s="59">
        <v>30721101</v>
      </c>
      <c r="F33" s="59">
        <v>123351651</v>
      </c>
      <c r="G33" s="59">
        <v>5106000</v>
      </c>
      <c r="H33" s="60">
        <v>159576940</v>
      </c>
      <c r="I33" s="61">
        <v>193663</v>
      </c>
      <c r="J33" s="62">
        <v>26357129</v>
      </c>
      <c r="K33" s="59">
        <v>104137525</v>
      </c>
      <c r="L33" s="62">
        <v>1962000</v>
      </c>
      <c r="M33" s="60">
        <v>132650317</v>
      </c>
    </row>
    <row r="34" spans="1:13" s="37" customFormat="1" ht="12.75" customHeight="1">
      <c r="A34" s="46"/>
      <c r="B34" s="78" t="s">
        <v>305</v>
      </c>
      <c r="C34" s="79"/>
      <c r="D34" s="66">
        <f aca="true" t="shared" si="3" ref="D34:M34">SUM(D28:D33)</f>
        <v>115481869</v>
      </c>
      <c r="E34" s="67">
        <f t="shared" si="3"/>
        <v>110528030</v>
      </c>
      <c r="F34" s="67">
        <f t="shared" si="3"/>
        <v>420673071</v>
      </c>
      <c r="G34" s="67">
        <f t="shared" si="3"/>
        <v>33473000</v>
      </c>
      <c r="H34" s="80">
        <f t="shared" si="3"/>
        <v>680155970</v>
      </c>
      <c r="I34" s="81">
        <f t="shared" si="3"/>
        <v>100095488</v>
      </c>
      <c r="J34" s="82">
        <f t="shared" si="3"/>
        <v>96254956</v>
      </c>
      <c r="K34" s="67">
        <f t="shared" si="3"/>
        <v>178324789</v>
      </c>
      <c r="L34" s="82">
        <f t="shared" si="3"/>
        <v>45958000</v>
      </c>
      <c r="M34" s="80">
        <f t="shared" si="3"/>
        <v>420633233</v>
      </c>
    </row>
    <row r="35" spans="1:13" s="8" customFormat="1" ht="12.75" customHeight="1">
      <c r="A35" s="24" t="s">
        <v>89</v>
      </c>
      <c r="B35" s="77" t="s">
        <v>306</v>
      </c>
      <c r="C35" s="57" t="s">
        <v>307</v>
      </c>
      <c r="D35" s="58">
        <v>12046280</v>
      </c>
      <c r="E35" s="59">
        <v>19606877</v>
      </c>
      <c r="F35" s="59">
        <v>10063891</v>
      </c>
      <c r="G35" s="59">
        <v>1950000</v>
      </c>
      <c r="H35" s="60">
        <v>43667048</v>
      </c>
      <c r="I35" s="61">
        <v>11340563</v>
      </c>
      <c r="J35" s="62">
        <v>0</v>
      </c>
      <c r="K35" s="59">
        <v>17271646</v>
      </c>
      <c r="L35" s="62">
        <v>1919000</v>
      </c>
      <c r="M35" s="60">
        <v>30531209</v>
      </c>
    </row>
    <row r="36" spans="1:13" s="8" customFormat="1" ht="12.75" customHeight="1">
      <c r="A36" s="24" t="s">
        <v>89</v>
      </c>
      <c r="B36" s="77" t="s">
        <v>308</v>
      </c>
      <c r="C36" s="57" t="s">
        <v>309</v>
      </c>
      <c r="D36" s="58">
        <v>18288031</v>
      </c>
      <c r="E36" s="59">
        <v>2437249</v>
      </c>
      <c r="F36" s="59">
        <v>537745</v>
      </c>
      <c r="G36" s="59">
        <v>7649000</v>
      </c>
      <c r="H36" s="60">
        <v>28912025</v>
      </c>
      <c r="I36" s="61">
        <v>200773</v>
      </c>
      <c r="J36" s="62">
        <v>1287004</v>
      </c>
      <c r="K36" s="59">
        <v>7891980</v>
      </c>
      <c r="L36" s="62">
        <v>15105000</v>
      </c>
      <c r="M36" s="60">
        <v>24484757</v>
      </c>
    </row>
    <row r="37" spans="1:13" s="8" customFormat="1" ht="12.75" customHeight="1">
      <c r="A37" s="24" t="s">
        <v>89</v>
      </c>
      <c r="B37" s="77" t="s">
        <v>310</v>
      </c>
      <c r="C37" s="57" t="s">
        <v>311</v>
      </c>
      <c r="D37" s="58">
        <v>110259</v>
      </c>
      <c r="E37" s="59">
        <v>5235</v>
      </c>
      <c r="F37" s="59">
        <v>-26929688</v>
      </c>
      <c r="G37" s="59">
        <v>33797000</v>
      </c>
      <c r="H37" s="60">
        <v>6982806</v>
      </c>
      <c r="I37" s="61">
        <v>110259</v>
      </c>
      <c r="J37" s="62">
        <v>5235</v>
      </c>
      <c r="K37" s="59">
        <v>823312</v>
      </c>
      <c r="L37" s="62">
        <v>6044000</v>
      </c>
      <c r="M37" s="60">
        <v>6982806</v>
      </c>
    </row>
    <row r="38" spans="1:13" s="8" customFormat="1" ht="12.75" customHeight="1">
      <c r="A38" s="24" t="s">
        <v>89</v>
      </c>
      <c r="B38" s="77" t="s">
        <v>312</v>
      </c>
      <c r="C38" s="57" t="s">
        <v>313</v>
      </c>
      <c r="D38" s="58">
        <v>1951222</v>
      </c>
      <c r="E38" s="59">
        <v>9796780</v>
      </c>
      <c r="F38" s="59">
        <v>594981</v>
      </c>
      <c r="G38" s="59">
        <v>1200000</v>
      </c>
      <c r="H38" s="60">
        <v>13542983</v>
      </c>
      <c r="I38" s="61">
        <v>5311924</v>
      </c>
      <c r="J38" s="62">
        <v>8385606</v>
      </c>
      <c r="K38" s="59">
        <v>17065980</v>
      </c>
      <c r="L38" s="62">
        <v>838000</v>
      </c>
      <c r="M38" s="60">
        <v>31601510</v>
      </c>
    </row>
    <row r="39" spans="1:13" s="8" customFormat="1" ht="12.75" customHeight="1">
      <c r="A39" s="24" t="s">
        <v>108</v>
      </c>
      <c r="B39" s="77" t="s">
        <v>314</v>
      </c>
      <c r="C39" s="57" t="s">
        <v>315</v>
      </c>
      <c r="D39" s="58">
        <v>0</v>
      </c>
      <c r="E39" s="59">
        <v>0</v>
      </c>
      <c r="F39" s="59">
        <v>98329525</v>
      </c>
      <c r="G39" s="59">
        <v>10510000</v>
      </c>
      <c r="H39" s="60">
        <v>108839525</v>
      </c>
      <c r="I39" s="61">
        <v>0</v>
      </c>
      <c r="J39" s="62">
        <v>0</v>
      </c>
      <c r="K39" s="59">
        <v>88102946</v>
      </c>
      <c r="L39" s="62">
        <v>5557000</v>
      </c>
      <c r="M39" s="60">
        <v>93659946</v>
      </c>
    </row>
    <row r="40" spans="1:13" s="37" customFormat="1" ht="12.75" customHeight="1">
      <c r="A40" s="46"/>
      <c r="B40" s="78" t="s">
        <v>316</v>
      </c>
      <c r="C40" s="79"/>
      <c r="D40" s="66">
        <f aca="true" t="shared" si="4" ref="D40:M40">SUM(D35:D39)</f>
        <v>32395792</v>
      </c>
      <c r="E40" s="67">
        <f t="shared" si="4"/>
        <v>31846141</v>
      </c>
      <c r="F40" s="67">
        <f t="shared" si="4"/>
        <v>82596454</v>
      </c>
      <c r="G40" s="67">
        <f t="shared" si="4"/>
        <v>55106000</v>
      </c>
      <c r="H40" s="80">
        <f t="shared" si="4"/>
        <v>201944387</v>
      </c>
      <c r="I40" s="81">
        <f t="shared" si="4"/>
        <v>16963519</v>
      </c>
      <c r="J40" s="82">
        <f t="shared" si="4"/>
        <v>9677845</v>
      </c>
      <c r="K40" s="67">
        <f t="shared" si="4"/>
        <v>131155864</v>
      </c>
      <c r="L40" s="82">
        <f t="shared" si="4"/>
        <v>29463000</v>
      </c>
      <c r="M40" s="80">
        <f t="shared" si="4"/>
        <v>187260228</v>
      </c>
    </row>
    <row r="41" spans="1:13" s="8" customFormat="1" ht="12.75" customHeight="1">
      <c r="A41" s="24" t="s">
        <v>89</v>
      </c>
      <c r="B41" s="77" t="s">
        <v>56</v>
      </c>
      <c r="C41" s="57" t="s">
        <v>57</v>
      </c>
      <c r="D41" s="58">
        <v>40255208</v>
      </c>
      <c r="E41" s="59">
        <v>149809827</v>
      </c>
      <c r="F41" s="59">
        <v>55146711</v>
      </c>
      <c r="G41" s="59">
        <v>2004000</v>
      </c>
      <c r="H41" s="60">
        <v>247215746</v>
      </c>
      <c r="I41" s="61">
        <v>27341413</v>
      </c>
      <c r="J41" s="62">
        <v>140138970</v>
      </c>
      <c r="K41" s="59">
        <v>66375455</v>
      </c>
      <c r="L41" s="62">
        <v>1100000</v>
      </c>
      <c r="M41" s="60">
        <v>234955838</v>
      </c>
    </row>
    <row r="42" spans="1:13" s="8" customFormat="1" ht="12.75" customHeight="1">
      <c r="A42" s="24" t="s">
        <v>89</v>
      </c>
      <c r="B42" s="77" t="s">
        <v>317</v>
      </c>
      <c r="C42" s="57" t="s">
        <v>318</v>
      </c>
      <c r="D42" s="58">
        <v>1606851</v>
      </c>
      <c r="E42" s="59">
        <v>2477632</v>
      </c>
      <c r="F42" s="59">
        <v>-1483974</v>
      </c>
      <c r="G42" s="59">
        <v>2000000</v>
      </c>
      <c r="H42" s="60">
        <v>4600509</v>
      </c>
      <c r="I42" s="61">
        <v>58326</v>
      </c>
      <c r="J42" s="62">
        <v>367992</v>
      </c>
      <c r="K42" s="59">
        <v>3237673</v>
      </c>
      <c r="L42" s="62">
        <v>1735000</v>
      </c>
      <c r="M42" s="60">
        <v>5398991</v>
      </c>
    </row>
    <row r="43" spans="1:13" s="8" customFormat="1" ht="12.75" customHeight="1">
      <c r="A43" s="24" t="s">
        <v>89</v>
      </c>
      <c r="B43" s="77" t="s">
        <v>319</v>
      </c>
      <c r="C43" s="57" t="s">
        <v>320</v>
      </c>
      <c r="D43" s="58">
        <v>451863</v>
      </c>
      <c r="E43" s="59">
        <v>15398</v>
      </c>
      <c r="F43" s="59">
        <v>22292888</v>
      </c>
      <c r="G43" s="59">
        <v>7422000</v>
      </c>
      <c r="H43" s="60">
        <v>30182149</v>
      </c>
      <c r="I43" s="61">
        <v>942275</v>
      </c>
      <c r="J43" s="62">
        <v>13140</v>
      </c>
      <c r="K43" s="59">
        <v>7654294</v>
      </c>
      <c r="L43" s="62">
        <v>4023000</v>
      </c>
      <c r="M43" s="60">
        <v>12632709</v>
      </c>
    </row>
    <row r="44" spans="1:13" s="8" customFormat="1" ht="12.75" customHeight="1">
      <c r="A44" s="24" t="s">
        <v>108</v>
      </c>
      <c r="B44" s="77" t="s">
        <v>321</v>
      </c>
      <c r="C44" s="57" t="s">
        <v>322</v>
      </c>
      <c r="D44" s="58">
        <v>0</v>
      </c>
      <c r="E44" s="59">
        <v>0</v>
      </c>
      <c r="F44" s="59">
        <v>-1788181</v>
      </c>
      <c r="G44" s="59">
        <v>4786000</v>
      </c>
      <c r="H44" s="60">
        <v>2997819</v>
      </c>
      <c r="I44" s="61">
        <v>0</v>
      </c>
      <c r="J44" s="62">
        <v>0</v>
      </c>
      <c r="K44" s="59">
        <v>2249373</v>
      </c>
      <c r="L44" s="62">
        <v>9322000</v>
      </c>
      <c r="M44" s="60">
        <v>11571373</v>
      </c>
    </row>
    <row r="45" spans="1:13" s="37" customFormat="1" ht="12.75" customHeight="1">
      <c r="A45" s="46"/>
      <c r="B45" s="78" t="s">
        <v>323</v>
      </c>
      <c r="C45" s="79"/>
      <c r="D45" s="66">
        <f aca="true" t="shared" si="5" ref="D45:M45">SUM(D41:D44)</f>
        <v>42313922</v>
      </c>
      <c r="E45" s="67">
        <f t="shared" si="5"/>
        <v>152302857</v>
      </c>
      <c r="F45" s="67">
        <f t="shared" si="5"/>
        <v>74167444</v>
      </c>
      <c r="G45" s="67">
        <f t="shared" si="5"/>
        <v>16212000</v>
      </c>
      <c r="H45" s="80">
        <f t="shared" si="5"/>
        <v>284996223</v>
      </c>
      <c r="I45" s="81">
        <f t="shared" si="5"/>
        <v>28342014</v>
      </c>
      <c r="J45" s="82">
        <f t="shared" si="5"/>
        <v>140520102</v>
      </c>
      <c r="K45" s="67">
        <f t="shared" si="5"/>
        <v>79516795</v>
      </c>
      <c r="L45" s="82">
        <f t="shared" si="5"/>
        <v>16180000</v>
      </c>
      <c r="M45" s="80">
        <f t="shared" si="5"/>
        <v>264558911</v>
      </c>
    </row>
    <row r="46" spans="1:13" s="8" customFormat="1" ht="12.75" customHeight="1">
      <c r="A46" s="24" t="s">
        <v>89</v>
      </c>
      <c r="B46" s="77" t="s">
        <v>324</v>
      </c>
      <c r="C46" s="57" t="s">
        <v>325</v>
      </c>
      <c r="D46" s="58">
        <v>995053</v>
      </c>
      <c r="E46" s="59">
        <v>13654735</v>
      </c>
      <c r="F46" s="59">
        <v>10151570</v>
      </c>
      <c r="G46" s="59">
        <v>7468000</v>
      </c>
      <c r="H46" s="60">
        <v>32269358</v>
      </c>
      <c r="I46" s="61">
        <v>0</v>
      </c>
      <c r="J46" s="62">
        <v>8820323</v>
      </c>
      <c r="K46" s="59">
        <v>-16847823</v>
      </c>
      <c r="L46" s="62">
        <v>17262000</v>
      </c>
      <c r="M46" s="60">
        <v>9234500</v>
      </c>
    </row>
    <row r="47" spans="1:13" s="8" customFormat="1" ht="12.75" customHeight="1">
      <c r="A47" s="24" t="s">
        <v>89</v>
      </c>
      <c r="B47" s="77" t="s">
        <v>326</v>
      </c>
      <c r="C47" s="57" t="s">
        <v>327</v>
      </c>
      <c r="D47" s="58">
        <v>3026039</v>
      </c>
      <c r="E47" s="59">
        <v>1441776</v>
      </c>
      <c r="F47" s="59">
        <v>-12819240</v>
      </c>
      <c r="G47" s="59">
        <v>13183000</v>
      </c>
      <c r="H47" s="60">
        <v>4831575</v>
      </c>
      <c r="I47" s="61">
        <v>427795</v>
      </c>
      <c r="J47" s="62">
        <v>1088812</v>
      </c>
      <c r="K47" s="59">
        <v>3170947</v>
      </c>
      <c r="L47" s="62">
        <v>16061000</v>
      </c>
      <c r="M47" s="60">
        <v>20748554</v>
      </c>
    </row>
    <row r="48" spans="1:13" s="8" customFormat="1" ht="12.75" customHeight="1">
      <c r="A48" s="24" t="s">
        <v>89</v>
      </c>
      <c r="B48" s="77" t="s">
        <v>328</v>
      </c>
      <c r="C48" s="57" t="s">
        <v>329</v>
      </c>
      <c r="D48" s="58">
        <v>8163543</v>
      </c>
      <c r="E48" s="59">
        <v>37103236</v>
      </c>
      <c r="F48" s="59">
        <v>26644387</v>
      </c>
      <c r="G48" s="59">
        <v>2200000</v>
      </c>
      <c r="H48" s="60">
        <v>74111166</v>
      </c>
      <c r="I48" s="61">
        <v>6460130</v>
      </c>
      <c r="J48" s="62">
        <v>32664028</v>
      </c>
      <c r="K48" s="59">
        <v>14415471</v>
      </c>
      <c r="L48" s="62">
        <v>7699000</v>
      </c>
      <c r="M48" s="60">
        <v>61238629</v>
      </c>
    </row>
    <row r="49" spans="1:13" s="8" customFormat="1" ht="12.75" customHeight="1">
      <c r="A49" s="24" t="s">
        <v>89</v>
      </c>
      <c r="B49" s="77" t="s">
        <v>330</v>
      </c>
      <c r="C49" s="57" t="s">
        <v>331</v>
      </c>
      <c r="D49" s="58">
        <v>135820</v>
      </c>
      <c r="E49" s="59">
        <v>26419</v>
      </c>
      <c r="F49" s="59">
        <v>-13914982</v>
      </c>
      <c r="G49" s="59">
        <v>14034000</v>
      </c>
      <c r="H49" s="60">
        <v>281257</v>
      </c>
      <c r="I49" s="61">
        <v>186579</v>
      </c>
      <c r="J49" s="62">
        <v>162127</v>
      </c>
      <c r="K49" s="59">
        <v>-14957935</v>
      </c>
      <c r="L49" s="62">
        <v>15619000</v>
      </c>
      <c r="M49" s="60">
        <v>1009771</v>
      </c>
    </row>
    <row r="50" spans="1:13" s="8" customFormat="1" ht="12.75" customHeight="1">
      <c r="A50" s="24" t="s">
        <v>89</v>
      </c>
      <c r="B50" s="77" t="s">
        <v>332</v>
      </c>
      <c r="C50" s="57" t="s">
        <v>333</v>
      </c>
      <c r="D50" s="58">
        <v>10769468</v>
      </c>
      <c r="E50" s="59">
        <v>10860026</v>
      </c>
      <c r="F50" s="59">
        <v>19326641</v>
      </c>
      <c r="G50" s="59">
        <v>4113000</v>
      </c>
      <c r="H50" s="60">
        <v>45069135</v>
      </c>
      <c r="I50" s="61">
        <v>1831705</v>
      </c>
      <c r="J50" s="62">
        <v>6444371</v>
      </c>
      <c r="K50" s="59">
        <v>16533297</v>
      </c>
      <c r="L50" s="62">
        <v>3056000</v>
      </c>
      <c r="M50" s="60">
        <v>27865373</v>
      </c>
    </row>
    <row r="51" spans="1:13" s="8" customFormat="1" ht="12.75" customHeight="1">
      <c r="A51" s="24" t="s">
        <v>108</v>
      </c>
      <c r="B51" s="77" t="s">
        <v>334</v>
      </c>
      <c r="C51" s="57" t="s">
        <v>335</v>
      </c>
      <c r="D51" s="58">
        <v>0</v>
      </c>
      <c r="E51" s="59">
        <v>3457104</v>
      </c>
      <c r="F51" s="59">
        <v>139533440</v>
      </c>
      <c r="G51" s="59">
        <v>14973000</v>
      </c>
      <c r="H51" s="60">
        <v>157963544</v>
      </c>
      <c r="I51" s="61">
        <v>0</v>
      </c>
      <c r="J51" s="62">
        <v>5228061</v>
      </c>
      <c r="K51" s="59">
        <v>119154961</v>
      </c>
      <c r="L51" s="62">
        <v>21663000</v>
      </c>
      <c r="M51" s="60">
        <v>146046022</v>
      </c>
    </row>
    <row r="52" spans="1:13" s="37" customFormat="1" ht="12.75" customHeight="1">
      <c r="A52" s="46"/>
      <c r="B52" s="78" t="s">
        <v>336</v>
      </c>
      <c r="C52" s="79"/>
      <c r="D52" s="66">
        <f aca="true" t="shared" si="6" ref="D52:M52">SUM(D46:D51)</f>
        <v>23089923</v>
      </c>
      <c r="E52" s="67">
        <f t="shared" si="6"/>
        <v>66543296</v>
      </c>
      <c r="F52" s="67">
        <f t="shared" si="6"/>
        <v>168921816</v>
      </c>
      <c r="G52" s="67">
        <f t="shared" si="6"/>
        <v>55971000</v>
      </c>
      <c r="H52" s="80">
        <f t="shared" si="6"/>
        <v>314526035</v>
      </c>
      <c r="I52" s="81">
        <f t="shared" si="6"/>
        <v>8906209</v>
      </c>
      <c r="J52" s="82">
        <f t="shared" si="6"/>
        <v>54407722</v>
      </c>
      <c r="K52" s="67">
        <f t="shared" si="6"/>
        <v>121468918</v>
      </c>
      <c r="L52" s="82">
        <f t="shared" si="6"/>
        <v>81360000</v>
      </c>
      <c r="M52" s="80">
        <f t="shared" si="6"/>
        <v>266142849</v>
      </c>
    </row>
    <row r="53" spans="1:13" s="8" customFormat="1" ht="12.75" customHeight="1">
      <c r="A53" s="24" t="s">
        <v>89</v>
      </c>
      <c r="B53" s="77" t="s">
        <v>337</v>
      </c>
      <c r="C53" s="57" t="s">
        <v>338</v>
      </c>
      <c r="D53" s="58">
        <v>0</v>
      </c>
      <c r="E53" s="59">
        <v>0</v>
      </c>
      <c r="F53" s="59">
        <v>15750930</v>
      </c>
      <c r="G53" s="59">
        <v>1950000</v>
      </c>
      <c r="H53" s="60">
        <v>17700930</v>
      </c>
      <c r="I53" s="61">
        <v>0</v>
      </c>
      <c r="J53" s="62">
        <v>0</v>
      </c>
      <c r="K53" s="59">
        <v>13450699</v>
      </c>
      <c r="L53" s="62">
        <v>1352000</v>
      </c>
      <c r="M53" s="60">
        <v>14802699</v>
      </c>
    </row>
    <row r="54" spans="1:13" s="8" customFormat="1" ht="12.75" customHeight="1">
      <c r="A54" s="24" t="s">
        <v>89</v>
      </c>
      <c r="B54" s="77" t="s">
        <v>339</v>
      </c>
      <c r="C54" s="57" t="s">
        <v>340</v>
      </c>
      <c r="D54" s="58">
        <v>4253171</v>
      </c>
      <c r="E54" s="59">
        <v>484363</v>
      </c>
      <c r="F54" s="59">
        <v>36338176</v>
      </c>
      <c r="G54" s="59">
        <v>8950000</v>
      </c>
      <c r="H54" s="60">
        <v>50025710</v>
      </c>
      <c r="I54" s="61">
        <v>462974</v>
      </c>
      <c r="J54" s="62">
        <v>159642</v>
      </c>
      <c r="K54" s="59">
        <v>15421171</v>
      </c>
      <c r="L54" s="62">
        <v>2311000</v>
      </c>
      <c r="M54" s="60">
        <v>18354787</v>
      </c>
    </row>
    <row r="55" spans="1:13" s="8" customFormat="1" ht="12.75" customHeight="1">
      <c r="A55" s="24" t="s">
        <v>89</v>
      </c>
      <c r="B55" s="77" t="s">
        <v>341</v>
      </c>
      <c r="C55" s="57" t="s">
        <v>342</v>
      </c>
      <c r="D55" s="58">
        <v>2092596</v>
      </c>
      <c r="E55" s="59">
        <v>309095</v>
      </c>
      <c r="F55" s="59">
        <v>5201678</v>
      </c>
      <c r="G55" s="59">
        <v>1950000</v>
      </c>
      <c r="H55" s="60">
        <v>9553369</v>
      </c>
      <c r="I55" s="61">
        <v>193363</v>
      </c>
      <c r="J55" s="62">
        <v>0</v>
      </c>
      <c r="K55" s="59">
        <v>4008351</v>
      </c>
      <c r="L55" s="62">
        <v>1735000</v>
      </c>
      <c r="M55" s="60">
        <v>5936714</v>
      </c>
    </row>
    <row r="56" spans="1:13" s="8" customFormat="1" ht="12.75" customHeight="1">
      <c r="A56" s="24" t="s">
        <v>89</v>
      </c>
      <c r="B56" s="77" t="s">
        <v>343</v>
      </c>
      <c r="C56" s="57" t="s">
        <v>344</v>
      </c>
      <c r="D56" s="58">
        <v>151120</v>
      </c>
      <c r="E56" s="59">
        <v>198994</v>
      </c>
      <c r="F56" s="59">
        <v>29480646</v>
      </c>
      <c r="G56" s="59">
        <v>1950000</v>
      </c>
      <c r="H56" s="60">
        <v>31780760</v>
      </c>
      <c r="I56" s="61">
        <v>18664</v>
      </c>
      <c r="J56" s="62">
        <v>0</v>
      </c>
      <c r="K56" s="59">
        <v>16280178</v>
      </c>
      <c r="L56" s="62">
        <v>2983000</v>
      </c>
      <c r="M56" s="60">
        <v>19281842</v>
      </c>
    </row>
    <row r="57" spans="1:13" s="8" customFormat="1" ht="12.75" customHeight="1">
      <c r="A57" s="24" t="s">
        <v>89</v>
      </c>
      <c r="B57" s="77" t="s">
        <v>345</v>
      </c>
      <c r="C57" s="57" t="s">
        <v>346</v>
      </c>
      <c r="D57" s="58">
        <v>3371862</v>
      </c>
      <c r="E57" s="59">
        <v>1177067</v>
      </c>
      <c r="F57" s="59">
        <v>1289460</v>
      </c>
      <c r="G57" s="59">
        <v>4393000</v>
      </c>
      <c r="H57" s="60">
        <v>10231389</v>
      </c>
      <c r="I57" s="61">
        <v>1651322</v>
      </c>
      <c r="J57" s="62">
        <v>547347</v>
      </c>
      <c r="K57" s="59">
        <v>1603732</v>
      </c>
      <c r="L57" s="62">
        <v>3646000</v>
      </c>
      <c r="M57" s="60">
        <v>7448401</v>
      </c>
    </row>
    <row r="58" spans="1:13" s="8" customFormat="1" ht="12.75" customHeight="1">
      <c r="A58" s="24" t="s">
        <v>108</v>
      </c>
      <c r="B58" s="77" t="s">
        <v>347</v>
      </c>
      <c r="C58" s="57" t="s">
        <v>348</v>
      </c>
      <c r="D58" s="58">
        <v>11167</v>
      </c>
      <c r="E58" s="59">
        <v>2672354</v>
      </c>
      <c r="F58" s="59">
        <v>41060077</v>
      </c>
      <c r="G58" s="59">
        <v>14810000</v>
      </c>
      <c r="H58" s="60">
        <v>58553598</v>
      </c>
      <c r="I58" s="61">
        <v>74445</v>
      </c>
      <c r="J58" s="62">
        <v>7621790</v>
      </c>
      <c r="K58" s="59">
        <v>30350143</v>
      </c>
      <c r="L58" s="62">
        <v>14884000</v>
      </c>
      <c r="M58" s="60">
        <v>52930378</v>
      </c>
    </row>
    <row r="59" spans="1:13" s="37" customFormat="1" ht="12.75" customHeight="1">
      <c r="A59" s="46"/>
      <c r="B59" s="78" t="s">
        <v>349</v>
      </c>
      <c r="C59" s="79"/>
      <c r="D59" s="66">
        <f aca="true" t="shared" si="7" ref="D59:M59">SUM(D53:D58)</f>
        <v>9879916</v>
      </c>
      <c r="E59" s="67">
        <f t="shared" si="7"/>
        <v>4841873</v>
      </c>
      <c r="F59" s="67">
        <f t="shared" si="7"/>
        <v>129120967</v>
      </c>
      <c r="G59" s="67">
        <f t="shared" si="7"/>
        <v>34003000</v>
      </c>
      <c r="H59" s="80">
        <f t="shared" si="7"/>
        <v>177845756</v>
      </c>
      <c r="I59" s="81">
        <f t="shared" si="7"/>
        <v>2400768</v>
      </c>
      <c r="J59" s="82">
        <f t="shared" si="7"/>
        <v>8328779</v>
      </c>
      <c r="K59" s="67">
        <f t="shared" si="7"/>
        <v>81114274</v>
      </c>
      <c r="L59" s="82">
        <f t="shared" si="7"/>
        <v>26911000</v>
      </c>
      <c r="M59" s="80">
        <f t="shared" si="7"/>
        <v>118754821</v>
      </c>
    </row>
    <row r="60" spans="1:13" s="8" customFormat="1" ht="12.75" customHeight="1">
      <c r="A60" s="24" t="s">
        <v>89</v>
      </c>
      <c r="B60" s="77" t="s">
        <v>350</v>
      </c>
      <c r="C60" s="57" t="s">
        <v>351</v>
      </c>
      <c r="D60" s="58">
        <v>932541</v>
      </c>
      <c r="E60" s="59">
        <v>52758</v>
      </c>
      <c r="F60" s="59">
        <v>22341718</v>
      </c>
      <c r="G60" s="59">
        <v>6693000</v>
      </c>
      <c r="H60" s="60">
        <v>30020017</v>
      </c>
      <c r="I60" s="61">
        <v>800349</v>
      </c>
      <c r="J60" s="62">
        <v>48996</v>
      </c>
      <c r="K60" s="59">
        <v>-19891862</v>
      </c>
      <c r="L60" s="62">
        <v>31865000</v>
      </c>
      <c r="M60" s="60">
        <v>12822483</v>
      </c>
    </row>
    <row r="61" spans="1:13" s="8" customFormat="1" ht="12.75" customHeight="1">
      <c r="A61" s="24" t="s">
        <v>89</v>
      </c>
      <c r="B61" s="77" t="s">
        <v>58</v>
      </c>
      <c r="C61" s="57" t="s">
        <v>59</v>
      </c>
      <c r="D61" s="58">
        <v>54409790</v>
      </c>
      <c r="E61" s="59">
        <v>266999621</v>
      </c>
      <c r="F61" s="59">
        <v>62564378</v>
      </c>
      <c r="G61" s="59">
        <v>1950000</v>
      </c>
      <c r="H61" s="60">
        <v>385923789</v>
      </c>
      <c r="I61" s="61">
        <v>55592796</v>
      </c>
      <c r="J61" s="62">
        <v>223302064</v>
      </c>
      <c r="K61" s="59">
        <v>52877874</v>
      </c>
      <c r="L61" s="62">
        <v>1285000</v>
      </c>
      <c r="M61" s="60">
        <v>333057734</v>
      </c>
    </row>
    <row r="62" spans="1:13" s="8" customFormat="1" ht="12.75" customHeight="1">
      <c r="A62" s="24" t="s">
        <v>89</v>
      </c>
      <c r="B62" s="77" t="s">
        <v>352</v>
      </c>
      <c r="C62" s="57" t="s">
        <v>353</v>
      </c>
      <c r="D62" s="58">
        <v>93739</v>
      </c>
      <c r="E62" s="59">
        <v>0</v>
      </c>
      <c r="F62" s="59">
        <v>9237510</v>
      </c>
      <c r="G62" s="59">
        <v>23950000</v>
      </c>
      <c r="H62" s="60">
        <v>33281249</v>
      </c>
      <c r="I62" s="61">
        <v>98803</v>
      </c>
      <c r="J62" s="62">
        <v>0</v>
      </c>
      <c r="K62" s="59">
        <v>883111</v>
      </c>
      <c r="L62" s="62">
        <v>16525000</v>
      </c>
      <c r="M62" s="60">
        <v>17506914</v>
      </c>
    </row>
    <row r="63" spans="1:13" s="8" customFormat="1" ht="12.75" customHeight="1">
      <c r="A63" s="24" t="s">
        <v>89</v>
      </c>
      <c r="B63" s="77" t="s">
        <v>354</v>
      </c>
      <c r="C63" s="57" t="s">
        <v>355</v>
      </c>
      <c r="D63" s="58">
        <v>13753795</v>
      </c>
      <c r="E63" s="59">
        <v>7881131</v>
      </c>
      <c r="F63" s="59">
        <v>-871529</v>
      </c>
      <c r="G63" s="59">
        <v>26766000</v>
      </c>
      <c r="H63" s="60">
        <v>47529397</v>
      </c>
      <c r="I63" s="61">
        <v>11942061</v>
      </c>
      <c r="J63" s="62">
        <v>9947680</v>
      </c>
      <c r="K63" s="59">
        <v>7341500</v>
      </c>
      <c r="L63" s="62">
        <v>10185000</v>
      </c>
      <c r="M63" s="60">
        <v>39416241</v>
      </c>
    </row>
    <row r="64" spans="1:13" s="8" customFormat="1" ht="12.75" customHeight="1">
      <c r="A64" s="24" t="s">
        <v>89</v>
      </c>
      <c r="B64" s="77" t="s">
        <v>356</v>
      </c>
      <c r="C64" s="57" t="s">
        <v>357</v>
      </c>
      <c r="D64" s="58">
        <v>2648154</v>
      </c>
      <c r="E64" s="59">
        <v>2218390</v>
      </c>
      <c r="F64" s="59">
        <v>14353934</v>
      </c>
      <c r="G64" s="59">
        <v>1950000</v>
      </c>
      <c r="H64" s="60">
        <v>21170478</v>
      </c>
      <c r="I64" s="61">
        <v>2250284</v>
      </c>
      <c r="J64" s="62">
        <v>2026340</v>
      </c>
      <c r="K64" s="59">
        <v>-9939336</v>
      </c>
      <c r="L64" s="62">
        <v>14127000</v>
      </c>
      <c r="M64" s="60">
        <v>8464288</v>
      </c>
    </row>
    <row r="65" spans="1:13" s="8" customFormat="1" ht="12.75" customHeight="1">
      <c r="A65" s="24" t="s">
        <v>89</v>
      </c>
      <c r="B65" s="77" t="s">
        <v>358</v>
      </c>
      <c r="C65" s="57" t="s">
        <v>359</v>
      </c>
      <c r="D65" s="58">
        <v>62993</v>
      </c>
      <c r="E65" s="59">
        <v>8140</v>
      </c>
      <c r="F65" s="59">
        <v>-25976626</v>
      </c>
      <c r="G65" s="59">
        <v>43328000</v>
      </c>
      <c r="H65" s="60">
        <v>17422507</v>
      </c>
      <c r="I65" s="61">
        <v>78147</v>
      </c>
      <c r="J65" s="62">
        <v>2818</v>
      </c>
      <c r="K65" s="59">
        <v>9367418</v>
      </c>
      <c r="L65" s="62">
        <v>5217000</v>
      </c>
      <c r="M65" s="60">
        <v>14665383</v>
      </c>
    </row>
    <row r="66" spans="1:13" s="8" customFormat="1" ht="12.75" customHeight="1">
      <c r="A66" s="24" t="s">
        <v>108</v>
      </c>
      <c r="B66" s="77" t="s">
        <v>360</v>
      </c>
      <c r="C66" s="57" t="s">
        <v>361</v>
      </c>
      <c r="D66" s="58">
        <v>0</v>
      </c>
      <c r="E66" s="59">
        <v>10013764</v>
      </c>
      <c r="F66" s="59">
        <v>179221848</v>
      </c>
      <c r="G66" s="59">
        <v>2490000</v>
      </c>
      <c r="H66" s="60">
        <v>191725612</v>
      </c>
      <c r="I66" s="61">
        <v>0</v>
      </c>
      <c r="J66" s="62">
        <v>7958958</v>
      </c>
      <c r="K66" s="59">
        <v>145228658</v>
      </c>
      <c r="L66" s="62">
        <v>3791000</v>
      </c>
      <c r="M66" s="60">
        <v>156978616</v>
      </c>
    </row>
    <row r="67" spans="1:13" s="37" customFormat="1" ht="12.75" customHeight="1">
      <c r="A67" s="46"/>
      <c r="B67" s="78" t="s">
        <v>362</v>
      </c>
      <c r="C67" s="79"/>
      <c r="D67" s="66">
        <f aca="true" t="shared" si="8" ref="D67:M67">SUM(D60:D66)</f>
        <v>71901012</v>
      </c>
      <c r="E67" s="67">
        <f t="shared" si="8"/>
        <v>287173804</v>
      </c>
      <c r="F67" s="67">
        <f t="shared" si="8"/>
        <v>260871233</v>
      </c>
      <c r="G67" s="67">
        <f t="shared" si="8"/>
        <v>107127000</v>
      </c>
      <c r="H67" s="80">
        <f t="shared" si="8"/>
        <v>727073049</v>
      </c>
      <c r="I67" s="81">
        <f t="shared" si="8"/>
        <v>70762440</v>
      </c>
      <c r="J67" s="82">
        <f t="shared" si="8"/>
        <v>243286856</v>
      </c>
      <c r="K67" s="67">
        <f t="shared" si="8"/>
        <v>185867363</v>
      </c>
      <c r="L67" s="82">
        <f t="shared" si="8"/>
        <v>82995000</v>
      </c>
      <c r="M67" s="80">
        <f t="shared" si="8"/>
        <v>582911659</v>
      </c>
    </row>
    <row r="68" spans="1:13" s="8" customFormat="1" ht="12.75" customHeight="1">
      <c r="A68" s="24" t="s">
        <v>89</v>
      </c>
      <c r="B68" s="77" t="s">
        <v>363</v>
      </c>
      <c r="C68" s="57" t="s">
        <v>364</v>
      </c>
      <c r="D68" s="58">
        <v>9920869</v>
      </c>
      <c r="E68" s="59">
        <v>3443940</v>
      </c>
      <c r="F68" s="59">
        <v>17757980</v>
      </c>
      <c r="G68" s="59">
        <v>13995000</v>
      </c>
      <c r="H68" s="60">
        <v>45117789</v>
      </c>
      <c r="I68" s="61">
        <v>4416335</v>
      </c>
      <c r="J68" s="62">
        <v>3058797</v>
      </c>
      <c r="K68" s="59">
        <v>16311746</v>
      </c>
      <c r="L68" s="62">
        <v>2032000</v>
      </c>
      <c r="M68" s="60">
        <v>25818878</v>
      </c>
    </row>
    <row r="69" spans="1:13" s="8" customFormat="1" ht="12.75" customHeight="1">
      <c r="A69" s="24" t="s">
        <v>89</v>
      </c>
      <c r="B69" s="77" t="s">
        <v>365</v>
      </c>
      <c r="C69" s="57" t="s">
        <v>366</v>
      </c>
      <c r="D69" s="58">
        <v>38252587</v>
      </c>
      <c r="E69" s="59">
        <v>96798967</v>
      </c>
      <c r="F69" s="59">
        <v>29666711</v>
      </c>
      <c r="G69" s="59">
        <v>1950000</v>
      </c>
      <c r="H69" s="60">
        <v>166668265</v>
      </c>
      <c r="I69" s="61">
        <v>87234329</v>
      </c>
      <c r="J69" s="62">
        <v>62457989</v>
      </c>
      <c r="K69" s="59">
        <v>24194435</v>
      </c>
      <c r="L69" s="62">
        <v>1478000</v>
      </c>
      <c r="M69" s="60">
        <v>175364753</v>
      </c>
    </row>
    <row r="70" spans="1:13" s="8" customFormat="1" ht="12.75" customHeight="1">
      <c r="A70" s="24" t="s">
        <v>89</v>
      </c>
      <c r="B70" s="77" t="s">
        <v>367</v>
      </c>
      <c r="C70" s="57" t="s">
        <v>368</v>
      </c>
      <c r="D70" s="58">
        <v>810496</v>
      </c>
      <c r="E70" s="59">
        <v>0</v>
      </c>
      <c r="F70" s="59">
        <v>-1682239</v>
      </c>
      <c r="G70" s="59">
        <v>3034000</v>
      </c>
      <c r="H70" s="60">
        <v>2162257</v>
      </c>
      <c r="I70" s="61">
        <v>61853</v>
      </c>
      <c r="J70" s="62">
        <v>0</v>
      </c>
      <c r="K70" s="59">
        <v>19442035</v>
      </c>
      <c r="L70" s="62">
        <v>6379000</v>
      </c>
      <c r="M70" s="60">
        <v>25882888</v>
      </c>
    </row>
    <row r="71" spans="1:13" s="8" customFormat="1" ht="12.75" customHeight="1">
      <c r="A71" s="24" t="s">
        <v>89</v>
      </c>
      <c r="B71" s="77" t="s">
        <v>369</v>
      </c>
      <c r="C71" s="57" t="s">
        <v>370</v>
      </c>
      <c r="D71" s="58">
        <v>5549041</v>
      </c>
      <c r="E71" s="59">
        <v>0</v>
      </c>
      <c r="F71" s="59">
        <v>12025632</v>
      </c>
      <c r="G71" s="59">
        <v>2138000</v>
      </c>
      <c r="H71" s="60">
        <v>19712673</v>
      </c>
      <c r="I71" s="61">
        <v>0</v>
      </c>
      <c r="J71" s="62">
        <v>0</v>
      </c>
      <c r="K71" s="59">
        <v>6762036</v>
      </c>
      <c r="L71" s="62">
        <v>4607000</v>
      </c>
      <c r="M71" s="60">
        <v>11369036</v>
      </c>
    </row>
    <row r="72" spans="1:13" s="8" customFormat="1" ht="12.75" customHeight="1">
      <c r="A72" s="24" t="s">
        <v>108</v>
      </c>
      <c r="B72" s="77" t="s">
        <v>371</v>
      </c>
      <c r="C72" s="57" t="s">
        <v>372</v>
      </c>
      <c r="D72" s="58">
        <v>0</v>
      </c>
      <c r="E72" s="59">
        <v>7968675</v>
      </c>
      <c r="F72" s="59">
        <v>100790302</v>
      </c>
      <c r="G72" s="59">
        <v>1750000</v>
      </c>
      <c r="H72" s="60">
        <v>110508977</v>
      </c>
      <c r="I72" s="61">
        <v>0</v>
      </c>
      <c r="J72" s="62">
        <v>25013758</v>
      </c>
      <c r="K72" s="59">
        <v>6077942</v>
      </c>
      <c r="L72" s="62">
        <v>2375000</v>
      </c>
      <c r="M72" s="60">
        <v>33466700</v>
      </c>
    </row>
    <row r="73" spans="1:13" s="37" customFormat="1" ht="12.75" customHeight="1">
      <c r="A73" s="46"/>
      <c r="B73" s="78" t="s">
        <v>373</v>
      </c>
      <c r="C73" s="79"/>
      <c r="D73" s="66">
        <f aca="true" t="shared" si="9" ref="D73:M73">SUM(D68:D72)</f>
        <v>54532993</v>
      </c>
      <c r="E73" s="67">
        <f t="shared" si="9"/>
        <v>108211582</v>
      </c>
      <c r="F73" s="67">
        <f t="shared" si="9"/>
        <v>158558386</v>
      </c>
      <c r="G73" s="67">
        <f t="shared" si="9"/>
        <v>22867000</v>
      </c>
      <c r="H73" s="80">
        <f t="shared" si="9"/>
        <v>344169961</v>
      </c>
      <c r="I73" s="81">
        <f t="shared" si="9"/>
        <v>91712517</v>
      </c>
      <c r="J73" s="82">
        <f t="shared" si="9"/>
        <v>90530544</v>
      </c>
      <c r="K73" s="67">
        <f t="shared" si="9"/>
        <v>72788194</v>
      </c>
      <c r="L73" s="82">
        <f t="shared" si="9"/>
        <v>16871000</v>
      </c>
      <c r="M73" s="80">
        <f t="shared" si="9"/>
        <v>271902255</v>
      </c>
    </row>
    <row r="74" spans="1:13" s="8" customFormat="1" ht="12.75" customHeight="1">
      <c r="A74" s="24" t="s">
        <v>89</v>
      </c>
      <c r="B74" s="77" t="s">
        <v>374</v>
      </c>
      <c r="C74" s="57" t="s">
        <v>375</v>
      </c>
      <c r="D74" s="58">
        <v>487443</v>
      </c>
      <c r="E74" s="59">
        <v>44019</v>
      </c>
      <c r="F74" s="59">
        <v>7291205</v>
      </c>
      <c r="G74" s="59">
        <v>8147000</v>
      </c>
      <c r="H74" s="60">
        <v>15969667</v>
      </c>
      <c r="I74" s="61">
        <v>135096</v>
      </c>
      <c r="J74" s="62">
        <v>59083</v>
      </c>
      <c r="K74" s="59">
        <v>9580216</v>
      </c>
      <c r="L74" s="62">
        <v>2805000</v>
      </c>
      <c r="M74" s="60">
        <v>12579395</v>
      </c>
    </row>
    <row r="75" spans="1:13" s="8" customFormat="1" ht="12.75" customHeight="1">
      <c r="A75" s="24" t="s">
        <v>89</v>
      </c>
      <c r="B75" s="77" t="s">
        <v>376</v>
      </c>
      <c r="C75" s="57" t="s">
        <v>377</v>
      </c>
      <c r="D75" s="58">
        <v>2216299</v>
      </c>
      <c r="E75" s="59">
        <v>426125</v>
      </c>
      <c r="F75" s="59">
        <v>583830</v>
      </c>
      <c r="G75" s="59">
        <v>3082000</v>
      </c>
      <c r="H75" s="60">
        <v>6308254</v>
      </c>
      <c r="I75" s="61">
        <v>2002050</v>
      </c>
      <c r="J75" s="62">
        <v>426166</v>
      </c>
      <c r="K75" s="59">
        <v>-350044</v>
      </c>
      <c r="L75" s="62">
        <v>3322000</v>
      </c>
      <c r="M75" s="60">
        <v>5400172</v>
      </c>
    </row>
    <row r="76" spans="1:13" s="8" customFormat="1" ht="12.75" customHeight="1">
      <c r="A76" s="24" t="s">
        <v>89</v>
      </c>
      <c r="B76" s="77" t="s">
        <v>378</v>
      </c>
      <c r="C76" s="57" t="s">
        <v>379</v>
      </c>
      <c r="D76" s="58">
        <v>48738064</v>
      </c>
      <c r="E76" s="59">
        <v>21900195</v>
      </c>
      <c r="F76" s="59">
        <v>13973369</v>
      </c>
      <c r="G76" s="59">
        <v>5598000</v>
      </c>
      <c r="H76" s="60">
        <v>90209628</v>
      </c>
      <c r="I76" s="61">
        <v>51898431</v>
      </c>
      <c r="J76" s="62">
        <v>15055512</v>
      </c>
      <c r="K76" s="59">
        <v>-13970001</v>
      </c>
      <c r="L76" s="62">
        <v>14081000</v>
      </c>
      <c r="M76" s="60">
        <v>67064942</v>
      </c>
    </row>
    <row r="77" spans="1:13" s="8" customFormat="1" ht="12.75" customHeight="1">
      <c r="A77" s="24" t="s">
        <v>89</v>
      </c>
      <c r="B77" s="77" t="s">
        <v>380</v>
      </c>
      <c r="C77" s="57" t="s">
        <v>381</v>
      </c>
      <c r="D77" s="58">
        <v>0</v>
      </c>
      <c r="E77" s="59">
        <v>0</v>
      </c>
      <c r="F77" s="59">
        <v>-11833000</v>
      </c>
      <c r="G77" s="59">
        <v>11833000</v>
      </c>
      <c r="H77" s="60">
        <v>0</v>
      </c>
      <c r="I77" s="61">
        <v>7451132</v>
      </c>
      <c r="J77" s="62">
        <v>287119</v>
      </c>
      <c r="K77" s="59">
        <v>719644</v>
      </c>
      <c r="L77" s="62">
        <v>8329000</v>
      </c>
      <c r="M77" s="60">
        <v>16786895</v>
      </c>
    </row>
    <row r="78" spans="1:13" s="8" customFormat="1" ht="12.75" customHeight="1">
      <c r="A78" s="24" t="s">
        <v>89</v>
      </c>
      <c r="B78" s="77" t="s">
        <v>382</v>
      </c>
      <c r="C78" s="57" t="s">
        <v>383</v>
      </c>
      <c r="D78" s="58">
        <v>934248</v>
      </c>
      <c r="E78" s="59">
        <v>84126</v>
      </c>
      <c r="F78" s="59">
        <v>34789431</v>
      </c>
      <c r="G78" s="59">
        <v>5677000</v>
      </c>
      <c r="H78" s="60">
        <v>41484805</v>
      </c>
      <c r="I78" s="61">
        <v>151005</v>
      </c>
      <c r="J78" s="62">
        <v>46958</v>
      </c>
      <c r="K78" s="59">
        <v>-3739956</v>
      </c>
      <c r="L78" s="62">
        <v>36234000</v>
      </c>
      <c r="M78" s="60">
        <v>32692007</v>
      </c>
    </row>
    <row r="79" spans="1:13" s="8" customFormat="1" ht="12.75" customHeight="1">
      <c r="A79" s="24" t="s">
        <v>108</v>
      </c>
      <c r="B79" s="77" t="s">
        <v>384</v>
      </c>
      <c r="C79" s="57" t="s">
        <v>385</v>
      </c>
      <c r="D79" s="58">
        <v>98886</v>
      </c>
      <c r="E79" s="59">
        <v>8982161</v>
      </c>
      <c r="F79" s="59">
        <v>73328718</v>
      </c>
      <c r="G79" s="59">
        <v>1974000</v>
      </c>
      <c r="H79" s="60">
        <v>84383765</v>
      </c>
      <c r="I79" s="61">
        <v>0</v>
      </c>
      <c r="J79" s="62">
        <v>7946321</v>
      </c>
      <c r="K79" s="59">
        <v>114266303</v>
      </c>
      <c r="L79" s="62">
        <v>4424000</v>
      </c>
      <c r="M79" s="60">
        <v>126636624</v>
      </c>
    </row>
    <row r="80" spans="1:13" s="37" customFormat="1" ht="12.75" customHeight="1">
      <c r="A80" s="46"/>
      <c r="B80" s="78" t="s">
        <v>386</v>
      </c>
      <c r="C80" s="79"/>
      <c r="D80" s="66">
        <f aca="true" t="shared" si="10" ref="D80:M80">SUM(D74:D79)</f>
        <v>52474940</v>
      </c>
      <c r="E80" s="67">
        <f t="shared" si="10"/>
        <v>31436626</v>
      </c>
      <c r="F80" s="67">
        <f t="shared" si="10"/>
        <v>118133553</v>
      </c>
      <c r="G80" s="67">
        <f t="shared" si="10"/>
        <v>36311000</v>
      </c>
      <c r="H80" s="80">
        <f t="shared" si="10"/>
        <v>238356119</v>
      </c>
      <c r="I80" s="81">
        <f t="shared" si="10"/>
        <v>61637714</v>
      </c>
      <c r="J80" s="82">
        <f t="shared" si="10"/>
        <v>23821159</v>
      </c>
      <c r="K80" s="67">
        <f t="shared" si="10"/>
        <v>106506162</v>
      </c>
      <c r="L80" s="82">
        <f t="shared" si="10"/>
        <v>69195000</v>
      </c>
      <c r="M80" s="80">
        <f t="shared" si="10"/>
        <v>261160035</v>
      </c>
    </row>
    <row r="81" spans="1:13" s="37" customFormat="1" ht="12.75" customHeight="1">
      <c r="A81" s="46"/>
      <c r="B81" s="78" t="s">
        <v>387</v>
      </c>
      <c r="C81" s="79"/>
      <c r="D81" s="66">
        <f aca="true" t="shared" si="11" ref="D81:M81">SUM(D9,D11:D17,D19:D26,D28:D33,D35:D39,D41:D44,D46:D51,D53:D58,D60:D66,D68:D72,D74:D79)</f>
        <v>1742806725</v>
      </c>
      <c r="E81" s="67">
        <f t="shared" si="11"/>
        <v>4059863819</v>
      </c>
      <c r="F81" s="67">
        <f t="shared" si="11"/>
        <v>3274593603</v>
      </c>
      <c r="G81" s="67">
        <f t="shared" si="11"/>
        <v>600507000</v>
      </c>
      <c r="H81" s="80">
        <f t="shared" si="11"/>
        <v>9677771147</v>
      </c>
      <c r="I81" s="81">
        <f t="shared" si="11"/>
        <v>1681850338</v>
      </c>
      <c r="J81" s="82">
        <f t="shared" si="11"/>
        <v>3267588538</v>
      </c>
      <c r="K81" s="67">
        <f t="shared" si="11"/>
        <v>2223277664</v>
      </c>
      <c r="L81" s="82">
        <f t="shared" si="11"/>
        <v>1296521000</v>
      </c>
      <c r="M81" s="80">
        <f t="shared" si="11"/>
        <v>8469237540</v>
      </c>
    </row>
    <row r="82" spans="1:13" s="8" customFormat="1" ht="12.75" customHeight="1">
      <c r="A82" s="47"/>
      <c r="B82" s="48"/>
      <c r="C82" s="49"/>
      <c r="D82" s="50"/>
      <c r="E82" s="51"/>
      <c r="F82" s="51"/>
      <c r="G82" s="51"/>
      <c r="H82" s="52"/>
      <c r="I82" s="50"/>
      <c r="J82" s="51"/>
      <c r="K82" s="51"/>
      <c r="L82" s="51"/>
      <c r="M82" s="52"/>
    </row>
    <row r="83" spans="1:13" s="8" customFormat="1" ht="12.75" customHeight="1">
      <c r="A83" s="27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</row>
    <row r="84" s="8" customFormat="1" ht="12.75" customHeight="1"/>
  </sheetData>
  <sheetProtection/>
  <mergeCells count="6">
    <mergeCell ref="B2:M2"/>
    <mergeCell ref="B83:M83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5.75" customHeight="1">
      <c r="A3" s="5"/>
      <c r="B3" s="6"/>
      <c r="C3" s="7"/>
      <c r="D3" s="105" t="s">
        <v>1</v>
      </c>
      <c r="E3" s="106"/>
      <c r="F3" s="106"/>
      <c r="G3" s="106"/>
      <c r="H3" s="107"/>
      <c r="I3" s="108" t="s">
        <v>2</v>
      </c>
      <c r="J3" s="109"/>
      <c r="K3" s="109"/>
      <c r="L3" s="109"/>
      <c r="M3" s="110"/>
    </row>
    <row r="4" spans="1:13" s="8" customFormat="1" ht="15.75" customHeight="1">
      <c r="A4" s="9"/>
      <c r="B4" s="10"/>
      <c r="C4" s="11"/>
      <c r="D4" s="105" t="s">
        <v>3</v>
      </c>
      <c r="E4" s="106"/>
      <c r="F4" s="111"/>
      <c r="G4" s="29"/>
      <c r="H4" s="30"/>
      <c r="I4" s="105" t="s">
        <v>3</v>
      </c>
      <c r="J4" s="106"/>
      <c r="K4" s="111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388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389</v>
      </c>
      <c r="C9" s="57" t="s">
        <v>390</v>
      </c>
      <c r="D9" s="58">
        <v>3305208</v>
      </c>
      <c r="E9" s="59">
        <v>3799100</v>
      </c>
      <c r="F9" s="59">
        <v>50452402</v>
      </c>
      <c r="G9" s="59">
        <v>2043000</v>
      </c>
      <c r="H9" s="60">
        <v>59599710</v>
      </c>
      <c r="I9" s="61">
        <v>3307515</v>
      </c>
      <c r="J9" s="62">
        <v>4023126</v>
      </c>
      <c r="K9" s="59">
        <v>4684096</v>
      </c>
      <c r="L9" s="62">
        <v>4993000</v>
      </c>
      <c r="M9" s="60">
        <v>17007737</v>
      </c>
    </row>
    <row r="10" spans="1:13" s="8" customFormat="1" ht="12.75">
      <c r="A10" s="24" t="s">
        <v>89</v>
      </c>
      <c r="B10" s="77" t="s">
        <v>391</v>
      </c>
      <c r="C10" s="57" t="s">
        <v>392</v>
      </c>
      <c r="D10" s="58">
        <v>1784049</v>
      </c>
      <c r="E10" s="59">
        <v>7903912</v>
      </c>
      <c r="F10" s="59">
        <v>37509016</v>
      </c>
      <c r="G10" s="59">
        <v>8386000</v>
      </c>
      <c r="H10" s="60">
        <v>55582977</v>
      </c>
      <c r="I10" s="61">
        <v>934773</v>
      </c>
      <c r="J10" s="62">
        <v>4439478</v>
      </c>
      <c r="K10" s="59">
        <v>37644024</v>
      </c>
      <c r="L10" s="62">
        <v>7783000</v>
      </c>
      <c r="M10" s="60">
        <v>50801275</v>
      </c>
    </row>
    <row r="11" spans="1:13" s="8" customFormat="1" ht="12.75">
      <c r="A11" s="24" t="s">
        <v>89</v>
      </c>
      <c r="B11" s="77" t="s">
        <v>393</v>
      </c>
      <c r="C11" s="57" t="s">
        <v>394</v>
      </c>
      <c r="D11" s="58">
        <v>14882004</v>
      </c>
      <c r="E11" s="59">
        <v>96541190</v>
      </c>
      <c r="F11" s="59">
        <v>80855348</v>
      </c>
      <c r="G11" s="59">
        <v>5579000</v>
      </c>
      <c r="H11" s="60">
        <v>197857542</v>
      </c>
      <c r="I11" s="61">
        <v>18711178</v>
      </c>
      <c r="J11" s="62">
        <v>70556630</v>
      </c>
      <c r="K11" s="59">
        <v>50829113</v>
      </c>
      <c r="L11" s="62">
        <v>26166000</v>
      </c>
      <c r="M11" s="60">
        <v>166262921</v>
      </c>
    </row>
    <row r="12" spans="1:13" s="8" customFormat="1" ht="12.75">
      <c r="A12" s="24" t="s">
        <v>89</v>
      </c>
      <c r="B12" s="77" t="s">
        <v>395</v>
      </c>
      <c r="C12" s="57" t="s">
        <v>396</v>
      </c>
      <c r="D12" s="58">
        <v>5399086</v>
      </c>
      <c r="E12" s="59">
        <v>32031744</v>
      </c>
      <c r="F12" s="59">
        <v>16705043</v>
      </c>
      <c r="G12" s="59">
        <v>12842000</v>
      </c>
      <c r="H12" s="60">
        <v>66977873</v>
      </c>
      <c r="I12" s="61">
        <v>7993144</v>
      </c>
      <c r="J12" s="62">
        <v>26722847</v>
      </c>
      <c r="K12" s="59">
        <v>-3080454</v>
      </c>
      <c r="L12" s="62">
        <v>11008000</v>
      </c>
      <c r="M12" s="60">
        <v>42643537</v>
      </c>
    </row>
    <row r="13" spans="1:13" s="8" customFormat="1" ht="12.75">
      <c r="A13" s="24" t="s">
        <v>89</v>
      </c>
      <c r="B13" s="77" t="s">
        <v>397</v>
      </c>
      <c r="C13" s="57" t="s">
        <v>398</v>
      </c>
      <c r="D13" s="58">
        <v>1375555</v>
      </c>
      <c r="E13" s="59">
        <v>759106</v>
      </c>
      <c r="F13" s="59">
        <v>26172037</v>
      </c>
      <c r="G13" s="59">
        <v>2000000</v>
      </c>
      <c r="H13" s="60">
        <v>30306698</v>
      </c>
      <c r="I13" s="61">
        <v>1991346</v>
      </c>
      <c r="J13" s="62">
        <v>1109930</v>
      </c>
      <c r="K13" s="59">
        <v>36174019</v>
      </c>
      <c r="L13" s="62">
        <v>1987000</v>
      </c>
      <c r="M13" s="60">
        <v>41262295</v>
      </c>
    </row>
    <row r="14" spans="1:13" s="8" customFormat="1" ht="12.75">
      <c r="A14" s="24" t="s">
        <v>108</v>
      </c>
      <c r="B14" s="77" t="s">
        <v>399</v>
      </c>
      <c r="C14" s="57" t="s">
        <v>400</v>
      </c>
      <c r="D14" s="58">
        <v>0</v>
      </c>
      <c r="E14" s="59">
        <v>320</v>
      </c>
      <c r="F14" s="59">
        <v>133828286</v>
      </c>
      <c r="G14" s="59">
        <v>52106000</v>
      </c>
      <c r="H14" s="60">
        <v>185934606</v>
      </c>
      <c r="I14" s="61">
        <v>0</v>
      </c>
      <c r="J14" s="62">
        <v>0</v>
      </c>
      <c r="K14" s="59">
        <v>149074723</v>
      </c>
      <c r="L14" s="62">
        <v>31931000</v>
      </c>
      <c r="M14" s="60">
        <v>181005723</v>
      </c>
    </row>
    <row r="15" spans="1:13" s="37" customFormat="1" ht="12.75">
      <c r="A15" s="46"/>
      <c r="B15" s="78" t="s">
        <v>401</v>
      </c>
      <c r="C15" s="79"/>
      <c r="D15" s="66">
        <f aca="true" t="shared" si="0" ref="D15:M15">SUM(D9:D14)</f>
        <v>26745902</v>
      </c>
      <c r="E15" s="67">
        <f t="shared" si="0"/>
        <v>141035372</v>
      </c>
      <c r="F15" s="67">
        <f t="shared" si="0"/>
        <v>345522132</v>
      </c>
      <c r="G15" s="67">
        <f t="shared" si="0"/>
        <v>82956000</v>
      </c>
      <c r="H15" s="80">
        <f t="shared" si="0"/>
        <v>596259406</v>
      </c>
      <c r="I15" s="81">
        <f t="shared" si="0"/>
        <v>32937956</v>
      </c>
      <c r="J15" s="82">
        <f t="shared" si="0"/>
        <v>106852011</v>
      </c>
      <c r="K15" s="67">
        <f t="shared" si="0"/>
        <v>275325521</v>
      </c>
      <c r="L15" s="82">
        <f t="shared" si="0"/>
        <v>83868000</v>
      </c>
      <c r="M15" s="80">
        <f t="shared" si="0"/>
        <v>498983488</v>
      </c>
    </row>
    <row r="16" spans="1:13" s="8" customFormat="1" ht="12.75">
      <c r="A16" s="24" t="s">
        <v>89</v>
      </c>
      <c r="B16" s="77" t="s">
        <v>402</v>
      </c>
      <c r="C16" s="57" t="s">
        <v>403</v>
      </c>
      <c r="D16" s="58">
        <v>3816067</v>
      </c>
      <c r="E16" s="59">
        <v>11273303</v>
      </c>
      <c r="F16" s="59">
        <v>26348232</v>
      </c>
      <c r="G16" s="59">
        <v>3750000</v>
      </c>
      <c r="H16" s="60">
        <v>45187602</v>
      </c>
      <c r="I16" s="61">
        <v>1223511</v>
      </c>
      <c r="J16" s="62">
        <v>3128065</v>
      </c>
      <c r="K16" s="59">
        <v>21231088</v>
      </c>
      <c r="L16" s="62">
        <v>4085000</v>
      </c>
      <c r="M16" s="60">
        <v>29667664</v>
      </c>
    </row>
    <row r="17" spans="1:13" s="8" customFormat="1" ht="12.75">
      <c r="A17" s="24" t="s">
        <v>89</v>
      </c>
      <c r="B17" s="77" t="s">
        <v>404</v>
      </c>
      <c r="C17" s="57" t="s">
        <v>405</v>
      </c>
      <c r="D17" s="58">
        <v>118550</v>
      </c>
      <c r="E17" s="59">
        <v>360925</v>
      </c>
      <c r="F17" s="59">
        <v>20760140</v>
      </c>
      <c r="G17" s="59">
        <v>7572000</v>
      </c>
      <c r="H17" s="60">
        <v>28811615</v>
      </c>
      <c r="I17" s="61">
        <v>111387</v>
      </c>
      <c r="J17" s="62">
        <v>34001</v>
      </c>
      <c r="K17" s="59">
        <v>10137229</v>
      </c>
      <c r="L17" s="62">
        <v>9966000</v>
      </c>
      <c r="M17" s="60">
        <v>20248617</v>
      </c>
    </row>
    <row r="18" spans="1:13" s="8" customFormat="1" ht="12.75">
      <c r="A18" s="24" t="s">
        <v>89</v>
      </c>
      <c r="B18" s="77" t="s">
        <v>406</v>
      </c>
      <c r="C18" s="57" t="s">
        <v>407</v>
      </c>
      <c r="D18" s="58">
        <v>2395372</v>
      </c>
      <c r="E18" s="59">
        <v>5414471</v>
      </c>
      <c r="F18" s="59">
        <v>59781485</v>
      </c>
      <c r="G18" s="59">
        <v>50111000</v>
      </c>
      <c r="H18" s="60">
        <v>117702328</v>
      </c>
      <c r="I18" s="61">
        <v>0</v>
      </c>
      <c r="J18" s="62">
        <v>4775233</v>
      </c>
      <c r="K18" s="59">
        <v>93465917</v>
      </c>
      <c r="L18" s="62">
        <v>8387000</v>
      </c>
      <c r="M18" s="60">
        <v>106628150</v>
      </c>
    </row>
    <row r="19" spans="1:13" s="8" customFormat="1" ht="12.75">
      <c r="A19" s="24" t="s">
        <v>89</v>
      </c>
      <c r="B19" s="77" t="s">
        <v>408</v>
      </c>
      <c r="C19" s="57" t="s">
        <v>409</v>
      </c>
      <c r="D19" s="58">
        <v>5671821</v>
      </c>
      <c r="E19" s="59">
        <v>46598599</v>
      </c>
      <c r="F19" s="59">
        <v>130934512</v>
      </c>
      <c r="G19" s="59">
        <v>15563000</v>
      </c>
      <c r="H19" s="60">
        <v>198767932</v>
      </c>
      <c r="I19" s="61">
        <v>6957317</v>
      </c>
      <c r="J19" s="62">
        <v>55265566</v>
      </c>
      <c r="K19" s="59">
        <v>75130732</v>
      </c>
      <c r="L19" s="62">
        <v>6433000</v>
      </c>
      <c r="M19" s="60">
        <v>143786615</v>
      </c>
    </row>
    <row r="20" spans="1:13" s="8" customFormat="1" ht="12.75">
      <c r="A20" s="24" t="s">
        <v>108</v>
      </c>
      <c r="B20" s="77" t="s">
        <v>410</v>
      </c>
      <c r="C20" s="57" t="s">
        <v>411</v>
      </c>
      <c r="D20" s="58">
        <v>0</v>
      </c>
      <c r="E20" s="59">
        <v>0</v>
      </c>
      <c r="F20" s="59">
        <v>630702591</v>
      </c>
      <c r="G20" s="59">
        <v>84645000</v>
      </c>
      <c r="H20" s="60">
        <v>715347591</v>
      </c>
      <c r="I20" s="61">
        <v>0</v>
      </c>
      <c r="J20" s="62">
        <v>0</v>
      </c>
      <c r="K20" s="59">
        <v>227195756</v>
      </c>
      <c r="L20" s="62">
        <v>74828000</v>
      </c>
      <c r="M20" s="60">
        <v>302023756</v>
      </c>
    </row>
    <row r="21" spans="1:13" s="37" customFormat="1" ht="12.75">
      <c r="A21" s="46"/>
      <c r="B21" s="78" t="s">
        <v>412</v>
      </c>
      <c r="C21" s="79"/>
      <c r="D21" s="66">
        <f aca="true" t="shared" si="1" ref="D21:M21">SUM(D16:D20)</f>
        <v>12001810</v>
      </c>
      <c r="E21" s="67">
        <f t="shared" si="1"/>
        <v>63647298</v>
      </c>
      <c r="F21" s="67">
        <f t="shared" si="1"/>
        <v>868526960</v>
      </c>
      <c r="G21" s="67">
        <f t="shared" si="1"/>
        <v>161641000</v>
      </c>
      <c r="H21" s="80">
        <f t="shared" si="1"/>
        <v>1105817068</v>
      </c>
      <c r="I21" s="81">
        <f t="shared" si="1"/>
        <v>8292215</v>
      </c>
      <c r="J21" s="82">
        <f t="shared" si="1"/>
        <v>63202865</v>
      </c>
      <c r="K21" s="67">
        <f t="shared" si="1"/>
        <v>427160722</v>
      </c>
      <c r="L21" s="82">
        <f t="shared" si="1"/>
        <v>103699000</v>
      </c>
      <c r="M21" s="80">
        <f t="shared" si="1"/>
        <v>602354802</v>
      </c>
    </row>
    <row r="22" spans="1:13" s="8" customFormat="1" ht="12.75">
      <c r="A22" s="24" t="s">
        <v>89</v>
      </c>
      <c r="B22" s="77" t="s">
        <v>413</v>
      </c>
      <c r="C22" s="57" t="s">
        <v>414</v>
      </c>
      <c r="D22" s="58">
        <v>84225</v>
      </c>
      <c r="E22" s="59">
        <v>2589421</v>
      </c>
      <c r="F22" s="59">
        <v>30297886</v>
      </c>
      <c r="G22" s="59">
        <v>4895000</v>
      </c>
      <c r="H22" s="60">
        <v>37866532</v>
      </c>
      <c r="I22" s="61">
        <v>93241</v>
      </c>
      <c r="J22" s="62">
        <v>1642608</v>
      </c>
      <c r="K22" s="59">
        <v>27925586</v>
      </c>
      <c r="L22" s="62">
        <v>4390000</v>
      </c>
      <c r="M22" s="60">
        <v>34051435</v>
      </c>
    </row>
    <row r="23" spans="1:13" s="8" customFormat="1" ht="12.75">
      <c r="A23" s="24" t="s">
        <v>89</v>
      </c>
      <c r="B23" s="77" t="s">
        <v>415</v>
      </c>
      <c r="C23" s="57" t="s">
        <v>416</v>
      </c>
      <c r="D23" s="58">
        <v>29862</v>
      </c>
      <c r="E23" s="59">
        <v>0</v>
      </c>
      <c r="F23" s="59">
        <v>26954774</v>
      </c>
      <c r="G23" s="59">
        <v>1751000</v>
      </c>
      <c r="H23" s="60">
        <v>28735636</v>
      </c>
      <c r="I23" s="61">
        <v>488</v>
      </c>
      <c r="J23" s="62">
        <v>0</v>
      </c>
      <c r="K23" s="59">
        <v>45678552</v>
      </c>
      <c r="L23" s="62">
        <v>5131000</v>
      </c>
      <c r="M23" s="60">
        <v>50810040</v>
      </c>
    </row>
    <row r="24" spans="1:13" s="8" customFormat="1" ht="12.75">
      <c r="A24" s="24" t="s">
        <v>89</v>
      </c>
      <c r="B24" s="77" t="s">
        <v>417</v>
      </c>
      <c r="C24" s="57" t="s">
        <v>418</v>
      </c>
      <c r="D24" s="58">
        <v>912037</v>
      </c>
      <c r="E24" s="59">
        <v>2230846</v>
      </c>
      <c r="F24" s="59">
        <v>22981118</v>
      </c>
      <c r="G24" s="59">
        <v>1750000</v>
      </c>
      <c r="H24" s="60">
        <v>27874001</v>
      </c>
      <c r="I24" s="61">
        <v>938879</v>
      </c>
      <c r="J24" s="62">
        <v>1581659</v>
      </c>
      <c r="K24" s="59">
        <v>24822440</v>
      </c>
      <c r="L24" s="62">
        <v>3091000</v>
      </c>
      <c r="M24" s="60">
        <v>30433978</v>
      </c>
    </row>
    <row r="25" spans="1:13" s="8" customFormat="1" ht="12.75">
      <c r="A25" s="24" t="s">
        <v>89</v>
      </c>
      <c r="B25" s="77" t="s">
        <v>60</v>
      </c>
      <c r="C25" s="57" t="s">
        <v>61</v>
      </c>
      <c r="D25" s="58">
        <v>52707154</v>
      </c>
      <c r="E25" s="59">
        <v>152342531</v>
      </c>
      <c r="F25" s="59">
        <v>152219290</v>
      </c>
      <c r="G25" s="59">
        <v>52110000</v>
      </c>
      <c r="H25" s="60">
        <v>409378975</v>
      </c>
      <c r="I25" s="61">
        <v>42796781</v>
      </c>
      <c r="J25" s="62">
        <v>128542431</v>
      </c>
      <c r="K25" s="59">
        <v>68883795</v>
      </c>
      <c r="L25" s="62">
        <v>119712000</v>
      </c>
      <c r="M25" s="60">
        <v>359935007</v>
      </c>
    </row>
    <row r="26" spans="1:13" s="8" customFormat="1" ht="12.75">
      <c r="A26" s="24" t="s">
        <v>89</v>
      </c>
      <c r="B26" s="77" t="s">
        <v>419</v>
      </c>
      <c r="C26" s="57" t="s">
        <v>420</v>
      </c>
      <c r="D26" s="58">
        <v>10070460</v>
      </c>
      <c r="E26" s="59">
        <v>7026567</v>
      </c>
      <c r="F26" s="59">
        <v>43745596</v>
      </c>
      <c r="G26" s="59">
        <v>9569000</v>
      </c>
      <c r="H26" s="60">
        <v>70411623</v>
      </c>
      <c r="I26" s="61">
        <v>6824811</v>
      </c>
      <c r="J26" s="62">
        <v>4302072</v>
      </c>
      <c r="K26" s="59">
        <v>42017317</v>
      </c>
      <c r="L26" s="62">
        <v>9447000</v>
      </c>
      <c r="M26" s="60">
        <v>62591200</v>
      </c>
    </row>
    <row r="27" spans="1:13" s="8" customFormat="1" ht="12.75">
      <c r="A27" s="24" t="s">
        <v>108</v>
      </c>
      <c r="B27" s="77" t="s">
        <v>421</v>
      </c>
      <c r="C27" s="57" t="s">
        <v>422</v>
      </c>
      <c r="D27" s="58">
        <v>0</v>
      </c>
      <c r="E27" s="59">
        <v>0</v>
      </c>
      <c r="F27" s="59">
        <v>71251135</v>
      </c>
      <c r="G27" s="59">
        <v>69744000</v>
      </c>
      <c r="H27" s="60">
        <v>140995135</v>
      </c>
      <c r="I27" s="61">
        <v>0</v>
      </c>
      <c r="J27" s="62">
        <v>0</v>
      </c>
      <c r="K27" s="59">
        <v>157597969</v>
      </c>
      <c r="L27" s="62">
        <v>65262000</v>
      </c>
      <c r="M27" s="60">
        <v>222859969</v>
      </c>
    </row>
    <row r="28" spans="1:13" s="37" customFormat="1" ht="12.75">
      <c r="A28" s="46"/>
      <c r="B28" s="78" t="s">
        <v>423</v>
      </c>
      <c r="C28" s="79"/>
      <c r="D28" s="66">
        <f aca="true" t="shared" si="2" ref="D28:M28">SUM(D22:D27)</f>
        <v>63803738</v>
      </c>
      <c r="E28" s="67">
        <f t="shared" si="2"/>
        <v>164189365</v>
      </c>
      <c r="F28" s="67">
        <f t="shared" si="2"/>
        <v>347449799</v>
      </c>
      <c r="G28" s="67">
        <f t="shared" si="2"/>
        <v>139819000</v>
      </c>
      <c r="H28" s="80">
        <f t="shared" si="2"/>
        <v>715261902</v>
      </c>
      <c r="I28" s="81">
        <f t="shared" si="2"/>
        <v>50654200</v>
      </c>
      <c r="J28" s="82">
        <f t="shared" si="2"/>
        <v>136068770</v>
      </c>
      <c r="K28" s="67">
        <f t="shared" si="2"/>
        <v>366925659</v>
      </c>
      <c r="L28" s="82">
        <f t="shared" si="2"/>
        <v>207033000</v>
      </c>
      <c r="M28" s="80">
        <f t="shared" si="2"/>
        <v>760681629</v>
      </c>
    </row>
    <row r="29" spans="1:13" s="8" customFormat="1" ht="12.75">
      <c r="A29" s="24" t="s">
        <v>89</v>
      </c>
      <c r="B29" s="77" t="s">
        <v>424</v>
      </c>
      <c r="C29" s="57" t="s">
        <v>425</v>
      </c>
      <c r="D29" s="58">
        <v>0</v>
      </c>
      <c r="E29" s="59">
        <v>1192663</v>
      </c>
      <c r="F29" s="59">
        <v>21781696</v>
      </c>
      <c r="G29" s="59">
        <v>2250000</v>
      </c>
      <c r="H29" s="60">
        <v>25224359</v>
      </c>
      <c r="I29" s="61">
        <v>5671421</v>
      </c>
      <c r="J29" s="62">
        <v>17071616</v>
      </c>
      <c r="K29" s="59">
        <v>3711035</v>
      </c>
      <c r="L29" s="62">
        <v>1485000</v>
      </c>
      <c r="M29" s="60">
        <v>27939072</v>
      </c>
    </row>
    <row r="30" spans="1:13" s="8" customFormat="1" ht="12.75">
      <c r="A30" s="24" t="s">
        <v>89</v>
      </c>
      <c r="B30" s="77" t="s">
        <v>426</v>
      </c>
      <c r="C30" s="57" t="s">
        <v>427</v>
      </c>
      <c r="D30" s="58">
        <v>78181014</v>
      </c>
      <c r="E30" s="59">
        <v>31899582</v>
      </c>
      <c r="F30" s="59">
        <v>59627245</v>
      </c>
      <c r="G30" s="59">
        <v>4444000</v>
      </c>
      <c r="H30" s="60">
        <v>174151841</v>
      </c>
      <c r="I30" s="61">
        <v>2874498</v>
      </c>
      <c r="J30" s="62">
        <v>10982902</v>
      </c>
      <c r="K30" s="59">
        <v>50356596</v>
      </c>
      <c r="L30" s="62">
        <v>8133000</v>
      </c>
      <c r="M30" s="60">
        <v>72346996</v>
      </c>
    </row>
    <row r="31" spans="1:13" s="8" customFormat="1" ht="12.75">
      <c r="A31" s="24" t="s">
        <v>89</v>
      </c>
      <c r="B31" s="77" t="s">
        <v>428</v>
      </c>
      <c r="C31" s="57" t="s">
        <v>429</v>
      </c>
      <c r="D31" s="58">
        <v>3264809</v>
      </c>
      <c r="E31" s="59">
        <v>11116334</v>
      </c>
      <c r="F31" s="59">
        <v>10290259</v>
      </c>
      <c r="G31" s="59">
        <v>1750000</v>
      </c>
      <c r="H31" s="60">
        <v>26421402</v>
      </c>
      <c r="I31" s="61">
        <v>2643557</v>
      </c>
      <c r="J31" s="62">
        <v>8062016</v>
      </c>
      <c r="K31" s="59">
        <v>4108950</v>
      </c>
      <c r="L31" s="62">
        <v>3863000</v>
      </c>
      <c r="M31" s="60">
        <v>18677523</v>
      </c>
    </row>
    <row r="32" spans="1:13" s="8" customFormat="1" ht="12.75">
      <c r="A32" s="24" t="s">
        <v>89</v>
      </c>
      <c r="B32" s="77" t="s">
        <v>430</v>
      </c>
      <c r="C32" s="57" t="s">
        <v>431</v>
      </c>
      <c r="D32" s="58">
        <v>4005404</v>
      </c>
      <c r="E32" s="59">
        <v>22764107</v>
      </c>
      <c r="F32" s="59">
        <v>18203482</v>
      </c>
      <c r="G32" s="59">
        <v>3787000</v>
      </c>
      <c r="H32" s="60">
        <v>48759993</v>
      </c>
      <c r="I32" s="61">
        <v>2791865</v>
      </c>
      <c r="J32" s="62">
        <v>20645944</v>
      </c>
      <c r="K32" s="59">
        <v>12913876</v>
      </c>
      <c r="L32" s="62">
        <v>3485000</v>
      </c>
      <c r="M32" s="60">
        <v>39836685</v>
      </c>
    </row>
    <row r="33" spans="1:13" s="8" customFormat="1" ht="12.75">
      <c r="A33" s="24" t="s">
        <v>89</v>
      </c>
      <c r="B33" s="77" t="s">
        <v>432</v>
      </c>
      <c r="C33" s="57" t="s">
        <v>433</v>
      </c>
      <c r="D33" s="58">
        <v>6168100</v>
      </c>
      <c r="E33" s="59">
        <v>10759359</v>
      </c>
      <c r="F33" s="59">
        <v>24747</v>
      </c>
      <c r="G33" s="59">
        <v>2816000</v>
      </c>
      <c r="H33" s="60">
        <v>19768206</v>
      </c>
      <c r="I33" s="61">
        <v>8562355</v>
      </c>
      <c r="J33" s="62">
        <v>19760985</v>
      </c>
      <c r="K33" s="59">
        <v>12416005</v>
      </c>
      <c r="L33" s="62">
        <v>5832000</v>
      </c>
      <c r="M33" s="60">
        <v>46571345</v>
      </c>
    </row>
    <row r="34" spans="1:13" s="8" customFormat="1" ht="12.75">
      <c r="A34" s="24" t="s">
        <v>89</v>
      </c>
      <c r="B34" s="77" t="s">
        <v>434</v>
      </c>
      <c r="C34" s="57" t="s">
        <v>435</v>
      </c>
      <c r="D34" s="58">
        <v>8841863</v>
      </c>
      <c r="E34" s="59">
        <v>46740738</v>
      </c>
      <c r="F34" s="59">
        <v>64279123</v>
      </c>
      <c r="G34" s="59">
        <v>32241000</v>
      </c>
      <c r="H34" s="60">
        <v>152102724</v>
      </c>
      <c r="I34" s="61">
        <v>8328921</v>
      </c>
      <c r="J34" s="62">
        <v>43456480</v>
      </c>
      <c r="K34" s="59">
        <v>43732111</v>
      </c>
      <c r="L34" s="62">
        <v>32588000</v>
      </c>
      <c r="M34" s="60">
        <v>128105512</v>
      </c>
    </row>
    <row r="35" spans="1:13" s="8" customFormat="1" ht="12.75">
      <c r="A35" s="24" t="s">
        <v>108</v>
      </c>
      <c r="B35" s="77" t="s">
        <v>436</v>
      </c>
      <c r="C35" s="57" t="s">
        <v>437</v>
      </c>
      <c r="D35" s="58">
        <v>0</v>
      </c>
      <c r="E35" s="59">
        <v>148817</v>
      </c>
      <c r="F35" s="59">
        <v>38403547</v>
      </c>
      <c r="G35" s="59">
        <v>1750000</v>
      </c>
      <c r="H35" s="60">
        <v>40302364</v>
      </c>
      <c r="I35" s="61">
        <v>0</v>
      </c>
      <c r="J35" s="62">
        <v>257898</v>
      </c>
      <c r="K35" s="59">
        <v>34439655</v>
      </c>
      <c r="L35" s="62">
        <v>1837000</v>
      </c>
      <c r="M35" s="60">
        <v>36534553</v>
      </c>
    </row>
    <row r="36" spans="1:13" s="37" customFormat="1" ht="12.75">
      <c r="A36" s="46"/>
      <c r="B36" s="78" t="s">
        <v>438</v>
      </c>
      <c r="C36" s="79"/>
      <c r="D36" s="66">
        <f aca="true" t="shared" si="3" ref="D36:M36">SUM(D29:D35)</f>
        <v>100461190</v>
      </c>
      <c r="E36" s="67">
        <f t="shared" si="3"/>
        <v>124621600</v>
      </c>
      <c r="F36" s="67">
        <f t="shared" si="3"/>
        <v>212610099</v>
      </c>
      <c r="G36" s="67">
        <f t="shared" si="3"/>
        <v>49038000</v>
      </c>
      <c r="H36" s="80">
        <f t="shared" si="3"/>
        <v>486730889</v>
      </c>
      <c r="I36" s="81">
        <f t="shared" si="3"/>
        <v>30872617</v>
      </c>
      <c r="J36" s="82">
        <f t="shared" si="3"/>
        <v>120237841</v>
      </c>
      <c r="K36" s="67">
        <f t="shared" si="3"/>
        <v>161678228</v>
      </c>
      <c r="L36" s="82">
        <f t="shared" si="3"/>
        <v>57223000</v>
      </c>
      <c r="M36" s="80">
        <f t="shared" si="3"/>
        <v>370011686</v>
      </c>
    </row>
    <row r="37" spans="1:13" s="8" customFormat="1" ht="12.75">
      <c r="A37" s="24" t="s">
        <v>89</v>
      </c>
      <c r="B37" s="77" t="s">
        <v>439</v>
      </c>
      <c r="C37" s="57" t="s">
        <v>440</v>
      </c>
      <c r="D37" s="58">
        <v>3194505</v>
      </c>
      <c r="E37" s="59">
        <v>8687413</v>
      </c>
      <c r="F37" s="59">
        <v>21248301</v>
      </c>
      <c r="G37" s="59">
        <v>1750000</v>
      </c>
      <c r="H37" s="60">
        <v>34880219</v>
      </c>
      <c r="I37" s="61">
        <v>3899998</v>
      </c>
      <c r="J37" s="62">
        <v>7718521</v>
      </c>
      <c r="K37" s="59">
        <v>19546514</v>
      </c>
      <c r="L37" s="62">
        <v>1910000</v>
      </c>
      <c r="M37" s="60">
        <v>33075033</v>
      </c>
    </row>
    <row r="38" spans="1:13" s="8" customFormat="1" ht="12.75">
      <c r="A38" s="24" t="s">
        <v>89</v>
      </c>
      <c r="B38" s="77" t="s">
        <v>441</v>
      </c>
      <c r="C38" s="57" t="s">
        <v>442</v>
      </c>
      <c r="D38" s="58">
        <v>4271898</v>
      </c>
      <c r="E38" s="59">
        <v>12264223</v>
      </c>
      <c r="F38" s="59">
        <v>42312343</v>
      </c>
      <c r="G38" s="59">
        <v>2300000</v>
      </c>
      <c r="H38" s="60">
        <v>61148464</v>
      </c>
      <c r="I38" s="61">
        <v>4142289</v>
      </c>
      <c r="J38" s="62">
        <v>10394236</v>
      </c>
      <c r="K38" s="59">
        <v>77282184</v>
      </c>
      <c r="L38" s="62">
        <v>5768000</v>
      </c>
      <c r="M38" s="60">
        <v>97586709</v>
      </c>
    </row>
    <row r="39" spans="1:13" s="8" customFormat="1" ht="12.75">
      <c r="A39" s="24" t="s">
        <v>89</v>
      </c>
      <c r="B39" s="77" t="s">
        <v>443</v>
      </c>
      <c r="C39" s="57" t="s">
        <v>444</v>
      </c>
      <c r="D39" s="58">
        <v>6053835</v>
      </c>
      <c r="E39" s="59">
        <v>0</v>
      </c>
      <c r="F39" s="59">
        <v>61247470</v>
      </c>
      <c r="G39" s="59">
        <v>2559000</v>
      </c>
      <c r="H39" s="60">
        <v>69860305</v>
      </c>
      <c r="I39" s="61">
        <v>5016</v>
      </c>
      <c r="J39" s="62">
        <v>1415165</v>
      </c>
      <c r="K39" s="59">
        <v>47211453</v>
      </c>
      <c r="L39" s="62">
        <v>8992000</v>
      </c>
      <c r="M39" s="60">
        <v>57623634</v>
      </c>
    </row>
    <row r="40" spans="1:13" s="8" customFormat="1" ht="12.75">
      <c r="A40" s="24" t="s">
        <v>89</v>
      </c>
      <c r="B40" s="77" t="s">
        <v>445</v>
      </c>
      <c r="C40" s="57" t="s">
        <v>446</v>
      </c>
      <c r="D40" s="58">
        <v>0</v>
      </c>
      <c r="E40" s="59">
        <v>0</v>
      </c>
      <c r="F40" s="59">
        <v>7433420</v>
      </c>
      <c r="G40" s="59">
        <v>7348000</v>
      </c>
      <c r="H40" s="60">
        <v>14781420</v>
      </c>
      <c r="I40" s="61">
        <v>0</v>
      </c>
      <c r="J40" s="62">
        <v>0</v>
      </c>
      <c r="K40" s="59">
        <v>-16796392</v>
      </c>
      <c r="L40" s="62">
        <v>18162000</v>
      </c>
      <c r="M40" s="60">
        <v>1365608</v>
      </c>
    </row>
    <row r="41" spans="1:13" s="8" customFormat="1" ht="12.75">
      <c r="A41" s="24" t="s">
        <v>89</v>
      </c>
      <c r="B41" s="77" t="s">
        <v>447</v>
      </c>
      <c r="C41" s="57" t="s">
        <v>448</v>
      </c>
      <c r="D41" s="58">
        <v>15556635</v>
      </c>
      <c r="E41" s="59">
        <v>4896173</v>
      </c>
      <c r="F41" s="59">
        <v>36409994</v>
      </c>
      <c r="G41" s="59">
        <v>7725000</v>
      </c>
      <c r="H41" s="60">
        <v>64587802</v>
      </c>
      <c r="I41" s="61">
        <v>9331973</v>
      </c>
      <c r="J41" s="62">
        <v>3051112</v>
      </c>
      <c r="K41" s="59">
        <v>39358902</v>
      </c>
      <c r="L41" s="62">
        <v>3680000</v>
      </c>
      <c r="M41" s="60">
        <v>55421987</v>
      </c>
    </row>
    <row r="42" spans="1:13" s="8" customFormat="1" ht="12.75">
      <c r="A42" s="24" t="s">
        <v>108</v>
      </c>
      <c r="B42" s="77" t="s">
        <v>449</v>
      </c>
      <c r="C42" s="57" t="s">
        <v>450</v>
      </c>
      <c r="D42" s="58">
        <v>0</v>
      </c>
      <c r="E42" s="59">
        <v>485267</v>
      </c>
      <c r="F42" s="59">
        <v>182654407</v>
      </c>
      <c r="G42" s="59">
        <v>37351000</v>
      </c>
      <c r="H42" s="60">
        <v>220490674</v>
      </c>
      <c r="I42" s="61">
        <v>0</v>
      </c>
      <c r="J42" s="62">
        <v>0</v>
      </c>
      <c r="K42" s="59">
        <v>-58112314</v>
      </c>
      <c r="L42" s="62">
        <v>58321000</v>
      </c>
      <c r="M42" s="60">
        <v>208686</v>
      </c>
    </row>
    <row r="43" spans="1:13" s="37" customFormat="1" ht="12.75">
      <c r="A43" s="46"/>
      <c r="B43" s="78" t="s">
        <v>451</v>
      </c>
      <c r="C43" s="79"/>
      <c r="D43" s="66">
        <f aca="true" t="shared" si="4" ref="D43:M43">SUM(D37:D42)</f>
        <v>29076873</v>
      </c>
      <c r="E43" s="67">
        <f t="shared" si="4"/>
        <v>26333076</v>
      </c>
      <c r="F43" s="67">
        <f t="shared" si="4"/>
        <v>351305935</v>
      </c>
      <c r="G43" s="67">
        <f t="shared" si="4"/>
        <v>59033000</v>
      </c>
      <c r="H43" s="80">
        <f t="shared" si="4"/>
        <v>465748884</v>
      </c>
      <c r="I43" s="81">
        <f t="shared" si="4"/>
        <v>17379276</v>
      </c>
      <c r="J43" s="82">
        <f t="shared" si="4"/>
        <v>22579034</v>
      </c>
      <c r="K43" s="67">
        <f t="shared" si="4"/>
        <v>108490347</v>
      </c>
      <c r="L43" s="82">
        <f t="shared" si="4"/>
        <v>96833000</v>
      </c>
      <c r="M43" s="80">
        <f t="shared" si="4"/>
        <v>245281657</v>
      </c>
    </row>
    <row r="44" spans="1:13" s="37" customFormat="1" ht="12.75">
      <c r="A44" s="46"/>
      <c r="B44" s="78" t="s">
        <v>452</v>
      </c>
      <c r="C44" s="79"/>
      <c r="D44" s="66">
        <f aca="true" t="shared" si="5" ref="D44:M44">SUM(D9:D14,D16:D20,D22:D27,D29:D35,D37:D42)</f>
        <v>232089513</v>
      </c>
      <c r="E44" s="67">
        <f t="shared" si="5"/>
        <v>519826711</v>
      </c>
      <c r="F44" s="67">
        <f t="shared" si="5"/>
        <v>2125414925</v>
      </c>
      <c r="G44" s="67">
        <f t="shared" si="5"/>
        <v>492487000</v>
      </c>
      <c r="H44" s="80">
        <f t="shared" si="5"/>
        <v>3369818149</v>
      </c>
      <c r="I44" s="81">
        <f t="shared" si="5"/>
        <v>140136264</v>
      </c>
      <c r="J44" s="82">
        <f t="shared" si="5"/>
        <v>448940521</v>
      </c>
      <c r="K44" s="67">
        <f t="shared" si="5"/>
        <v>1339580477</v>
      </c>
      <c r="L44" s="82">
        <f t="shared" si="5"/>
        <v>548656000</v>
      </c>
      <c r="M44" s="80">
        <f t="shared" si="5"/>
        <v>2477313262</v>
      </c>
    </row>
    <row r="45" spans="1:13" s="8" customFormat="1" ht="12.75">
      <c r="A45" s="47"/>
      <c r="B45" s="83"/>
      <c r="C45" s="84"/>
      <c r="D45" s="85"/>
      <c r="E45" s="86"/>
      <c r="F45" s="86"/>
      <c r="G45" s="86"/>
      <c r="H45" s="87"/>
      <c r="I45" s="85"/>
      <c r="J45" s="86"/>
      <c r="K45" s="86"/>
      <c r="L45" s="86"/>
      <c r="M45" s="87"/>
    </row>
    <row r="46" spans="1:13" s="53" customFormat="1" ht="12.75">
      <c r="A46" s="55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s="54" customFormat="1" ht="12.75">
      <c r="A47" s="28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s="54" customFormat="1" ht="12.75">
      <c r="A48" s="28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s="54" customFormat="1" ht="12.75">
      <c r="A49" s="28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s="54" customFormat="1" ht="12.75">
      <c r="A50" s="2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</sheetData>
  <sheetProtection/>
  <mergeCells count="6">
    <mergeCell ref="B2:M2"/>
    <mergeCell ref="B46:M46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5.75" customHeight="1">
      <c r="A2" s="4"/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2"/>
      <c r="O2" s="2"/>
    </row>
    <row r="3" spans="1:13" ht="15.75" customHeight="1">
      <c r="A3" s="5"/>
      <c r="B3" s="6"/>
      <c r="C3" s="7"/>
      <c r="D3" s="105" t="s">
        <v>1</v>
      </c>
      <c r="E3" s="106"/>
      <c r="F3" s="106"/>
      <c r="G3" s="106"/>
      <c r="H3" s="107"/>
      <c r="I3" s="108" t="s">
        <v>2</v>
      </c>
      <c r="J3" s="109"/>
      <c r="K3" s="109"/>
      <c r="L3" s="109"/>
      <c r="M3" s="110"/>
    </row>
    <row r="4" spans="1:13" s="8" customFormat="1" ht="15.75" customHeight="1">
      <c r="A4" s="9"/>
      <c r="B4" s="10"/>
      <c r="C4" s="11"/>
      <c r="D4" s="105" t="s">
        <v>3</v>
      </c>
      <c r="E4" s="106"/>
      <c r="F4" s="111"/>
      <c r="G4" s="29"/>
      <c r="H4" s="30"/>
      <c r="I4" s="105" t="s">
        <v>3</v>
      </c>
      <c r="J4" s="106"/>
      <c r="K4" s="111"/>
      <c r="L4" s="31"/>
      <c r="M4" s="30"/>
    </row>
    <row r="5" spans="1:13" s="8" customFormat="1" ht="25.5">
      <c r="A5" s="12"/>
      <c r="B5" s="13" t="s">
        <v>4</v>
      </c>
      <c r="C5" s="14" t="s">
        <v>5</v>
      </c>
      <c r="D5" s="32" t="s">
        <v>6</v>
      </c>
      <c r="E5" s="33" t="s">
        <v>7</v>
      </c>
      <c r="F5" s="33" t="s">
        <v>8</v>
      </c>
      <c r="G5" s="34" t="s">
        <v>9</v>
      </c>
      <c r="H5" s="35" t="s">
        <v>10</v>
      </c>
      <c r="I5" s="32" t="s">
        <v>6</v>
      </c>
      <c r="J5" s="33" t="s">
        <v>7</v>
      </c>
      <c r="K5" s="33" t="s">
        <v>8</v>
      </c>
      <c r="L5" s="34" t="s">
        <v>9</v>
      </c>
      <c r="M5" s="35" t="s">
        <v>10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453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89</v>
      </c>
      <c r="B9" s="77" t="s">
        <v>454</v>
      </c>
      <c r="C9" s="57" t="s">
        <v>455</v>
      </c>
      <c r="D9" s="58">
        <v>1588178</v>
      </c>
      <c r="E9" s="59">
        <v>3173568</v>
      </c>
      <c r="F9" s="59">
        <v>43024020</v>
      </c>
      <c r="G9" s="59">
        <v>10756000</v>
      </c>
      <c r="H9" s="60">
        <v>58541766</v>
      </c>
      <c r="I9" s="61">
        <v>4117959</v>
      </c>
      <c r="J9" s="62">
        <v>5104266</v>
      </c>
      <c r="K9" s="59">
        <v>52762274</v>
      </c>
      <c r="L9" s="62">
        <v>20415000</v>
      </c>
      <c r="M9" s="60">
        <v>82399499</v>
      </c>
    </row>
    <row r="10" spans="1:13" s="8" customFormat="1" ht="12.75">
      <c r="A10" s="24" t="s">
        <v>89</v>
      </c>
      <c r="B10" s="77" t="s">
        <v>456</v>
      </c>
      <c r="C10" s="57" t="s">
        <v>457</v>
      </c>
      <c r="D10" s="58">
        <v>0</v>
      </c>
      <c r="E10" s="59">
        <v>0</v>
      </c>
      <c r="F10" s="59">
        <v>-4359000</v>
      </c>
      <c r="G10" s="59">
        <v>4359000</v>
      </c>
      <c r="H10" s="60">
        <v>0</v>
      </c>
      <c r="I10" s="61">
        <v>9815896</v>
      </c>
      <c r="J10" s="62">
        <v>32216505</v>
      </c>
      <c r="K10" s="59">
        <v>25041090</v>
      </c>
      <c r="L10" s="62">
        <v>5746000</v>
      </c>
      <c r="M10" s="60">
        <v>72819491</v>
      </c>
    </row>
    <row r="11" spans="1:13" s="8" customFormat="1" ht="12.75">
      <c r="A11" s="24" t="s">
        <v>89</v>
      </c>
      <c r="B11" s="77" t="s">
        <v>458</v>
      </c>
      <c r="C11" s="57" t="s">
        <v>459</v>
      </c>
      <c r="D11" s="58">
        <v>0</v>
      </c>
      <c r="E11" s="59">
        <v>0</v>
      </c>
      <c r="F11" s="59">
        <v>56045165</v>
      </c>
      <c r="G11" s="59">
        <v>3354000</v>
      </c>
      <c r="H11" s="60">
        <v>59399165</v>
      </c>
      <c r="I11" s="61">
        <v>0</v>
      </c>
      <c r="J11" s="62">
        <v>11854319</v>
      </c>
      <c r="K11" s="59">
        <v>-5136417</v>
      </c>
      <c r="L11" s="62">
        <v>5461000</v>
      </c>
      <c r="M11" s="60">
        <v>12178902</v>
      </c>
    </row>
    <row r="12" spans="1:13" s="8" customFormat="1" ht="12.75">
      <c r="A12" s="24" t="s">
        <v>89</v>
      </c>
      <c r="B12" s="77" t="s">
        <v>460</v>
      </c>
      <c r="C12" s="57" t="s">
        <v>461</v>
      </c>
      <c r="D12" s="58">
        <v>0</v>
      </c>
      <c r="E12" s="59">
        <v>0</v>
      </c>
      <c r="F12" s="59">
        <v>-1996000</v>
      </c>
      <c r="G12" s="59">
        <v>1996000</v>
      </c>
      <c r="H12" s="60">
        <v>0</v>
      </c>
      <c r="I12" s="61">
        <v>0</v>
      </c>
      <c r="J12" s="62">
        <v>1553334</v>
      </c>
      <c r="K12" s="59">
        <v>-1482835</v>
      </c>
      <c r="L12" s="62">
        <v>1485000</v>
      </c>
      <c r="M12" s="60">
        <v>1555499</v>
      </c>
    </row>
    <row r="13" spans="1:13" s="8" customFormat="1" ht="12.75">
      <c r="A13" s="24" t="s">
        <v>89</v>
      </c>
      <c r="B13" s="77" t="s">
        <v>462</v>
      </c>
      <c r="C13" s="57" t="s">
        <v>463</v>
      </c>
      <c r="D13" s="58">
        <v>6411347</v>
      </c>
      <c r="E13" s="59">
        <v>30122900</v>
      </c>
      <c r="F13" s="59">
        <v>34756991</v>
      </c>
      <c r="G13" s="59">
        <v>2199000</v>
      </c>
      <c r="H13" s="60">
        <v>73490238</v>
      </c>
      <c r="I13" s="61">
        <v>7802967</v>
      </c>
      <c r="J13" s="62">
        <v>37992762</v>
      </c>
      <c r="K13" s="59">
        <v>11088530</v>
      </c>
      <c r="L13" s="62">
        <v>14841000</v>
      </c>
      <c r="M13" s="60">
        <v>71725259</v>
      </c>
    </row>
    <row r="14" spans="1:13" s="8" customFormat="1" ht="12.75">
      <c r="A14" s="24" t="s">
        <v>89</v>
      </c>
      <c r="B14" s="77" t="s">
        <v>464</v>
      </c>
      <c r="C14" s="57" t="s">
        <v>465</v>
      </c>
      <c r="D14" s="58">
        <v>606585</v>
      </c>
      <c r="E14" s="59">
        <v>2576870</v>
      </c>
      <c r="F14" s="59">
        <v>5467170</v>
      </c>
      <c r="G14" s="59">
        <v>1750000</v>
      </c>
      <c r="H14" s="60">
        <v>10400625</v>
      </c>
      <c r="I14" s="61">
        <v>1319590</v>
      </c>
      <c r="J14" s="62">
        <v>3310395</v>
      </c>
      <c r="K14" s="59">
        <v>11568550</v>
      </c>
      <c r="L14" s="62">
        <v>1735000</v>
      </c>
      <c r="M14" s="60">
        <v>17933535</v>
      </c>
    </row>
    <row r="15" spans="1:13" s="8" customFormat="1" ht="12.75">
      <c r="A15" s="24" t="s">
        <v>89</v>
      </c>
      <c r="B15" s="77" t="s">
        <v>62</v>
      </c>
      <c r="C15" s="57" t="s">
        <v>63</v>
      </c>
      <c r="D15" s="58">
        <v>40787679</v>
      </c>
      <c r="E15" s="59">
        <v>128621134</v>
      </c>
      <c r="F15" s="59">
        <v>66865059</v>
      </c>
      <c r="G15" s="59">
        <v>1750000</v>
      </c>
      <c r="H15" s="60">
        <v>238023872</v>
      </c>
      <c r="I15" s="61">
        <v>27197593</v>
      </c>
      <c r="J15" s="62">
        <v>95872858</v>
      </c>
      <c r="K15" s="59">
        <v>102039</v>
      </c>
      <c r="L15" s="62">
        <v>2994000</v>
      </c>
      <c r="M15" s="60">
        <v>126166490</v>
      </c>
    </row>
    <row r="16" spans="1:13" s="8" customFormat="1" ht="12.75">
      <c r="A16" s="24" t="s">
        <v>108</v>
      </c>
      <c r="B16" s="77" t="s">
        <v>466</v>
      </c>
      <c r="C16" s="57" t="s">
        <v>467</v>
      </c>
      <c r="D16" s="58">
        <v>0</v>
      </c>
      <c r="E16" s="59">
        <v>0</v>
      </c>
      <c r="F16" s="59">
        <v>100100786</v>
      </c>
      <c r="G16" s="59">
        <v>2000000</v>
      </c>
      <c r="H16" s="60">
        <v>102100786</v>
      </c>
      <c r="I16" s="61">
        <v>0</v>
      </c>
      <c r="J16" s="62">
        <v>0</v>
      </c>
      <c r="K16" s="59">
        <v>95330814</v>
      </c>
      <c r="L16" s="62">
        <v>3118000</v>
      </c>
      <c r="M16" s="60">
        <v>98448814</v>
      </c>
    </row>
    <row r="17" spans="1:13" s="37" customFormat="1" ht="12.75">
      <c r="A17" s="46"/>
      <c r="B17" s="78" t="s">
        <v>468</v>
      </c>
      <c r="C17" s="79"/>
      <c r="D17" s="66">
        <f aca="true" t="shared" si="0" ref="D17:M17">SUM(D9:D16)</f>
        <v>49393789</v>
      </c>
      <c r="E17" s="67">
        <f t="shared" si="0"/>
        <v>164494472</v>
      </c>
      <c r="F17" s="67">
        <f t="shared" si="0"/>
        <v>299904191</v>
      </c>
      <c r="G17" s="67">
        <f t="shared" si="0"/>
        <v>28164000</v>
      </c>
      <c r="H17" s="80">
        <f t="shared" si="0"/>
        <v>541956452</v>
      </c>
      <c r="I17" s="81">
        <f t="shared" si="0"/>
        <v>50254005</v>
      </c>
      <c r="J17" s="82">
        <f t="shared" si="0"/>
        <v>187904439</v>
      </c>
      <c r="K17" s="67">
        <f t="shared" si="0"/>
        <v>189274045</v>
      </c>
      <c r="L17" s="82">
        <f t="shared" si="0"/>
        <v>55795000</v>
      </c>
      <c r="M17" s="80">
        <f t="shared" si="0"/>
        <v>483227489</v>
      </c>
    </row>
    <row r="18" spans="1:13" s="8" customFormat="1" ht="12.75">
      <c r="A18" s="24" t="s">
        <v>89</v>
      </c>
      <c r="B18" s="77" t="s">
        <v>469</v>
      </c>
      <c r="C18" s="57" t="s">
        <v>470</v>
      </c>
      <c r="D18" s="58">
        <v>6777867</v>
      </c>
      <c r="E18" s="59">
        <v>24412834</v>
      </c>
      <c r="F18" s="59">
        <v>17467646</v>
      </c>
      <c r="G18" s="59">
        <v>5808000</v>
      </c>
      <c r="H18" s="60">
        <v>54466347</v>
      </c>
      <c r="I18" s="61">
        <v>5202253</v>
      </c>
      <c r="J18" s="62">
        <v>22856663</v>
      </c>
      <c r="K18" s="59">
        <v>18565755</v>
      </c>
      <c r="L18" s="62">
        <v>3967000</v>
      </c>
      <c r="M18" s="60">
        <v>50591671</v>
      </c>
    </row>
    <row r="19" spans="1:13" s="8" customFormat="1" ht="12.75">
      <c r="A19" s="24" t="s">
        <v>89</v>
      </c>
      <c r="B19" s="77" t="s">
        <v>64</v>
      </c>
      <c r="C19" s="57" t="s">
        <v>65</v>
      </c>
      <c r="D19" s="58">
        <v>5081494</v>
      </c>
      <c r="E19" s="59">
        <v>237783180</v>
      </c>
      <c r="F19" s="59">
        <v>75947973</v>
      </c>
      <c r="G19" s="59">
        <v>3235000</v>
      </c>
      <c r="H19" s="60">
        <v>322047647</v>
      </c>
      <c r="I19" s="61">
        <v>6160174</v>
      </c>
      <c r="J19" s="62">
        <v>191614298</v>
      </c>
      <c r="K19" s="59">
        <v>59607302</v>
      </c>
      <c r="L19" s="62">
        <v>4968000</v>
      </c>
      <c r="M19" s="60">
        <v>262349774</v>
      </c>
    </row>
    <row r="20" spans="1:13" s="8" customFormat="1" ht="12.75">
      <c r="A20" s="24" t="s">
        <v>89</v>
      </c>
      <c r="B20" s="77" t="s">
        <v>66</v>
      </c>
      <c r="C20" s="57" t="s">
        <v>67</v>
      </c>
      <c r="D20" s="58">
        <v>41184811</v>
      </c>
      <c r="E20" s="59">
        <v>102352684</v>
      </c>
      <c r="F20" s="59">
        <v>50902234</v>
      </c>
      <c r="G20" s="59">
        <v>2328000</v>
      </c>
      <c r="H20" s="60">
        <v>196767729</v>
      </c>
      <c r="I20" s="61">
        <v>37173103</v>
      </c>
      <c r="J20" s="62">
        <v>83408689</v>
      </c>
      <c r="K20" s="59">
        <v>40635052</v>
      </c>
      <c r="L20" s="62">
        <v>9523000</v>
      </c>
      <c r="M20" s="60">
        <v>170739844</v>
      </c>
    </row>
    <row r="21" spans="1:13" s="8" customFormat="1" ht="12.75">
      <c r="A21" s="24" t="s">
        <v>89</v>
      </c>
      <c r="B21" s="77" t="s">
        <v>471</v>
      </c>
      <c r="C21" s="57" t="s">
        <v>472</v>
      </c>
      <c r="D21" s="58">
        <v>3731058</v>
      </c>
      <c r="E21" s="59">
        <v>10594372</v>
      </c>
      <c r="F21" s="59">
        <v>14092078</v>
      </c>
      <c r="G21" s="59">
        <v>1750000</v>
      </c>
      <c r="H21" s="60">
        <v>30167508</v>
      </c>
      <c r="I21" s="61">
        <v>3517294</v>
      </c>
      <c r="J21" s="62">
        <v>9959962</v>
      </c>
      <c r="K21" s="59">
        <v>16684079</v>
      </c>
      <c r="L21" s="62">
        <v>1735000</v>
      </c>
      <c r="M21" s="60">
        <v>31896335</v>
      </c>
    </row>
    <row r="22" spans="1:13" s="8" customFormat="1" ht="12.75">
      <c r="A22" s="24" t="s">
        <v>89</v>
      </c>
      <c r="B22" s="77" t="s">
        <v>473</v>
      </c>
      <c r="C22" s="57" t="s">
        <v>474</v>
      </c>
      <c r="D22" s="58">
        <v>310826</v>
      </c>
      <c r="E22" s="59">
        <v>12583317</v>
      </c>
      <c r="F22" s="59">
        <v>-7053453</v>
      </c>
      <c r="G22" s="59">
        <v>13390000</v>
      </c>
      <c r="H22" s="60">
        <v>19230690</v>
      </c>
      <c r="I22" s="61">
        <v>0</v>
      </c>
      <c r="J22" s="62">
        <v>1884925</v>
      </c>
      <c r="K22" s="59">
        <v>44559640</v>
      </c>
      <c r="L22" s="62">
        <v>18222000</v>
      </c>
      <c r="M22" s="60">
        <v>64666565</v>
      </c>
    </row>
    <row r="23" spans="1:13" s="8" customFormat="1" ht="12.75">
      <c r="A23" s="24" t="s">
        <v>89</v>
      </c>
      <c r="B23" s="77" t="s">
        <v>475</v>
      </c>
      <c r="C23" s="57" t="s">
        <v>476</v>
      </c>
      <c r="D23" s="58">
        <v>0</v>
      </c>
      <c r="E23" s="59">
        <v>7249626</v>
      </c>
      <c r="F23" s="59">
        <v>70075094</v>
      </c>
      <c r="G23" s="59">
        <v>16588000</v>
      </c>
      <c r="H23" s="60">
        <v>93912720</v>
      </c>
      <c r="I23" s="61">
        <v>0</v>
      </c>
      <c r="J23" s="62">
        <v>11254209</v>
      </c>
      <c r="K23" s="59">
        <v>75994191</v>
      </c>
      <c r="L23" s="62">
        <v>22589000</v>
      </c>
      <c r="M23" s="60">
        <v>109837400</v>
      </c>
    </row>
    <row r="24" spans="1:13" s="8" customFormat="1" ht="12.75">
      <c r="A24" s="24" t="s">
        <v>108</v>
      </c>
      <c r="B24" s="77" t="s">
        <v>477</v>
      </c>
      <c r="C24" s="57" t="s">
        <v>478</v>
      </c>
      <c r="D24" s="58">
        <v>0</v>
      </c>
      <c r="E24" s="59">
        <v>0</v>
      </c>
      <c r="F24" s="59">
        <v>122716189</v>
      </c>
      <c r="G24" s="59">
        <v>1750000</v>
      </c>
      <c r="H24" s="60">
        <v>124466189</v>
      </c>
      <c r="I24" s="61">
        <v>0</v>
      </c>
      <c r="J24" s="62">
        <v>0</v>
      </c>
      <c r="K24" s="59">
        <v>113363496</v>
      </c>
      <c r="L24" s="62">
        <v>3649000</v>
      </c>
      <c r="M24" s="60">
        <v>117012496</v>
      </c>
    </row>
    <row r="25" spans="1:13" s="37" customFormat="1" ht="12.75">
      <c r="A25" s="46"/>
      <c r="B25" s="78" t="s">
        <v>479</v>
      </c>
      <c r="C25" s="79"/>
      <c r="D25" s="66">
        <f aca="true" t="shared" si="1" ref="D25:M25">SUM(D18:D24)</f>
        <v>57086056</v>
      </c>
      <c r="E25" s="67">
        <f t="shared" si="1"/>
        <v>394976013</v>
      </c>
      <c r="F25" s="67">
        <f t="shared" si="1"/>
        <v>344147761</v>
      </c>
      <c r="G25" s="67">
        <f t="shared" si="1"/>
        <v>44849000</v>
      </c>
      <c r="H25" s="80">
        <f t="shared" si="1"/>
        <v>841058830</v>
      </c>
      <c r="I25" s="81">
        <f t="shared" si="1"/>
        <v>52052824</v>
      </c>
      <c r="J25" s="82">
        <f t="shared" si="1"/>
        <v>320978746</v>
      </c>
      <c r="K25" s="67">
        <f t="shared" si="1"/>
        <v>369409515</v>
      </c>
      <c r="L25" s="82">
        <f t="shared" si="1"/>
        <v>64653000</v>
      </c>
      <c r="M25" s="80">
        <f t="shared" si="1"/>
        <v>807094085</v>
      </c>
    </row>
    <row r="26" spans="1:13" s="8" customFormat="1" ht="12.75">
      <c r="A26" s="24" t="s">
        <v>89</v>
      </c>
      <c r="B26" s="77" t="s">
        <v>480</v>
      </c>
      <c r="C26" s="57" t="s">
        <v>481</v>
      </c>
      <c r="D26" s="58">
        <v>60974</v>
      </c>
      <c r="E26" s="59">
        <v>14155099</v>
      </c>
      <c r="F26" s="59">
        <v>68150429</v>
      </c>
      <c r="G26" s="59">
        <v>1972000</v>
      </c>
      <c r="H26" s="60">
        <v>84338502</v>
      </c>
      <c r="I26" s="61">
        <v>0</v>
      </c>
      <c r="J26" s="62">
        <v>0</v>
      </c>
      <c r="K26" s="59">
        <v>-3708000</v>
      </c>
      <c r="L26" s="62">
        <v>3708000</v>
      </c>
      <c r="M26" s="60">
        <v>0</v>
      </c>
    </row>
    <row r="27" spans="1:13" s="8" customFormat="1" ht="12.75">
      <c r="A27" s="24" t="s">
        <v>89</v>
      </c>
      <c r="B27" s="77" t="s">
        <v>68</v>
      </c>
      <c r="C27" s="57" t="s">
        <v>69</v>
      </c>
      <c r="D27" s="58">
        <v>70486341</v>
      </c>
      <c r="E27" s="59">
        <v>113393915</v>
      </c>
      <c r="F27" s="59">
        <v>70898297</v>
      </c>
      <c r="G27" s="59">
        <v>21716000</v>
      </c>
      <c r="H27" s="60">
        <v>276494553</v>
      </c>
      <c r="I27" s="61">
        <v>70918898</v>
      </c>
      <c r="J27" s="62">
        <v>92228357</v>
      </c>
      <c r="K27" s="59">
        <v>-114465794</v>
      </c>
      <c r="L27" s="62">
        <v>244750000</v>
      </c>
      <c r="M27" s="60">
        <v>293431461</v>
      </c>
    </row>
    <row r="28" spans="1:13" s="8" customFormat="1" ht="12.75">
      <c r="A28" s="24" t="s">
        <v>89</v>
      </c>
      <c r="B28" s="77" t="s">
        <v>482</v>
      </c>
      <c r="C28" s="57" t="s">
        <v>483</v>
      </c>
      <c r="D28" s="58">
        <v>3957317</v>
      </c>
      <c r="E28" s="59">
        <v>20708074</v>
      </c>
      <c r="F28" s="59">
        <v>18149343</v>
      </c>
      <c r="G28" s="59">
        <v>1750000</v>
      </c>
      <c r="H28" s="60">
        <v>44564734</v>
      </c>
      <c r="I28" s="61">
        <v>1373738</v>
      </c>
      <c r="J28" s="62">
        <v>16098301</v>
      </c>
      <c r="K28" s="59">
        <v>18437908</v>
      </c>
      <c r="L28" s="62">
        <v>7285000</v>
      </c>
      <c r="M28" s="60">
        <v>43194947</v>
      </c>
    </row>
    <row r="29" spans="1:13" s="8" customFormat="1" ht="12.75">
      <c r="A29" s="24" t="s">
        <v>89</v>
      </c>
      <c r="B29" s="77" t="s">
        <v>484</v>
      </c>
      <c r="C29" s="57" t="s">
        <v>485</v>
      </c>
      <c r="D29" s="58">
        <v>3698196</v>
      </c>
      <c r="E29" s="59">
        <v>6069275</v>
      </c>
      <c r="F29" s="59">
        <v>76323658</v>
      </c>
      <c r="G29" s="59">
        <v>19610000</v>
      </c>
      <c r="H29" s="60">
        <v>105701129</v>
      </c>
      <c r="I29" s="61">
        <v>14661525</v>
      </c>
      <c r="J29" s="62">
        <v>9962126</v>
      </c>
      <c r="K29" s="59">
        <v>38269255</v>
      </c>
      <c r="L29" s="62">
        <v>30093000</v>
      </c>
      <c r="M29" s="60">
        <v>92985906</v>
      </c>
    </row>
    <row r="30" spans="1:13" s="8" customFormat="1" ht="12.75">
      <c r="A30" s="24" t="s">
        <v>89</v>
      </c>
      <c r="B30" s="77" t="s">
        <v>486</v>
      </c>
      <c r="C30" s="57" t="s">
        <v>487</v>
      </c>
      <c r="D30" s="58">
        <v>1075274</v>
      </c>
      <c r="E30" s="59">
        <v>2056956</v>
      </c>
      <c r="F30" s="59">
        <v>-27454508</v>
      </c>
      <c r="G30" s="59">
        <v>28413000</v>
      </c>
      <c r="H30" s="60">
        <v>4090722</v>
      </c>
      <c r="I30" s="61">
        <v>261351</v>
      </c>
      <c r="J30" s="62">
        <v>2449700</v>
      </c>
      <c r="K30" s="59">
        <v>-3410809</v>
      </c>
      <c r="L30" s="62">
        <v>32380000</v>
      </c>
      <c r="M30" s="60">
        <v>31680242</v>
      </c>
    </row>
    <row r="31" spans="1:13" s="8" customFormat="1" ht="12.75">
      <c r="A31" s="24" t="s">
        <v>108</v>
      </c>
      <c r="B31" s="77" t="s">
        <v>488</v>
      </c>
      <c r="C31" s="57" t="s">
        <v>489</v>
      </c>
      <c r="D31" s="58">
        <v>0</v>
      </c>
      <c r="E31" s="59">
        <v>0</v>
      </c>
      <c r="F31" s="59">
        <v>102449012</v>
      </c>
      <c r="G31" s="59">
        <v>1750000</v>
      </c>
      <c r="H31" s="60">
        <v>104199012</v>
      </c>
      <c r="I31" s="61">
        <v>0</v>
      </c>
      <c r="J31" s="62">
        <v>0</v>
      </c>
      <c r="K31" s="59">
        <v>65049499</v>
      </c>
      <c r="L31" s="62">
        <v>5236000</v>
      </c>
      <c r="M31" s="60">
        <v>70285499</v>
      </c>
    </row>
    <row r="32" spans="1:13" s="37" customFormat="1" ht="12.75">
      <c r="A32" s="46"/>
      <c r="B32" s="78" t="s">
        <v>490</v>
      </c>
      <c r="C32" s="79"/>
      <c r="D32" s="66">
        <f aca="true" t="shared" si="2" ref="D32:M32">SUM(D26:D31)</f>
        <v>79278102</v>
      </c>
      <c r="E32" s="67">
        <f t="shared" si="2"/>
        <v>156383319</v>
      </c>
      <c r="F32" s="67">
        <f t="shared" si="2"/>
        <v>308516231</v>
      </c>
      <c r="G32" s="67">
        <f t="shared" si="2"/>
        <v>75211000</v>
      </c>
      <c r="H32" s="80">
        <f t="shared" si="2"/>
        <v>619388652</v>
      </c>
      <c r="I32" s="81">
        <f t="shared" si="2"/>
        <v>87215512</v>
      </c>
      <c r="J32" s="82">
        <f t="shared" si="2"/>
        <v>120738484</v>
      </c>
      <c r="K32" s="67">
        <f t="shared" si="2"/>
        <v>172059</v>
      </c>
      <c r="L32" s="82">
        <f t="shared" si="2"/>
        <v>323452000</v>
      </c>
      <c r="M32" s="80">
        <f t="shared" si="2"/>
        <v>531578055</v>
      </c>
    </row>
    <row r="33" spans="1:13" s="37" customFormat="1" ht="12.75">
      <c r="A33" s="46"/>
      <c r="B33" s="78" t="s">
        <v>491</v>
      </c>
      <c r="C33" s="79"/>
      <c r="D33" s="66">
        <f aca="true" t="shared" si="3" ref="D33:M33">SUM(D9:D16,D18:D24,D26:D31)</f>
        <v>185757947</v>
      </c>
      <c r="E33" s="67">
        <f t="shared" si="3"/>
        <v>715853804</v>
      </c>
      <c r="F33" s="67">
        <f t="shared" si="3"/>
        <v>952568183</v>
      </c>
      <c r="G33" s="67">
        <f t="shared" si="3"/>
        <v>148224000</v>
      </c>
      <c r="H33" s="80">
        <f t="shared" si="3"/>
        <v>2002403934</v>
      </c>
      <c r="I33" s="81">
        <f t="shared" si="3"/>
        <v>189522341</v>
      </c>
      <c r="J33" s="82">
        <f t="shared" si="3"/>
        <v>629621669</v>
      </c>
      <c r="K33" s="67">
        <f t="shared" si="3"/>
        <v>558855619</v>
      </c>
      <c r="L33" s="82">
        <f t="shared" si="3"/>
        <v>443900000</v>
      </c>
      <c r="M33" s="80">
        <f t="shared" si="3"/>
        <v>1821899629</v>
      </c>
    </row>
    <row r="34" spans="1:13" s="8" customFormat="1" ht="12.75">
      <c r="A34" s="47"/>
      <c r="B34" s="83"/>
      <c r="C34" s="84"/>
      <c r="D34" s="85"/>
      <c r="E34" s="86"/>
      <c r="F34" s="86"/>
      <c r="G34" s="86"/>
      <c r="H34" s="87"/>
      <c r="I34" s="85"/>
      <c r="J34" s="86"/>
      <c r="K34" s="86"/>
      <c r="L34" s="86"/>
      <c r="M34" s="87"/>
    </row>
    <row r="35" spans="1:13" s="8" customFormat="1" ht="12.75">
      <c r="A35" s="27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6">
    <mergeCell ref="B2:M2"/>
    <mergeCell ref="B35:M35"/>
    <mergeCell ref="D3:H3"/>
    <mergeCell ref="I3:M3"/>
    <mergeCell ref="D4:F4"/>
    <mergeCell ref="I4:K4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dcterms:created xsi:type="dcterms:W3CDTF">2010-11-14T09:37:23Z</dcterms:created>
  <dcterms:modified xsi:type="dcterms:W3CDTF">2010-11-14T09:38:18Z</dcterms:modified>
  <cp:category/>
  <cp:version/>
  <cp:contentType/>
  <cp:contentStatus/>
</cp:coreProperties>
</file>